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4"/>
  <workbookPr/>
  <mc:AlternateContent xmlns:mc="http://schemas.openxmlformats.org/markup-compatibility/2006">
    <mc:Choice Requires="x15">
      <x15ac:absPath xmlns:x15ac="http://schemas.microsoft.com/office/spreadsheetml/2010/11/ac" url="/Users/ali/dox (3)/Ali/Chipomics/Paper/Metering characterization/Sens. &amp; Actu. A/"/>
    </mc:Choice>
  </mc:AlternateContent>
  <xr:revisionPtr revIDLastSave="0" documentId="13_ncr:1_{E6916B78-BC66-B644-8FBB-90FBA755C40A}" xr6:coauthVersionLast="47" xr6:coauthVersionMax="47" xr10:uidLastSave="{00000000-0000-0000-0000-000000000000}"/>
  <bookViews>
    <workbookView xWindow="1180" yWindow="1500" windowWidth="27240" windowHeight="15480" xr2:uid="{FF1ACCD6-636F-5840-A67F-B9A744215C4F}"/>
  </bookViews>
  <sheets>
    <sheet name="3-circuit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7" i="1" l="1"/>
  <c r="U8" i="1"/>
  <c r="U6" i="1"/>
  <c r="S7" i="1"/>
  <c r="S8" i="1"/>
  <c r="S6" i="1"/>
  <c r="R7" i="1"/>
  <c r="R8" i="1"/>
  <c r="R6" i="1"/>
  <c r="R19" i="1"/>
  <c r="E6" i="1"/>
  <c r="H6" i="1"/>
  <c r="K6" i="1"/>
  <c r="N6" i="1"/>
  <c r="E7" i="1"/>
  <c r="H7" i="1"/>
  <c r="K7" i="1"/>
  <c r="K10" i="1" s="1"/>
  <c r="N7" i="1"/>
  <c r="E8" i="1"/>
  <c r="H8" i="1"/>
  <c r="K8" i="1"/>
  <c r="N8" i="1"/>
  <c r="Q19" i="1"/>
  <c r="N19" i="1"/>
  <c r="K19" i="1"/>
  <c r="H19" i="1"/>
  <c r="E19" i="1"/>
  <c r="U19" i="1" s="1"/>
  <c r="Q18" i="1"/>
  <c r="R18" i="1" s="1"/>
  <c r="N18" i="1"/>
  <c r="K18" i="1"/>
  <c r="H18" i="1"/>
  <c r="E18" i="1"/>
  <c r="U18" i="1" s="1"/>
  <c r="Q17" i="1"/>
  <c r="N17" i="1"/>
  <c r="K17" i="1"/>
  <c r="H17" i="1"/>
  <c r="U17" i="1" s="1"/>
  <c r="E17" i="1"/>
  <c r="R17" i="1" s="1"/>
  <c r="Q8" i="1"/>
  <c r="Q7" i="1"/>
  <c r="Q6" i="1"/>
  <c r="S17" i="1" l="1"/>
  <c r="S19" i="1"/>
  <c r="S18" i="1"/>
  <c r="E10" i="1"/>
  <c r="N21" i="1"/>
  <c r="E9" i="1"/>
  <c r="E11" i="1" s="1"/>
  <c r="Q21" i="1"/>
  <c r="N10" i="1"/>
  <c r="K9" i="1"/>
  <c r="K11" i="1" s="1"/>
  <c r="Q20" i="1"/>
  <c r="H20" i="1"/>
  <c r="K20" i="1"/>
  <c r="N9" i="1"/>
  <c r="H10" i="1"/>
  <c r="H9" i="1"/>
  <c r="N20" i="1"/>
  <c r="E21" i="1"/>
  <c r="H21" i="1"/>
  <c r="Q9" i="1"/>
  <c r="E20" i="1"/>
  <c r="K21" i="1"/>
  <c r="Q10" i="1"/>
  <c r="T18" i="1"/>
  <c r="N22" i="1" l="1"/>
  <c r="N11" i="1"/>
  <c r="K22" i="1"/>
  <c r="T7" i="1"/>
  <c r="T6" i="1"/>
  <c r="Q22" i="1"/>
  <c r="H22" i="1"/>
  <c r="E22" i="1"/>
  <c r="Q11" i="1"/>
  <c r="H11" i="1"/>
  <c r="T8" i="1"/>
  <c r="T19" i="1"/>
  <c r="T17" i="1"/>
</calcChain>
</file>

<file path=xl/sharedStrings.xml><?xml version="1.0" encoding="utf-8"?>
<sst xmlns="http://schemas.openxmlformats.org/spreadsheetml/2006/main" count="86" uniqueCount="19">
  <si>
    <t>nom_volume</t>
  </si>
  <si>
    <t>Test 2</t>
  </si>
  <si>
    <t>Test 3</t>
  </si>
  <si>
    <t>Test 4</t>
  </si>
  <si>
    <t>Test 5</t>
  </si>
  <si>
    <t>Test 6</t>
  </si>
  <si>
    <t>Test 7</t>
  </si>
  <si>
    <t>area</t>
  </si>
  <si>
    <t>depth</t>
  </si>
  <si>
    <t>volume</t>
  </si>
  <si>
    <t>left</t>
  </si>
  <si>
    <t>middle</t>
  </si>
  <si>
    <t>right</t>
  </si>
  <si>
    <t>mean</t>
  </si>
  <si>
    <t>std</t>
  </si>
  <si>
    <t>CV%</t>
  </si>
  <si>
    <t>median_norm</t>
  </si>
  <si>
    <t>Test 1</t>
  </si>
  <si>
    <t>nL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</si>
</sst>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Aptos Narrow"/>
      <family val="2"/>
      <scheme val="minor"/>
    </font>
    <font>
      <b/>
      <sz val="12"/>
      <color theme="1"/>
      <name val="Aptos Narrow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1" fillId="0" borderId="0" xfId="0" applyFont="1"/>
    <xf numFmtId="2" fontId="0" fillId="0" borderId="0" xfId="0" applyNumberFormat="1"/>
    <xf numFmtId="0" fontId="0" fillId="0" borderId="0" xfId="0" applyBorder="1"/>
    <xf numFmtId="2" fontId="0" fillId="0" borderId="0" xfId="0" applyNumberFormat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1" fillId="0" borderId="8" xfId="0" applyFont="1" applyBorder="1"/>
    <xf numFmtId="0" fontId="1" fillId="0" borderId="7" xfId="0" applyFont="1" applyBorder="1"/>
    <xf numFmtId="2" fontId="0" fillId="0" borderId="5" xfId="0" applyNumberFormat="1" applyBorder="1"/>
    <xf numFmtId="2" fontId="0" fillId="0" borderId="6" xfId="0" applyNumberFormat="1" applyBorder="1"/>
    <xf numFmtId="2" fontId="0" fillId="0" borderId="8" xfId="0" applyNumberFormat="1" applyBorder="1"/>
    <xf numFmtId="2" fontId="0" fillId="0" borderId="9" xfId="0" applyNumberFormat="1" applyBorder="1"/>
    <xf numFmtId="2" fontId="0" fillId="0" borderId="10" xfId="0" applyNumberFormat="1" applyBorder="1"/>
    <xf numFmtId="2" fontId="0" fillId="0" borderId="12" xfId="0" applyNumberFormat="1" applyBorder="1"/>
    <xf numFmtId="2" fontId="1" fillId="0" borderId="0" xfId="0" applyNumberFormat="1" applyFont="1"/>
    <xf numFmtId="2" fontId="0" fillId="0" borderId="7" xfId="0" applyNumberFormat="1" applyBorder="1"/>
    <xf numFmtId="2" fontId="0" fillId="0" borderId="1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6FAB56-1ACC-8C48-8993-C848F456DFB3}">
  <dimension ref="B2:AG30"/>
  <sheetViews>
    <sheetView tabSelected="1" topLeftCell="L5" workbookViewId="0">
      <selection activeCell="U28" sqref="U28"/>
    </sheetView>
  </sheetViews>
  <sheetFormatPr baseColWidth="10" defaultRowHeight="16" x14ac:dyDescent="0.2"/>
  <cols>
    <col min="4" max="4" width="12.1640625" bestFit="1" customWidth="1"/>
    <col min="5" max="5" width="11.6640625" bestFit="1" customWidth="1"/>
    <col min="8" max="8" width="11.6640625" bestFit="1" customWidth="1"/>
    <col min="11" max="11" width="11.6640625" bestFit="1" customWidth="1"/>
    <col min="14" max="14" width="11.6640625" bestFit="1" customWidth="1"/>
    <col min="16" max="16" width="12.1640625" bestFit="1" customWidth="1"/>
    <col min="17" max="17" width="11.6640625" bestFit="1" customWidth="1"/>
    <col min="19" max="19" width="12.1640625" bestFit="1" customWidth="1"/>
    <col min="20" max="20" width="11.6640625" bestFit="1" customWidth="1"/>
    <col min="21" max="21" width="12.1640625" bestFit="1" customWidth="1"/>
    <col min="24" max="24" width="12.1640625" bestFit="1" customWidth="1"/>
  </cols>
  <sheetData>
    <row r="2" spans="2:32" x14ac:dyDescent="0.2">
      <c r="C2" t="s">
        <v>0</v>
      </c>
      <c r="D2">
        <v>640</v>
      </c>
      <c r="E2" t="s">
        <v>18</v>
      </c>
    </row>
    <row r="3" spans="2:32" ht="17" thickBot="1" x14ac:dyDescent="0.25"/>
    <row r="4" spans="2:32" x14ac:dyDescent="0.2">
      <c r="C4" s="11" t="s">
        <v>2</v>
      </c>
      <c r="D4" s="12"/>
      <c r="E4" s="13"/>
      <c r="F4" s="11" t="s">
        <v>3</v>
      </c>
      <c r="G4" s="12"/>
      <c r="H4" s="13"/>
      <c r="I4" s="11" t="s">
        <v>4</v>
      </c>
      <c r="J4" s="12"/>
      <c r="K4" s="13"/>
      <c r="L4" s="11" t="s">
        <v>5</v>
      </c>
      <c r="M4" s="12"/>
      <c r="N4" s="13"/>
      <c r="O4" s="1" t="s">
        <v>6</v>
      </c>
      <c r="P4" s="2"/>
      <c r="Q4" s="4"/>
    </row>
    <row r="5" spans="2:32" x14ac:dyDescent="0.2">
      <c r="C5" s="5" t="s">
        <v>7</v>
      </c>
      <c r="D5" s="6" t="s">
        <v>8</v>
      </c>
      <c r="E5" s="14" t="s">
        <v>9</v>
      </c>
      <c r="F5" s="5" t="s">
        <v>7</v>
      </c>
      <c r="G5" s="6" t="s">
        <v>8</v>
      </c>
      <c r="H5" s="14" t="s">
        <v>9</v>
      </c>
      <c r="I5" s="5" t="s">
        <v>7</v>
      </c>
      <c r="J5" s="6" t="s">
        <v>8</v>
      </c>
      <c r="K5" s="14" t="s">
        <v>9</v>
      </c>
      <c r="L5" s="5" t="s">
        <v>7</v>
      </c>
      <c r="M5" s="6" t="s">
        <v>8</v>
      </c>
      <c r="N5" s="14" t="s">
        <v>9</v>
      </c>
      <c r="O5" s="5" t="s">
        <v>7</v>
      </c>
      <c r="P5" s="6" t="s">
        <v>8</v>
      </c>
      <c r="Q5" s="14" t="s">
        <v>9</v>
      </c>
      <c r="R5" t="s">
        <v>13</v>
      </c>
      <c r="S5" t="s">
        <v>14</v>
      </c>
      <c r="T5" s="7" t="s">
        <v>15</v>
      </c>
      <c r="U5" t="s">
        <v>16</v>
      </c>
    </row>
    <row r="6" spans="2:32" x14ac:dyDescent="0.2">
      <c r="B6" s="7" t="s">
        <v>10</v>
      </c>
      <c r="C6" s="16">
        <v>2228</v>
      </c>
      <c r="D6" s="17">
        <v>0.25</v>
      </c>
      <c r="E6" s="18">
        <f>C6*D6</f>
        <v>557</v>
      </c>
      <c r="F6" s="16">
        <v>2256.7600000000002</v>
      </c>
      <c r="G6" s="17">
        <v>0.25</v>
      </c>
      <c r="H6" s="18">
        <f>F6*G6</f>
        <v>564.19000000000005</v>
      </c>
      <c r="I6" s="16">
        <v>2334.63</v>
      </c>
      <c r="J6" s="17">
        <v>0.25</v>
      </c>
      <c r="K6" s="18">
        <f>I6*J6</f>
        <v>583.65750000000003</v>
      </c>
      <c r="L6" s="16">
        <v>2309.6799999999998</v>
      </c>
      <c r="M6" s="17">
        <v>0.25</v>
      </c>
      <c r="N6" s="18">
        <f>L6*M6</f>
        <v>577.41999999999996</v>
      </c>
      <c r="O6" s="16">
        <v>2440.17</v>
      </c>
      <c r="P6" s="17">
        <v>0.25</v>
      </c>
      <c r="Q6" s="18">
        <f>O6*P6</f>
        <v>610.04250000000002</v>
      </c>
      <c r="R6" s="8">
        <f>AVERAGE(E6,H6,K6,N6,Q6)</f>
        <v>578.46199999999999</v>
      </c>
      <c r="S6" s="8">
        <f>STDEV(E6,H6,K6,N6,Q6)</f>
        <v>20.553067851904736</v>
      </c>
      <c r="T6" s="8">
        <f>S6/R6*100</f>
        <v>3.5530541075999351</v>
      </c>
      <c r="U6" s="8">
        <f>MEDIAN(E6,H6,K6,N6,Q6)/$D$2</f>
        <v>0.90221874999999996</v>
      </c>
    </row>
    <row r="7" spans="2:32" x14ac:dyDescent="0.2">
      <c r="B7" s="7" t="s">
        <v>11</v>
      </c>
      <c r="C7" s="16">
        <v>2136.5300000000002</v>
      </c>
      <c r="D7" s="17">
        <v>0.25</v>
      </c>
      <c r="E7" s="18">
        <f t="shared" ref="E7:E8" si="0">C7*D7</f>
        <v>534.13250000000005</v>
      </c>
      <c r="F7" s="16">
        <v>2383.62</v>
      </c>
      <c r="G7" s="17">
        <v>0.25</v>
      </c>
      <c r="H7" s="18">
        <f t="shared" ref="H7:H8" si="1">F7*G7</f>
        <v>595.90499999999997</v>
      </c>
      <c r="I7" s="16">
        <v>2314.09</v>
      </c>
      <c r="J7" s="17">
        <v>0.25</v>
      </c>
      <c r="K7" s="18">
        <f t="shared" ref="K7:K8" si="2">I7*J7</f>
        <v>578.52250000000004</v>
      </c>
      <c r="L7" s="16">
        <v>2252.38</v>
      </c>
      <c r="M7" s="17">
        <v>0.25</v>
      </c>
      <c r="N7" s="18">
        <f>L7*M7</f>
        <v>563.09500000000003</v>
      </c>
      <c r="O7" s="16">
        <v>2420.0500000000002</v>
      </c>
      <c r="P7" s="17">
        <v>0.25</v>
      </c>
      <c r="Q7" s="18">
        <f>O7*P7</f>
        <v>605.01250000000005</v>
      </c>
      <c r="R7" s="8">
        <f t="shared" ref="R7:R8" si="3">AVERAGE(E7,H7,K7,N7,Q7)</f>
        <v>575.33349999999996</v>
      </c>
      <c r="S7" s="8">
        <f t="shared" ref="S7:S8" si="4">STDEV(E7,H7,K7,N7,Q7)</f>
        <v>28.113620620172693</v>
      </c>
      <c r="T7" s="8">
        <f>S7/R7*100</f>
        <v>4.8864911603744083</v>
      </c>
      <c r="U7" s="8">
        <f t="shared" ref="U7:U8" si="5">MEDIAN(E7,H7,K7,N7,Q7)/$D$2</f>
        <v>0.90394140625000008</v>
      </c>
      <c r="AD7" s="8"/>
      <c r="AE7" s="8"/>
      <c r="AF7" s="8"/>
    </row>
    <row r="8" spans="2:32" ht="17" thickBot="1" x14ac:dyDescent="0.25">
      <c r="B8" s="7" t="s">
        <v>12</v>
      </c>
      <c r="C8" s="19">
        <v>2142.3000000000002</v>
      </c>
      <c r="D8" s="20">
        <v>0.25</v>
      </c>
      <c r="E8" s="21">
        <f t="shared" si="0"/>
        <v>535.57500000000005</v>
      </c>
      <c r="F8" s="19">
        <v>2275.9</v>
      </c>
      <c r="G8" s="20">
        <v>0.25</v>
      </c>
      <c r="H8" s="21">
        <f t="shared" si="1"/>
        <v>568.97500000000002</v>
      </c>
      <c r="I8" s="19">
        <v>2333</v>
      </c>
      <c r="J8" s="20">
        <v>0.25</v>
      </c>
      <c r="K8" s="21">
        <f t="shared" si="2"/>
        <v>583.25</v>
      </c>
      <c r="L8" s="19">
        <v>2257.75</v>
      </c>
      <c r="M8" s="20">
        <v>0.25</v>
      </c>
      <c r="N8" s="21">
        <f>L8*M8</f>
        <v>564.4375</v>
      </c>
      <c r="O8" s="19">
        <v>2304.9</v>
      </c>
      <c r="P8" s="20">
        <v>0.25</v>
      </c>
      <c r="Q8" s="21">
        <f>O8*P8</f>
        <v>576.22500000000002</v>
      </c>
      <c r="R8" s="8">
        <f t="shared" si="3"/>
        <v>565.6925</v>
      </c>
      <c r="S8" s="8">
        <f t="shared" si="4"/>
        <v>18.293530277122553</v>
      </c>
      <c r="T8" s="8">
        <f>S8/R8*100</f>
        <v>3.233829382062261</v>
      </c>
      <c r="U8" s="8">
        <f t="shared" si="5"/>
        <v>0.88902343750000001</v>
      </c>
      <c r="AD8" s="8"/>
      <c r="AE8" s="8"/>
      <c r="AF8" s="8"/>
    </row>
    <row r="9" spans="2:32" x14ac:dyDescent="0.2">
      <c r="C9" s="8"/>
      <c r="D9" s="8" t="s">
        <v>13</v>
      </c>
      <c r="E9" s="8">
        <f>AVERAGE(E6:E8)</f>
        <v>542.2358333333334</v>
      </c>
      <c r="F9" s="8"/>
      <c r="G9" s="8" t="s">
        <v>13</v>
      </c>
      <c r="H9" s="8">
        <f>AVERAGE(H6:H8)</f>
        <v>576.35666666666668</v>
      </c>
      <c r="I9" s="8"/>
      <c r="J9" s="8" t="s">
        <v>13</v>
      </c>
      <c r="K9" s="8">
        <f>AVERAGE(K6:K8)</f>
        <v>581.81000000000006</v>
      </c>
      <c r="L9" s="8"/>
      <c r="M9" s="8" t="s">
        <v>13</v>
      </c>
      <c r="N9" s="8">
        <f>AVERAGE(N6:N8)</f>
        <v>568.3175</v>
      </c>
      <c r="O9" s="8"/>
      <c r="P9" s="8" t="s">
        <v>13</v>
      </c>
      <c r="Q9" s="8">
        <f>AVERAGE(Q6:Q8)</f>
        <v>597.09333333333336</v>
      </c>
      <c r="R9" s="8"/>
      <c r="S9" s="8"/>
      <c r="T9" s="8"/>
      <c r="U9" s="8"/>
      <c r="AD9" s="8"/>
      <c r="AE9" s="8"/>
      <c r="AF9" s="8"/>
    </row>
    <row r="10" spans="2:32" x14ac:dyDescent="0.2">
      <c r="C10" s="8"/>
      <c r="D10" s="8" t="s">
        <v>14</v>
      </c>
      <c r="E10" s="8">
        <f>STDEV(E6:E8)</f>
        <v>12.806469637778111</v>
      </c>
      <c r="F10" s="8"/>
      <c r="G10" s="8" t="s">
        <v>14</v>
      </c>
      <c r="H10" s="8">
        <f>STDEV(H6:H8)</f>
        <v>17.097574633068049</v>
      </c>
      <c r="I10" s="8"/>
      <c r="J10" s="8" t="s">
        <v>14</v>
      </c>
      <c r="K10" s="8">
        <f>STDEV(K6:K8)</f>
        <v>2.8543398974193543</v>
      </c>
      <c r="L10" s="8"/>
      <c r="M10" s="8" t="s">
        <v>14</v>
      </c>
      <c r="N10" s="8">
        <f>STDEV(N6:N8)</f>
        <v>7.9115236364432029</v>
      </c>
      <c r="O10" s="8"/>
      <c r="P10" s="8" t="s">
        <v>14</v>
      </c>
      <c r="Q10" s="8">
        <f>STDEV(Q6:Q8)</f>
        <v>18.246663450706091</v>
      </c>
      <c r="R10" s="8"/>
      <c r="S10" s="8"/>
      <c r="T10" s="8"/>
      <c r="U10" s="8"/>
    </row>
    <row r="11" spans="2:32" x14ac:dyDescent="0.2">
      <c r="C11" s="8"/>
      <c r="D11" s="22" t="s">
        <v>15</v>
      </c>
      <c r="E11" s="8">
        <f>E10/E9*100</f>
        <v>2.3617896218794301</v>
      </c>
      <c r="F11" s="8"/>
      <c r="G11" s="22" t="s">
        <v>15</v>
      </c>
      <c r="H11" s="8">
        <f>H10/H9*100</f>
        <v>2.966492039027</v>
      </c>
      <c r="I11" s="8"/>
      <c r="J11" s="22" t="s">
        <v>15</v>
      </c>
      <c r="K11" s="8">
        <f>K10/K9*100</f>
        <v>0.49059656888320141</v>
      </c>
      <c r="L11" s="8"/>
      <c r="M11" s="22" t="s">
        <v>15</v>
      </c>
      <c r="N11" s="8">
        <f>N10/N9*100</f>
        <v>1.3920957275542638</v>
      </c>
      <c r="O11" s="8"/>
      <c r="P11" s="22" t="s">
        <v>15</v>
      </c>
      <c r="Q11" s="8">
        <f>Q10/Q9*100</f>
        <v>3.0559147845182366</v>
      </c>
      <c r="R11" s="8"/>
      <c r="S11" s="8"/>
      <c r="T11" s="8"/>
      <c r="U11" s="8"/>
    </row>
    <row r="14" spans="2:32" ht="17" thickBot="1" x14ac:dyDescent="0.25"/>
    <row r="15" spans="2:32" x14ac:dyDescent="0.2">
      <c r="C15" s="1" t="s">
        <v>17</v>
      </c>
      <c r="D15" s="2"/>
      <c r="E15" s="3"/>
      <c r="F15" s="1" t="s">
        <v>1</v>
      </c>
      <c r="G15" s="2"/>
      <c r="H15" s="4"/>
      <c r="I15" s="1" t="s">
        <v>2</v>
      </c>
      <c r="J15" s="2"/>
      <c r="K15" s="4"/>
      <c r="L15" s="1" t="s">
        <v>3</v>
      </c>
      <c r="M15" s="2"/>
      <c r="N15" s="4"/>
      <c r="O15" s="1" t="s">
        <v>4</v>
      </c>
      <c r="P15" s="2"/>
      <c r="Q15" s="4"/>
    </row>
    <row r="16" spans="2:32" x14ac:dyDescent="0.2">
      <c r="C16" s="5" t="s">
        <v>7</v>
      </c>
      <c r="D16" s="6" t="s">
        <v>8</v>
      </c>
      <c r="E16" s="15" t="s">
        <v>9</v>
      </c>
      <c r="F16" s="5" t="s">
        <v>7</v>
      </c>
      <c r="G16" s="6" t="s">
        <v>8</v>
      </c>
      <c r="H16" s="14" t="s">
        <v>9</v>
      </c>
      <c r="I16" s="5" t="s">
        <v>7</v>
      </c>
      <c r="J16" s="6" t="s">
        <v>8</v>
      </c>
      <c r="K16" s="14" t="s">
        <v>9</v>
      </c>
      <c r="L16" s="5" t="s">
        <v>7</v>
      </c>
      <c r="M16" s="6" t="s">
        <v>8</v>
      </c>
      <c r="N16" s="14" t="s">
        <v>9</v>
      </c>
      <c r="O16" s="5" t="s">
        <v>7</v>
      </c>
      <c r="P16" s="6" t="s">
        <v>8</v>
      </c>
      <c r="Q16" s="14" t="s">
        <v>9</v>
      </c>
      <c r="R16" t="s">
        <v>13</v>
      </c>
      <c r="S16" t="s">
        <v>14</v>
      </c>
      <c r="T16" s="7" t="s">
        <v>15</v>
      </c>
      <c r="U16" t="s">
        <v>16</v>
      </c>
    </row>
    <row r="17" spans="2:33" x14ac:dyDescent="0.2">
      <c r="B17" s="7" t="s">
        <v>10</v>
      </c>
      <c r="C17" s="16">
        <v>2079.25</v>
      </c>
      <c r="D17" s="17">
        <v>0.25</v>
      </c>
      <c r="E17" s="23">
        <f>C17*D17</f>
        <v>519.8125</v>
      </c>
      <c r="F17" s="16">
        <v>1984.02</v>
      </c>
      <c r="G17" s="17">
        <v>0.25</v>
      </c>
      <c r="H17" s="18">
        <f>F17*G17</f>
        <v>496.005</v>
      </c>
      <c r="I17" s="16">
        <v>2013.73</v>
      </c>
      <c r="J17" s="17">
        <v>0.25</v>
      </c>
      <c r="K17" s="18">
        <f>I17*J17</f>
        <v>503.4325</v>
      </c>
      <c r="L17" s="16">
        <v>1998.21</v>
      </c>
      <c r="M17" s="17">
        <v>0.25</v>
      </c>
      <c r="N17" s="18">
        <f>L17*M17</f>
        <v>499.55250000000001</v>
      </c>
      <c r="O17" s="16">
        <v>1910.72</v>
      </c>
      <c r="P17" s="17">
        <v>0.25</v>
      </c>
      <c r="Q17" s="18">
        <f>O17*P17</f>
        <v>477.68</v>
      </c>
      <c r="R17" s="8">
        <f>AVERAGE(E17,H17,K17,N17,Q17)</f>
        <v>499.29650000000004</v>
      </c>
      <c r="S17" s="8">
        <f>STDEV(E17,H17,K17,N17,Q17)</f>
        <v>15.134276762534771</v>
      </c>
      <c r="T17" s="8">
        <f>S17/R17*100</f>
        <v>3.0311201385418824</v>
      </c>
      <c r="U17" s="8">
        <f>MEDIAN(E17,H17,K17,N17,Q17)/$D$2</f>
        <v>0.78055078124999999</v>
      </c>
      <c r="V17" s="8"/>
    </row>
    <row r="18" spans="2:33" x14ac:dyDescent="0.2">
      <c r="B18" s="7" t="s">
        <v>11</v>
      </c>
      <c r="C18" s="16">
        <v>2215.88</v>
      </c>
      <c r="D18" s="17">
        <v>0.25</v>
      </c>
      <c r="E18" s="23">
        <f t="shared" ref="E18:E19" si="6">C18*D18</f>
        <v>553.97</v>
      </c>
      <c r="F18" s="16">
        <v>2187.96</v>
      </c>
      <c r="G18" s="17">
        <v>0.25</v>
      </c>
      <c r="H18" s="18">
        <f t="shared" ref="H18:H19" si="7">F18*G18</f>
        <v>546.99</v>
      </c>
      <c r="I18" s="16">
        <v>2229.08</v>
      </c>
      <c r="J18" s="17">
        <v>0.25</v>
      </c>
      <c r="K18" s="18">
        <f t="shared" ref="K18:K19" si="8">I18*J18</f>
        <v>557.27</v>
      </c>
      <c r="L18" s="16">
        <v>2378.38</v>
      </c>
      <c r="M18" s="17">
        <v>0.25</v>
      </c>
      <c r="N18" s="18">
        <f t="shared" ref="N18:N19" si="9">L18*M18</f>
        <v>594.59500000000003</v>
      </c>
      <c r="O18" s="16">
        <v>2457.67</v>
      </c>
      <c r="P18" s="17">
        <v>0.25</v>
      </c>
      <c r="Q18" s="18">
        <f t="shared" ref="Q18:Q19" si="10">O18*P18</f>
        <v>614.41750000000002</v>
      </c>
      <c r="R18" s="8">
        <f>AVERAGE(E18,H18,K18,N18,Q18)</f>
        <v>573.44849999999997</v>
      </c>
      <c r="S18" s="8">
        <f>STDEV(E18,H18,K18,N18,Q18)</f>
        <v>29.439945100152624</v>
      </c>
      <c r="T18" s="8">
        <f t="shared" ref="T18:T19" si="11">S18/R18*100</f>
        <v>5.1338428996069618</v>
      </c>
      <c r="U18" s="8">
        <f>MEDIAN(E18,H18,K18,N18,Q18)/$D$2</f>
        <v>0.87073437499999995</v>
      </c>
      <c r="Z18" s="9"/>
      <c r="AA18" s="9"/>
      <c r="AB18" s="9"/>
      <c r="AC18" s="9"/>
      <c r="AD18" s="9"/>
      <c r="AE18" s="9"/>
      <c r="AF18" s="9"/>
      <c r="AG18" s="9"/>
    </row>
    <row r="19" spans="2:33" ht="17" thickBot="1" x14ac:dyDescent="0.25">
      <c r="B19" s="7" t="s">
        <v>12</v>
      </c>
      <c r="C19" s="19">
        <v>2616.16</v>
      </c>
      <c r="D19" s="20">
        <v>0.25</v>
      </c>
      <c r="E19" s="24">
        <f t="shared" si="6"/>
        <v>654.04</v>
      </c>
      <c r="F19" s="19">
        <v>2432.7600000000002</v>
      </c>
      <c r="G19" s="20">
        <v>0.25</v>
      </c>
      <c r="H19" s="21">
        <f t="shared" si="7"/>
        <v>608.19000000000005</v>
      </c>
      <c r="I19" s="19">
        <v>2450.23</v>
      </c>
      <c r="J19" s="20">
        <v>0.25</v>
      </c>
      <c r="K19" s="21">
        <f t="shared" si="8"/>
        <v>612.5575</v>
      </c>
      <c r="L19" s="19">
        <v>2469.08</v>
      </c>
      <c r="M19" s="20">
        <v>0.25</v>
      </c>
      <c r="N19" s="21">
        <f t="shared" si="9"/>
        <v>617.27</v>
      </c>
      <c r="O19" s="19">
        <v>2537.87</v>
      </c>
      <c r="P19" s="20">
        <v>0.25</v>
      </c>
      <c r="Q19" s="21">
        <f t="shared" si="10"/>
        <v>634.46749999999997</v>
      </c>
      <c r="R19" s="8">
        <f>AVERAGE(E19,H19,K19,N19,Q19)</f>
        <v>625.30499999999995</v>
      </c>
      <c r="S19" s="8">
        <f>STDEV(E19,H19,K19,N19,Q19)</f>
        <v>18.905256130901769</v>
      </c>
      <c r="T19" s="8">
        <f t="shared" si="11"/>
        <v>3.0233655785419549</v>
      </c>
      <c r="U19" s="8">
        <f>MEDIAN(E19,H19,K19,N19,Q19)/$D$2</f>
        <v>0.96448437499999995</v>
      </c>
      <c r="Z19" s="9"/>
      <c r="AA19" s="9"/>
      <c r="AB19" s="9"/>
      <c r="AC19" s="9"/>
      <c r="AD19" s="9"/>
      <c r="AE19" s="9"/>
      <c r="AF19" s="9"/>
      <c r="AG19" s="9"/>
    </row>
    <row r="20" spans="2:33" x14ac:dyDescent="0.2">
      <c r="C20" s="8"/>
      <c r="D20" s="8" t="s">
        <v>13</v>
      </c>
      <c r="E20" s="8">
        <f>AVERAGE(E17:E19)</f>
        <v>575.94083333333333</v>
      </c>
      <c r="F20" s="8"/>
      <c r="G20" s="8" t="s">
        <v>13</v>
      </c>
      <c r="H20" s="8">
        <f>AVERAGE(H17:H19)</f>
        <v>550.39499999999998</v>
      </c>
      <c r="I20" s="8"/>
      <c r="J20" s="8" t="s">
        <v>13</v>
      </c>
      <c r="K20" s="8">
        <f>AVERAGE(K17:K19)</f>
        <v>557.75333333333322</v>
      </c>
      <c r="L20" s="8"/>
      <c r="M20" s="8" t="s">
        <v>13</v>
      </c>
      <c r="N20" s="8">
        <f>AVERAGE(N17:N19)</f>
        <v>570.47249999999997</v>
      </c>
      <c r="O20" s="8"/>
      <c r="P20" s="8" t="s">
        <v>13</v>
      </c>
      <c r="Q20" s="8">
        <f>AVERAGE(Q17:Q19)</f>
        <v>575.52166666666665</v>
      </c>
      <c r="R20" s="8"/>
      <c r="S20" s="8"/>
      <c r="T20" s="8"/>
      <c r="U20" s="8"/>
      <c r="Z20" s="9"/>
      <c r="AA20" s="9"/>
      <c r="AB20" s="9"/>
      <c r="AC20" s="9"/>
      <c r="AD20" s="9"/>
      <c r="AE20" s="9"/>
      <c r="AF20" s="9"/>
      <c r="AG20" s="9"/>
    </row>
    <row r="21" spans="2:33" x14ac:dyDescent="0.2">
      <c r="C21" s="8"/>
      <c r="D21" s="8" t="s">
        <v>14</v>
      </c>
      <c r="E21" s="8">
        <f>STDEV(E17:E19)</f>
        <v>69.758824367124546</v>
      </c>
      <c r="F21" s="8"/>
      <c r="G21" s="8" t="s">
        <v>14</v>
      </c>
      <c r="H21" s="8">
        <f>STDEV(H17:H19)</f>
        <v>56.169957050010318</v>
      </c>
      <c r="I21" s="8"/>
      <c r="J21" s="8" t="s">
        <v>14</v>
      </c>
      <c r="K21" s="8">
        <f>STDEV(K17:K19)</f>
        <v>54.564105551024412</v>
      </c>
      <c r="L21" s="8"/>
      <c r="M21" s="8" t="s">
        <v>14</v>
      </c>
      <c r="N21" s="8">
        <f>STDEV(N17:N19)</f>
        <v>62.456174284453247</v>
      </c>
      <c r="O21" s="8"/>
      <c r="P21" s="8" t="s">
        <v>14</v>
      </c>
      <c r="Q21" s="8">
        <f>STDEV(Q17:Q19)</f>
        <v>85.324348383584464</v>
      </c>
      <c r="R21" s="8"/>
      <c r="S21" s="8"/>
      <c r="T21" s="8"/>
      <c r="U21" s="8"/>
      <c r="Z21" s="9"/>
      <c r="AA21" s="9"/>
      <c r="AB21" s="9"/>
      <c r="AC21" s="9"/>
      <c r="AD21" s="10"/>
      <c r="AE21" s="10"/>
      <c r="AF21" s="10"/>
      <c r="AG21" s="9"/>
    </row>
    <row r="22" spans="2:33" x14ac:dyDescent="0.2">
      <c r="C22" s="8"/>
      <c r="D22" s="22" t="s">
        <v>15</v>
      </c>
      <c r="E22" s="8">
        <f>E21/E20*100</f>
        <v>12.112151167227747</v>
      </c>
      <c r="F22" s="8"/>
      <c r="G22" s="22" t="s">
        <v>15</v>
      </c>
      <c r="H22" s="8">
        <f>H21/H20*100</f>
        <v>10.20539013799368</v>
      </c>
      <c r="I22" s="8"/>
      <c r="J22" s="22" t="s">
        <v>15</v>
      </c>
      <c r="K22" s="8">
        <f>K21/K20*100</f>
        <v>9.7828380916936553</v>
      </c>
      <c r="L22" s="8"/>
      <c r="M22" s="22" t="s">
        <v>15</v>
      </c>
      <c r="N22" s="8">
        <f>N21/N20*100</f>
        <v>10.948148120102767</v>
      </c>
      <c r="O22" s="8"/>
      <c r="P22" s="22" t="s">
        <v>15</v>
      </c>
      <c r="Q22" s="8">
        <f>Q21/Q20*100</f>
        <v>14.825566668544388</v>
      </c>
      <c r="R22" s="8"/>
      <c r="S22" s="8"/>
      <c r="T22" s="8"/>
      <c r="U22" s="8"/>
      <c r="Z22" s="9"/>
      <c r="AA22" s="9"/>
      <c r="AB22" s="9"/>
      <c r="AC22" s="9"/>
      <c r="AD22" s="10"/>
      <c r="AE22" s="10"/>
      <c r="AF22" s="10"/>
      <c r="AG22" s="9"/>
    </row>
    <row r="23" spans="2:33" x14ac:dyDescent="0.2">
      <c r="Z23" s="9"/>
      <c r="AA23" s="9"/>
      <c r="AB23" s="9"/>
      <c r="AC23" s="9"/>
      <c r="AD23" s="10"/>
      <c r="AE23" s="10"/>
      <c r="AF23" s="10"/>
      <c r="AG23" s="9"/>
    </row>
    <row r="24" spans="2:33" x14ac:dyDescent="0.2">
      <c r="Z24" s="9"/>
      <c r="AA24" s="9"/>
      <c r="AB24" s="9"/>
      <c r="AC24" s="9"/>
      <c r="AD24" s="9"/>
      <c r="AE24" s="9"/>
      <c r="AF24" s="9"/>
      <c r="AG24" s="9"/>
    </row>
    <row r="25" spans="2:33" x14ac:dyDescent="0.2">
      <c r="Z25" s="9"/>
      <c r="AA25" s="9"/>
      <c r="AB25" s="9"/>
      <c r="AC25" s="9"/>
      <c r="AD25" s="9"/>
      <c r="AE25" s="9"/>
      <c r="AF25" s="9"/>
      <c r="AG25" s="9"/>
    </row>
    <row r="26" spans="2:33" x14ac:dyDescent="0.2">
      <c r="Z26" s="9"/>
      <c r="AA26" s="9"/>
      <c r="AB26" s="9"/>
      <c r="AC26" s="9"/>
      <c r="AD26" s="9"/>
      <c r="AE26" s="9"/>
      <c r="AF26" s="9"/>
      <c r="AG26" s="9"/>
    </row>
    <row r="27" spans="2:33" x14ac:dyDescent="0.2">
      <c r="Z27" s="9"/>
      <c r="AA27" s="9"/>
      <c r="AB27" s="9"/>
      <c r="AC27" s="9"/>
      <c r="AD27" s="9"/>
      <c r="AE27" s="9"/>
      <c r="AF27" s="9"/>
      <c r="AG27" s="9"/>
    </row>
    <row r="28" spans="2:33" x14ac:dyDescent="0.2">
      <c r="Z28" s="9"/>
      <c r="AA28" s="9"/>
      <c r="AB28" s="9"/>
      <c r="AC28" s="9"/>
      <c r="AD28" s="9"/>
      <c r="AE28" s="9"/>
      <c r="AF28" s="9"/>
      <c r="AG28" s="9"/>
    </row>
    <row r="29" spans="2:33" x14ac:dyDescent="0.2">
      <c r="Z29" s="9"/>
      <c r="AA29" s="9"/>
      <c r="AB29" s="9"/>
      <c r="AC29" s="9"/>
      <c r="AD29" s="9"/>
      <c r="AE29" s="9"/>
      <c r="AF29" s="9"/>
      <c r="AG29" s="9"/>
    </row>
    <row r="30" spans="2:33" x14ac:dyDescent="0.2">
      <c r="Z30" s="9"/>
      <c r="AA30" s="9"/>
      <c r="AB30" s="9"/>
      <c r="AC30" s="9"/>
      <c r="AD30" s="9"/>
      <c r="AE30" s="9"/>
      <c r="AF30" s="9"/>
      <c r="AG30" s="9"/>
    </row>
  </sheetData>
  <mergeCells count="10">
    <mergeCell ref="C15:E15"/>
    <mergeCell ref="F15:H15"/>
    <mergeCell ref="I15:K15"/>
    <mergeCell ref="L15:N15"/>
    <mergeCell ref="O15:Q15"/>
    <mergeCell ref="C4:E4"/>
    <mergeCell ref="F4:H4"/>
    <mergeCell ref="I4:K4"/>
    <mergeCell ref="L4:N4"/>
    <mergeCell ref="O4:Q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3-circuit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 Gholizadeh</dc:creator>
  <cp:lastModifiedBy>Ali Gholizadeh</cp:lastModifiedBy>
  <dcterms:created xsi:type="dcterms:W3CDTF">2025-12-20T12:09:59Z</dcterms:created>
  <dcterms:modified xsi:type="dcterms:W3CDTF">2025-12-20T12:57:26Z</dcterms:modified>
</cp:coreProperties>
</file>