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7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8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9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eur\Downloads\"/>
    </mc:Choice>
  </mc:AlternateContent>
  <xr:revisionPtr revIDLastSave="0" documentId="8_{E896B7B0-7259-4515-9796-B13CD166EADA}" xr6:coauthVersionLast="47" xr6:coauthVersionMax="47" xr10:uidLastSave="{00000000-0000-0000-0000-000000000000}"/>
  <bookViews>
    <workbookView xWindow="-120" yWindow="-120" windowWidth="29040" windowHeight="15840" activeTab="7" xr2:uid="{F2E127FB-BA5B-4F36-9A07-D62E9AA4E8AF}"/>
  </bookViews>
  <sheets>
    <sheet name="Feuil1" sheetId="10" r:id="rId1"/>
    <sheet name="XRF parameters and compo" sheetId="12" r:id="rId2"/>
    <sheet name="Rhyolite MELTS" sheetId="8" r:id="rId3"/>
    <sheet name="EPMA EDS parameters" sheetId="13" r:id="rId4"/>
    <sheet name="plagioclase" sheetId="2" r:id="rId5"/>
    <sheet name="other minerals" sheetId="9" r:id="rId6"/>
    <sheet name="liquid" sheetId="3" r:id="rId7"/>
    <sheet name="EDS and WDS" sheetId="7" r:id="rId8"/>
    <sheet name="Na loss" sheetId="6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1" i="6" l="1"/>
  <c r="R61" i="6"/>
  <c r="O116" i="13"/>
  <c r="O114" i="13"/>
  <c r="O113" i="13"/>
  <c r="O107" i="13"/>
  <c r="O109" i="13"/>
  <c r="O108" i="13"/>
  <c r="Z182" i="9"/>
  <c r="Z183" i="9"/>
  <c r="Z184" i="9"/>
  <c r="Z181" i="9"/>
  <c r="N185" i="9"/>
  <c r="O185" i="9"/>
  <c r="P185" i="9"/>
  <c r="Q185" i="9"/>
  <c r="R185" i="9"/>
  <c r="S185" i="9"/>
  <c r="T185" i="9"/>
  <c r="U185" i="9"/>
  <c r="V185" i="9"/>
  <c r="W185" i="9"/>
  <c r="X185" i="9"/>
  <c r="Y185" i="9"/>
  <c r="N186" i="9"/>
  <c r="O186" i="9"/>
  <c r="P186" i="9"/>
  <c r="Q186" i="9"/>
  <c r="R186" i="9"/>
  <c r="S186" i="9"/>
  <c r="T186" i="9"/>
  <c r="U186" i="9"/>
  <c r="V186" i="9"/>
  <c r="W186" i="9"/>
  <c r="X186" i="9"/>
  <c r="Y186" i="9"/>
  <c r="M186" i="9"/>
  <c r="M185" i="9"/>
  <c r="N193" i="9"/>
  <c r="O193" i="9"/>
  <c r="P193" i="9"/>
  <c r="Q193" i="9"/>
  <c r="R193" i="9"/>
  <c r="S193" i="9"/>
  <c r="T193" i="9"/>
  <c r="U193" i="9"/>
  <c r="V193" i="9"/>
  <c r="W193" i="9"/>
  <c r="X193" i="9"/>
  <c r="Y193" i="9"/>
  <c r="N194" i="9"/>
  <c r="O194" i="9"/>
  <c r="P194" i="9"/>
  <c r="Q194" i="9"/>
  <c r="R194" i="9"/>
  <c r="S194" i="9"/>
  <c r="T194" i="9"/>
  <c r="U194" i="9"/>
  <c r="V194" i="9"/>
  <c r="W194" i="9"/>
  <c r="X194" i="9"/>
  <c r="Y194" i="9"/>
  <c r="M194" i="9"/>
  <c r="M193" i="9"/>
  <c r="Z188" i="9"/>
  <c r="Z189" i="9"/>
  <c r="Z190" i="9"/>
  <c r="Z191" i="9"/>
  <c r="Z192" i="9"/>
  <c r="Z187" i="9"/>
  <c r="N179" i="9"/>
  <c r="O179" i="9"/>
  <c r="P179" i="9"/>
  <c r="Q179" i="9"/>
  <c r="R179" i="9"/>
  <c r="S179" i="9"/>
  <c r="T179" i="9"/>
  <c r="U179" i="9"/>
  <c r="V179" i="9"/>
  <c r="W179" i="9"/>
  <c r="X179" i="9"/>
  <c r="Y179" i="9"/>
  <c r="N180" i="9"/>
  <c r="O180" i="9"/>
  <c r="P180" i="9"/>
  <c r="Q180" i="9"/>
  <c r="R180" i="9"/>
  <c r="S180" i="9"/>
  <c r="T180" i="9"/>
  <c r="U180" i="9"/>
  <c r="V180" i="9"/>
  <c r="W180" i="9"/>
  <c r="X180" i="9"/>
  <c r="Y180" i="9"/>
  <c r="M180" i="9"/>
  <c r="M179" i="9"/>
  <c r="Z168" i="9"/>
  <c r="Z169" i="9"/>
  <c r="Z170" i="9"/>
  <c r="Z171" i="9"/>
  <c r="Z172" i="9"/>
  <c r="Z173" i="9"/>
  <c r="Z174" i="9"/>
  <c r="Z175" i="9"/>
  <c r="Z176" i="9"/>
  <c r="Z177" i="9"/>
  <c r="Z178" i="9"/>
  <c r="Z165" i="9"/>
  <c r="Z166" i="9"/>
  <c r="Z167" i="9"/>
  <c r="Z164" i="9"/>
  <c r="N162" i="9"/>
  <c r="O162" i="9"/>
  <c r="P162" i="9"/>
  <c r="Q162" i="9"/>
  <c r="R162" i="9"/>
  <c r="S162" i="9"/>
  <c r="T162" i="9"/>
  <c r="U162" i="9"/>
  <c r="V162" i="9"/>
  <c r="W162" i="9"/>
  <c r="X162" i="9"/>
  <c r="Y162" i="9"/>
  <c r="N163" i="9"/>
  <c r="O163" i="9"/>
  <c r="P163" i="9"/>
  <c r="Q163" i="9"/>
  <c r="R163" i="9"/>
  <c r="S163" i="9"/>
  <c r="T163" i="9"/>
  <c r="U163" i="9"/>
  <c r="V163" i="9"/>
  <c r="W163" i="9"/>
  <c r="X163" i="9"/>
  <c r="Y163" i="9"/>
  <c r="M163" i="9"/>
  <c r="M162" i="9"/>
  <c r="N156" i="9"/>
  <c r="O156" i="9"/>
  <c r="P156" i="9"/>
  <c r="Q156" i="9"/>
  <c r="R156" i="9"/>
  <c r="S156" i="9"/>
  <c r="T156" i="9"/>
  <c r="U156" i="9"/>
  <c r="V156" i="9"/>
  <c r="W156" i="9"/>
  <c r="X156" i="9"/>
  <c r="Y156" i="9"/>
  <c r="N157" i="9"/>
  <c r="O157" i="9"/>
  <c r="P157" i="9"/>
  <c r="Q157" i="9"/>
  <c r="R157" i="9"/>
  <c r="S157" i="9"/>
  <c r="T157" i="9"/>
  <c r="U157" i="9"/>
  <c r="V157" i="9"/>
  <c r="W157" i="9"/>
  <c r="X157" i="9"/>
  <c r="Y157" i="9"/>
  <c r="M157" i="9"/>
  <c r="M156" i="9"/>
  <c r="N139" i="9"/>
  <c r="O139" i="9"/>
  <c r="P139" i="9"/>
  <c r="Q139" i="9"/>
  <c r="R139" i="9"/>
  <c r="S139" i="9"/>
  <c r="T139" i="9"/>
  <c r="U139" i="9"/>
  <c r="V139" i="9"/>
  <c r="W139" i="9"/>
  <c r="X139" i="9"/>
  <c r="Y139" i="9"/>
  <c r="N140" i="9"/>
  <c r="O140" i="9"/>
  <c r="P140" i="9"/>
  <c r="Q140" i="9"/>
  <c r="R140" i="9"/>
  <c r="S140" i="9"/>
  <c r="T140" i="9"/>
  <c r="U140" i="9"/>
  <c r="V140" i="9"/>
  <c r="W140" i="9"/>
  <c r="X140" i="9"/>
  <c r="Y140" i="9"/>
  <c r="M140" i="9"/>
  <c r="M139" i="9"/>
  <c r="N115" i="9"/>
  <c r="O115" i="9"/>
  <c r="P115" i="9"/>
  <c r="Q115" i="9"/>
  <c r="R115" i="9"/>
  <c r="S115" i="9"/>
  <c r="T115" i="9"/>
  <c r="U115" i="9"/>
  <c r="V115" i="9"/>
  <c r="W115" i="9"/>
  <c r="X115" i="9"/>
  <c r="Y115" i="9"/>
  <c r="N116" i="9"/>
  <c r="O116" i="9"/>
  <c r="P116" i="9"/>
  <c r="Q116" i="9"/>
  <c r="R116" i="9"/>
  <c r="S116" i="9"/>
  <c r="T116" i="9"/>
  <c r="U116" i="9"/>
  <c r="V116" i="9"/>
  <c r="W116" i="9"/>
  <c r="X116" i="9"/>
  <c r="Y116" i="9"/>
  <c r="M116" i="9"/>
  <c r="M115" i="9"/>
  <c r="N110" i="9"/>
  <c r="O110" i="9"/>
  <c r="P110" i="9"/>
  <c r="Q110" i="9"/>
  <c r="R110" i="9"/>
  <c r="S110" i="9"/>
  <c r="T110" i="9"/>
  <c r="U110" i="9"/>
  <c r="V110" i="9"/>
  <c r="W110" i="9"/>
  <c r="X110" i="9"/>
  <c r="Y110" i="9"/>
  <c r="N111" i="9"/>
  <c r="O111" i="9"/>
  <c r="P111" i="9"/>
  <c r="Q111" i="9"/>
  <c r="R111" i="9"/>
  <c r="S111" i="9"/>
  <c r="T111" i="9"/>
  <c r="U111" i="9"/>
  <c r="V111" i="9"/>
  <c r="W111" i="9"/>
  <c r="X111" i="9"/>
  <c r="Y111" i="9"/>
  <c r="M111" i="9"/>
  <c r="M110" i="9"/>
  <c r="AJ20" i="2"/>
  <c r="AJ21" i="2"/>
  <c r="AJ22" i="2"/>
  <c r="AJ23" i="2"/>
  <c r="AJ24" i="2"/>
  <c r="AJ25" i="2"/>
  <c r="AJ26" i="2"/>
  <c r="AJ27" i="2"/>
  <c r="AJ28" i="2"/>
  <c r="AJ29" i="2"/>
  <c r="AJ30" i="2"/>
  <c r="AJ31" i="2"/>
  <c r="AJ32" i="2"/>
  <c r="AJ33" i="2"/>
  <c r="AJ34" i="2"/>
  <c r="AJ35" i="2"/>
  <c r="AJ36" i="2"/>
  <c r="AJ37" i="2"/>
  <c r="AJ38" i="2"/>
  <c r="AJ39" i="2"/>
  <c r="AJ40" i="2"/>
  <c r="AJ41" i="2"/>
  <c r="AJ42" i="2"/>
  <c r="AJ43" i="2"/>
  <c r="AJ44" i="2"/>
  <c r="AJ45" i="2"/>
  <c r="AJ46" i="2"/>
  <c r="AJ47" i="2"/>
  <c r="AJ19" i="2"/>
  <c r="AJ16" i="2"/>
  <c r="AJ17" i="2"/>
  <c r="AJ18" i="2"/>
  <c r="AJ6" i="2"/>
  <c r="AJ7" i="2"/>
  <c r="AJ8" i="2"/>
  <c r="AJ9" i="2"/>
  <c r="AJ10" i="2"/>
  <c r="AJ11" i="2"/>
  <c r="AJ12" i="2"/>
  <c r="AJ13" i="2"/>
  <c r="AJ14" i="2"/>
  <c r="AJ15" i="2"/>
  <c r="AJ5" i="2"/>
  <c r="H57" i="6"/>
  <c r="H58" i="6"/>
  <c r="H59" i="6"/>
  <c r="H61" i="6"/>
  <c r="H62" i="6"/>
  <c r="H63" i="6"/>
  <c r="H64" i="6"/>
  <c r="H65" i="6"/>
  <c r="H66" i="6"/>
  <c r="H67" i="6"/>
  <c r="H68" i="6"/>
  <c r="H56" i="6"/>
  <c r="H40" i="6"/>
  <c r="H41" i="6"/>
  <c r="H42" i="6"/>
  <c r="H43" i="6"/>
  <c r="H44" i="6"/>
  <c r="H45" i="6"/>
  <c r="H46" i="6"/>
  <c r="H47" i="6"/>
  <c r="H48" i="6"/>
  <c r="H49" i="6"/>
  <c r="H50" i="6"/>
  <c r="H51" i="6"/>
  <c r="L52" i="6"/>
  <c r="H52" i="6"/>
  <c r="L53" i="6"/>
  <c r="H53" i="6"/>
  <c r="L54" i="6"/>
  <c r="H54" i="6"/>
  <c r="L55" i="6"/>
  <c r="H55" i="6"/>
  <c r="H39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15" i="6"/>
  <c r="N591" i="2"/>
  <c r="O591" i="2"/>
  <c r="P591" i="2"/>
  <c r="Q591" i="2"/>
  <c r="R591" i="2"/>
  <c r="S591" i="2"/>
  <c r="T591" i="2"/>
  <c r="U591" i="2"/>
  <c r="V591" i="2"/>
  <c r="W591" i="2"/>
  <c r="Y591" i="2"/>
  <c r="N592" i="2"/>
  <c r="O592" i="2"/>
  <c r="P592" i="2"/>
  <c r="Q592" i="2"/>
  <c r="R592" i="2"/>
  <c r="S592" i="2"/>
  <c r="T592" i="2"/>
  <c r="U592" i="2"/>
  <c r="V592" i="2"/>
  <c r="W592" i="2"/>
  <c r="Y592" i="2"/>
  <c r="M592" i="2"/>
  <c r="M591" i="2"/>
  <c r="Y562" i="2"/>
  <c r="Y563" i="2"/>
  <c r="N482" i="2"/>
  <c r="O482" i="2"/>
  <c r="P482" i="2"/>
  <c r="Q482" i="2"/>
  <c r="R482" i="2"/>
  <c r="S482" i="2"/>
  <c r="T482" i="2"/>
  <c r="U482" i="2"/>
  <c r="V482" i="2"/>
  <c r="W482" i="2"/>
  <c r="Y482" i="2"/>
  <c r="N483" i="2"/>
  <c r="O483" i="2"/>
  <c r="P483" i="2"/>
  <c r="Q483" i="2"/>
  <c r="R483" i="2"/>
  <c r="S483" i="2"/>
  <c r="T483" i="2"/>
  <c r="U483" i="2"/>
  <c r="V483" i="2"/>
  <c r="W483" i="2"/>
  <c r="Y483" i="2"/>
  <c r="M483" i="2"/>
  <c r="M482" i="2"/>
  <c r="N534" i="2"/>
  <c r="O534" i="2"/>
  <c r="P534" i="2"/>
  <c r="Q534" i="2"/>
  <c r="R534" i="2"/>
  <c r="S534" i="2"/>
  <c r="T534" i="2"/>
  <c r="U534" i="2"/>
  <c r="V534" i="2"/>
  <c r="W534" i="2"/>
  <c r="Y534" i="2"/>
  <c r="N535" i="2"/>
  <c r="O535" i="2"/>
  <c r="P535" i="2"/>
  <c r="Q535" i="2"/>
  <c r="R535" i="2"/>
  <c r="S535" i="2"/>
  <c r="T535" i="2"/>
  <c r="U535" i="2"/>
  <c r="V535" i="2"/>
  <c r="W535" i="2"/>
  <c r="Y535" i="2"/>
  <c r="M534" i="2"/>
  <c r="M535" i="2"/>
  <c r="N480" i="2"/>
  <c r="O480" i="2"/>
  <c r="P480" i="2"/>
  <c r="Q480" i="2"/>
  <c r="R480" i="2"/>
  <c r="S480" i="2"/>
  <c r="T480" i="2"/>
  <c r="U480" i="2"/>
  <c r="V480" i="2"/>
  <c r="W480" i="2"/>
  <c r="Y480" i="2"/>
  <c r="N481" i="2"/>
  <c r="O481" i="2"/>
  <c r="P481" i="2"/>
  <c r="Q481" i="2"/>
  <c r="R481" i="2"/>
  <c r="S481" i="2"/>
  <c r="T481" i="2"/>
  <c r="U481" i="2"/>
  <c r="V481" i="2"/>
  <c r="W481" i="2"/>
  <c r="Y481" i="2"/>
  <c r="M481" i="2"/>
  <c r="M480" i="2"/>
  <c r="N478" i="2"/>
  <c r="O478" i="2"/>
  <c r="P478" i="2"/>
  <c r="Q478" i="2"/>
  <c r="R478" i="2"/>
  <c r="S478" i="2"/>
  <c r="T478" i="2"/>
  <c r="U478" i="2"/>
  <c r="V478" i="2"/>
  <c r="W478" i="2"/>
  <c r="Y478" i="2"/>
  <c r="N479" i="2"/>
  <c r="O479" i="2"/>
  <c r="P479" i="2"/>
  <c r="Q479" i="2"/>
  <c r="R479" i="2"/>
  <c r="S479" i="2"/>
  <c r="T479" i="2"/>
  <c r="U479" i="2"/>
  <c r="V479" i="2"/>
  <c r="W479" i="2"/>
  <c r="Y479" i="2"/>
  <c r="M479" i="2"/>
  <c r="M478" i="2"/>
  <c r="V12" i="6"/>
  <c r="R68" i="6"/>
  <c r="T68" i="6"/>
  <c r="V68" i="6"/>
  <c r="M68" i="6"/>
  <c r="R67" i="6"/>
  <c r="M67" i="6"/>
  <c r="R66" i="6"/>
  <c r="T66" i="6"/>
  <c r="V66" i="6"/>
  <c r="M66" i="6"/>
  <c r="R65" i="6"/>
  <c r="T65" i="6"/>
  <c r="V65" i="6"/>
  <c r="M65" i="6"/>
  <c r="R64" i="6"/>
  <c r="T64" i="6"/>
  <c r="V64" i="6"/>
  <c r="M64" i="6"/>
  <c r="R63" i="6"/>
  <c r="T63" i="6"/>
  <c r="V63" i="6"/>
  <c r="M63" i="6"/>
  <c r="R62" i="6"/>
  <c r="T62" i="6"/>
  <c r="V62" i="6"/>
  <c r="M62" i="6"/>
  <c r="V61" i="6"/>
  <c r="M61" i="6"/>
  <c r="V60" i="6"/>
  <c r="R59" i="6"/>
  <c r="T59" i="6"/>
  <c r="V59" i="6"/>
  <c r="M59" i="6"/>
  <c r="R58" i="6"/>
  <c r="T58" i="6"/>
  <c r="V58" i="6"/>
  <c r="M58" i="6"/>
  <c r="R57" i="6"/>
  <c r="T57" i="6"/>
  <c r="V57" i="6"/>
  <c r="M57" i="6"/>
  <c r="R56" i="6"/>
  <c r="T56" i="6"/>
  <c r="V56" i="6"/>
  <c r="M56" i="6"/>
  <c r="R55" i="6"/>
  <c r="T55" i="6"/>
  <c r="V55" i="6"/>
  <c r="M55" i="6"/>
  <c r="R54" i="6"/>
  <c r="M54" i="6"/>
  <c r="R53" i="6"/>
  <c r="T53" i="6"/>
  <c r="V53" i="6"/>
  <c r="M53" i="6"/>
  <c r="R52" i="6"/>
  <c r="T52" i="6"/>
  <c r="V52" i="6"/>
  <c r="M52" i="6"/>
  <c r="R51" i="6"/>
  <c r="T51" i="6"/>
  <c r="V51" i="6"/>
  <c r="M51" i="6"/>
  <c r="R50" i="6"/>
  <c r="T50" i="6"/>
  <c r="V50" i="6"/>
  <c r="M50" i="6"/>
  <c r="R49" i="6"/>
  <c r="T49" i="6"/>
  <c r="V49" i="6"/>
  <c r="M49" i="6"/>
  <c r="R48" i="6"/>
  <c r="T48" i="6"/>
  <c r="V48" i="6"/>
  <c r="M48" i="6"/>
  <c r="R47" i="6"/>
  <c r="T47" i="6"/>
  <c r="V47" i="6"/>
  <c r="M47" i="6"/>
  <c r="R46" i="6"/>
  <c r="T46" i="6"/>
  <c r="V46" i="6"/>
  <c r="M46" i="6"/>
  <c r="R45" i="6"/>
  <c r="T45" i="6"/>
  <c r="V45" i="6"/>
  <c r="M45" i="6"/>
  <c r="R44" i="6"/>
  <c r="M44" i="6"/>
  <c r="R43" i="6"/>
  <c r="T43" i="6"/>
  <c r="V43" i="6"/>
  <c r="M43" i="6"/>
  <c r="R42" i="6"/>
  <c r="T42" i="6"/>
  <c r="V42" i="6"/>
  <c r="M42" i="6"/>
  <c r="R41" i="6"/>
  <c r="T41" i="6"/>
  <c r="V41" i="6"/>
  <c r="M41" i="6"/>
  <c r="R40" i="6"/>
  <c r="T40" i="6"/>
  <c r="V40" i="6"/>
  <c r="M40" i="6"/>
  <c r="R39" i="6"/>
  <c r="T39" i="6"/>
  <c r="V39" i="6"/>
  <c r="M39" i="6"/>
  <c r="R38" i="6"/>
  <c r="T38" i="6"/>
  <c r="V38" i="6"/>
  <c r="M38" i="6"/>
  <c r="R37" i="6"/>
  <c r="T37" i="6"/>
  <c r="V37" i="6"/>
  <c r="M37" i="6"/>
  <c r="R36" i="6"/>
  <c r="T36" i="6"/>
  <c r="V36" i="6"/>
  <c r="M36" i="6"/>
  <c r="R35" i="6"/>
  <c r="T35" i="6"/>
  <c r="V35" i="6"/>
  <c r="M35" i="6"/>
  <c r="R34" i="6"/>
  <c r="T34" i="6"/>
  <c r="V34" i="6"/>
  <c r="M34" i="6"/>
  <c r="R33" i="6"/>
  <c r="T33" i="6"/>
  <c r="V33" i="6"/>
  <c r="M33" i="6"/>
  <c r="R32" i="6"/>
  <c r="T32" i="6"/>
  <c r="V32" i="6"/>
  <c r="M32" i="6"/>
  <c r="R31" i="6"/>
  <c r="T31" i="6"/>
  <c r="V31" i="6"/>
  <c r="M31" i="6"/>
  <c r="R30" i="6"/>
  <c r="T30" i="6"/>
  <c r="V30" i="6"/>
  <c r="M30" i="6"/>
  <c r="R29" i="6"/>
  <c r="T29" i="6"/>
  <c r="V29" i="6"/>
  <c r="M29" i="6"/>
  <c r="R28" i="6"/>
  <c r="T28" i="6"/>
  <c r="V28" i="6"/>
  <c r="M28" i="6"/>
  <c r="R27" i="6"/>
  <c r="T27" i="6"/>
  <c r="V27" i="6"/>
  <c r="M27" i="6"/>
  <c r="R26" i="6"/>
  <c r="T26" i="6"/>
  <c r="V26" i="6"/>
  <c r="M26" i="6"/>
  <c r="R25" i="6"/>
  <c r="T25" i="6"/>
  <c r="V25" i="6"/>
  <c r="M25" i="6"/>
  <c r="R24" i="6"/>
  <c r="T24" i="6"/>
  <c r="V24" i="6"/>
  <c r="M24" i="6"/>
  <c r="R23" i="6"/>
  <c r="T23" i="6"/>
  <c r="V23" i="6"/>
  <c r="M23" i="6"/>
  <c r="R22" i="6"/>
  <c r="M22" i="6"/>
  <c r="R21" i="6"/>
  <c r="M21" i="6"/>
  <c r="R20" i="6"/>
  <c r="T20" i="6"/>
  <c r="V20" i="6"/>
  <c r="M20" i="6"/>
  <c r="R19" i="6"/>
  <c r="T19" i="6"/>
  <c r="V19" i="6"/>
  <c r="M19" i="6"/>
  <c r="R18" i="6"/>
  <c r="T18" i="6"/>
  <c r="V18" i="6"/>
  <c r="M18" i="6"/>
  <c r="R17" i="6"/>
  <c r="T17" i="6"/>
  <c r="V17" i="6"/>
  <c r="M17" i="6"/>
  <c r="R16" i="6"/>
  <c r="M16" i="6"/>
  <c r="R15" i="6"/>
  <c r="T15" i="6"/>
  <c r="V15" i="6"/>
  <c r="M15" i="6"/>
  <c r="R14" i="6"/>
  <c r="T14" i="6"/>
  <c r="V14" i="6"/>
  <c r="M14" i="6"/>
  <c r="R13" i="6"/>
  <c r="T13" i="6"/>
  <c r="V13" i="6"/>
  <c r="M13" i="6"/>
  <c r="R12" i="6"/>
  <c r="M12" i="6"/>
  <c r="T11" i="6"/>
  <c r="V11" i="6"/>
  <c r="M11" i="6"/>
  <c r="R10" i="6"/>
  <c r="T10" i="6"/>
  <c r="V10" i="6"/>
  <c r="M10" i="6"/>
  <c r="R9" i="6"/>
  <c r="T9" i="6"/>
  <c r="V9" i="6"/>
  <c r="M9" i="6"/>
  <c r="R8" i="6"/>
  <c r="M8" i="6"/>
  <c r="R7" i="6"/>
  <c r="T7" i="6"/>
  <c r="V7" i="6"/>
  <c r="M7" i="6"/>
  <c r="R6" i="6"/>
  <c r="M6" i="6"/>
  <c r="R5" i="6"/>
  <c r="T5" i="6"/>
  <c r="V5" i="6"/>
  <c r="M5" i="6"/>
  <c r="R4" i="6"/>
  <c r="T4" i="6"/>
  <c r="V4" i="6"/>
  <c r="M4" i="6"/>
  <c r="T8" i="6"/>
  <c r="V8" i="6"/>
  <c r="T16" i="6"/>
  <c r="V16" i="6"/>
  <c r="T54" i="6"/>
  <c r="V54" i="6"/>
  <c r="T44" i="6"/>
  <c r="V44" i="6"/>
  <c r="T22" i="6"/>
  <c r="V22" i="6"/>
  <c r="T67" i="6"/>
  <c r="V67" i="6"/>
  <c r="T6" i="6"/>
  <c r="V6" i="6"/>
  <c r="N59" i="3"/>
  <c r="O59" i="3"/>
  <c r="P59" i="3"/>
  <c r="Q59" i="3"/>
  <c r="R59" i="3"/>
  <c r="S59" i="3"/>
  <c r="T59" i="3"/>
  <c r="U59" i="3"/>
  <c r="V59" i="3"/>
  <c r="W59" i="3"/>
  <c r="N60" i="3"/>
  <c r="O60" i="3"/>
  <c r="P60" i="3"/>
  <c r="Q60" i="3"/>
  <c r="R60" i="3"/>
  <c r="S60" i="3"/>
  <c r="T60" i="3"/>
  <c r="U60" i="3"/>
  <c r="V60" i="3"/>
  <c r="W60" i="3"/>
  <c r="M60" i="3"/>
  <c r="M59" i="3"/>
  <c r="N46" i="3"/>
  <c r="O46" i="3"/>
  <c r="P46" i="3"/>
  <c r="Q46" i="3"/>
  <c r="R46" i="3"/>
  <c r="S46" i="3"/>
  <c r="T46" i="3"/>
  <c r="U46" i="3"/>
  <c r="V46" i="3"/>
  <c r="W46" i="3"/>
  <c r="N47" i="3"/>
  <c r="O47" i="3"/>
  <c r="P47" i="3"/>
  <c r="Q47" i="3"/>
  <c r="R47" i="3"/>
  <c r="S47" i="3"/>
  <c r="T47" i="3"/>
  <c r="U47" i="3"/>
  <c r="V47" i="3"/>
  <c r="W47" i="3"/>
  <c r="M47" i="3"/>
  <c r="M46" i="3"/>
  <c r="N37" i="3"/>
  <c r="O37" i="3"/>
  <c r="P37" i="3"/>
  <c r="Q37" i="3"/>
  <c r="R37" i="3"/>
  <c r="S37" i="3"/>
  <c r="T37" i="3"/>
  <c r="U37" i="3"/>
  <c r="V37" i="3"/>
  <c r="W37" i="3"/>
  <c r="N38" i="3"/>
  <c r="O38" i="3"/>
  <c r="P38" i="3"/>
  <c r="Q38" i="3"/>
  <c r="R38" i="3"/>
  <c r="S38" i="3"/>
  <c r="T38" i="3"/>
  <c r="U38" i="3"/>
  <c r="V38" i="3"/>
  <c r="W38" i="3"/>
  <c r="M38" i="3"/>
  <c r="M37" i="3"/>
  <c r="N27" i="3"/>
  <c r="O27" i="3"/>
  <c r="P27" i="3"/>
  <c r="Q27" i="3"/>
  <c r="R27" i="3"/>
  <c r="S27" i="3"/>
  <c r="T27" i="3"/>
  <c r="U27" i="3"/>
  <c r="V27" i="3"/>
  <c r="W27" i="3"/>
  <c r="N28" i="3"/>
  <c r="O28" i="3"/>
  <c r="P28" i="3"/>
  <c r="Q28" i="3"/>
  <c r="R28" i="3"/>
  <c r="S28" i="3"/>
  <c r="T28" i="3"/>
  <c r="U28" i="3"/>
  <c r="V28" i="3"/>
  <c r="W28" i="3"/>
  <c r="M28" i="3"/>
  <c r="M27" i="3"/>
  <c r="N19" i="3"/>
  <c r="O19" i="3"/>
  <c r="P19" i="3"/>
  <c r="Q19" i="3"/>
  <c r="R19" i="3"/>
  <c r="S19" i="3"/>
  <c r="T19" i="3"/>
  <c r="U19" i="3"/>
  <c r="V19" i="3"/>
  <c r="W19" i="3"/>
  <c r="N20" i="3"/>
  <c r="O20" i="3"/>
  <c r="P20" i="3"/>
  <c r="Q20" i="3"/>
  <c r="R20" i="3"/>
  <c r="S20" i="3"/>
  <c r="T20" i="3"/>
  <c r="U20" i="3"/>
  <c r="V20" i="3"/>
  <c r="W20" i="3"/>
  <c r="M20" i="3"/>
  <c r="M19" i="3"/>
  <c r="N11" i="3"/>
  <c r="O11" i="3"/>
  <c r="P11" i="3"/>
  <c r="Q11" i="3"/>
  <c r="R11" i="3"/>
  <c r="S11" i="3"/>
  <c r="T11" i="3"/>
  <c r="U11" i="3"/>
  <c r="V11" i="3"/>
  <c r="W11" i="3"/>
  <c r="N12" i="3"/>
  <c r="O12" i="3"/>
  <c r="P12" i="3"/>
  <c r="Q12" i="3"/>
  <c r="R12" i="3"/>
  <c r="S12" i="3"/>
  <c r="T12" i="3"/>
  <c r="U12" i="3"/>
  <c r="V12" i="3"/>
  <c r="W12" i="3"/>
  <c r="M12" i="3"/>
  <c r="M11" i="3"/>
  <c r="L1150" i="2"/>
  <c r="L1151" i="2"/>
  <c r="L1152" i="2"/>
  <c r="L1153" i="2"/>
  <c r="L1154" i="2"/>
  <c r="L1155" i="2"/>
  <c r="L1156" i="2"/>
  <c r="L1157" i="2"/>
  <c r="L1158" i="2"/>
  <c r="L1159" i="2"/>
  <c r="L1160" i="2"/>
  <c r="L1161" i="2"/>
  <c r="L1162" i="2"/>
  <c r="L1163" i="2"/>
  <c r="L1164" i="2"/>
  <c r="L1165" i="2"/>
  <c r="L1166" i="2"/>
  <c r="L1167" i="2"/>
  <c r="L1168" i="2"/>
  <c r="L1169" i="2"/>
  <c r="L1170" i="2"/>
  <c r="L1171" i="2"/>
  <c r="L1172" i="2"/>
  <c r="L1173" i="2"/>
  <c r="L1174" i="2"/>
  <c r="L1175" i="2"/>
  <c r="L1176" i="2"/>
  <c r="L1177" i="2"/>
  <c r="L1178" i="2"/>
  <c r="L1179" i="2"/>
  <c r="L1180" i="2"/>
  <c r="L1181" i="2"/>
  <c r="L1182" i="2"/>
  <c r="L1183" i="2"/>
  <c r="L1184" i="2"/>
  <c r="L1185" i="2"/>
  <c r="L1186" i="2"/>
  <c r="L1187" i="2"/>
  <c r="L1149" i="2"/>
  <c r="L1148" i="2"/>
  <c r="L1122" i="2"/>
  <c r="L1123" i="2"/>
  <c r="L1124" i="2"/>
  <c r="L1125" i="2"/>
  <c r="L1126" i="2"/>
  <c r="L1127" i="2"/>
  <c r="L1128" i="2"/>
  <c r="L1129" i="2"/>
  <c r="L1130" i="2"/>
  <c r="L1131" i="2"/>
  <c r="L1132" i="2"/>
  <c r="L1133" i="2"/>
  <c r="L1134" i="2"/>
  <c r="L1135" i="2"/>
  <c r="L1136" i="2"/>
  <c r="L1137" i="2"/>
  <c r="L1138" i="2"/>
  <c r="L1139" i="2"/>
  <c r="L1140" i="2"/>
  <c r="L1141" i="2"/>
  <c r="L1142" i="2"/>
  <c r="L1143" i="2"/>
  <c r="L1144" i="2"/>
  <c r="L1145" i="2"/>
  <c r="L1121" i="2"/>
  <c r="L1120" i="2"/>
  <c r="N562" i="2"/>
  <c r="O562" i="2"/>
  <c r="P562" i="2"/>
  <c r="Q562" i="2"/>
  <c r="R562" i="2"/>
  <c r="S562" i="2"/>
  <c r="T562" i="2"/>
  <c r="U562" i="2"/>
  <c r="V562" i="2"/>
  <c r="W562" i="2"/>
  <c r="N563" i="2"/>
  <c r="O563" i="2"/>
  <c r="P563" i="2"/>
  <c r="Q563" i="2"/>
  <c r="R563" i="2"/>
  <c r="S563" i="2"/>
  <c r="T563" i="2"/>
  <c r="U563" i="2"/>
  <c r="V563" i="2"/>
  <c r="W563" i="2"/>
  <c r="M563" i="2"/>
  <c r="M562" i="2"/>
</calcChain>
</file>

<file path=xl/sharedStrings.xml><?xml version="1.0" encoding="utf-8"?>
<sst xmlns="http://schemas.openxmlformats.org/spreadsheetml/2006/main" count="17133" uniqueCount="1013">
  <si>
    <t>Place</t>
  </si>
  <si>
    <t>EDS/WDS</t>
  </si>
  <si>
    <t>Observartion</t>
  </si>
  <si>
    <t>Initial Pre-heating</t>
  </si>
  <si>
    <t>Sample</t>
  </si>
  <si>
    <t>Phase</t>
  </si>
  <si>
    <t>position</t>
  </si>
  <si>
    <t>Cooling rate (°C/h)</t>
  </si>
  <si>
    <t>Ti (°C)</t>
  </si>
  <si>
    <t>Tf (°C)</t>
  </si>
  <si>
    <t>tfinal step (h)</t>
  </si>
  <si>
    <t>SiO2</t>
  </si>
  <si>
    <t>TiO2</t>
  </si>
  <si>
    <t>Al2O3</t>
  </si>
  <si>
    <t>MnO</t>
  </si>
  <si>
    <t>MgO</t>
  </si>
  <si>
    <t>CaO</t>
  </si>
  <si>
    <t>Na2O</t>
  </si>
  <si>
    <t>K2O</t>
  </si>
  <si>
    <t>P2O5</t>
  </si>
  <si>
    <t>Total</t>
  </si>
  <si>
    <t>An content</t>
  </si>
  <si>
    <t>Leuven</t>
  </si>
  <si>
    <t>EDS</t>
  </si>
  <si>
    <t>Standard</t>
  </si>
  <si>
    <t>Plagioclase</t>
  </si>
  <si>
    <t>WDS</t>
  </si>
  <si>
    <t>Average</t>
  </si>
  <si>
    <t>1 sigma</t>
  </si>
  <si>
    <t>Chemical analyses (%wt)</t>
  </si>
  <si>
    <t>Aachen</t>
  </si>
  <si>
    <t>No</t>
  </si>
  <si>
    <t>Plg 1</t>
  </si>
  <si>
    <t>-</t>
  </si>
  <si>
    <t>Plg 2</t>
  </si>
  <si>
    <t>Plg 3</t>
  </si>
  <si>
    <t>Plg 4</t>
  </si>
  <si>
    <t>Plg 5</t>
  </si>
  <si>
    <t>Plg 6</t>
  </si>
  <si>
    <t>Plg 7</t>
  </si>
  <si>
    <t>Plg 8</t>
  </si>
  <si>
    <t>Plg 9</t>
  </si>
  <si>
    <t>Plg 10</t>
  </si>
  <si>
    <t>Plg 11</t>
  </si>
  <si>
    <t>Plg 12</t>
  </si>
  <si>
    <t>Plg 17</t>
  </si>
  <si>
    <t>Plg 18</t>
  </si>
  <si>
    <t>Plg 19</t>
  </si>
  <si>
    <t>Plg 20</t>
  </si>
  <si>
    <t>Plg 21</t>
  </si>
  <si>
    <t>Plg 22</t>
  </si>
  <si>
    <t>Plg 23</t>
  </si>
  <si>
    <t>Plg 24</t>
  </si>
  <si>
    <t>Plg 25</t>
  </si>
  <si>
    <t>Plg 26</t>
  </si>
  <si>
    <t>Average (relic cores)</t>
  </si>
  <si>
    <t>1 sigma (relic cores)</t>
  </si>
  <si>
    <t>Average (overgrowth)</t>
  </si>
  <si>
    <t xml:space="preserve"> 1 sigma (overgrowth)</t>
  </si>
  <si>
    <t>Plg 1 core</t>
  </si>
  <si>
    <t>Plg 1 rim</t>
  </si>
  <si>
    <t>Plg 2 core</t>
  </si>
  <si>
    <t>glass contamination??</t>
  </si>
  <si>
    <t>Plg 2 rim</t>
  </si>
  <si>
    <t>Plg 3 core</t>
  </si>
  <si>
    <t>Plg 3 rim</t>
  </si>
  <si>
    <t>G 0-0a</t>
  </si>
  <si>
    <t>G 0-0b1</t>
  </si>
  <si>
    <t>G 0-0b2</t>
  </si>
  <si>
    <t>G 0-0b3</t>
  </si>
  <si>
    <t>Plg 1 core ?</t>
  </si>
  <si>
    <t>Plg 4 core?</t>
  </si>
  <si>
    <t>Plg 3 (Pre-existing Crystal)</t>
  </si>
  <si>
    <t>Plg 9 (Pre-existing Crystal)</t>
  </si>
  <si>
    <t>Plg 13</t>
  </si>
  <si>
    <t>Plg 14</t>
  </si>
  <si>
    <t>Plg 15</t>
  </si>
  <si>
    <t>Plg 4 core</t>
  </si>
  <si>
    <t>Plg 5 core</t>
  </si>
  <si>
    <t>Plg 6 core</t>
  </si>
  <si>
    <t>Plg 9 core</t>
  </si>
  <si>
    <t>Plg 9 rim</t>
  </si>
  <si>
    <t>plg 11</t>
  </si>
  <si>
    <t>plg 12</t>
  </si>
  <si>
    <t>plg 13 rim</t>
  </si>
  <si>
    <t>Plg 13 core</t>
  </si>
  <si>
    <t>plg 14</t>
  </si>
  <si>
    <t>G 0-1</t>
  </si>
  <si>
    <t>G 0-2</t>
  </si>
  <si>
    <t>G 0-3</t>
  </si>
  <si>
    <t>Pl too small (&lt; 2 µm)</t>
  </si>
  <si>
    <t>1450 °C; 2 hours</t>
  </si>
  <si>
    <t>Plg 3 heart</t>
  </si>
  <si>
    <t xml:space="preserve">Average </t>
  </si>
  <si>
    <t>contamination with glass??</t>
  </si>
  <si>
    <t>G 0-5</t>
  </si>
  <si>
    <t>ISOTHERMAL</t>
  </si>
  <si>
    <t>Plg 16</t>
  </si>
  <si>
    <t>liquid contamination ?</t>
  </si>
  <si>
    <t>Plg 5 rim</t>
  </si>
  <si>
    <t>Plg 5 heart</t>
  </si>
  <si>
    <t>Average (core part)</t>
  </si>
  <si>
    <t>1 sigma (core part)</t>
  </si>
  <si>
    <t>Plg 4 heart</t>
  </si>
  <si>
    <t>Plg 4 rim</t>
  </si>
  <si>
    <t>Plg 6 heart</t>
  </si>
  <si>
    <t>Plg 6 rim</t>
  </si>
  <si>
    <t>LMV Clermont</t>
  </si>
  <si>
    <t>Rim measure ?</t>
  </si>
  <si>
    <t>Plg 1 heart</t>
  </si>
  <si>
    <t>Plg 2 heart</t>
  </si>
  <si>
    <t>Plg 7 heart</t>
  </si>
  <si>
    <t>Plg 7 rim</t>
  </si>
  <si>
    <t>Plg 3 zonation ext</t>
  </si>
  <si>
    <t>Plg 5 zonation ext</t>
  </si>
  <si>
    <t>Plg 8 heart</t>
  </si>
  <si>
    <t>Plg 8 rim</t>
  </si>
  <si>
    <t>Plg 9 heart</t>
  </si>
  <si>
    <t>G 0-9</t>
  </si>
  <si>
    <t>G 0-10</t>
  </si>
  <si>
    <t>G 0-11</t>
  </si>
  <si>
    <t>G 1-1a1</t>
  </si>
  <si>
    <t>G 1-1a2</t>
  </si>
  <si>
    <t>G 1-2</t>
  </si>
  <si>
    <t>G 1-3</t>
  </si>
  <si>
    <t>G 1-4</t>
  </si>
  <si>
    <t>Plg 11 pt 1</t>
  </si>
  <si>
    <t>Plg 11 pt 2</t>
  </si>
  <si>
    <t>Plg 2 zonation ext</t>
  </si>
  <si>
    <t>Plg 4 zonation ext</t>
  </si>
  <si>
    <t>G 2-1</t>
  </si>
  <si>
    <t>G 2-2</t>
  </si>
  <si>
    <t>G 2-3</t>
  </si>
  <si>
    <t>G 2-4</t>
  </si>
  <si>
    <t>G 3-1</t>
  </si>
  <si>
    <t>G 3-2a</t>
  </si>
  <si>
    <t>G 3-2b</t>
  </si>
  <si>
    <t>G 3-3a</t>
  </si>
  <si>
    <t>G 3-3b</t>
  </si>
  <si>
    <t>G 3-4</t>
  </si>
  <si>
    <t>G 3-5</t>
  </si>
  <si>
    <t>G 3-6</t>
  </si>
  <si>
    <t>GERO 4-1</t>
  </si>
  <si>
    <t>GERO 4-3</t>
  </si>
  <si>
    <t>Only seed</t>
  </si>
  <si>
    <t>rim ?</t>
  </si>
  <si>
    <t>plg 6</t>
  </si>
  <si>
    <t>Plg 17 rim</t>
  </si>
  <si>
    <t>Plg 17 core</t>
  </si>
  <si>
    <t>Total too low</t>
  </si>
  <si>
    <t>Plg 10 rim</t>
  </si>
  <si>
    <t>plg 10 heart</t>
  </si>
  <si>
    <t>Plg 14 core</t>
  </si>
  <si>
    <t>Plg 14 rim</t>
  </si>
  <si>
    <t>plg 5</t>
  </si>
  <si>
    <t>plg 9</t>
  </si>
  <si>
    <t>plg 10</t>
  </si>
  <si>
    <t>PLg 16</t>
  </si>
  <si>
    <t>G 4-1</t>
  </si>
  <si>
    <t>G 4-2</t>
  </si>
  <si>
    <t>G 4-3</t>
  </si>
  <si>
    <t>G 5-1</t>
  </si>
  <si>
    <t>Plg 1 (seed)</t>
  </si>
  <si>
    <t>Plg 2 (seed)</t>
  </si>
  <si>
    <t>Plg 3 (seed)</t>
  </si>
  <si>
    <t>Plg 4 (seed)</t>
  </si>
  <si>
    <t>Plg 5 (seed)</t>
  </si>
  <si>
    <t>G 5-2a1</t>
  </si>
  <si>
    <t>G 5-2a2</t>
  </si>
  <si>
    <t>Plg13 dendrite</t>
  </si>
  <si>
    <t>Plg13</t>
  </si>
  <si>
    <t>Plg10</t>
  </si>
  <si>
    <t>Plg11</t>
  </si>
  <si>
    <t>Plg12</t>
  </si>
  <si>
    <t>Plg 14  dendrite</t>
  </si>
  <si>
    <t>Plg 14 dendrite</t>
  </si>
  <si>
    <t>Plg 10 Dendrite</t>
  </si>
  <si>
    <t>Plg 11 Dendrite</t>
  </si>
  <si>
    <t>Plg 27</t>
  </si>
  <si>
    <t>Plg 28</t>
  </si>
  <si>
    <t>G 5-3</t>
  </si>
  <si>
    <t>G 7-1</t>
  </si>
  <si>
    <t>G 6-1</t>
  </si>
  <si>
    <t>G 7-2</t>
  </si>
  <si>
    <t>G 7-3</t>
  </si>
  <si>
    <t>G 7-4</t>
  </si>
  <si>
    <t>Total too small</t>
  </si>
  <si>
    <t xml:space="preserve">1 sigma </t>
  </si>
  <si>
    <t>G 8-1</t>
  </si>
  <si>
    <t>G 8-2</t>
  </si>
  <si>
    <t>G 9-2</t>
  </si>
  <si>
    <t>G 9-3</t>
  </si>
  <si>
    <t>plg 7 rim</t>
  </si>
  <si>
    <t>plg 2 rim</t>
  </si>
  <si>
    <t>Plg2</t>
  </si>
  <si>
    <t>plg 2 heart</t>
  </si>
  <si>
    <t>Cambridge</t>
  </si>
  <si>
    <t>G 11-2</t>
  </si>
  <si>
    <t>G 11-3</t>
  </si>
  <si>
    <t>G 11-4</t>
  </si>
  <si>
    <t>G 11-5</t>
  </si>
  <si>
    <t>G 11-7</t>
  </si>
  <si>
    <t>G 6-2a1</t>
  </si>
  <si>
    <t>G 6-2a2</t>
  </si>
  <si>
    <t>G 6-3</t>
  </si>
  <si>
    <t>G 6-4</t>
  </si>
  <si>
    <t>G 6-5</t>
  </si>
  <si>
    <t>G 6-6</t>
  </si>
  <si>
    <t>G 6-7</t>
  </si>
  <si>
    <t>G 6-8</t>
  </si>
  <si>
    <t>G 6-9</t>
  </si>
  <si>
    <t>G 6-10</t>
  </si>
  <si>
    <t>G 6-11</t>
  </si>
  <si>
    <t>G 6-12</t>
  </si>
  <si>
    <t>G 6-14</t>
  </si>
  <si>
    <t>G 6-15</t>
  </si>
  <si>
    <t>G 6-16a</t>
  </si>
  <si>
    <t>G 6-16b</t>
  </si>
  <si>
    <t>G 6-17</t>
  </si>
  <si>
    <t>Position</t>
  </si>
  <si>
    <t>CR (°C/h)</t>
  </si>
  <si>
    <t>Glass</t>
  </si>
  <si>
    <t>Position 1</t>
  </si>
  <si>
    <t>Position 2</t>
  </si>
  <si>
    <t>Position 3</t>
  </si>
  <si>
    <t>Position 4</t>
  </si>
  <si>
    <t>Position 5</t>
  </si>
  <si>
    <t>Position 6</t>
  </si>
  <si>
    <t>Position 7</t>
  </si>
  <si>
    <t>Position 8</t>
  </si>
  <si>
    <t>G 0-0b4</t>
  </si>
  <si>
    <t>1450°C, 2 hours</t>
  </si>
  <si>
    <t>crystal rich area?</t>
  </si>
  <si>
    <t>Average (crystal rich)</t>
  </si>
  <si>
    <t>1 sigma (crystal rich)</t>
  </si>
  <si>
    <t>Average (crystal free)</t>
  </si>
  <si>
    <t>1 sigma (crystal free)</t>
  </si>
  <si>
    <t>Average (tot)</t>
  </si>
  <si>
    <t>1 sigma (tot)</t>
  </si>
  <si>
    <t>Position 9</t>
  </si>
  <si>
    <t>Position 10</t>
  </si>
  <si>
    <t>Position 11</t>
  </si>
  <si>
    <t>Position 12</t>
  </si>
  <si>
    <t>Position 13</t>
  </si>
  <si>
    <t>Position 14</t>
  </si>
  <si>
    <t>Position 15</t>
  </si>
  <si>
    <t>Position 16</t>
  </si>
  <si>
    <t>Position 17</t>
  </si>
  <si>
    <t>Position 18</t>
  </si>
  <si>
    <t>Position 19</t>
  </si>
  <si>
    <t>Position 20</t>
  </si>
  <si>
    <t>Next to Pt wire</t>
  </si>
  <si>
    <t xml:space="preserve">Position 21 </t>
  </si>
  <si>
    <t xml:space="preserve">Position 2 </t>
  </si>
  <si>
    <t>Position 21</t>
  </si>
  <si>
    <t>Position 22</t>
  </si>
  <si>
    <t>Psition 1</t>
  </si>
  <si>
    <t>Psition 2</t>
  </si>
  <si>
    <t>Psition 3</t>
  </si>
  <si>
    <t>Psition 4</t>
  </si>
  <si>
    <t>Psition 5</t>
  </si>
  <si>
    <t>Psition 6</t>
  </si>
  <si>
    <t>Psition 7</t>
  </si>
  <si>
    <t>Psition 8</t>
  </si>
  <si>
    <t>Psition 9</t>
  </si>
  <si>
    <t>Psition 10</t>
  </si>
  <si>
    <t>Psition 11</t>
  </si>
  <si>
    <t>Psition 12</t>
  </si>
  <si>
    <t>Psition 13</t>
  </si>
  <si>
    <t>Psition 14</t>
  </si>
  <si>
    <t>Sample border</t>
  </si>
  <si>
    <t>Near Plg</t>
  </si>
  <si>
    <t>Sample edge</t>
  </si>
  <si>
    <t>Pyroxene in proximity</t>
  </si>
  <si>
    <t>Average (near of Cpx)</t>
  </si>
  <si>
    <t>1 sigma (near of Cpx)</t>
  </si>
  <si>
    <t>Average (far from Cpx)</t>
  </si>
  <si>
    <t>1 sigma (far from Cpx)</t>
  </si>
  <si>
    <t>plagioclase?</t>
  </si>
  <si>
    <t>1210°C, 24h</t>
  </si>
  <si>
    <t>1230°C, 24h</t>
  </si>
  <si>
    <t>Position 23</t>
  </si>
  <si>
    <t>Position 24</t>
  </si>
  <si>
    <t>Na2O+K2O</t>
  </si>
  <si>
    <t>G 0-4</t>
  </si>
  <si>
    <t>G 0-6</t>
  </si>
  <si>
    <t>G 0-7</t>
  </si>
  <si>
    <t>G 0-8</t>
  </si>
  <si>
    <t>G 3-3</t>
  </si>
  <si>
    <t xml:space="preserve">G 4-3 </t>
  </si>
  <si>
    <t>G 3-2a1</t>
  </si>
  <si>
    <t>G 3-2a2</t>
  </si>
  <si>
    <t>Observation</t>
  </si>
  <si>
    <t>Type of experiments</t>
  </si>
  <si>
    <t>Pre-existing crystals</t>
  </si>
  <si>
    <r>
      <t>T</t>
    </r>
    <r>
      <rPr>
        <vertAlign val="subscript"/>
        <sz val="11"/>
        <color theme="1"/>
        <rFont val="Aptos Narrow"/>
        <family val="2"/>
        <scheme val="minor"/>
      </rPr>
      <t>i</t>
    </r>
    <r>
      <rPr>
        <sz val="11"/>
        <color theme="1"/>
        <rFont val="Aptos Narrow"/>
        <family val="2"/>
        <scheme val="minor"/>
      </rPr>
      <t xml:space="preserve"> (°C)</t>
    </r>
  </si>
  <si>
    <r>
      <t>T</t>
    </r>
    <r>
      <rPr>
        <vertAlign val="subscript"/>
        <sz val="11"/>
        <color theme="1"/>
        <rFont val="Aptos Narrow"/>
        <family val="2"/>
        <scheme val="minor"/>
      </rPr>
      <t>f</t>
    </r>
    <r>
      <rPr>
        <sz val="11"/>
        <color theme="1"/>
        <rFont val="Aptos Narrow"/>
        <family val="2"/>
        <scheme val="minor"/>
      </rPr>
      <t xml:space="preserve"> (°C)</t>
    </r>
  </si>
  <si>
    <r>
      <t>t</t>
    </r>
    <r>
      <rPr>
        <vertAlign val="subscript"/>
        <sz val="11"/>
        <color theme="1"/>
        <rFont val="Aptos Narrow"/>
        <family val="2"/>
        <scheme val="minor"/>
      </rPr>
      <t>final step</t>
    </r>
    <r>
      <rPr>
        <sz val="11"/>
        <color theme="1"/>
        <rFont val="Aptos Narrow"/>
        <family val="2"/>
        <scheme val="minor"/>
      </rPr>
      <t xml:space="preserve"> (h)</t>
    </r>
  </si>
  <si>
    <r>
      <t>t</t>
    </r>
    <r>
      <rPr>
        <vertAlign val="subscript"/>
        <sz val="11"/>
        <color theme="1"/>
        <rFont val="Aptos Narrow"/>
        <family val="2"/>
        <scheme val="minor"/>
      </rPr>
      <t>exp</t>
    </r>
    <r>
      <rPr>
        <sz val="11"/>
        <color theme="1"/>
        <rFont val="Aptos Narrow"/>
        <family val="2"/>
        <scheme val="minor"/>
      </rPr>
      <t xml:space="preserve"> (h)</t>
    </r>
  </si>
  <si>
    <t>Plg prop</t>
  </si>
  <si>
    <t>Na content</t>
  </si>
  <si>
    <t>Cpx Prop</t>
  </si>
  <si>
    <t>Glass prop</t>
  </si>
  <si>
    <t>Os 36 Na content</t>
  </si>
  <si>
    <t>ISO</t>
  </si>
  <si>
    <t>Yes</t>
  </si>
  <si>
    <t>GERO 0-1</t>
  </si>
  <si>
    <t>GERO 0-2</t>
  </si>
  <si>
    <t>GERO 0-6</t>
  </si>
  <si>
    <t>GERO 0-10</t>
  </si>
  <si>
    <r>
      <t xml:space="preserve">GERO 1-1 (sample 1) </t>
    </r>
    <r>
      <rPr>
        <vertAlign val="superscript"/>
        <sz val="11"/>
        <color theme="4"/>
        <rFont val="Aptos Narrow"/>
        <family val="2"/>
        <scheme val="minor"/>
      </rPr>
      <t>a</t>
    </r>
  </si>
  <si>
    <t>Cooling</t>
  </si>
  <si>
    <r>
      <t xml:space="preserve">GERO 1-1 (sample 2) </t>
    </r>
    <r>
      <rPr>
        <vertAlign val="superscript"/>
        <sz val="11"/>
        <color theme="4"/>
        <rFont val="Aptos Narrow"/>
        <family val="2"/>
        <scheme val="minor"/>
      </rPr>
      <t>a</t>
    </r>
  </si>
  <si>
    <r>
      <t xml:space="preserve">GERO 1-2 </t>
    </r>
    <r>
      <rPr>
        <vertAlign val="superscript"/>
        <sz val="11"/>
        <color theme="4"/>
        <rFont val="Aptos Narrow"/>
        <family val="2"/>
        <scheme val="minor"/>
      </rPr>
      <t>a</t>
    </r>
  </si>
  <si>
    <t>average with/without Plg corona</t>
  </si>
  <si>
    <r>
      <t xml:space="preserve">GERO 1-3 </t>
    </r>
    <r>
      <rPr>
        <vertAlign val="superscript"/>
        <sz val="11"/>
        <color theme="4"/>
        <rFont val="Aptos Narrow"/>
        <family val="2"/>
        <scheme val="minor"/>
      </rPr>
      <t>a</t>
    </r>
  </si>
  <si>
    <r>
      <t xml:space="preserve">GERO 1-4 </t>
    </r>
    <r>
      <rPr>
        <vertAlign val="superscript"/>
        <sz val="11"/>
        <color theme="4"/>
        <rFont val="Aptos Narrow"/>
        <family val="2"/>
        <scheme val="minor"/>
      </rPr>
      <t>a</t>
    </r>
  </si>
  <si>
    <r>
      <t xml:space="preserve">GERO 2-1 </t>
    </r>
    <r>
      <rPr>
        <vertAlign val="superscript"/>
        <sz val="11"/>
        <color theme="4"/>
        <rFont val="Aptos Narrow"/>
        <family val="2"/>
        <scheme val="minor"/>
      </rPr>
      <t>a</t>
    </r>
  </si>
  <si>
    <r>
      <t xml:space="preserve">GERO 2-1bis </t>
    </r>
    <r>
      <rPr>
        <vertAlign val="superscript"/>
        <sz val="11"/>
        <color theme="4"/>
        <rFont val="Aptos Narrow"/>
        <family val="2"/>
        <scheme val="minor"/>
      </rPr>
      <t>a</t>
    </r>
  </si>
  <si>
    <r>
      <t xml:space="preserve">GERO 2-2 </t>
    </r>
    <r>
      <rPr>
        <vertAlign val="superscript"/>
        <sz val="11"/>
        <color theme="4"/>
        <rFont val="Aptos Narrow"/>
        <family val="2"/>
        <scheme val="minor"/>
      </rPr>
      <t>a</t>
    </r>
  </si>
  <si>
    <r>
      <t xml:space="preserve">GERO 2-3 </t>
    </r>
    <r>
      <rPr>
        <vertAlign val="superscript"/>
        <sz val="11"/>
        <color theme="4"/>
        <rFont val="Aptos Narrow"/>
        <family val="2"/>
        <scheme val="minor"/>
      </rPr>
      <t>a</t>
    </r>
  </si>
  <si>
    <r>
      <t xml:space="preserve">GERO 2-4 </t>
    </r>
    <r>
      <rPr>
        <vertAlign val="superscript"/>
        <sz val="11"/>
        <color theme="4"/>
        <rFont val="Aptos Narrow"/>
        <family val="2"/>
        <scheme val="minor"/>
      </rPr>
      <t>a</t>
    </r>
  </si>
  <si>
    <r>
      <t xml:space="preserve">GERO 3-1 </t>
    </r>
    <r>
      <rPr>
        <vertAlign val="superscript"/>
        <sz val="11"/>
        <color theme="4"/>
        <rFont val="Aptos Narrow"/>
        <family val="2"/>
        <scheme val="minor"/>
      </rPr>
      <t>a</t>
    </r>
  </si>
  <si>
    <r>
      <t xml:space="preserve">GERO 3-2 (sample 1) </t>
    </r>
    <r>
      <rPr>
        <vertAlign val="superscript"/>
        <sz val="11"/>
        <color theme="4"/>
        <rFont val="Aptos Narrow"/>
        <family val="2"/>
        <scheme val="minor"/>
      </rPr>
      <t>a</t>
    </r>
  </si>
  <si>
    <r>
      <t xml:space="preserve">GERO 3-2 (sample 2) </t>
    </r>
    <r>
      <rPr>
        <vertAlign val="superscript"/>
        <sz val="11"/>
        <color theme="4"/>
        <rFont val="Aptos Narrow"/>
        <family val="2"/>
        <scheme val="minor"/>
      </rPr>
      <t>a</t>
    </r>
  </si>
  <si>
    <r>
      <t xml:space="preserve">GERO 3-3 </t>
    </r>
    <r>
      <rPr>
        <vertAlign val="superscript"/>
        <sz val="11"/>
        <color theme="4"/>
        <rFont val="Aptos Narrow"/>
        <family val="2"/>
        <scheme val="minor"/>
      </rPr>
      <t>a</t>
    </r>
  </si>
  <si>
    <r>
      <t xml:space="preserve">GERO 3-4 </t>
    </r>
    <r>
      <rPr>
        <vertAlign val="superscript"/>
        <sz val="11"/>
        <color theme="4"/>
        <rFont val="Aptos Narrow"/>
        <family val="2"/>
        <scheme val="minor"/>
      </rPr>
      <t>a</t>
    </r>
  </si>
  <si>
    <r>
      <t xml:space="preserve">GERO 3-5 </t>
    </r>
    <r>
      <rPr>
        <vertAlign val="superscript"/>
        <sz val="11"/>
        <color rgb="FFFF0000"/>
        <rFont val="Aptos Narrow"/>
        <family val="2"/>
        <scheme val="minor"/>
      </rPr>
      <t>a</t>
    </r>
  </si>
  <si>
    <r>
      <t xml:space="preserve">GERO 3-6 </t>
    </r>
    <r>
      <rPr>
        <vertAlign val="superscript"/>
        <sz val="11"/>
        <color rgb="FFFF0000"/>
        <rFont val="Aptos Narrow"/>
        <family val="2"/>
        <scheme val="minor"/>
      </rPr>
      <t>a</t>
    </r>
  </si>
  <si>
    <t>GERO 4-2</t>
  </si>
  <si>
    <t>similar to crystal-free glass</t>
  </si>
  <si>
    <t>GERO 5-1</t>
  </si>
  <si>
    <t>GERO 5-2 (sample 1)</t>
  </si>
  <si>
    <t>GERO 5-2 (sample 2)</t>
  </si>
  <si>
    <t>GERO 5-3</t>
  </si>
  <si>
    <t>GERO 6-1</t>
  </si>
  <si>
    <t>Cooling and ISO</t>
  </si>
  <si>
    <t>GERO 6-2 (Sample 1)</t>
  </si>
  <si>
    <t>GERO 6-2 (Sample 2)</t>
  </si>
  <si>
    <t>GERO 6-3</t>
  </si>
  <si>
    <t>GERO 6-4</t>
  </si>
  <si>
    <t>GERO 6-5</t>
  </si>
  <si>
    <t>GERO 6-6</t>
  </si>
  <si>
    <t>GERO 6-7</t>
  </si>
  <si>
    <t>GERO 6-8</t>
  </si>
  <si>
    <t>GERO 6-9</t>
  </si>
  <si>
    <t>GERO 6-11</t>
  </si>
  <si>
    <t>GERO 6-12</t>
  </si>
  <si>
    <t>GERO 6-13</t>
  </si>
  <si>
    <t>GERO 6-14</t>
  </si>
  <si>
    <t>small quench Cpx crystals not possible to measure</t>
  </si>
  <si>
    <t>GERO 6-15</t>
  </si>
  <si>
    <t>GERO 6-16 a1</t>
  </si>
  <si>
    <t>GERO 6-16 a2</t>
  </si>
  <si>
    <t>GERO 7-1</t>
  </si>
  <si>
    <t>GERO 7-2</t>
  </si>
  <si>
    <t>GERO 7-3</t>
  </si>
  <si>
    <t>GERO 7-4</t>
  </si>
  <si>
    <t>GERO 7-5</t>
  </si>
  <si>
    <t>GERO 7-6</t>
  </si>
  <si>
    <t>GERO 8-1</t>
  </si>
  <si>
    <t>GERO 8-2</t>
  </si>
  <si>
    <t>GERO 8-3</t>
  </si>
  <si>
    <t>GERO 10-3</t>
  </si>
  <si>
    <t>GERO 10-4</t>
  </si>
  <si>
    <t>GERO 10-5</t>
  </si>
  <si>
    <t>GERO 10-7</t>
  </si>
  <si>
    <t>G 9-1</t>
  </si>
  <si>
    <t>G 11-1</t>
  </si>
  <si>
    <t>G 11-6</t>
  </si>
  <si>
    <t>G 6-13</t>
  </si>
  <si>
    <t xml:space="preserve">1 sigma (core part) </t>
  </si>
  <si>
    <t>glass contamination ?</t>
  </si>
  <si>
    <t>relative diff (%)</t>
  </si>
  <si>
    <t>texp (h)</t>
  </si>
  <si>
    <r>
      <t>SiO</t>
    </r>
    <r>
      <rPr>
        <vertAlign val="subscript"/>
        <sz val="11"/>
        <color theme="1"/>
        <rFont val="Aptos Narrow"/>
        <family val="2"/>
        <scheme val="minor"/>
      </rPr>
      <t>2</t>
    </r>
  </si>
  <si>
    <r>
      <t>TiO</t>
    </r>
    <r>
      <rPr>
        <vertAlign val="subscript"/>
        <sz val="11"/>
        <color theme="1"/>
        <rFont val="Aptos Narrow"/>
        <family val="2"/>
        <scheme val="minor"/>
      </rPr>
      <t>2</t>
    </r>
  </si>
  <si>
    <r>
      <t>Al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</t>
    </r>
    <r>
      <rPr>
        <vertAlign val="subscript"/>
        <sz val="11"/>
        <color theme="1"/>
        <rFont val="Aptos Narrow"/>
        <family val="2"/>
        <scheme val="minor"/>
      </rPr>
      <t>3</t>
    </r>
  </si>
  <si>
    <r>
      <t>FeO</t>
    </r>
    <r>
      <rPr>
        <vertAlign val="subscript"/>
        <sz val="11"/>
        <color theme="1"/>
        <rFont val="Aptos Narrow"/>
        <family val="2"/>
        <scheme val="minor"/>
      </rPr>
      <t>(t)</t>
    </r>
  </si>
  <si>
    <r>
      <t>Na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</t>
    </r>
  </si>
  <si>
    <r>
      <t>K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</t>
    </r>
  </si>
  <si>
    <r>
      <t>P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</t>
    </r>
    <r>
      <rPr>
        <vertAlign val="subscript"/>
        <sz val="11"/>
        <color theme="1"/>
        <rFont val="Aptos Narrow"/>
        <family val="2"/>
        <scheme val="minor"/>
      </rPr>
      <t>5</t>
    </r>
  </si>
  <si>
    <r>
      <t>Cr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</t>
    </r>
    <r>
      <rPr>
        <vertAlign val="subscript"/>
        <sz val="11"/>
        <color theme="1"/>
        <rFont val="Aptos Narrow"/>
        <family val="2"/>
        <scheme val="minor"/>
      </rPr>
      <t>3</t>
    </r>
  </si>
  <si>
    <t>Type</t>
  </si>
  <si>
    <t>Pre-treatment</t>
  </si>
  <si>
    <t>Rim</t>
  </si>
  <si>
    <t>Core</t>
  </si>
  <si>
    <t>1450 °C, 2h</t>
  </si>
  <si>
    <t>RhyoliteMelt (Liquid)</t>
  </si>
  <si>
    <t>RhyoliteMelt (Plg; An content)</t>
  </si>
  <si>
    <t>T° (°C)</t>
  </si>
  <si>
    <t>CaO (%wt)</t>
  </si>
  <si>
    <t>MgO (%wt)</t>
  </si>
  <si>
    <t xml:space="preserve">New crystals </t>
  </si>
  <si>
    <t>Summary</t>
  </si>
  <si>
    <r>
      <t>SiO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(%wt)</t>
    </r>
  </si>
  <si>
    <r>
      <t>Al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</t>
    </r>
    <r>
      <rPr>
        <vertAlign val="sub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 xml:space="preserve"> (%wt)</t>
    </r>
  </si>
  <si>
    <r>
      <t>FeO</t>
    </r>
    <r>
      <rPr>
        <vertAlign val="subscript"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 xml:space="preserve"> (%wt)</t>
    </r>
  </si>
  <si>
    <t>CR</t>
  </si>
  <si>
    <t>deltaTn (°C)</t>
  </si>
  <si>
    <t>1210 °C, 24h</t>
  </si>
  <si>
    <t>1230 °C, 24h</t>
  </si>
  <si>
    <t>CR + ISO</t>
  </si>
  <si>
    <t>FeO(t)</t>
  </si>
  <si>
    <t>chemical analysis (wt. %)</t>
  </si>
  <si>
    <t>No (seed-bearing)</t>
  </si>
  <si>
    <t>Magnetite</t>
  </si>
  <si>
    <t>1450 °C, 2h (No seed)</t>
  </si>
  <si>
    <t>Pt</t>
  </si>
  <si>
    <t>Al impurity</t>
  </si>
  <si>
    <t>Spinel</t>
  </si>
  <si>
    <t>OS36</t>
  </si>
  <si>
    <t>OS36*</t>
  </si>
  <si>
    <t>XRF (wt.%)</t>
  </si>
  <si>
    <t>Diff (%)</t>
  </si>
  <si>
    <t>Observations</t>
  </si>
  <si>
    <t>traces in oxides</t>
  </si>
  <si>
    <t>NiO</t>
  </si>
  <si>
    <t>exsolution</t>
  </si>
  <si>
    <t>Sample heart</t>
  </si>
  <si>
    <t>Average tot WDS</t>
  </si>
  <si>
    <t>1 sigma tot WDS</t>
  </si>
  <si>
    <t>Average edge WDS</t>
  </si>
  <si>
    <t>1 sigma edge WDS</t>
  </si>
  <si>
    <t>Average heart WDS</t>
  </si>
  <si>
    <t>1 sigma heart WDS</t>
  </si>
  <si>
    <t>Average tot EDS</t>
  </si>
  <si>
    <t>1 sigma tot EDS</t>
  </si>
  <si>
    <t>Billon et al. 2025</t>
  </si>
  <si>
    <t>contamination ?</t>
  </si>
  <si>
    <t>1450 °C (2 hours)</t>
  </si>
  <si>
    <t>Billon et al. (2025)</t>
  </si>
  <si>
    <t>Cpx</t>
  </si>
  <si>
    <t>Contamination?</t>
  </si>
  <si>
    <t>Average  EDS</t>
  </si>
  <si>
    <t>1 sigma  EDS</t>
  </si>
  <si>
    <t>Average WDS</t>
  </si>
  <si>
    <t>1 sigma WDS</t>
  </si>
  <si>
    <t>quench crystal</t>
  </si>
  <si>
    <t>G 6-16</t>
  </si>
  <si>
    <t>TITLE</t>
  </si>
  <si>
    <t>descriptive title of the dataset</t>
  </si>
  <si>
    <t>ABSTRACT</t>
  </si>
  <si>
    <t>brief description of dataset, please aim for &lt;250 words</t>
  </si>
  <si>
    <t>CONTACT INFO</t>
  </si>
  <si>
    <t xml:space="preserve">contact email for the creator of the template </t>
  </si>
  <si>
    <t>Related Publication #1</t>
  </si>
  <si>
    <t>Title</t>
  </si>
  <si>
    <t>Authors</t>
  </si>
  <si>
    <t>Publication Year</t>
  </si>
  <si>
    <t>Journal</t>
  </si>
  <si>
    <t>Volume</t>
  </si>
  <si>
    <t>Issue</t>
  </si>
  <si>
    <t>Pages</t>
  </si>
  <si>
    <t>DOI</t>
  </si>
  <si>
    <t>Related Publication #2</t>
  </si>
  <si>
    <t>Bulk composition of the starting materials</t>
  </si>
  <si>
    <t>Bulk analysis of the two starting materials (OS36 and OS36*) used in this paper for the experiments</t>
  </si>
  <si>
    <t>melvyn.billon@uliege.be</t>
  </si>
  <si>
    <t>Petrology of the magmatic system beneath Osorno volcano (Central Southern Volcanic Zone, Chile)</t>
  </si>
  <si>
    <r>
      <t>Tonin Bechon</t>
    </r>
    <r>
      <rPr>
        <vertAlign val="superscript"/>
        <sz val="10"/>
        <rFont val="Arial"/>
        <family val="2"/>
      </rPr>
      <t>a*</t>
    </r>
    <r>
      <rPr>
        <sz val="10"/>
        <rFont val="Arial"/>
        <family val="2"/>
      </rPr>
      <t>, Melvyn Billon</t>
    </r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>, Olivier Namur</t>
    </r>
    <r>
      <rPr>
        <vertAlign val="superscript"/>
        <sz val="10"/>
        <rFont val="Arial"/>
        <family val="2"/>
      </rPr>
      <t>b</t>
    </r>
    <r>
      <rPr>
        <sz val="10"/>
        <rFont val="Arial"/>
        <family val="2"/>
      </rPr>
      <t>, Olivier Bolle</t>
    </r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>, Paul Fugmann</t>
    </r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>, Hélène Foucart</t>
    </r>
    <r>
      <rPr>
        <vertAlign val="superscript"/>
        <sz val="10"/>
        <rFont val="Arial"/>
        <family val="2"/>
      </rPr>
      <t>a,c</t>
    </r>
    <r>
      <rPr>
        <sz val="10"/>
        <rFont val="Arial"/>
        <family val="2"/>
      </rPr>
      <t>, Jean-Luc Devidal</t>
    </r>
    <r>
      <rPr>
        <vertAlign val="superscript"/>
        <sz val="10"/>
        <rFont val="Arial"/>
        <family val="2"/>
      </rPr>
      <t>d</t>
    </r>
    <r>
      <rPr>
        <sz val="10"/>
        <rFont val="Arial"/>
        <family val="2"/>
      </rPr>
      <t>, Nicolas Delmelle</t>
    </r>
    <r>
      <rPr>
        <vertAlign val="superscript"/>
        <sz val="10"/>
        <rFont val="Arial"/>
        <family val="2"/>
      </rPr>
      <t>a</t>
    </r>
    <r>
      <rPr>
        <sz val="10"/>
        <rFont val="Arial"/>
        <family val="2"/>
      </rPr>
      <t>, Jacqueline Vander Auwera</t>
    </r>
    <r>
      <rPr>
        <vertAlign val="superscript"/>
        <sz val="10"/>
        <rFont val="Arial"/>
        <family val="2"/>
      </rPr>
      <t>a</t>
    </r>
  </si>
  <si>
    <t>Lithos</t>
  </si>
  <si>
    <t>https://doi.org/10.1016/j.lithos.2022.106777</t>
  </si>
  <si>
    <t>426 - 427</t>
  </si>
  <si>
    <t>Mantle Melting and Magmatic Processes Under La Picada Stratovolcano (CSVZ, Chile)</t>
  </si>
  <si>
    <r>
      <t>Jacqueline Vander Auwera</t>
    </r>
    <r>
      <rPr>
        <vertAlign val="superscript"/>
        <sz val="10"/>
        <rFont val="Arial"/>
        <family val="2"/>
      </rPr>
      <t>1*</t>
    </r>
    <r>
      <rPr>
        <sz val="10"/>
        <rFont val="Arial"/>
        <family val="2"/>
      </rPr>
      <t>, Olivier Namur</t>
    </r>
    <r>
      <rPr>
        <vertAlign val="superscript"/>
        <sz val="10"/>
        <rFont val="Arial"/>
        <family val="2"/>
      </rPr>
      <t>1,2,3</t>
    </r>
    <r>
      <rPr>
        <sz val="10"/>
        <rFont val="Arial"/>
        <family val="2"/>
      </rPr>
      <t>, Adeline Dutrieux</t>
    </r>
    <r>
      <rPr>
        <vertAlign val="superscript"/>
        <sz val="10"/>
        <rFont val="Arial"/>
        <family val="2"/>
      </rPr>
      <t>1,4</t>
    </r>
    <r>
      <rPr>
        <sz val="10"/>
        <rFont val="Arial"/>
        <family val="2"/>
      </rPr>
      <t>, Camilla Maya Wilkinson</t>
    </r>
    <r>
      <rPr>
        <vertAlign val="superscript"/>
        <sz val="10"/>
        <rFont val="Arial"/>
        <family val="2"/>
      </rPr>
      <t>5</t>
    </r>
    <r>
      <rPr>
        <sz val="10"/>
        <rFont val="Arial"/>
        <family val="2"/>
      </rPr>
      <t>, Morgan Ganerød</t>
    </r>
    <r>
      <rPr>
        <vertAlign val="superscript"/>
        <sz val="10"/>
        <rFont val="Arial"/>
        <family val="2"/>
      </rPr>
      <t>5</t>
    </r>
    <r>
      <rPr>
        <sz val="10"/>
        <rFont val="Arial"/>
        <family val="2"/>
      </rPr>
      <t>, Valentin Coumont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and Olivier Bolle</t>
    </r>
    <r>
      <rPr>
        <vertAlign val="superscript"/>
        <sz val="10"/>
        <rFont val="Arial"/>
        <family val="2"/>
      </rPr>
      <t>1</t>
    </r>
  </si>
  <si>
    <t>Journal of Petrology</t>
  </si>
  <si>
    <t>907 - 944</t>
  </si>
  <si>
    <t>https://doi.org/10.1093/petrology/egz020</t>
  </si>
  <si>
    <t>IDENTIFICATION</t>
  </si>
  <si>
    <t>LOCATION</t>
  </si>
  <si>
    <t>DESCRIPTION</t>
  </si>
  <si>
    <t>SAMPLE NAME</t>
  </si>
  <si>
    <t>LATITUDE</t>
  </si>
  <si>
    <t>LONGITUDE</t>
  </si>
  <si>
    <t>ELEVATION</t>
  </si>
  <si>
    <t>LOCATION KEYWORDS</t>
  </si>
  <si>
    <t>LITHOLOGY</t>
  </si>
  <si>
    <t>age</t>
  </si>
  <si>
    <t>depth in core</t>
  </si>
  <si>
    <t>decimal degrees, negative to indicate S</t>
  </si>
  <si>
    <t>decimal degrees, negative to indicate W</t>
  </si>
  <si>
    <t>in meters 
with respect to sea level</t>
  </si>
  <si>
    <t>depth in core, if applicable, in cm</t>
  </si>
  <si>
    <t>Refrence</t>
  </si>
  <si>
    <t>Bechon et al. (2022)</t>
  </si>
  <si>
    <t>OS36 heated at 1450 °C during 2 hours in a muffle furnace</t>
  </si>
  <si>
    <t>Osorno (CHILE)</t>
  </si>
  <si>
    <t>rock type</t>
  </si>
  <si>
    <t>Basaltic Andesite (lava)</t>
  </si>
  <si>
    <t>ANALYZED MATERIAL</t>
  </si>
  <si>
    <t>species</t>
  </si>
  <si>
    <t>size fraction</t>
  </si>
  <si>
    <t>sample preparation</t>
  </si>
  <si>
    <t>chemical treatment</t>
  </si>
  <si>
    <t>e.g. whole rock, volcanic glass, mineral, fossil</t>
  </si>
  <si>
    <r>
      <t xml:space="preserve">if mineral or fossil
e.g. plagioclase, </t>
    </r>
    <r>
      <rPr>
        <i/>
        <sz val="9"/>
        <color indexed="18"/>
        <rFont val="Arial"/>
        <family val="2"/>
      </rPr>
      <t>Cibicidoides wuellerstorfi</t>
    </r>
  </si>
  <si>
    <t>e.g. &lt;2mm</t>
  </si>
  <si>
    <t>e.g. crushed in agate mill, sieved at 500 microns</t>
  </si>
  <si>
    <t>e.g. whole rock samples were dissolved in 0.1M HF + 5.0M HNO3</t>
  </si>
  <si>
    <t>Whole rock</t>
  </si>
  <si>
    <t xml:space="preserve">&lt; 100 µm </t>
  </si>
  <si>
    <t xml:space="preserve">&lt; 100 µm (see in Supp. File 3) </t>
  </si>
  <si>
    <t>crushed with a hammer and then ground in agate mortar with a Fritsch pulverisette planetary mill</t>
  </si>
  <si>
    <t>The major elements were measured on fused glass discs that were prepared with 0.35 g of rock powder, previously dried at 1000"C for two hours in the oven, and lithium- and tetra-borate.</t>
  </si>
  <si>
    <t>ANALYTICAL PROCEDURE</t>
  </si>
  <si>
    <t>TECHNIQUE</t>
  </si>
  <si>
    <t>INSTRUMENT</t>
  </si>
  <si>
    <t>LABORATORY</t>
  </si>
  <si>
    <t>e.g. ThermoARL XRF, Agilent 7700 ICP-MS</t>
  </si>
  <si>
    <t>e.g. Woods Hole 
Oceanographic Institute</t>
  </si>
  <si>
    <t>ANALYTICAL ACCURACY &amp; REPRODUCIBILITY</t>
  </si>
  <si>
    <t>reference sample name</t>
  </si>
  <si>
    <t>reference uncertainty</t>
  </si>
  <si>
    <t>e.g. BCR-1</t>
  </si>
  <si>
    <t>standard deviation</t>
  </si>
  <si>
    <t>XRF</t>
  </si>
  <si>
    <t>X-ray fluorescence Thermofisher PERFORM’X</t>
  </si>
  <si>
    <t>University of Liège (Uliège)</t>
  </si>
  <si>
    <t>XRF raw data were corrected following the Traill–Lachance algorithm and calibrated using 62 international standards (basalts, syenites, granites, ultramafic rocks, minerals and soils)</t>
  </si>
  <si>
    <t>Analytical errors on major element chemistry were estimated using repeat analyses of the BEN international standard.</t>
  </si>
  <si>
    <t>Uncertainty estimation</t>
  </si>
  <si>
    <r>
      <t>The accuracy estimated by repeated analysis of external standards is better than 3.5% for all major elements, except for TiO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 xml:space="preserve"> (4.9%), Na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 (12.4%) and P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</t>
    </r>
    <r>
      <rPr>
        <vertAlign val="subscript"/>
        <sz val="11"/>
        <color theme="1"/>
        <rFont val="Aptos Narrow"/>
        <family val="2"/>
        <scheme val="minor"/>
      </rPr>
      <t>5</t>
    </r>
    <r>
      <rPr>
        <sz val="11"/>
        <color theme="1"/>
        <rFont val="Aptos Narrow"/>
        <family val="2"/>
        <scheme val="minor"/>
      </rPr>
      <t xml:space="preserve"> (10.3%). The 1</t>
    </r>
    <r>
      <rPr>
        <sz val="11"/>
        <color theme="1"/>
        <rFont val="Aptos Narrow"/>
        <family val="2"/>
      </rPr>
      <t>σ</t>
    </r>
    <r>
      <rPr>
        <sz val="11"/>
        <color theme="1"/>
        <rFont val="Aptos Narrow"/>
        <family val="2"/>
        <scheme val="minor"/>
      </rPr>
      <t xml:space="preserve"> analytical precision is better than 1% for all major elements, except for Na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 (1.3%) and P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</t>
    </r>
    <r>
      <rPr>
        <vertAlign val="subscript"/>
        <sz val="11"/>
        <color theme="1"/>
        <rFont val="Aptos Narrow"/>
        <family val="2"/>
        <scheme val="minor"/>
      </rPr>
      <t>5</t>
    </r>
    <r>
      <rPr>
        <sz val="11"/>
        <color theme="1"/>
        <rFont val="Aptos Narrow"/>
        <family val="2"/>
        <scheme val="minor"/>
      </rPr>
      <t xml:space="preserve"> (3.2%).</t>
    </r>
  </si>
  <si>
    <t>Metadata Field</t>
  </si>
  <si>
    <t>BEAM VOLTAGE</t>
  </si>
  <si>
    <t>BEAM CURRENT</t>
  </si>
  <si>
    <t>BEAM DIAMETER</t>
  </si>
  <si>
    <t>BEAM RASTER</t>
  </si>
  <si>
    <t>SECONDARY REFERENCE MATERIALS</t>
  </si>
  <si>
    <t>WDS utilization</t>
  </si>
  <si>
    <t>WDS configuration</t>
  </si>
  <si>
    <t>EDS utilization</t>
  </si>
  <si>
    <t>EDS configuration</t>
  </si>
  <si>
    <t>Beam damage minimization</t>
  </si>
  <si>
    <t>Drift correction</t>
  </si>
  <si>
    <t>X-ray matrix corrections</t>
  </si>
  <si>
    <t>Additional notes</t>
  </si>
  <si>
    <t>Reference</t>
  </si>
  <si>
    <t>OPERATION</t>
  </si>
  <si>
    <t>CALIBRATION</t>
  </si>
  <si>
    <t>PROCEDURAL BLANK</t>
  </si>
  <si>
    <t>NORMALIZATION (standards-based correction)</t>
  </si>
  <si>
    <t>DETECTION LIMIT</t>
  </si>
  <si>
    <t>PARAMETER</t>
  </si>
  <si>
    <t>Spectrometer</t>
  </si>
  <si>
    <t>Sequence</t>
  </si>
  <si>
    <t>WDS Diffracting Crystal</t>
  </si>
  <si>
    <t>Detector Type</t>
  </si>
  <si>
    <t>X-ray Line</t>
  </si>
  <si>
    <t>Peak Acquisition Time (seconds)</t>
  </si>
  <si>
    <t>Background Acquisition Method</t>
  </si>
  <si>
    <t>WDS Background Acquisition Time</t>
  </si>
  <si>
    <t>WDS PHA Setting</t>
  </si>
  <si>
    <t>EDS Dead Time</t>
  </si>
  <si>
    <t>Primary Standard Name</t>
  </si>
  <si>
    <t>Primary Standard ID</t>
  </si>
  <si>
    <t>Interfering Elements</t>
  </si>
  <si>
    <t>Interference Correction Standards</t>
  </si>
  <si>
    <t>Blank Method</t>
  </si>
  <si>
    <t>Blank Samples</t>
  </si>
  <si>
    <t>Normalization Method</t>
  </si>
  <si>
    <t>Normalization Standards</t>
  </si>
  <si>
    <t>Detection Limit</t>
  </si>
  <si>
    <t>Unit</t>
  </si>
  <si>
    <t>Detection Limit Method</t>
  </si>
  <si>
    <t>measured element or oxide - e.g. SiO2, Ba</t>
  </si>
  <si>
    <t>beam current measured in nA</t>
  </si>
  <si>
    <t>type and number - e.g. WDS 1, WDS 2, EDS</t>
  </si>
  <si>
    <t>order of analysis on spectrometer - e.g. 1, 2, 3</t>
  </si>
  <si>
    <t>WDS diffracting crystal - e.g. PET, LIF, TAP, RAP, etc.</t>
  </si>
  <si>
    <t>e.g. xenon, P-10, P-10 low pressure, P-10 high pressure; SDD silicon drift detector, Si(Li) detector</t>
  </si>
  <si>
    <t>e.g Ka, La</t>
  </si>
  <si>
    <t>report seconds, numerical value only</t>
  </si>
  <si>
    <t>e.g. two backgrounds, high side only, multipoint, MAN (mean atomic number model); Separate background method is not applicable for EDS</t>
  </si>
  <si>
    <t>total for background(s) - e.g. 30 sec (not applicable if using MAN)</t>
  </si>
  <si>
    <t>e.g. integral, differential</t>
  </si>
  <si>
    <t>percent dead time reported by the EDS spectrometer</t>
  </si>
  <si>
    <t>reference material used for element standardization (calibration)</t>
  </si>
  <si>
    <t>IGSN, GeoReM ID, Smithsonian number, or similar</t>
  </si>
  <si>
    <t>list any elements for which a spectral interference correction was used (e.g. Ba la is interfered by Ti ka)</t>
  </si>
  <si>
    <t>reference materials used to calibrate the interference corrections</t>
  </si>
  <si>
    <t>e.g. single sample, multi-sample weighted mean</t>
  </si>
  <si>
    <t>reference materials used to determine the blank correction</t>
  </si>
  <si>
    <t>e.g. JdF-D2</t>
  </si>
  <si>
    <t>at 99% confidence (3 sigma)</t>
  </si>
  <si>
    <t>method used to compute the method detect limits</t>
  </si>
  <si>
    <t>date</t>
  </si>
  <si>
    <t>EPMA</t>
  </si>
  <si>
    <r>
      <t xml:space="preserve">see </t>
    </r>
    <r>
      <rPr>
        <sz val="11"/>
        <color rgb="FF0070C0"/>
        <rFont val="Aptos Narrow"/>
        <family val="2"/>
        <scheme val="minor"/>
      </rPr>
      <t>Billon et al. 2025</t>
    </r>
  </si>
  <si>
    <t>SEM-EDS</t>
  </si>
  <si>
    <t>Quanta-650F FEG-SEM</t>
  </si>
  <si>
    <t>Tescan MIRA 4 SEM</t>
  </si>
  <si>
    <t>KULeuven (BELGIUM)</t>
  </si>
  <si>
    <t>Cambridge University 5ENGLAND)</t>
  </si>
  <si>
    <t>LMV Clermont-Ferrand (FRANCE)</t>
  </si>
  <si>
    <t>Aachen university (GERMANY)</t>
  </si>
  <si>
    <t>CAMECA SX Five Tactics</t>
  </si>
  <si>
    <t>JEOL JXA-8530F</t>
  </si>
  <si>
    <t>JEOL JXA-ISP 100</t>
  </si>
  <si>
    <t>20 kV</t>
  </si>
  <si>
    <t>3 to 6 June 2024</t>
  </si>
  <si>
    <t>January 2023</t>
  </si>
  <si>
    <t>6 and 7 January 2022</t>
  </si>
  <si>
    <t>15 kV</t>
  </si>
  <si>
    <t>Basaltic glass (NMNH 111240-52), and Plagioclase (NMNH 115900)</t>
  </si>
  <si>
    <t>6 - 9 nA</t>
  </si>
  <si>
    <t>Working distance</t>
  </si>
  <si>
    <t>20 mm</t>
  </si>
  <si>
    <t>10 mm</t>
  </si>
  <si>
    <t>15 nA (8 nA for Glass)</t>
  </si>
  <si>
    <t>20nA (10 nA for Glass)</t>
  </si>
  <si>
    <t>5 WDS spectrometers</t>
  </si>
  <si>
    <t>Using a moderate beam voltage, beam current, and and short counting time (&lt; 30 s), allow to minimize the Na and K losses (measured in first in different channels)</t>
  </si>
  <si>
    <t>Primary and secondary standards are measured at beginning and end of each day and calibration interpolated; Remaining primary standards run only once either beginning or end of session</t>
  </si>
  <si>
    <t>Secondary standards (same as the EPMA std at the KULeuven) are measured at the beginning and end of each day. EDS software automatically applies a drift correction (based on realignment of reference peaks).</t>
  </si>
  <si>
    <t>EDS software automatically applies a drift correction (based on realignment of reference peaks).</t>
  </si>
  <si>
    <t>SEM-EDS (only for 3 samples)</t>
  </si>
  <si>
    <t>Plg64 (Labradorite), Mag53 (Magnetite), Gl39 (Obsidian, Na-,K-,Al-,Fe-Silikatglas)</t>
  </si>
  <si>
    <t>Ka</t>
  </si>
  <si>
    <t>TAPL</t>
  </si>
  <si>
    <t>TAP</t>
  </si>
  <si>
    <t>PETJ</t>
  </si>
  <si>
    <t>LIFH</t>
  </si>
  <si>
    <t>wollastonite</t>
  </si>
  <si>
    <r>
      <t>TiMnO</t>
    </r>
    <r>
      <rPr>
        <vertAlign val="subscript"/>
        <sz val="12"/>
        <color theme="1"/>
        <rFont val="Times New Roman"/>
        <family val="1"/>
      </rPr>
      <t>3</t>
    </r>
  </si>
  <si>
    <t>forsterite</t>
  </si>
  <si>
    <t>albite</t>
  </si>
  <si>
    <t>orthoclase</t>
  </si>
  <si>
    <t>Blank correction was applied, but no details on the reference materials used are available</t>
  </si>
  <si>
    <t>offline, multi-standard calibration, mean (major element in main mineral) blank correction, computed and applied in Excel</t>
  </si>
  <si>
    <t>multiple point per crystal, and the mean ± standard deviation was calculated</t>
  </si>
  <si>
    <t>wt. %</t>
  </si>
  <si>
    <t xml:space="preserve">e.g. weight percent, ppm </t>
  </si>
  <si>
    <t>Mean of WDS detection limits at 99% confidence, as computed by Probe for EPMA, converted from ppm to wt.%</t>
  </si>
  <si>
    <t>WDS analysis</t>
  </si>
  <si>
    <r>
      <t>SiO</t>
    </r>
    <r>
      <rPr>
        <b/>
        <vertAlign val="subscript"/>
        <sz val="11"/>
        <color theme="1"/>
        <rFont val="Aptos Narrow"/>
        <family val="2"/>
        <scheme val="minor"/>
      </rPr>
      <t>2</t>
    </r>
  </si>
  <si>
    <r>
      <t>TiO</t>
    </r>
    <r>
      <rPr>
        <b/>
        <vertAlign val="subscript"/>
        <sz val="11"/>
        <color theme="1"/>
        <rFont val="Aptos Narrow"/>
        <family val="2"/>
        <scheme val="minor"/>
      </rPr>
      <t>2</t>
    </r>
  </si>
  <si>
    <r>
      <t>Al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O</t>
    </r>
    <r>
      <rPr>
        <b/>
        <vertAlign val="subscript"/>
        <sz val="11"/>
        <color theme="1"/>
        <rFont val="Aptos Narrow"/>
        <family val="2"/>
        <scheme val="minor"/>
      </rPr>
      <t>3</t>
    </r>
  </si>
  <si>
    <r>
      <t>FeO</t>
    </r>
    <r>
      <rPr>
        <b/>
        <vertAlign val="subscript"/>
        <sz val="11"/>
        <color theme="1"/>
        <rFont val="Aptos Narrow"/>
        <family val="2"/>
        <scheme val="minor"/>
      </rPr>
      <t>(t)</t>
    </r>
  </si>
  <si>
    <r>
      <t>Na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O</t>
    </r>
  </si>
  <si>
    <r>
      <t>K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O</t>
    </r>
  </si>
  <si>
    <r>
      <t>P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O</t>
    </r>
    <r>
      <rPr>
        <b/>
        <vertAlign val="subscript"/>
        <sz val="11"/>
        <color theme="1"/>
        <rFont val="Aptos Narrow"/>
        <family val="2"/>
        <scheme val="minor"/>
      </rPr>
      <t>5</t>
    </r>
  </si>
  <si>
    <r>
      <t>Cr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O</t>
    </r>
    <r>
      <rPr>
        <b/>
        <vertAlign val="subscript"/>
        <sz val="11"/>
        <color theme="1"/>
        <rFont val="Aptos Narrow"/>
        <family val="2"/>
        <scheme val="minor"/>
      </rPr>
      <t>3</t>
    </r>
  </si>
  <si>
    <r>
      <t xml:space="preserve">LMV Clermon( see </t>
    </r>
    <r>
      <rPr>
        <b/>
        <sz val="11"/>
        <color rgb="FF0070C0"/>
        <rFont val="Aptos Narrow"/>
        <family val="2"/>
        <scheme val="minor"/>
      </rPr>
      <t>Bechon et al. 2022</t>
    </r>
    <r>
      <rPr>
        <b/>
        <sz val="11"/>
        <color theme="1"/>
        <rFont val="Aptos Narrow"/>
        <family val="2"/>
        <scheme val="minor"/>
      </rPr>
      <t>)</t>
    </r>
  </si>
  <si>
    <t>KULeuven</t>
  </si>
  <si>
    <t>Albite</t>
  </si>
  <si>
    <t>diopside</t>
  </si>
  <si>
    <t>apatite</t>
  </si>
  <si>
    <t>hematite</t>
  </si>
  <si>
    <t>jadeite</t>
  </si>
  <si>
    <t>olivine</t>
  </si>
  <si>
    <t>obsidian</t>
  </si>
  <si>
    <t>rutile</t>
  </si>
  <si>
    <t>chromium oxide</t>
  </si>
  <si>
    <t>rhodonite</t>
  </si>
  <si>
    <t>Obsidian</t>
  </si>
  <si>
    <t>nickel</t>
  </si>
  <si>
    <t>LIF</t>
  </si>
  <si>
    <t>TAPH</t>
  </si>
  <si>
    <t>PETH</t>
  </si>
  <si>
    <t>WDS Channel 1</t>
  </si>
  <si>
    <t>WDS Channel 2</t>
  </si>
  <si>
    <t>WDS Channel 3</t>
  </si>
  <si>
    <t>WDS Channel 4</t>
  </si>
  <si>
    <t>WDS Channel 5</t>
  </si>
  <si>
    <t>10 sec</t>
  </si>
  <si>
    <t>Differential</t>
  </si>
  <si>
    <t>Integral</t>
  </si>
  <si>
    <t>Aachen University</t>
  </si>
  <si>
    <t>20 sec</t>
  </si>
  <si>
    <t>plagioclase</t>
  </si>
  <si>
    <t>magnetite</t>
  </si>
  <si>
    <t>Mn oxide</t>
  </si>
  <si>
    <t>chromite</t>
  </si>
  <si>
    <t>Jadeite</t>
  </si>
  <si>
    <t>Olivine</t>
  </si>
  <si>
    <t>Apatite</t>
  </si>
  <si>
    <t>Orthoclase</t>
  </si>
  <si>
    <t>Rutile</t>
  </si>
  <si>
    <t>Hematite</t>
  </si>
  <si>
    <t>Chromite</t>
  </si>
  <si>
    <t>Diopside</t>
  </si>
  <si>
    <t>Instrumental correction</t>
  </si>
  <si>
    <t>ZAF</t>
  </si>
  <si>
    <t>Plagioclase  NMNH 115900 (Leuven)</t>
  </si>
  <si>
    <t>VG 2 Glass (Leuven)</t>
  </si>
  <si>
    <t>ZAF, …</t>
  </si>
  <si>
    <t>Labrodorite (Pl64, Aachen); Apatite (Ap70, Aachen), Jadeite (J107, Aachen), orthoclase (Or79, Aachen), Magnetite (Mag153, Aachen), chromite (Cr54, Aachen)</t>
  </si>
  <si>
    <t>Obsidienne (Gl39),Jadeite (J107, Aachen); Diopside (Di60, Aachen); Magnetite (Mag153, Aachen)</t>
  </si>
  <si>
    <t>Nickel oxide (NiO148, Aachen); Magnetite (Mag153, Aachen); Rutile (Ru83, Aachen); Chromite (Cr54, aachen), Mn oxide (Mn133, Aachen)</t>
  </si>
  <si>
    <t>Tot</t>
  </si>
  <si>
    <t>Plagioclase  NMNH 115900</t>
  </si>
  <si>
    <t>Official Chemical composition (wt.%)</t>
  </si>
  <si>
    <t>Plagioclase (Pl64, Labradorite)</t>
  </si>
  <si>
    <t>Glass (VG2)</t>
  </si>
  <si>
    <t>Secondary Std</t>
  </si>
  <si>
    <t>Jadeite (J107)</t>
  </si>
  <si>
    <t>Apatite (Ap70)</t>
  </si>
  <si>
    <t>Fluor no listed here</t>
  </si>
  <si>
    <t>Orthoclase (Or79)</t>
  </si>
  <si>
    <t>Rutile (Ru83)</t>
  </si>
  <si>
    <t>Hematite (Hem84)</t>
  </si>
  <si>
    <t>Value with FeO(t)</t>
  </si>
  <si>
    <t>Mn oxide (Mn133)</t>
  </si>
  <si>
    <t>Chromite (Cr54)</t>
  </si>
  <si>
    <t>Magnetite (Mag53)</t>
  </si>
  <si>
    <t>NiO oxide (NiO148)</t>
  </si>
  <si>
    <t>Obsidian (Gl39)</t>
  </si>
  <si>
    <t>Focused beam (1 µm; Plg), unfocused (Large ROI; Glass)</t>
  </si>
  <si>
    <t>Focused beam (1 µm; Plg), unfocused (10 µm; Glass)</t>
  </si>
  <si>
    <t>reference</t>
  </si>
  <si>
    <t>Number</t>
  </si>
  <si>
    <t>Standard name</t>
  </si>
  <si>
    <r>
      <t>SiO</t>
    </r>
    <r>
      <rPr>
        <b/>
        <vertAlign val="subscript"/>
        <sz val="10"/>
        <rFont val="Arial"/>
        <family val="2"/>
      </rPr>
      <t>2</t>
    </r>
  </si>
  <si>
    <r>
      <t>Al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O</t>
    </r>
    <r>
      <rPr>
        <b/>
        <vertAlign val="subscript"/>
        <sz val="10"/>
        <rFont val="Arial"/>
        <family val="2"/>
      </rPr>
      <t>3</t>
    </r>
  </si>
  <si>
    <r>
      <t>Na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O</t>
    </r>
  </si>
  <si>
    <r>
      <t>K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O</t>
    </r>
  </si>
  <si>
    <r>
      <t>TiO</t>
    </r>
    <r>
      <rPr>
        <b/>
        <vertAlign val="subscript"/>
        <sz val="10"/>
        <rFont val="Arial"/>
        <family val="2"/>
      </rPr>
      <t>2</t>
    </r>
  </si>
  <si>
    <r>
      <t>P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O</t>
    </r>
    <r>
      <rPr>
        <b/>
        <vertAlign val="subscript"/>
        <sz val="10"/>
        <rFont val="Arial"/>
        <family val="2"/>
      </rPr>
      <t>5</t>
    </r>
  </si>
  <si>
    <r>
      <t>Fe</t>
    </r>
    <r>
      <rPr>
        <b/>
        <vertAlign val="subscript"/>
        <sz val="10"/>
        <rFont val="Arial"/>
        <family val="2"/>
      </rPr>
      <t>2</t>
    </r>
    <r>
      <rPr>
        <b/>
        <sz val="10"/>
        <rFont val="Arial"/>
        <family val="2"/>
      </rPr>
      <t>O</t>
    </r>
    <r>
      <rPr>
        <b/>
        <vertAlign val="subscript"/>
        <sz val="10"/>
        <rFont val="Arial"/>
        <family val="2"/>
      </rPr>
      <t>3</t>
    </r>
    <r>
      <rPr>
        <b/>
        <sz val="10"/>
        <rFont val="Arial"/>
        <family val="2"/>
      </rPr>
      <t>T</t>
    </r>
  </si>
  <si>
    <t>Govindaraju, K. (1994)</t>
  </si>
  <si>
    <t>BCR-1</t>
  </si>
  <si>
    <t>v</t>
  </si>
  <si>
    <t>G2</t>
  </si>
  <si>
    <t>GSP-1</t>
  </si>
  <si>
    <t>PCC-1</t>
  </si>
  <si>
    <t>BHVO-1</t>
  </si>
  <si>
    <t>STM-1</t>
  </si>
  <si>
    <t>SY-2</t>
  </si>
  <si>
    <t>MRG-1</t>
  </si>
  <si>
    <t>GA</t>
  </si>
  <si>
    <t>GH</t>
  </si>
  <si>
    <t>BR</t>
  </si>
  <si>
    <t>Mica-Fe</t>
  </si>
  <si>
    <t>Mica-Mg</t>
  </si>
  <si>
    <t>DR-N</t>
  </si>
  <si>
    <t>UB-N</t>
  </si>
  <si>
    <t>BX-N</t>
  </si>
  <si>
    <t>DT-N</t>
  </si>
  <si>
    <t>GSN</t>
  </si>
  <si>
    <t>FK-N</t>
  </si>
  <si>
    <t>AN-G</t>
  </si>
  <si>
    <t>BEN</t>
  </si>
  <si>
    <t>MA-N</t>
  </si>
  <si>
    <t>AL-I</t>
  </si>
  <si>
    <t>IF-G</t>
  </si>
  <si>
    <t>AC-E</t>
  </si>
  <si>
    <t>JB-1a</t>
  </si>
  <si>
    <t>JB-2</t>
  </si>
  <si>
    <t>JB-3</t>
  </si>
  <si>
    <t>JA-1</t>
  </si>
  <si>
    <t>JF-1</t>
  </si>
  <si>
    <t>JF-2</t>
  </si>
  <si>
    <t>JP-1</t>
  </si>
  <si>
    <t>GSR-2</t>
  </si>
  <si>
    <t>GSR-3</t>
  </si>
  <si>
    <t>GSR-4</t>
  </si>
  <si>
    <t>GSR-6</t>
  </si>
  <si>
    <t>GSS-3</t>
  </si>
  <si>
    <t>GSS-5</t>
  </si>
  <si>
    <t>AW-I</t>
  </si>
  <si>
    <t>SBO-1</t>
  </si>
  <si>
    <t>PRI-1</t>
  </si>
  <si>
    <t>CCH-1</t>
  </si>
  <si>
    <t>DWA-1</t>
  </si>
  <si>
    <t>NIM-D</t>
  </si>
  <si>
    <t>NIM-G</t>
  </si>
  <si>
    <t>NIM-L</t>
  </si>
  <si>
    <t>NIM-N</t>
  </si>
  <si>
    <t>NIM-P</t>
  </si>
  <si>
    <t>SARM-39</t>
  </si>
  <si>
    <t>SARM-47</t>
  </si>
  <si>
    <t>CHR-Pt+</t>
  </si>
  <si>
    <t>CHR-Bkg</t>
  </si>
  <si>
    <t>JCh-1</t>
  </si>
  <si>
    <t>Jdo-1</t>
  </si>
  <si>
    <t>JLS-1</t>
  </si>
  <si>
    <t>JGb-2</t>
  </si>
  <si>
    <t>georem.mpch-mainz.gwdg.de</t>
  </si>
  <si>
    <t>JB-1b</t>
  </si>
  <si>
    <t>JMn-1</t>
  </si>
  <si>
    <t>OU-6</t>
  </si>
  <si>
    <t>SARM-12</t>
  </si>
  <si>
    <t>SARM-32</t>
  </si>
  <si>
    <t>SARM-59</t>
  </si>
  <si>
    <t>in-house standard</t>
  </si>
  <si>
    <t>64-145</t>
  </si>
  <si>
    <t>75-19bis</t>
  </si>
  <si>
    <t>7537-2</t>
  </si>
  <si>
    <t>TI</t>
  </si>
  <si>
    <t>TII</t>
  </si>
  <si>
    <t>TIII</t>
  </si>
  <si>
    <t>ULg CaO 10%</t>
  </si>
  <si>
    <t>ULg CaO 100%</t>
  </si>
  <si>
    <t>ULg CaO 20%</t>
  </si>
  <si>
    <t>ULg CaO 30%</t>
  </si>
  <si>
    <t>ULg CaO 40%</t>
  </si>
  <si>
    <t>ULg CaO 50%</t>
  </si>
  <si>
    <t>ULg CaO 60%</t>
  </si>
  <si>
    <t>ULg CaO 70%</t>
  </si>
  <si>
    <t>ULg CaO 80%</t>
  </si>
  <si>
    <t>ULg CaO 90% (1)</t>
  </si>
  <si>
    <t>ULg CaO 90% (2)</t>
  </si>
  <si>
    <t>ULg Fe2O3 100%</t>
  </si>
  <si>
    <t>ULg Fe2O3 50%</t>
  </si>
  <si>
    <t>ULg Fe2O3 60%</t>
  </si>
  <si>
    <t>ULg Fe2O3 70%</t>
  </si>
  <si>
    <t>ULg Fe2O3 80%</t>
  </si>
  <si>
    <t>ULg Fe2O3 90%</t>
  </si>
  <si>
    <t>ULg TiO2 100%</t>
  </si>
  <si>
    <t>ULg TiO2 20%</t>
  </si>
  <si>
    <t>ULg TiO2 30%</t>
  </si>
  <si>
    <t>ULg TiO2 50%</t>
  </si>
  <si>
    <t>ULg TiO2 60%</t>
  </si>
  <si>
    <t>ULg TiO2 70%</t>
  </si>
  <si>
    <t>ULg TiO2 80%</t>
  </si>
  <si>
    <t>ULg TiO2 88%</t>
  </si>
  <si>
    <t>Fe2O3t</t>
  </si>
  <si>
    <t>BE-N (basalt)</t>
  </si>
  <si>
    <t>Reference value</t>
  </si>
  <si>
    <t>Average (n=99)</t>
  </si>
  <si>
    <t>Standard deviation - 1σ</t>
  </si>
  <si>
    <t>Relative error on Accuracy (%)</t>
  </si>
  <si>
    <r>
      <t>Precision (%) - 1</t>
    </r>
    <r>
      <rPr>
        <sz val="11"/>
        <color theme="1"/>
        <rFont val="Calibri"/>
        <family val="2"/>
      </rPr>
      <t>σ</t>
    </r>
  </si>
  <si>
    <t>Max Analized</t>
  </si>
  <si>
    <t>Max absolute error - 1σ</t>
  </si>
  <si>
    <t>WDS 1</t>
  </si>
  <si>
    <t>WDS 2</t>
  </si>
  <si>
    <t>WDS 3</t>
  </si>
  <si>
    <t>WDS 4</t>
  </si>
  <si>
    <t>WDS 5</t>
  </si>
  <si>
    <t>LPET</t>
  </si>
  <si>
    <t>LTAP</t>
  </si>
  <si>
    <t>LLIF</t>
  </si>
  <si>
    <t>PET</t>
  </si>
  <si>
    <t>Meas</t>
  </si>
  <si>
    <t>40 sec</t>
  </si>
  <si>
    <t>30 sec</t>
  </si>
  <si>
    <t>Differential auto</t>
  </si>
  <si>
    <t>forsterite (MgO)</t>
  </si>
  <si>
    <r>
      <t>Fe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3</t>
    </r>
  </si>
  <si>
    <t>Orthoclae</t>
  </si>
  <si>
    <t>External international Std A99</t>
  </si>
  <si>
    <t>Primary standards (albite for Na and orthose for K and Al) were checked before each analytical session</t>
  </si>
  <si>
    <t>Focused beam (1 µm; Plg), unfocused (20 µm; Glass)</t>
  </si>
  <si>
    <t>External international Std A99, Albite and Orthoclase primary Std check before each session</t>
  </si>
  <si>
    <t>Wollastonite</t>
  </si>
  <si>
    <r>
      <t>A99 (</t>
    </r>
    <r>
      <rPr>
        <b/>
        <sz val="11"/>
        <color rgb="FF0070C0"/>
        <rFont val="Aptos Narrow"/>
        <family val="2"/>
        <scheme val="minor"/>
      </rPr>
      <t>Thornber et al. (2002)</t>
    </r>
    <r>
      <rPr>
        <b/>
        <sz val="11"/>
        <color theme="1"/>
        <rFont val="Aptos Narrow"/>
        <family val="2"/>
        <scheme val="minor"/>
      </rPr>
      <t>)</t>
    </r>
  </si>
  <si>
    <r>
      <t>A99 (</t>
    </r>
    <r>
      <rPr>
        <b/>
        <sz val="11"/>
        <color rgb="FF0070C0"/>
        <rFont val="Aptos Narrow"/>
        <family val="2"/>
        <scheme val="minor"/>
      </rPr>
      <t>Jarosewich et al. (1979)</t>
    </r>
    <r>
      <rPr>
        <b/>
        <sz val="11"/>
        <color theme="1"/>
        <rFont val="Aptos Narrow"/>
        <family val="2"/>
        <scheme val="minor"/>
      </rPr>
      <t>)</t>
    </r>
  </si>
  <si>
    <t>1536 points</t>
  </si>
  <si>
    <t>418 points</t>
  </si>
  <si>
    <r>
      <t>Al</t>
    </r>
    <r>
      <rPr>
        <vertAlign val="subscript"/>
        <sz val="11"/>
        <rFont val="Aptos Narrow"/>
        <family val="2"/>
        <scheme val="minor"/>
      </rPr>
      <t>2</t>
    </r>
    <r>
      <rPr>
        <sz val="11"/>
        <rFont val="Aptos Narrow"/>
        <family val="2"/>
        <scheme val="minor"/>
      </rPr>
      <t>O</t>
    </r>
    <r>
      <rPr>
        <vertAlign val="subscript"/>
        <sz val="11"/>
        <rFont val="Aptos Narrow"/>
        <family val="2"/>
        <scheme val="minor"/>
      </rPr>
      <t>3</t>
    </r>
  </si>
  <si>
    <r>
      <t>FeO</t>
    </r>
    <r>
      <rPr>
        <vertAlign val="subscript"/>
        <sz val="11"/>
        <rFont val="Aptos Narrow"/>
        <family val="2"/>
        <scheme val="minor"/>
      </rPr>
      <t>(t)</t>
    </r>
  </si>
  <si>
    <t>red values: correspond to important relative difference (&gt;10 %) between Na content in our starting material, and the Na measured at the end of our runs</t>
  </si>
  <si>
    <r>
      <t xml:space="preserve">Standards used for calibration of XRF bulk rock analysis (See </t>
    </r>
    <r>
      <rPr>
        <sz val="11"/>
        <color rgb="FF0070C0"/>
        <rFont val="Aptos Narrow"/>
        <family val="2"/>
        <scheme val="minor"/>
      </rPr>
      <t>Bechon et al. 2022</t>
    </r>
    <r>
      <rPr>
        <sz val="11"/>
        <color theme="1"/>
        <rFont val="Aptos Narrow"/>
        <family val="2"/>
        <scheme val="minor"/>
      </rPr>
      <t>)</t>
    </r>
  </si>
  <si>
    <r>
      <t>A99 (</t>
    </r>
    <r>
      <rPr>
        <b/>
        <sz val="11"/>
        <color rgb="FF0070C0"/>
        <rFont val="Aptos Narrow"/>
        <family val="2"/>
        <scheme val="minor"/>
      </rPr>
      <t>Oladottir et al. 2011</t>
    </r>
    <r>
      <rPr>
        <b/>
        <sz val="11"/>
        <color theme="1"/>
        <rFont val="Aptos Narrow"/>
        <family val="2"/>
        <scheme val="minor"/>
      </rPr>
      <t>)</t>
    </r>
  </si>
  <si>
    <t>56.94</t>
  </si>
  <si>
    <t>1.3</t>
  </si>
  <si>
    <t>16.27</t>
  </si>
  <si>
    <t>9.56</t>
  </si>
  <si>
    <t>0.18</t>
  </si>
  <si>
    <t>2.79</t>
  </si>
  <si>
    <t>6.39</t>
  </si>
  <si>
    <t>4.32</t>
  </si>
  <si>
    <t>0.91</t>
  </si>
  <si>
    <t>0.26</t>
  </si>
  <si>
    <t>98.92</t>
  </si>
  <si>
    <t>56.5</t>
  </si>
  <si>
    <t>1.27</t>
  </si>
  <si>
    <t>16.33</t>
  </si>
  <si>
    <t>10.98</t>
  </si>
  <si>
    <t>2.89</t>
  </si>
  <si>
    <t>6.23</t>
  </si>
  <si>
    <t>4.5</t>
  </si>
  <si>
    <t>0.93</t>
  </si>
  <si>
    <t>0.23</t>
  </si>
  <si>
    <t>100.04</t>
  </si>
  <si>
    <t>0.77</t>
  </si>
  <si>
    <t>2.31</t>
  </si>
  <si>
    <t>0.37</t>
  </si>
  <si>
    <t>14.85</t>
  </si>
  <si>
    <t>3.58</t>
  </si>
  <si>
    <t>2.5</t>
  </si>
  <si>
    <t>4.17</t>
  </si>
  <si>
    <t>2.2</t>
  </si>
  <si>
    <t>11.54</t>
  </si>
  <si>
    <t>57.43</t>
  </si>
  <si>
    <t>6.45</t>
  </si>
  <si>
    <t>16.41</t>
  </si>
  <si>
    <t>2.82</t>
  </si>
  <si>
    <t>9.65</t>
  </si>
  <si>
    <t>9.64</t>
  </si>
  <si>
    <t>57.45</t>
  </si>
  <si>
    <t>6.42</t>
  </si>
  <si>
    <t>16.35</t>
  </si>
  <si>
    <t>2.83</t>
  </si>
  <si>
    <t>9.69</t>
  </si>
  <si>
    <t>0.5871</t>
  </si>
  <si>
    <t>57.6</t>
  </si>
  <si>
    <t>6.21</t>
  </si>
  <si>
    <t>15.81</t>
  </si>
  <si>
    <t>2.95</t>
  </si>
  <si>
    <t>10.09</t>
  </si>
  <si>
    <t>57.73</t>
  </si>
  <si>
    <t>15.28</t>
  </si>
  <si>
    <t>3.06</t>
  </si>
  <si>
    <t>10.49</t>
  </si>
  <si>
    <t>0.5695</t>
  </si>
  <si>
    <t>57.84</t>
  </si>
  <si>
    <t>5.81</t>
  </si>
  <si>
    <t>14.76</t>
  </si>
  <si>
    <t>3.18</t>
  </si>
  <si>
    <t>10.89</t>
  </si>
  <si>
    <t>0.5598</t>
  </si>
  <si>
    <t>57.93</t>
  </si>
  <si>
    <t>5.63</t>
  </si>
  <si>
    <t>14.25</t>
  </si>
  <si>
    <t>3.3</t>
  </si>
  <si>
    <t>11.3</t>
  </si>
  <si>
    <t>0.5507</t>
  </si>
  <si>
    <t>58.07</t>
  </si>
  <si>
    <t>5.46</t>
  </si>
  <si>
    <t>13.73</t>
  </si>
  <si>
    <t>3.28</t>
  </si>
  <si>
    <t>11.74</t>
  </si>
  <si>
    <t>0.5419</t>
  </si>
  <si>
    <t>59.99</t>
  </si>
  <si>
    <t>5.34</t>
  </si>
  <si>
    <t>13.16</t>
  </si>
  <si>
    <t>2.86</t>
  </si>
  <si>
    <t>10.71</t>
  </si>
  <si>
    <t>0.5322</t>
  </si>
  <si>
    <t>61.74</t>
  </si>
  <si>
    <t>5.24</t>
  </si>
  <si>
    <t>12.61</t>
  </si>
  <si>
    <t>2.51</t>
  </si>
  <si>
    <t>9.76</t>
  </si>
  <si>
    <t>0.5158</t>
  </si>
  <si>
    <t>63.33</t>
  </si>
  <si>
    <t>5.15</t>
  </si>
  <si>
    <t>12.09</t>
  </si>
  <si>
    <t>2.23</t>
  </si>
  <si>
    <t>8.93</t>
  </si>
  <si>
    <t>0.5043</t>
  </si>
  <si>
    <t>64.76</t>
  </si>
  <si>
    <t>5.08</t>
  </si>
  <si>
    <t>11.58</t>
  </si>
  <si>
    <t>1.99</t>
  </si>
  <si>
    <t>8.17</t>
  </si>
  <si>
    <t>0.4954</t>
  </si>
  <si>
    <t>66.07</t>
  </si>
  <si>
    <t>5.02</t>
  </si>
  <si>
    <t>11.11</t>
  </si>
  <si>
    <t>1.78</t>
  </si>
  <si>
    <t>7.48</t>
  </si>
  <si>
    <t>0.4881</t>
  </si>
  <si>
    <t>67.27</t>
  </si>
  <si>
    <t>4.97</t>
  </si>
  <si>
    <t>10.65</t>
  </si>
  <si>
    <t>1.6</t>
  </si>
  <si>
    <t>6.88</t>
  </si>
  <si>
    <t>0.4819</t>
  </si>
  <si>
    <t>68.38</t>
  </si>
  <si>
    <t>4.93</t>
  </si>
  <si>
    <t>10.22</t>
  </si>
  <si>
    <t>1.45</t>
  </si>
  <si>
    <t>6.32</t>
  </si>
  <si>
    <t>0.4765</t>
  </si>
  <si>
    <t>69.4</t>
  </si>
  <si>
    <t>4.89</t>
  </si>
  <si>
    <t>9.81</t>
  </si>
  <si>
    <t>1.31</t>
  </si>
  <si>
    <t>5.8</t>
  </si>
  <si>
    <t>0.4718</t>
  </si>
  <si>
    <t>70.34</t>
  </si>
  <si>
    <t>4.86</t>
  </si>
  <si>
    <t>9.42</t>
  </si>
  <si>
    <t>1.2</t>
  </si>
  <si>
    <t>0.4676</t>
  </si>
  <si>
    <t>71.21</t>
  </si>
  <si>
    <t>4.83</t>
  </si>
  <si>
    <t>9.05</t>
  </si>
  <si>
    <t>1.09</t>
  </si>
  <si>
    <t>4.91</t>
  </si>
  <si>
    <t>0.4639</t>
  </si>
  <si>
    <t>72.02</t>
  </si>
  <si>
    <t>4.81</t>
  </si>
  <si>
    <t>8.7</t>
  </si>
  <si>
    <t>4.52</t>
  </si>
  <si>
    <t>0.4605</t>
  </si>
  <si>
    <t>72.78</t>
  </si>
  <si>
    <t>4.79</t>
  </si>
  <si>
    <t>8.37</t>
  </si>
  <si>
    <t>4.15</t>
  </si>
  <si>
    <t>0.4575</t>
  </si>
  <si>
    <t>0.59</t>
  </si>
  <si>
    <t>0.57</t>
  </si>
  <si>
    <t>0.55</t>
  </si>
  <si>
    <t>0.53</t>
  </si>
  <si>
    <t>0.51</t>
  </si>
  <si>
    <t>0.49</t>
  </si>
  <si>
    <t>0.47</t>
  </si>
  <si>
    <t>0.44</t>
  </si>
  <si>
    <t>0.42</t>
  </si>
  <si>
    <t>0.40</t>
  </si>
  <si>
    <t>0.39</t>
  </si>
  <si>
    <t>0.38</t>
  </si>
  <si>
    <t>0.36</t>
  </si>
  <si>
    <t>0.35</t>
  </si>
  <si>
    <t>0.34</t>
  </si>
  <si>
    <t>0.33</t>
  </si>
  <si>
    <t>0.32</t>
  </si>
  <si>
    <t>0.31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</si>
</sst>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809]dd\ mmmm\ yyyy;@"/>
    <numFmt numFmtId="165" formatCode="0.0"/>
    <numFmt numFmtId="166" formatCode="#0"/>
    <numFmt numFmtId="167" formatCode="#0.000"/>
    <numFmt numFmtId="168" formatCode="#,##0.0"/>
    <numFmt numFmtId="169" formatCode="#,##0.000"/>
    <numFmt numFmtId="170" formatCode="0.000"/>
  </numFmts>
  <fonts count="5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vertAlign val="superscript"/>
      <sz val="11"/>
      <color theme="4"/>
      <name val="Aptos Narrow"/>
      <family val="2"/>
      <scheme val="minor"/>
    </font>
    <font>
      <sz val="11"/>
      <color rgb="FF000000"/>
      <name val="Aptos Narrow"/>
      <family val="2"/>
      <scheme val="minor"/>
    </font>
    <font>
      <vertAlign val="superscript"/>
      <sz val="11"/>
      <color rgb="FFFF0000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2"/>
      <color theme="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6"/>
      <color theme="3" tint="-0.249977111117893"/>
      <name val="Arial"/>
      <family val="2"/>
    </font>
    <font>
      <u/>
      <sz val="11"/>
      <color theme="10"/>
      <name val="Aptos Narrow"/>
      <family val="2"/>
      <scheme val="minor"/>
    </font>
    <font>
      <vertAlign val="superscript"/>
      <sz val="10"/>
      <name val="Arial"/>
      <family val="2"/>
    </font>
    <font>
      <b/>
      <sz val="12"/>
      <color rgb="FF660066"/>
      <name val="Arial"/>
      <family val="2"/>
    </font>
    <font>
      <sz val="12"/>
      <color rgb="FF660066"/>
      <name val="Arial"/>
      <family val="2"/>
    </font>
    <font>
      <b/>
      <sz val="12"/>
      <color indexed="18"/>
      <name val="Arial"/>
      <family val="2"/>
    </font>
    <font>
      <b/>
      <sz val="12"/>
      <color theme="6" tint="-0.499984740745262"/>
      <name val="Arial"/>
      <family val="2"/>
    </font>
    <font>
      <sz val="9"/>
      <name val="Arial"/>
      <family val="2"/>
    </font>
    <font>
      <u/>
      <sz val="9"/>
      <color theme="4" tint="-0.249977111117893"/>
      <name val="Arial"/>
      <family val="2"/>
    </font>
    <font>
      <sz val="12"/>
      <color indexed="18"/>
      <name val="Arial"/>
      <family val="2"/>
    </font>
    <font>
      <sz val="9"/>
      <color indexed="18"/>
      <name val="Arial"/>
      <family val="2"/>
    </font>
    <font>
      <i/>
      <sz val="9"/>
      <color indexed="18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  <font>
      <sz val="11"/>
      <color theme="1"/>
      <name val="Aptos Narrow"/>
      <family val="2"/>
    </font>
    <font>
      <b/>
      <sz val="14"/>
      <color rgb="FFFFFFFF"/>
      <name val="Arial"/>
      <family val="2"/>
    </font>
    <font>
      <sz val="14"/>
      <color rgb="FFFFFFFF"/>
      <name val="Arial"/>
      <family val="2"/>
    </font>
    <font>
      <sz val="12"/>
      <color rgb="FF000000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6"/>
      <color theme="0"/>
      <name val="Arial"/>
      <family val="2"/>
    </font>
    <font>
      <sz val="12"/>
      <color theme="1"/>
      <name val="Times New Roman"/>
      <family val="1"/>
    </font>
    <font>
      <sz val="10"/>
      <color rgb="FF000000"/>
      <name val="Arial"/>
      <family val="2"/>
    </font>
    <font>
      <vertAlign val="subscript"/>
      <sz val="12"/>
      <color theme="1"/>
      <name val="Times New Roman"/>
      <family val="1"/>
    </font>
    <font>
      <b/>
      <vertAlign val="subscript"/>
      <sz val="11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b/>
      <sz val="10"/>
      <name val="Arial"/>
      <family val="2"/>
    </font>
    <font>
      <b/>
      <vertAlign val="subscript"/>
      <sz val="10"/>
      <name val="Arial"/>
      <family val="2"/>
    </font>
    <font>
      <sz val="12"/>
      <color theme="1"/>
      <name val="Times New Roman"/>
      <family val="2"/>
    </font>
    <font>
      <sz val="11"/>
      <color rgb="FF242424"/>
      <name val="Aptos Narrow"/>
      <family val="2"/>
      <scheme val="minor"/>
    </font>
    <font>
      <vertAlign val="subscript"/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F243E"/>
        <bgColor rgb="FF0F243E"/>
      </patternFill>
    </fill>
    <fill>
      <patternFill patternType="solid">
        <fgColor rgb="FFBFBFBF"/>
        <bgColor rgb="FFBFBFBF"/>
      </patternFill>
    </fill>
    <fill>
      <patternFill patternType="solid">
        <fgColor rgb="FF000000"/>
        <bgColor rgb="FF000000"/>
      </patternFill>
    </fill>
    <fill>
      <patternFill patternType="solid">
        <fgColor rgb="FF632423"/>
        <bgColor rgb="FF632423"/>
      </patternFill>
    </fill>
    <fill>
      <patternFill patternType="solid">
        <fgColor rgb="FF974806"/>
        <bgColor rgb="FF974806"/>
      </patternFill>
    </fill>
    <fill>
      <patternFill patternType="solid">
        <fgColor rgb="FF4F6128"/>
        <bgColor rgb="FF4F6128"/>
      </patternFill>
    </fill>
    <fill>
      <patternFill patternType="solid">
        <fgColor rgb="FFE5B8B7"/>
        <bgColor rgb="FFE5B8B7"/>
      </patternFill>
    </fill>
    <fill>
      <patternFill patternType="solid">
        <fgColor rgb="FFD8D8D8"/>
        <bgColor rgb="FFD8D8D8"/>
      </patternFill>
    </fill>
    <fill>
      <patternFill patternType="solid">
        <fgColor rgb="FFFBD4B4"/>
        <bgColor rgb="FFFBD4B4"/>
      </patternFill>
    </fill>
    <fill>
      <patternFill patternType="solid">
        <fgColor rgb="FFD6E3BC"/>
        <bgColor rgb="FFD6E3BC"/>
      </patternFill>
    </fill>
    <fill>
      <patternFill patternType="solid">
        <fgColor rgb="FFC6D9F0"/>
        <bgColor rgb="FFC6D9F0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rgb="FF632423"/>
      </patternFill>
    </fill>
    <fill>
      <patternFill patternType="solid">
        <fgColor theme="3" tint="0.749992370372631"/>
        <bgColor rgb="FFBFBFBF"/>
      </patternFill>
    </fill>
    <fill>
      <patternFill patternType="solid">
        <fgColor theme="3" tint="0.749992370372631"/>
        <bgColor rgb="FFB8CCE4"/>
      </patternFill>
    </fill>
    <fill>
      <patternFill patternType="solid">
        <fgColor theme="3" tint="0.249977111117893"/>
        <bgColor rgb="FF0F243E"/>
      </patternFill>
    </fill>
    <fill>
      <patternFill patternType="solid">
        <fgColor theme="2" tint="-0.499984740745262"/>
        <bgColor rgb="FF4F6128"/>
      </patternFill>
    </fill>
    <fill>
      <patternFill patternType="solid">
        <fgColor theme="2" tint="-9.9978637043366805E-2"/>
        <bgColor rgb="FFD6E3BC"/>
      </patternFill>
    </fill>
    <fill>
      <patternFill patternType="solid">
        <fgColor theme="7" tint="0.7999816888943144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8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2" fillId="0" borderId="0" applyNumberFormat="0" applyFill="0" applyBorder="0" applyAlignment="0" applyProtection="0"/>
    <xf numFmtId="0" fontId="44" fillId="0" borderId="0"/>
    <xf numFmtId="0" fontId="52" fillId="0" borderId="0"/>
  </cellStyleXfs>
  <cellXfs count="289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/>
    </xf>
    <xf numFmtId="2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2" fontId="1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17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9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2" fontId="9" fillId="0" borderId="2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 wrapText="1" readingOrder="1"/>
    </xf>
    <xf numFmtId="0" fontId="13" fillId="0" borderId="0" xfId="0" applyFont="1" applyAlignment="1">
      <alignment horizontal="center" wrapText="1" readingOrder="1"/>
    </xf>
    <xf numFmtId="0" fontId="13" fillId="0" borderId="2" xfId="0" applyFont="1" applyBorder="1" applyAlignment="1">
      <alignment horizontal="center" wrapText="1" readingOrder="1"/>
    </xf>
    <xf numFmtId="0" fontId="6" fillId="0" borderId="2" xfId="0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6" fillId="0" borderId="0" xfId="0" applyFont="1"/>
    <xf numFmtId="2" fontId="0" fillId="0" borderId="1" xfId="0" applyNumberForma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11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2" fillId="0" borderId="0" xfId="0" applyFont="1"/>
    <xf numFmtId="2" fontId="2" fillId="0" borderId="0" xfId="0" applyNumberFormat="1" applyFont="1"/>
    <xf numFmtId="2" fontId="2" fillId="0" borderId="1" xfId="0" applyNumberFormat="1" applyFont="1" applyBorder="1"/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0" xfId="0" applyFill="1" applyAlignment="1">
      <alignment horizontal="center"/>
    </xf>
    <xf numFmtId="17" fontId="0" fillId="2" borderId="0" xfId="0" applyNumberFormat="1" applyFill="1" applyAlignment="1">
      <alignment horizontal="center"/>
    </xf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 vertical="center"/>
    </xf>
    <xf numFmtId="2" fontId="9" fillId="2" borderId="0" xfId="0" applyNumberFormat="1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2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0" fillId="0" borderId="6" xfId="0" applyNumberForma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15" fillId="0" borderId="0" xfId="0" applyFont="1"/>
    <xf numFmtId="0" fontId="3" fillId="0" borderId="11" xfId="0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center"/>
    </xf>
    <xf numFmtId="2" fontId="2" fillId="3" borderId="0" xfId="0" applyNumberFormat="1" applyFont="1" applyFill="1" applyAlignment="1">
      <alignment horizontal="center"/>
    </xf>
    <xf numFmtId="2" fontId="4" fillId="3" borderId="0" xfId="0" applyNumberFormat="1" applyFont="1" applyFill="1" applyAlignment="1">
      <alignment horizontal="center"/>
    </xf>
    <xf numFmtId="2" fontId="0" fillId="3" borderId="0" xfId="0" applyNumberForma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2" fontId="4" fillId="3" borderId="2" xfId="0" applyNumberFormat="1" applyFont="1" applyFill="1" applyBorder="1" applyAlignment="1">
      <alignment horizontal="center"/>
    </xf>
    <xf numFmtId="2" fontId="1" fillId="3" borderId="2" xfId="0" applyNumberFormat="1" applyFont="1" applyFill="1" applyBorder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16" fillId="0" borderId="0" xfId="0" applyNumberFormat="1" applyFont="1" applyAlignment="1">
      <alignment horizontal="center"/>
    </xf>
    <xf numFmtId="2" fontId="16" fillId="0" borderId="2" xfId="0" applyNumberFormat="1" applyFont="1" applyBorder="1" applyAlignment="1">
      <alignment horizontal="center"/>
    </xf>
    <xf numFmtId="0" fontId="17" fillId="4" borderId="12" xfId="0" applyFont="1" applyFill="1" applyBorder="1" applyAlignment="1">
      <alignment vertical="top"/>
    </xf>
    <xf numFmtId="0" fontId="18" fillId="5" borderId="12" xfId="0" applyFont="1" applyFill="1" applyBorder="1" applyAlignment="1">
      <alignment vertical="top" wrapText="1"/>
    </xf>
    <xf numFmtId="0" fontId="19" fillId="0" borderId="12" xfId="0" applyFont="1" applyBorder="1"/>
    <xf numFmtId="0" fontId="19" fillId="0" borderId="0" xfId="0" applyFont="1"/>
    <xf numFmtId="0" fontId="21" fillId="0" borderId="12" xfId="0" applyFont="1" applyBorder="1" applyAlignment="1">
      <alignment vertical="top"/>
    </xf>
    <xf numFmtId="0" fontId="18" fillId="5" borderId="12" xfId="0" applyFont="1" applyFill="1" applyBorder="1" applyAlignment="1">
      <alignment horizontal="left" vertical="top" wrapText="1"/>
    </xf>
    <xf numFmtId="49" fontId="24" fillId="8" borderId="14" xfId="0" applyNumberFormat="1" applyFont="1" applyFill="1" applyBorder="1" applyAlignment="1">
      <alignment horizontal="center" vertical="center" wrapText="1"/>
    </xf>
    <xf numFmtId="49" fontId="25" fillId="8" borderId="14" xfId="0" applyNumberFormat="1" applyFont="1" applyFill="1" applyBorder="1" applyAlignment="1">
      <alignment horizontal="center" vertical="center" wrapText="1"/>
    </xf>
    <xf numFmtId="49" fontId="26" fillId="5" borderId="14" xfId="0" applyNumberFormat="1" applyFont="1" applyFill="1" applyBorder="1" applyAlignment="1">
      <alignment horizontal="center" vertical="center" wrapText="1"/>
    </xf>
    <xf numFmtId="49" fontId="27" fillId="9" borderId="14" xfId="0" applyNumberFormat="1" applyFont="1" applyFill="1" applyBorder="1" applyAlignment="1">
      <alignment horizontal="center" vertical="center" wrapText="1"/>
    </xf>
    <xf numFmtId="49" fontId="28" fillId="8" borderId="14" xfId="0" applyNumberFormat="1" applyFont="1" applyFill="1" applyBorder="1" applyAlignment="1">
      <alignment horizontal="center" vertical="center" wrapText="1"/>
    </xf>
    <xf numFmtId="49" fontId="29" fillId="8" borderId="14" xfId="1" applyNumberFormat="1" applyFont="1" applyFill="1" applyBorder="1" applyAlignment="1" applyProtection="1">
      <alignment horizontal="center" vertical="center" wrapText="1"/>
    </xf>
    <xf numFmtId="49" fontId="28" fillId="5" borderId="14" xfId="0" applyNumberFormat="1" applyFont="1" applyFill="1" applyBorder="1" applyAlignment="1">
      <alignment horizontal="center" vertical="center" wrapText="1"/>
    </xf>
    <xf numFmtId="49" fontId="28" fillId="9" borderId="14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26" fillId="10" borderId="13" xfId="0" applyNumberFormat="1" applyFont="1" applyFill="1" applyBorder="1" applyAlignment="1">
      <alignment horizontal="center" vertical="center" wrapText="1"/>
    </xf>
    <xf numFmtId="49" fontId="30" fillId="10" borderId="13" xfId="0" applyNumberFormat="1" applyFont="1" applyFill="1" applyBorder="1" applyAlignment="1">
      <alignment horizontal="center" vertical="center" wrapText="1"/>
    </xf>
    <xf numFmtId="0" fontId="22" fillId="5" borderId="15" xfId="1" applyFill="1" applyBorder="1" applyAlignment="1" applyProtection="1">
      <alignment horizontal="center" vertical="center" wrapText="1"/>
    </xf>
    <xf numFmtId="0" fontId="28" fillId="5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28" fillId="13" borderId="15" xfId="0" applyFont="1" applyFill="1" applyBorder="1" applyAlignment="1">
      <alignment horizontal="center" vertical="center" wrapText="1"/>
    </xf>
    <xf numFmtId="0" fontId="18" fillId="8" borderId="15" xfId="0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 vertical="center"/>
    </xf>
    <xf numFmtId="0" fontId="18" fillId="9" borderId="15" xfId="0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22" fillId="0" borderId="12" xfId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38" fillId="15" borderId="18" xfId="0" applyFont="1" applyFill="1" applyBorder="1"/>
    <xf numFmtId="0" fontId="41" fillId="15" borderId="21" xfId="0" applyFont="1" applyFill="1" applyBorder="1" applyAlignment="1">
      <alignment horizontal="center" vertical="center" wrapText="1"/>
    </xf>
    <xf numFmtId="0" fontId="39" fillId="15" borderId="19" xfId="0" applyFont="1" applyFill="1" applyBorder="1" applyAlignment="1">
      <alignment horizontal="center" vertical="center" wrapText="1"/>
    </xf>
    <xf numFmtId="0" fontId="36" fillId="14" borderId="0" xfId="0" applyFont="1" applyFill="1" applyAlignment="1">
      <alignment horizontal="center"/>
    </xf>
    <xf numFmtId="0" fontId="40" fillId="15" borderId="19" xfId="0" applyFont="1" applyFill="1" applyBorder="1" applyAlignment="1">
      <alignment horizontal="center" vertical="center" wrapText="1"/>
    </xf>
    <xf numFmtId="0" fontId="40" fillId="15" borderId="20" xfId="0" applyFont="1" applyFill="1" applyBorder="1" applyAlignment="1">
      <alignment horizontal="center" vertical="center" wrapText="1"/>
    </xf>
    <xf numFmtId="0" fontId="37" fillId="16" borderId="24" xfId="0" applyFont="1" applyFill="1" applyBorder="1" applyAlignment="1">
      <alignment horizontal="left"/>
    </xf>
    <xf numFmtId="0" fontId="38" fillId="20" borderId="18" xfId="0" applyFont="1" applyFill="1" applyBorder="1"/>
    <xf numFmtId="0" fontId="38" fillId="21" borderId="18" xfId="0" applyFont="1" applyFill="1" applyBorder="1"/>
    <xf numFmtId="0" fontId="38" fillId="22" borderId="18" xfId="0" applyFont="1" applyFill="1" applyBorder="1"/>
    <xf numFmtId="0" fontId="38" fillId="23" borderId="18" xfId="0" applyFont="1" applyFill="1" applyBorder="1"/>
    <xf numFmtId="0" fontId="38" fillId="24" borderId="18" xfId="0" applyFont="1" applyFill="1" applyBorder="1"/>
    <xf numFmtId="0" fontId="40" fillId="20" borderId="19" xfId="0" applyFont="1" applyFill="1" applyBorder="1" applyAlignment="1">
      <alignment horizontal="center" vertical="center" wrapText="1"/>
    </xf>
    <xf numFmtId="0" fontId="39" fillId="20" borderId="19" xfId="0" applyFont="1" applyFill="1" applyBorder="1" applyAlignment="1">
      <alignment horizontal="center" vertical="center" wrapText="1"/>
    </xf>
    <xf numFmtId="0" fontId="39" fillId="21" borderId="19" xfId="0" applyFont="1" applyFill="1" applyBorder="1" applyAlignment="1">
      <alignment horizontal="center" vertical="center" wrapText="1"/>
    </xf>
    <xf numFmtId="0" fontId="39" fillId="22" borderId="19" xfId="0" applyFont="1" applyFill="1" applyBorder="1" applyAlignment="1">
      <alignment horizontal="center" vertical="center" wrapText="1"/>
    </xf>
    <xf numFmtId="0" fontId="39" fillId="23" borderId="19" xfId="0" applyFont="1" applyFill="1" applyBorder="1" applyAlignment="1">
      <alignment horizontal="center" vertical="center" wrapText="1"/>
    </xf>
    <xf numFmtId="0" fontId="39" fillId="24" borderId="19" xfId="0" applyFont="1" applyFill="1" applyBorder="1" applyAlignment="1">
      <alignment horizontal="center" vertical="center" wrapText="1"/>
    </xf>
    <xf numFmtId="0" fontId="41" fillId="20" borderId="21" xfId="0" applyFont="1" applyFill="1" applyBorder="1" applyAlignment="1">
      <alignment horizontal="center" vertical="center" wrapText="1"/>
    </xf>
    <xf numFmtId="0" fontId="41" fillId="21" borderId="21" xfId="0" applyFont="1" applyFill="1" applyBorder="1" applyAlignment="1">
      <alignment horizontal="center" vertical="center" wrapText="1"/>
    </xf>
    <xf numFmtId="0" fontId="41" fillId="22" borderId="21" xfId="0" applyFont="1" applyFill="1" applyBorder="1" applyAlignment="1">
      <alignment horizontal="center" vertical="center" wrapText="1"/>
    </xf>
    <xf numFmtId="0" fontId="41" fillId="23" borderId="21" xfId="0" applyFont="1" applyFill="1" applyBorder="1" applyAlignment="1">
      <alignment horizontal="center" vertical="center" wrapText="1"/>
    </xf>
    <xf numFmtId="0" fontId="41" fillId="24" borderId="21" xfId="0" applyFont="1" applyFill="1" applyBorder="1" applyAlignment="1">
      <alignment horizontal="center" vertical="center" wrapText="1"/>
    </xf>
    <xf numFmtId="0" fontId="40" fillId="27" borderId="19" xfId="0" applyFont="1" applyFill="1" applyBorder="1" applyAlignment="1">
      <alignment horizontal="center" vertical="center" wrapText="1"/>
    </xf>
    <xf numFmtId="0" fontId="40" fillId="28" borderId="19" xfId="0" applyFont="1" applyFill="1" applyBorder="1" applyAlignment="1">
      <alignment horizontal="center" vertical="center" wrapText="1"/>
    </xf>
    <xf numFmtId="0" fontId="39" fillId="28" borderId="19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38" fillId="0" borderId="0" xfId="2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8" fillId="0" borderId="2" xfId="2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11" xfId="0" applyBorder="1"/>
    <xf numFmtId="0" fontId="48" fillId="0" borderId="11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2" xfId="0" applyFont="1" applyBorder="1" applyAlignment="1">
      <alignment horizontal="center" vertical="center"/>
    </xf>
    <xf numFmtId="0" fontId="37" fillId="30" borderId="5" xfId="0" applyFont="1" applyFill="1" applyBorder="1" applyAlignment="1">
      <alignment horizontal="center"/>
    </xf>
    <xf numFmtId="0" fontId="38" fillId="0" borderId="11" xfId="2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8" fillId="0" borderId="1" xfId="2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9" fillId="0" borderId="0" xfId="0" applyFont="1" applyAlignment="1">
      <alignment horizontal="center" vertical="center" wrapText="1"/>
    </xf>
    <xf numFmtId="0" fontId="39" fillId="31" borderId="19" xfId="0" applyFont="1" applyFill="1" applyBorder="1" applyAlignment="1">
      <alignment horizontal="center" vertical="center" wrapText="1"/>
    </xf>
    <xf numFmtId="0" fontId="41" fillId="31" borderId="21" xfId="0" applyFont="1" applyFill="1" applyBorder="1" applyAlignment="1">
      <alignment horizontal="center" vertical="center" wrapText="1"/>
    </xf>
    <xf numFmtId="0" fontId="38" fillId="31" borderId="18" xfId="0" applyFont="1" applyFill="1" applyBorder="1"/>
    <xf numFmtId="0" fontId="0" fillId="0" borderId="1" xfId="0" applyBorder="1" applyAlignment="1">
      <alignment vertical="center"/>
    </xf>
    <xf numFmtId="0" fontId="0" fillId="32" borderId="26" xfId="0" applyFill="1" applyBorder="1" applyAlignment="1">
      <alignment horizontal="center" vertical="center"/>
    </xf>
    <xf numFmtId="0" fontId="0" fillId="32" borderId="27" xfId="0" applyFill="1" applyBorder="1" applyAlignment="1">
      <alignment horizontal="center" vertical="center"/>
    </xf>
    <xf numFmtId="0" fontId="0" fillId="32" borderId="28" xfId="0" applyFill="1" applyBorder="1" applyAlignment="1">
      <alignment horizontal="center" vertical="center"/>
    </xf>
    <xf numFmtId="0" fontId="0" fillId="32" borderId="29" xfId="0" applyFill="1" applyBorder="1" applyAlignment="1">
      <alignment horizontal="center" vertical="center"/>
    </xf>
    <xf numFmtId="0" fontId="0" fillId="32" borderId="30" xfId="0" applyFill="1" applyBorder="1" applyAlignment="1">
      <alignment horizontal="center" vertical="center"/>
    </xf>
    <xf numFmtId="0" fontId="0" fillId="32" borderId="32" xfId="0" applyFill="1" applyBorder="1" applyAlignment="1">
      <alignment horizontal="center" vertical="center"/>
    </xf>
    <xf numFmtId="0" fontId="0" fillId="32" borderId="33" xfId="0" applyFill="1" applyBorder="1" applyAlignment="1">
      <alignment horizontal="center" vertical="center"/>
    </xf>
    <xf numFmtId="0" fontId="0" fillId="32" borderId="34" xfId="0" applyFill="1" applyBorder="1" applyAlignment="1">
      <alignment horizontal="center" vertical="center"/>
    </xf>
    <xf numFmtId="0" fontId="0" fillId="32" borderId="35" xfId="0" applyFill="1" applyBorder="1" applyAlignment="1">
      <alignment horizontal="center" vertical="center"/>
    </xf>
    <xf numFmtId="0" fontId="0" fillId="32" borderId="37" xfId="0" applyFill="1" applyBorder="1" applyAlignment="1">
      <alignment horizontal="center" vertical="center"/>
    </xf>
    <xf numFmtId="165" fontId="0" fillId="32" borderId="9" xfId="0" applyNumberFormat="1" applyFill="1" applyBorder="1" applyAlignment="1">
      <alignment horizontal="center" vertical="center"/>
    </xf>
    <xf numFmtId="2" fontId="0" fillId="32" borderId="15" xfId="0" applyNumberFormat="1" applyFill="1" applyBorder="1" applyAlignment="1">
      <alignment horizontal="center" vertical="center"/>
    </xf>
    <xf numFmtId="165" fontId="0" fillId="32" borderId="15" xfId="0" applyNumberFormat="1" applyFill="1" applyBorder="1" applyAlignment="1">
      <alignment horizontal="center" vertical="center"/>
    </xf>
    <xf numFmtId="2" fontId="0" fillId="32" borderId="38" xfId="0" applyNumberFormat="1" applyFill="1" applyBorder="1" applyAlignment="1">
      <alignment horizontal="center" vertical="center"/>
    </xf>
    <xf numFmtId="165" fontId="0" fillId="32" borderId="39" xfId="0" applyNumberFormat="1" applyFill="1" applyBorder="1" applyAlignment="1">
      <alignment horizontal="center" vertical="center"/>
    </xf>
    <xf numFmtId="2" fontId="0" fillId="32" borderId="12" xfId="0" applyNumberFormat="1" applyFill="1" applyBorder="1" applyAlignment="1">
      <alignment horizontal="center" vertical="center"/>
    </xf>
    <xf numFmtId="165" fontId="0" fillId="32" borderId="12" xfId="0" applyNumberFormat="1" applyFill="1" applyBorder="1" applyAlignment="1">
      <alignment horizontal="center" vertical="center"/>
    </xf>
    <xf numFmtId="2" fontId="0" fillId="32" borderId="40" xfId="0" applyNumberFormat="1" applyFill="1" applyBorder="1" applyAlignment="1">
      <alignment horizontal="center" vertical="center"/>
    </xf>
    <xf numFmtId="0" fontId="0" fillId="32" borderId="42" xfId="0" applyFill="1" applyBorder="1" applyAlignment="1">
      <alignment horizontal="center" vertical="center"/>
    </xf>
    <xf numFmtId="165" fontId="0" fillId="32" borderId="43" xfId="0" applyNumberFormat="1" applyFill="1" applyBorder="1" applyAlignment="1">
      <alignment horizontal="center" vertical="center"/>
    </xf>
    <xf numFmtId="2" fontId="0" fillId="32" borderId="44" xfId="0" applyNumberFormat="1" applyFill="1" applyBorder="1" applyAlignment="1">
      <alignment horizontal="center" vertical="center"/>
    </xf>
    <xf numFmtId="165" fontId="0" fillId="32" borderId="44" xfId="0" applyNumberFormat="1" applyFill="1" applyBorder="1" applyAlignment="1">
      <alignment horizontal="center" vertical="center"/>
    </xf>
    <xf numFmtId="2" fontId="0" fillId="32" borderId="45" xfId="0" applyNumberFormat="1" applyFill="1" applyBorder="1" applyAlignment="1">
      <alignment horizontal="center" vertical="center"/>
    </xf>
    <xf numFmtId="0" fontId="0" fillId="32" borderId="46" xfId="0" applyFill="1" applyBorder="1" applyAlignment="1">
      <alignment horizontal="center" vertical="center"/>
    </xf>
    <xf numFmtId="166" fontId="0" fillId="32" borderId="32" xfId="0" applyNumberFormat="1" applyFill="1" applyBorder="1" applyAlignment="1">
      <alignment horizontal="center" vertical="center"/>
    </xf>
    <xf numFmtId="166" fontId="0" fillId="32" borderId="34" xfId="0" applyNumberFormat="1" applyFill="1" applyBorder="1" applyAlignment="1">
      <alignment horizontal="center" vertical="center"/>
    </xf>
    <xf numFmtId="167" fontId="0" fillId="32" borderId="35" xfId="0" applyNumberFormat="1" applyFill="1" applyBorder="1" applyAlignment="1">
      <alignment horizontal="center" vertical="center"/>
    </xf>
    <xf numFmtId="0" fontId="0" fillId="32" borderId="47" xfId="0" applyFill="1" applyBorder="1" applyAlignment="1">
      <alignment horizontal="center" vertical="center"/>
    </xf>
    <xf numFmtId="168" fontId="0" fillId="32" borderId="42" xfId="0" applyNumberFormat="1" applyFill="1" applyBorder="1" applyAlignment="1">
      <alignment horizontal="center" vertical="center"/>
    </xf>
    <xf numFmtId="4" fontId="0" fillId="32" borderId="44" xfId="0" applyNumberFormat="1" applyFill="1" applyBorder="1" applyAlignment="1">
      <alignment horizontal="center" vertical="center"/>
    </xf>
    <xf numFmtId="168" fontId="0" fillId="32" borderId="44" xfId="0" applyNumberFormat="1" applyFill="1" applyBorder="1" applyAlignment="1">
      <alignment horizontal="center" vertical="center"/>
    </xf>
    <xf numFmtId="169" fontId="0" fillId="32" borderId="45" xfId="0" applyNumberFormat="1" applyFill="1" applyBorder="1" applyAlignment="1">
      <alignment horizontal="center" vertical="center"/>
    </xf>
    <xf numFmtId="49" fontId="0" fillId="2" borderId="37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2" fontId="50" fillId="2" borderId="12" xfId="0" applyNumberFormat="1" applyFont="1" applyFill="1" applyBorder="1" applyAlignment="1">
      <alignment horizontal="center" vertical="center"/>
    </xf>
    <xf numFmtId="2" fontId="50" fillId="2" borderId="40" xfId="0" applyNumberFormat="1" applyFont="1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2" fontId="0" fillId="0" borderId="49" xfId="0" applyNumberFormat="1" applyBorder="1" applyAlignment="1">
      <alignment horizontal="center" vertical="center"/>
    </xf>
    <xf numFmtId="170" fontId="0" fillId="0" borderId="0" xfId="0" applyNumberFormat="1" applyAlignment="1">
      <alignment horizontal="center" vertical="center"/>
    </xf>
    <xf numFmtId="170" fontId="0" fillId="0" borderId="49" xfId="0" applyNumberForma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2" fontId="19" fillId="0" borderId="49" xfId="0" applyNumberFormat="1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50" xfId="0" applyNumberForma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33" fillId="12" borderId="3" xfId="0" applyFont="1" applyFill="1" applyBorder="1" applyAlignment="1">
      <alignment horizontal="center" vertical="center"/>
    </xf>
    <xf numFmtId="0" fontId="33" fillId="12" borderId="0" xfId="0" applyFont="1" applyFill="1" applyAlignment="1">
      <alignment horizontal="center" vertical="center"/>
    </xf>
    <xf numFmtId="0" fontId="19" fillId="13" borderId="14" xfId="0" applyFont="1" applyFill="1" applyBorder="1" applyAlignment="1">
      <alignment horizontal="center" vertical="center" wrapText="1"/>
    </xf>
    <xf numFmtId="0" fontId="34" fillId="5" borderId="1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3" fillId="4" borderId="10" xfId="0" applyFont="1" applyFill="1" applyBorder="1" applyAlignment="1">
      <alignment horizontal="center" vertical="center"/>
    </xf>
    <xf numFmtId="0" fontId="33" fillId="4" borderId="11" xfId="0" applyFont="1" applyFill="1" applyBorder="1" applyAlignment="1">
      <alignment horizontal="center" vertical="center"/>
    </xf>
    <xf numFmtId="49" fontId="20" fillId="4" borderId="13" xfId="0" applyNumberFormat="1" applyFont="1" applyFill="1" applyBorder="1" applyAlignment="1">
      <alignment horizontal="center" vertical="center"/>
    </xf>
    <xf numFmtId="0" fontId="20" fillId="6" borderId="3" xfId="0" applyFont="1" applyFill="1" applyBorder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0" fillId="7" borderId="17" xfId="0" applyFont="1" applyFill="1" applyBorder="1" applyAlignment="1">
      <alignment horizontal="center" vertical="center"/>
    </xf>
    <xf numFmtId="0" fontId="20" fillId="7" borderId="0" xfId="0" applyFont="1" applyFill="1" applyAlignment="1">
      <alignment horizontal="center" vertical="center"/>
    </xf>
    <xf numFmtId="0" fontId="31" fillId="11" borderId="14" xfId="0" applyFont="1" applyFill="1" applyBorder="1" applyAlignment="1">
      <alignment horizontal="center" vertical="center" wrapText="1"/>
    </xf>
    <xf numFmtId="0" fontId="31" fillId="11" borderId="15" xfId="0" applyFont="1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3" fillId="32" borderId="31" xfId="0" applyFont="1" applyFill="1" applyBorder="1" applyAlignment="1">
      <alignment horizontal="center" vertical="center"/>
    </xf>
    <xf numFmtId="0" fontId="3" fillId="32" borderId="36" xfId="0" applyFont="1" applyFill="1" applyBorder="1" applyAlignment="1">
      <alignment horizontal="center" vertical="center"/>
    </xf>
    <xf numFmtId="0" fontId="3" fillId="32" borderId="41" xfId="0" applyFont="1" applyFill="1" applyBorder="1" applyAlignment="1">
      <alignment horizontal="center" vertical="center"/>
    </xf>
    <xf numFmtId="0" fontId="37" fillId="14" borderId="24" xfId="0" applyFont="1" applyFill="1" applyBorder="1" applyAlignment="1">
      <alignment horizontal="center"/>
    </xf>
    <xf numFmtId="0" fontId="37" fillId="14" borderId="5" xfId="0" applyFont="1" applyFill="1" applyBorder="1" applyAlignment="1">
      <alignment horizontal="center"/>
    </xf>
    <xf numFmtId="0" fontId="37" fillId="14" borderId="25" xfId="0" applyFont="1" applyFill="1" applyBorder="1" applyAlignment="1">
      <alignment horizontal="center"/>
    </xf>
    <xf numFmtId="0" fontId="36" fillId="14" borderId="22" xfId="0" applyFont="1" applyFill="1" applyBorder="1" applyAlignment="1">
      <alignment horizontal="center"/>
    </xf>
    <xf numFmtId="0" fontId="36" fillId="14" borderId="0" xfId="0" applyFont="1" applyFill="1" applyAlignment="1">
      <alignment horizontal="center"/>
    </xf>
    <xf numFmtId="0" fontId="36" fillId="14" borderId="23" xfId="0" applyFont="1" applyFill="1" applyBorder="1" applyAlignment="1">
      <alignment horizontal="center"/>
    </xf>
    <xf numFmtId="0" fontId="36" fillId="29" borderId="22" xfId="0" applyFont="1" applyFill="1" applyBorder="1" applyAlignment="1">
      <alignment horizontal="center"/>
    </xf>
    <xf numFmtId="0" fontId="36" fillId="29" borderId="0" xfId="0" applyFont="1" applyFill="1" applyAlignment="1">
      <alignment horizontal="center"/>
    </xf>
    <xf numFmtId="0" fontId="42" fillId="25" borderId="0" xfId="0" applyFont="1" applyFill="1" applyAlignment="1">
      <alignment horizontal="center"/>
    </xf>
    <xf numFmtId="0" fontId="37" fillId="17" borderId="24" xfId="0" applyFont="1" applyFill="1" applyBorder="1" applyAlignment="1">
      <alignment horizontal="center"/>
    </xf>
    <xf numFmtId="0" fontId="37" fillId="17" borderId="5" xfId="0" applyFont="1" applyFill="1" applyBorder="1" applyAlignment="1">
      <alignment horizontal="center"/>
    </xf>
    <xf numFmtId="0" fontId="37" fillId="17" borderId="25" xfId="0" applyFont="1" applyFill="1" applyBorder="1" applyAlignment="1">
      <alignment horizontal="center"/>
    </xf>
    <xf numFmtId="0" fontId="37" fillId="26" borderId="24" xfId="0" applyFont="1" applyFill="1" applyBorder="1" applyAlignment="1">
      <alignment horizontal="center"/>
    </xf>
    <xf numFmtId="0" fontId="37" fillId="26" borderId="5" xfId="0" applyFont="1" applyFill="1" applyBorder="1" applyAlignment="1">
      <alignment horizontal="center"/>
    </xf>
    <xf numFmtId="0" fontId="37" fillId="26" borderId="25" xfId="0" applyFont="1" applyFill="1" applyBorder="1" applyAlignment="1">
      <alignment horizontal="center"/>
    </xf>
    <xf numFmtId="0" fontId="37" fillId="18" borderId="24" xfId="0" applyFont="1" applyFill="1" applyBorder="1" applyAlignment="1">
      <alignment horizontal="center"/>
    </xf>
    <xf numFmtId="0" fontId="37" fillId="18" borderId="25" xfId="0" applyFont="1" applyFill="1" applyBorder="1" applyAlignment="1">
      <alignment horizontal="center"/>
    </xf>
    <xf numFmtId="0" fontId="37" fillId="19" borderId="24" xfId="0" applyFont="1" applyFill="1" applyBorder="1" applyAlignment="1">
      <alignment horizontal="center"/>
    </xf>
    <xf numFmtId="0" fontId="37" fillId="19" borderId="25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4">
    <cellStyle name="Lien hypertexte" xfId="1" builtinId="8"/>
    <cellStyle name="Normal" xfId="0" builtinId="0"/>
    <cellStyle name="Normal 2" xfId="3" xr:uid="{68669885-EFD4-4E7D-AB53-EC6328D1A8A9}"/>
    <cellStyle name="Normal 3" xfId="2" xr:uid="{9A273615-6372-4814-AD74-7927548449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1080927384077"/>
          <c:y val="0.17171296296296296"/>
          <c:w val="0.79303018372703415"/>
          <c:h val="0.64255431612715075"/>
        </c:manualLayout>
      </c:layout>
      <c:scatterChart>
        <c:scatterStyle val="lineMarker"/>
        <c:varyColors val="0"/>
        <c:ser>
          <c:idx val="0"/>
          <c:order val="0"/>
          <c:tx>
            <c:v>1 °C/h_1165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rgbClr val="7030A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(liquid!$AL$19:$AL$20,liquid!$AL$54:$AL$58)</c:f>
                <c:numCache>
                  <c:formatCode>General</c:formatCode>
                  <c:ptCount val="7"/>
                  <c:pt idx="0">
                    <c:v>0.18</c:v>
                  </c:pt>
                  <c:pt idx="1">
                    <c:v>0.16</c:v>
                  </c:pt>
                  <c:pt idx="2">
                    <c:v>0.18</c:v>
                  </c:pt>
                  <c:pt idx="3">
                    <c:v>0.2</c:v>
                  </c:pt>
                  <c:pt idx="4">
                    <c:v>0.16</c:v>
                  </c:pt>
                  <c:pt idx="5">
                    <c:v>0.11</c:v>
                  </c:pt>
                  <c:pt idx="6">
                    <c:v>0.19</c:v>
                  </c:pt>
                </c:numCache>
              </c:numRef>
            </c:plus>
            <c:minus>
              <c:numRef>
                <c:f>(liquid!$AL$19:$AL$20,liquid!$AL$54:$AL$58)</c:f>
                <c:numCache>
                  <c:formatCode>General</c:formatCode>
                  <c:ptCount val="7"/>
                  <c:pt idx="0">
                    <c:v>0.18</c:v>
                  </c:pt>
                  <c:pt idx="1">
                    <c:v>0.16</c:v>
                  </c:pt>
                  <c:pt idx="2">
                    <c:v>0.18</c:v>
                  </c:pt>
                  <c:pt idx="3">
                    <c:v>0.2</c:v>
                  </c:pt>
                  <c:pt idx="4">
                    <c:v>0.16</c:v>
                  </c:pt>
                  <c:pt idx="5">
                    <c:v>0.11</c:v>
                  </c:pt>
                  <c:pt idx="6">
                    <c:v>0.19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(liquid!$AG$19:$AG$20,liquid!$AG$54:$AG$58)</c:f>
              <c:numCache>
                <c:formatCode>General</c:formatCode>
                <c:ptCount val="7"/>
                <c:pt idx="0">
                  <c:v>0.1</c:v>
                </c:pt>
                <c:pt idx="1">
                  <c:v>0.1</c:v>
                </c:pt>
                <c:pt idx="2" formatCode="0.00">
                  <c:v>2</c:v>
                </c:pt>
                <c:pt idx="3" formatCode="0.00">
                  <c:v>5</c:v>
                </c:pt>
                <c:pt idx="4" formatCode="0.00">
                  <c:v>5</c:v>
                </c:pt>
                <c:pt idx="5">
                  <c:v>10</c:v>
                </c:pt>
                <c:pt idx="6">
                  <c:v>24</c:v>
                </c:pt>
              </c:numCache>
            </c:numRef>
          </c:xVal>
          <c:yVal>
            <c:numRef>
              <c:f>(liquid!$AK$19:$AK$20,liquid!$AK$54:$AK$58)</c:f>
              <c:numCache>
                <c:formatCode>General</c:formatCode>
                <c:ptCount val="7"/>
                <c:pt idx="0">
                  <c:v>15.92</c:v>
                </c:pt>
                <c:pt idx="1">
                  <c:v>16.079999999999998</c:v>
                </c:pt>
                <c:pt idx="2" formatCode="0.00">
                  <c:v>16.14</c:v>
                </c:pt>
                <c:pt idx="3" formatCode="0.00">
                  <c:v>15.68</c:v>
                </c:pt>
                <c:pt idx="4" formatCode="0.00">
                  <c:v>15.97</c:v>
                </c:pt>
                <c:pt idx="5" formatCode="0.00">
                  <c:v>16.47</c:v>
                </c:pt>
                <c:pt idx="6" formatCode="0.00">
                  <c:v>16.14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0AC-487A-877A-061E0D415B87}"/>
            </c:ext>
          </c:extLst>
        </c:ser>
        <c:ser>
          <c:idx val="1"/>
          <c:order val="1"/>
          <c:tx>
            <c:v>1 °C/h_1120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7030A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(liquid!$AL$22,liquid!$AL$59:$AL$61,liquid!$AN$62)</c:f>
                <c:numCache>
                  <c:formatCode>General</c:formatCode>
                  <c:ptCount val="5"/>
                  <c:pt idx="0">
                    <c:v>0.16</c:v>
                  </c:pt>
                  <c:pt idx="1">
                    <c:v>0.17</c:v>
                  </c:pt>
                  <c:pt idx="2">
                    <c:v>0.14000000000000001</c:v>
                  </c:pt>
                  <c:pt idx="3">
                    <c:v>0.19</c:v>
                  </c:pt>
                  <c:pt idx="4">
                    <c:v>0.19</c:v>
                  </c:pt>
                </c:numCache>
              </c:numRef>
            </c:plus>
            <c:minus>
              <c:numRef>
                <c:f>(liquid!$AL$22,liquid!$AL$59:$AL$61,liquid!$AN$62)</c:f>
                <c:numCache>
                  <c:formatCode>General</c:formatCode>
                  <c:ptCount val="5"/>
                  <c:pt idx="0">
                    <c:v>0.16</c:v>
                  </c:pt>
                  <c:pt idx="1">
                    <c:v>0.17</c:v>
                  </c:pt>
                  <c:pt idx="2">
                    <c:v>0.14000000000000001</c:v>
                  </c:pt>
                  <c:pt idx="3">
                    <c:v>0.19</c:v>
                  </c:pt>
                  <c:pt idx="4">
                    <c:v>0.19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(liquid!$AG$22,liquid!$AG$59:$AG$62)</c:f>
              <c:numCache>
                <c:formatCode>General</c:formatCode>
                <c:ptCount val="5"/>
                <c:pt idx="0">
                  <c:v>0.1</c:v>
                </c:pt>
                <c:pt idx="1">
                  <c:v>5</c:v>
                </c:pt>
                <c:pt idx="2">
                  <c:v>10</c:v>
                </c:pt>
                <c:pt idx="3">
                  <c:v>24</c:v>
                </c:pt>
                <c:pt idx="4">
                  <c:v>240</c:v>
                </c:pt>
              </c:numCache>
            </c:numRef>
          </c:xVal>
          <c:yVal>
            <c:numRef>
              <c:f>(liquid!$AK$22,liquid!$AK$59:$AK$61,liquid!$AM$62)</c:f>
              <c:numCache>
                <c:formatCode>0.00</c:formatCode>
                <c:ptCount val="5"/>
                <c:pt idx="0" formatCode="General">
                  <c:v>13.81</c:v>
                </c:pt>
                <c:pt idx="1">
                  <c:v>14.44</c:v>
                </c:pt>
                <c:pt idx="2">
                  <c:v>14.36</c:v>
                </c:pt>
                <c:pt idx="3">
                  <c:v>14.12</c:v>
                </c:pt>
                <c:pt idx="4" formatCode="General">
                  <c:v>14.04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0AC-487A-877A-061E0D415B87}"/>
            </c:ext>
          </c:extLst>
        </c:ser>
        <c:ser>
          <c:idx val="2"/>
          <c:order val="2"/>
          <c:tx>
            <c:v>9 °C/h_1165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chemeClr val="accent6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(liquid!$AL$24,liquid!$AL$63)</c:f>
                <c:numCache>
                  <c:formatCode>General</c:formatCode>
                  <c:ptCount val="2"/>
                  <c:pt idx="0">
                    <c:v>0.18</c:v>
                  </c:pt>
                  <c:pt idx="1">
                    <c:v>0.05</c:v>
                  </c:pt>
                </c:numCache>
              </c:numRef>
            </c:plus>
            <c:minus>
              <c:numRef>
                <c:f>(liquid!$AL$24,liquid!$AL$63)</c:f>
                <c:numCache>
                  <c:formatCode>General</c:formatCode>
                  <c:ptCount val="2"/>
                  <c:pt idx="0">
                    <c:v>0.18</c:v>
                  </c:pt>
                  <c:pt idx="1">
                    <c:v>0.05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(liquid!$AG$24,liquid!$AG$63)</c:f>
              <c:numCache>
                <c:formatCode>General</c:formatCode>
                <c:ptCount val="2"/>
                <c:pt idx="0" formatCode="0.00">
                  <c:v>0.1</c:v>
                </c:pt>
                <c:pt idx="1">
                  <c:v>24</c:v>
                </c:pt>
              </c:numCache>
            </c:numRef>
          </c:xVal>
          <c:yVal>
            <c:numRef>
              <c:f>(liquid!$AK$24,liquid!$AK$63)</c:f>
              <c:numCache>
                <c:formatCode>0.00</c:formatCode>
                <c:ptCount val="2"/>
                <c:pt idx="0" formatCode="General">
                  <c:v>16.420000000000002</c:v>
                </c:pt>
                <c:pt idx="1">
                  <c:v>15.73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0AC-487A-877A-061E0D415B87}"/>
            </c:ext>
          </c:extLst>
        </c:ser>
        <c:ser>
          <c:idx val="3"/>
          <c:order val="3"/>
          <c:tx>
            <c:v>9 °C/h_1120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(liquid!$AN$40,liquid!$AL$64:$AL$65,liquid!$AN$66:$AN$68)</c:f>
                <c:numCache>
                  <c:formatCode>General</c:formatCode>
                  <c:ptCount val="6"/>
                  <c:pt idx="0">
                    <c:v>0.15</c:v>
                  </c:pt>
                  <c:pt idx="1">
                    <c:v>0.24</c:v>
                  </c:pt>
                  <c:pt idx="2">
                    <c:v>0.22</c:v>
                  </c:pt>
                  <c:pt idx="3">
                    <c:v>0.21</c:v>
                  </c:pt>
                  <c:pt idx="4">
                    <c:v>0.21</c:v>
                  </c:pt>
                  <c:pt idx="5">
                    <c:v>0.14000000000000001</c:v>
                  </c:pt>
                </c:numCache>
              </c:numRef>
            </c:plus>
            <c:minus>
              <c:numRef>
                <c:f>(liquid!$AN$40,liquid!$AL$64:$AL$65,liquid!$AN$66:$AN$68)</c:f>
                <c:numCache>
                  <c:formatCode>General</c:formatCode>
                  <c:ptCount val="6"/>
                  <c:pt idx="0">
                    <c:v>0.15</c:v>
                  </c:pt>
                  <c:pt idx="1">
                    <c:v>0.24</c:v>
                  </c:pt>
                  <c:pt idx="2">
                    <c:v>0.22</c:v>
                  </c:pt>
                  <c:pt idx="3">
                    <c:v>0.21</c:v>
                  </c:pt>
                  <c:pt idx="4">
                    <c:v>0.21</c:v>
                  </c:pt>
                  <c:pt idx="5">
                    <c:v>0.14000000000000001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(liquid!$AG$27,liquid!$AG$64:$AG$69)</c:f>
              <c:numCache>
                <c:formatCode>General</c:formatCode>
                <c:ptCount val="7"/>
                <c:pt idx="0">
                  <c:v>0.1</c:v>
                </c:pt>
                <c:pt idx="1">
                  <c:v>10</c:v>
                </c:pt>
                <c:pt idx="2">
                  <c:v>264</c:v>
                </c:pt>
                <c:pt idx="3">
                  <c:v>384</c:v>
                </c:pt>
                <c:pt idx="4" formatCode="0.00">
                  <c:v>744</c:v>
                </c:pt>
                <c:pt idx="5" formatCode="0.00">
                  <c:v>744</c:v>
                </c:pt>
                <c:pt idx="6" formatCode="0.00">
                  <c:v>24</c:v>
                </c:pt>
              </c:numCache>
            </c:numRef>
          </c:xVal>
          <c:yVal>
            <c:numRef>
              <c:f>(liquid!$AK$27,liquid!$AK$63:$AK$65,liquid!$AM$66:$AM$68)</c:f>
              <c:numCache>
                <c:formatCode>0.00</c:formatCode>
                <c:ptCount val="7"/>
                <c:pt idx="0">
                  <c:v>14.82</c:v>
                </c:pt>
                <c:pt idx="1">
                  <c:v>15.73</c:v>
                </c:pt>
                <c:pt idx="2">
                  <c:v>14.02</c:v>
                </c:pt>
                <c:pt idx="3">
                  <c:v>14.79</c:v>
                </c:pt>
                <c:pt idx="4" formatCode="General">
                  <c:v>15.05</c:v>
                </c:pt>
                <c:pt idx="5">
                  <c:v>15.06</c:v>
                </c:pt>
                <c:pt idx="6">
                  <c:v>15.31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0AC-487A-877A-061E0D415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097616"/>
        <c:axId val="356082256"/>
      </c:scatterChart>
      <c:valAx>
        <c:axId val="356097616"/>
        <c:scaling>
          <c:logBase val="10"/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Dwell</a:t>
                </a:r>
                <a:r>
                  <a:rPr lang="fr-FR" sz="11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time</a:t>
                </a: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82256"/>
        <c:crossesAt val="0"/>
        <c:crossBetween val="midCat"/>
      </c:valAx>
      <c:valAx>
        <c:axId val="356082256"/>
        <c:scaling>
          <c:orientation val="minMax"/>
          <c:min val="13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Al</a:t>
                </a:r>
                <a:r>
                  <a:rPr lang="fr-FR" sz="1100" baseline="-25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2</a:t>
                </a: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O</a:t>
                </a:r>
                <a:r>
                  <a:rPr lang="fr-FR" sz="1100" baseline="-25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3</a:t>
                </a: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(wt.%)</a:t>
                </a:r>
              </a:p>
            </c:rich>
          </c:tx>
          <c:layout>
            <c:manualLayout>
              <c:xMode val="edge"/>
              <c:yMode val="edge"/>
              <c:x val="2.4444450147436607E-3"/>
              <c:y val="0.332376786235053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#,##0.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97616"/>
        <c:crossesAt val="0.1"/>
        <c:crossBetween val="midCat"/>
        <c:majorUnit val="1"/>
        <c:minorUnit val="0.5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192038495188104E-2"/>
          <c:y val="0.17171296296296296"/>
          <c:w val="0.81803018372703418"/>
          <c:h val="0.64255431612715075"/>
        </c:manualLayout>
      </c:layout>
      <c:scatterChart>
        <c:scatterStyle val="lineMarker"/>
        <c:varyColors val="0"/>
        <c:ser>
          <c:idx val="0"/>
          <c:order val="0"/>
          <c:tx>
            <c:v>1 °C/h_1165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rgbClr val="7030A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(liquid!$AX$19:$AX$20,liquid!$AX$54:$AX$58)</c:f>
                <c:numCache>
                  <c:formatCode>General</c:formatCode>
                  <c:ptCount val="7"/>
                  <c:pt idx="0">
                    <c:v>0.18</c:v>
                  </c:pt>
                  <c:pt idx="1">
                    <c:v>0.21</c:v>
                  </c:pt>
                  <c:pt idx="2">
                    <c:v>0.16</c:v>
                  </c:pt>
                  <c:pt idx="3">
                    <c:v>7.0000000000000007E-2</c:v>
                  </c:pt>
                  <c:pt idx="4">
                    <c:v>0.18</c:v>
                  </c:pt>
                  <c:pt idx="5">
                    <c:v>0.17</c:v>
                  </c:pt>
                  <c:pt idx="6">
                    <c:v>0.14000000000000001</c:v>
                  </c:pt>
                </c:numCache>
              </c:numRef>
            </c:plus>
            <c:minus>
              <c:numRef>
                <c:f>(liquid!$AX$19:$AX$20,liquid!$AX$54:$AX$58)</c:f>
                <c:numCache>
                  <c:formatCode>General</c:formatCode>
                  <c:ptCount val="7"/>
                  <c:pt idx="0">
                    <c:v>0.18</c:v>
                  </c:pt>
                  <c:pt idx="1">
                    <c:v>0.21</c:v>
                  </c:pt>
                  <c:pt idx="2">
                    <c:v>0.16</c:v>
                  </c:pt>
                  <c:pt idx="3">
                    <c:v>7.0000000000000007E-2</c:v>
                  </c:pt>
                  <c:pt idx="4">
                    <c:v>0.18</c:v>
                  </c:pt>
                  <c:pt idx="5">
                    <c:v>0.17</c:v>
                  </c:pt>
                  <c:pt idx="6">
                    <c:v>0.14000000000000001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(liquid!$AG$19:$AG$20,liquid!$AG$54:$AG$58)</c:f>
              <c:numCache>
                <c:formatCode>General</c:formatCode>
                <c:ptCount val="7"/>
                <c:pt idx="0">
                  <c:v>0.1</c:v>
                </c:pt>
                <c:pt idx="1">
                  <c:v>0.1</c:v>
                </c:pt>
                <c:pt idx="2" formatCode="0.00">
                  <c:v>2</c:v>
                </c:pt>
                <c:pt idx="3" formatCode="0.00">
                  <c:v>5</c:v>
                </c:pt>
                <c:pt idx="4" formatCode="0.00">
                  <c:v>5</c:v>
                </c:pt>
                <c:pt idx="5">
                  <c:v>10</c:v>
                </c:pt>
                <c:pt idx="6">
                  <c:v>24</c:v>
                </c:pt>
              </c:numCache>
            </c:numRef>
          </c:xVal>
          <c:yVal>
            <c:numRef>
              <c:f>(liquid!$AW$19:$AW$20,liquid!$AW$54:$AW$58)</c:f>
              <c:numCache>
                <c:formatCode>General</c:formatCode>
                <c:ptCount val="7"/>
                <c:pt idx="0">
                  <c:v>6.22</c:v>
                </c:pt>
                <c:pt idx="1">
                  <c:v>5.9</c:v>
                </c:pt>
                <c:pt idx="2">
                  <c:v>6.08</c:v>
                </c:pt>
                <c:pt idx="3">
                  <c:v>6.08</c:v>
                </c:pt>
                <c:pt idx="4">
                  <c:v>6.09</c:v>
                </c:pt>
                <c:pt idx="5">
                  <c:v>5.97</c:v>
                </c:pt>
                <c:pt idx="6">
                  <c:v>6.06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63D-4547-AF83-7372506C356E}"/>
            </c:ext>
          </c:extLst>
        </c:ser>
        <c:ser>
          <c:idx val="1"/>
          <c:order val="1"/>
          <c:tx>
            <c:v>1 °C/h_1120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7030A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(liquid!$AX$22,liquid!$AX$59:$AX$61,liquid!$AZ$62)</c:f>
                <c:numCache>
                  <c:formatCode>General</c:formatCode>
                  <c:ptCount val="5"/>
                  <c:pt idx="0">
                    <c:v>0.17</c:v>
                  </c:pt>
                  <c:pt idx="1">
                    <c:v>0.14000000000000001</c:v>
                  </c:pt>
                  <c:pt idx="2">
                    <c:v>0.1</c:v>
                  </c:pt>
                  <c:pt idx="3">
                    <c:v>0.17</c:v>
                  </c:pt>
                  <c:pt idx="4">
                    <c:v>0.17</c:v>
                  </c:pt>
                </c:numCache>
              </c:numRef>
            </c:plus>
            <c:minus>
              <c:numRef>
                <c:f>(liquid!$AX$22,liquid!$AX$59:$AX$61,liquid!$AZ$62)</c:f>
                <c:numCache>
                  <c:formatCode>General</c:formatCode>
                  <c:ptCount val="5"/>
                  <c:pt idx="0">
                    <c:v>0.17</c:v>
                  </c:pt>
                  <c:pt idx="1">
                    <c:v>0.14000000000000001</c:v>
                  </c:pt>
                  <c:pt idx="2">
                    <c:v>0.1</c:v>
                  </c:pt>
                  <c:pt idx="3">
                    <c:v>0.17</c:v>
                  </c:pt>
                  <c:pt idx="4">
                    <c:v>0.17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(liquid!$AG$22,liquid!$AG$59:$AG$62)</c:f>
              <c:numCache>
                <c:formatCode>General</c:formatCode>
                <c:ptCount val="5"/>
                <c:pt idx="0">
                  <c:v>0.1</c:v>
                </c:pt>
                <c:pt idx="1">
                  <c:v>5</c:v>
                </c:pt>
                <c:pt idx="2">
                  <c:v>10</c:v>
                </c:pt>
                <c:pt idx="3">
                  <c:v>24</c:v>
                </c:pt>
                <c:pt idx="4">
                  <c:v>240</c:v>
                </c:pt>
              </c:numCache>
            </c:numRef>
          </c:xVal>
          <c:yVal>
            <c:numRef>
              <c:f>(liquid!$AW$22,liquid!$AW$59:$AW$61,liquid!$AY$62)</c:f>
              <c:numCache>
                <c:formatCode>General</c:formatCode>
                <c:ptCount val="5"/>
                <c:pt idx="0">
                  <c:v>5.47</c:v>
                </c:pt>
                <c:pt idx="1">
                  <c:v>5.33</c:v>
                </c:pt>
                <c:pt idx="2">
                  <c:v>5.39</c:v>
                </c:pt>
                <c:pt idx="3">
                  <c:v>5.32</c:v>
                </c:pt>
                <c:pt idx="4">
                  <c:v>5.2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63D-4547-AF83-7372506C356E}"/>
            </c:ext>
          </c:extLst>
        </c:ser>
        <c:ser>
          <c:idx val="2"/>
          <c:order val="2"/>
          <c:tx>
            <c:v>9 °C/h_1165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diamond"/>
              <c:size val="9"/>
              <c:spPr>
                <a:noFill/>
                <a:ln w="19050">
                  <a:solidFill>
                    <a:schemeClr val="accent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663D-4547-AF83-7372506C356E}"/>
              </c:ext>
            </c:extLst>
          </c:dPt>
          <c:dPt>
            <c:idx val="1"/>
            <c:marker>
              <c:symbol val="diamond"/>
              <c:size val="9"/>
              <c:spPr>
                <a:noFill/>
                <a:ln w="19050">
                  <a:solidFill>
                    <a:schemeClr val="accent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663D-4547-AF83-7372506C356E}"/>
              </c:ext>
            </c:extLst>
          </c:dPt>
          <c:errBars>
            <c:errDir val="y"/>
            <c:errBarType val="both"/>
            <c:errValType val="cust"/>
            <c:noEndCap val="0"/>
            <c:plus>
              <c:numRef>
                <c:f>(liquid!$AX$24,liquid!$AX$63)</c:f>
                <c:numCache>
                  <c:formatCode>General</c:formatCode>
                  <c:ptCount val="2"/>
                  <c:pt idx="0">
                    <c:v>0.2</c:v>
                  </c:pt>
                  <c:pt idx="1">
                    <c:v>0.17</c:v>
                  </c:pt>
                </c:numCache>
              </c:numRef>
            </c:plus>
            <c:minus>
              <c:numRef>
                <c:f>(liquid!$AX$24,liquid!$AX$63)</c:f>
                <c:numCache>
                  <c:formatCode>General</c:formatCode>
                  <c:ptCount val="2"/>
                  <c:pt idx="0">
                    <c:v>0.2</c:v>
                  </c:pt>
                  <c:pt idx="1">
                    <c:v>0.17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(liquid!$AG$24,liquid!$AG$63)</c:f>
              <c:numCache>
                <c:formatCode>General</c:formatCode>
                <c:ptCount val="2"/>
                <c:pt idx="0" formatCode="0.00">
                  <c:v>0.1</c:v>
                </c:pt>
                <c:pt idx="1">
                  <c:v>24</c:v>
                </c:pt>
              </c:numCache>
            </c:numRef>
          </c:xVal>
          <c:yVal>
            <c:numRef>
              <c:f>(liquid!$AW$24,liquid!$AW$63)</c:f>
              <c:numCache>
                <c:formatCode>General</c:formatCode>
                <c:ptCount val="2"/>
                <c:pt idx="0">
                  <c:v>6.2</c:v>
                </c:pt>
                <c:pt idx="1">
                  <c:v>6.05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63D-4547-AF83-7372506C356E}"/>
            </c:ext>
          </c:extLst>
        </c:ser>
        <c:ser>
          <c:idx val="3"/>
          <c:order val="3"/>
          <c:tx>
            <c:v>9 °C/h_1120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(liquid!$AX$27,liquid!$AX$64:$AX$65,liquid!$AZ$66:$AZ$68)</c:f>
                <c:numCache>
                  <c:formatCode>General</c:formatCode>
                  <c:ptCount val="6"/>
                  <c:pt idx="0">
                    <c:v>0.24</c:v>
                  </c:pt>
                  <c:pt idx="1">
                    <c:v>0.27</c:v>
                  </c:pt>
                  <c:pt idx="2">
                    <c:v>0.1</c:v>
                  </c:pt>
                  <c:pt idx="3">
                    <c:v>0.34</c:v>
                  </c:pt>
                  <c:pt idx="4">
                    <c:v>0.17</c:v>
                  </c:pt>
                  <c:pt idx="5">
                    <c:v>0.18</c:v>
                  </c:pt>
                </c:numCache>
              </c:numRef>
            </c:plus>
            <c:minus>
              <c:numRef>
                <c:f>(liquid!$AX$27,liquid!$AX$64:$AX$65,liquid!$AZ$66:$AZ$68)</c:f>
                <c:numCache>
                  <c:formatCode>General</c:formatCode>
                  <c:ptCount val="6"/>
                  <c:pt idx="0">
                    <c:v>0.24</c:v>
                  </c:pt>
                  <c:pt idx="1">
                    <c:v>0.27</c:v>
                  </c:pt>
                  <c:pt idx="2">
                    <c:v>0.1</c:v>
                  </c:pt>
                  <c:pt idx="3">
                    <c:v>0.34</c:v>
                  </c:pt>
                  <c:pt idx="4">
                    <c:v>0.17</c:v>
                  </c:pt>
                  <c:pt idx="5">
                    <c:v>0.18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(liquid!$AG$27,liquid!$AG$64:$AG$69)</c:f>
              <c:numCache>
                <c:formatCode>General</c:formatCode>
                <c:ptCount val="7"/>
                <c:pt idx="0">
                  <c:v>0.1</c:v>
                </c:pt>
                <c:pt idx="1">
                  <c:v>10</c:v>
                </c:pt>
                <c:pt idx="2">
                  <c:v>264</c:v>
                </c:pt>
                <c:pt idx="3">
                  <c:v>384</c:v>
                </c:pt>
                <c:pt idx="4" formatCode="0.00">
                  <c:v>744</c:v>
                </c:pt>
                <c:pt idx="5" formatCode="0.00">
                  <c:v>744</c:v>
                </c:pt>
                <c:pt idx="6" formatCode="0.00">
                  <c:v>24</c:v>
                </c:pt>
              </c:numCache>
            </c:numRef>
          </c:xVal>
          <c:yVal>
            <c:numRef>
              <c:f>(liquid!$AW$27,liquid!$AW$63:$AW$65,liquid!$AY$66:$AY$68)</c:f>
              <c:numCache>
                <c:formatCode>General</c:formatCode>
                <c:ptCount val="7"/>
                <c:pt idx="0">
                  <c:v>5.78</c:v>
                </c:pt>
                <c:pt idx="1">
                  <c:v>6.05</c:v>
                </c:pt>
                <c:pt idx="2">
                  <c:v>5.35</c:v>
                </c:pt>
                <c:pt idx="3">
                  <c:v>5.49</c:v>
                </c:pt>
                <c:pt idx="4">
                  <c:v>5.3</c:v>
                </c:pt>
                <c:pt idx="5">
                  <c:v>5.24</c:v>
                </c:pt>
                <c:pt idx="6">
                  <c:v>5.18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63D-4547-AF83-7372506C3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097616"/>
        <c:axId val="356082256"/>
      </c:scatterChart>
      <c:valAx>
        <c:axId val="356097616"/>
        <c:scaling>
          <c:logBase val="10"/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Dwell</a:t>
                </a:r>
                <a:r>
                  <a:rPr lang="fr-FR" sz="11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time</a:t>
                </a: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82256"/>
        <c:crossesAt val="0"/>
        <c:crossBetween val="midCat"/>
      </c:valAx>
      <c:valAx>
        <c:axId val="356082256"/>
        <c:scaling>
          <c:orientation val="minMax"/>
          <c:min val="4.5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CaO (wt.%)</a:t>
                </a:r>
              </a:p>
            </c:rich>
          </c:tx>
          <c:layout>
            <c:manualLayout>
              <c:xMode val="edge"/>
              <c:yMode val="edge"/>
              <c:x val="0.94741504138034494"/>
              <c:y val="0.3323767862350539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in"/>
        <c:minorTickMark val="in"/>
        <c:tickLblPos val="high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97616"/>
        <c:crossesAt val="1000"/>
        <c:crossBetween val="midCat"/>
        <c:minorUnit val="0.5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1080927384077"/>
          <c:y val="0.10226851851851854"/>
          <c:w val="0.79303018372703415"/>
          <c:h val="0.71199876057159517"/>
        </c:manualLayout>
      </c:layout>
      <c:scatterChart>
        <c:scatterStyle val="lineMarker"/>
        <c:varyColors val="0"/>
        <c:ser>
          <c:idx val="0"/>
          <c:order val="0"/>
          <c:tx>
            <c:v>1 °C/h_1165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rgbClr val="7030A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(liquid!$AT$19:$AT$20,liquid!$AT$54:$AT$58)</c:f>
                <c:numCache>
                  <c:formatCode>General</c:formatCode>
                  <c:ptCount val="7"/>
                  <c:pt idx="0">
                    <c:v>0.46</c:v>
                  </c:pt>
                  <c:pt idx="1">
                    <c:v>0.47</c:v>
                  </c:pt>
                  <c:pt idx="2">
                    <c:v>0.31</c:v>
                  </c:pt>
                  <c:pt idx="3">
                    <c:v>0.16</c:v>
                  </c:pt>
                  <c:pt idx="4">
                    <c:v>0.47</c:v>
                  </c:pt>
                  <c:pt idx="5">
                    <c:v>0.24</c:v>
                  </c:pt>
                  <c:pt idx="6">
                    <c:v>0.3</c:v>
                  </c:pt>
                </c:numCache>
              </c:numRef>
            </c:plus>
            <c:minus>
              <c:numRef>
                <c:f>(liquid!$AT$19:$AT$20,liquid!$AT$54:$AT$58)</c:f>
                <c:numCache>
                  <c:formatCode>General</c:formatCode>
                  <c:ptCount val="7"/>
                  <c:pt idx="0">
                    <c:v>0.46</c:v>
                  </c:pt>
                  <c:pt idx="1">
                    <c:v>0.47</c:v>
                  </c:pt>
                  <c:pt idx="2">
                    <c:v>0.31</c:v>
                  </c:pt>
                  <c:pt idx="3">
                    <c:v>0.16</c:v>
                  </c:pt>
                  <c:pt idx="4">
                    <c:v>0.47</c:v>
                  </c:pt>
                  <c:pt idx="5">
                    <c:v>0.24</c:v>
                  </c:pt>
                  <c:pt idx="6">
                    <c:v>0.3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(liquid!$AG$19:$AG$20,liquid!$AG$54:$AG$58)</c:f>
              <c:numCache>
                <c:formatCode>General</c:formatCode>
                <c:ptCount val="7"/>
                <c:pt idx="0">
                  <c:v>0.1</c:v>
                </c:pt>
                <c:pt idx="1">
                  <c:v>0.1</c:v>
                </c:pt>
                <c:pt idx="2" formatCode="0.00">
                  <c:v>2</c:v>
                </c:pt>
                <c:pt idx="3" formatCode="0.00">
                  <c:v>5</c:v>
                </c:pt>
                <c:pt idx="4" formatCode="0.00">
                  <c:v>5</c:v>
                </c:pt>
                <c:pt idx="5">
                  <c:v>10</c:v>
                </c:pt>
                <c:pt idx="6">
                  <c:v>24</c:v>
                </c:pt>
              </c:numCache>
            </c:numRef>
          </c:xVal>
          <c:yVal>
            <c:numRef>
              <c:f>(liquid!$AS$19:$AS$20,liquid!$AS$54:$AS$58)</c:f>
              <c:numCache>
                <c:formatCode>General</c:formatCode>
                <c:ptCount val="7"/>
                <c:pt idx="0">
                  <c:v>9.69</c:v>
                </c:pt>
                <c:pt idx="1">
                  <c:v>9.0299999999999994</c:v>
                </c:pt>
                <c:pt idx="2">
                  <c:v>8.83</c:v>
                </c:pt>
                <c:pt idx="3">
                  <c:v>9.14</c:v>
                </c:pt>
                <c:pt idx="4">
                  <c:v>8.9700000000000006</c:v>
                </c:pt>
                <c:pt idx="5">
                  <c:v>9.32</c:v>
                </c:pt>
                <c:pt idx="6">
                  <c:v>9.36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180-433F-9242-672A21382014}"/>
            </c:ext>
          </c:extLst>
        </c:ser>
        <c:ser>
          <c:idx val="1"/>
          <c:order val="1"/>
          <c:tx>
            <c:v>1 °C/h_1120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7030A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(liquid!$AT$22,liquid!$AT$59:$AT$61,liquid!$AV$62)</c:f>
                <c:numCache>
                  <c:formatCode>General</c:formatCode>
                  <c:ptCount val="5"/>
                  <c:pt idx="0">
                    <c:v>0.47</c:v>
                  </c:pt>
                  <c:pt idx="1">
                    <c:v>0.33</c:v>
                  </c:pt>
                  <c:pt idx="2">
                    <c:v>0.14000000000000001</c:v>
                  </c:pt>
                  <c:pt idx="3">
                    <c:v>0.44</c:v>
                  </c:pt>
                  <c:pt idx="4">
                    <c:v>0.35</c:v>
                  </c:pt>
                </c:numCache>
              </c:numRef>
            </c:plus>
            <c:minus>
              <c:numRef>
                <c:f>(liquid!$AT$22,liquid!$AT$59:$AT$61,liquid!$AV$62)</c:f>
                <c:numCache>
                  <c:formatCode>General</c:formatCode>
                  <c:ptCount val="5"/>
                  <c:pt idx="0">
                    <c:v>0.47</c:v>
                  </c:pt>
                  <c:pt idx="1">
                    <c:v>0.33</c:v>
                  </c:pt>
                  <c:pt idx="2">
                    <c:v>0.14000000000000001</c:v>
                  </c:pt>
                  <c:pt idx="3">
                    <c:v>0.44</c:v>
                  </c:pt>
                  <c:pt idx="4">
                    <c:v>0.35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(liquid!$AG$22,liquid!$AG$59:$AG$62)</c:f>
              <c:numCache>
                <c:formatCode>General</c:formatCode>
                <c:ptCount val="5"/>
                <c:pt idx="0">
                  <c:v>0.1</c:v>
                </c:pt>
                <c:pt idx="1">
                  <c:v>5</c:v>
                </c:pt>
                <c:pt idx="2">
                  <c:v>10</c:v>
                </c:pt>
                <c:pt idx="3">
                  <c:v>24</c:v>
                </c:pt>
                <c:pt idx="4">
                  <c:v>240</c:v>
                </c:pt>
              </c:numCache>
            </c:numRef>
          </c:xVal>
          <c:yVal>
            <c:numRef>
              <c:f>(liquid!$AS$22,liquid!$AS$59:$AS$61,liquid!$AU$62)</c:f>
              <c:numCache>
                <c:formatCode>General</c:formatCode>
                <c:ptCount val="5"/>
                <c:pt idx="0">
                  <c:v>9.59</c:v>
                </c:pt>
                <c:pt idx="1">
                  <c:v>10.69</c:v>
                </c:pt>
                <c:pt idx="2">
                  <c:v>10.56</c:v>
                </c:pt>
                <c:pt idx="3">
                  <c:v>10.52</c:v>
                </c:pt>
                <c:pt idx="4">
                  <c:v>9.75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180-433F-9242-672A21382014}"/>
            </c:ext>
          </c:extLst>
        </c:ser>
        <c:ser>
          <c:idx val="2"/>
          <c:order val="2"/>
          <c:tx>
            <c:v>9 °C/h_1165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diamond"/>
              <c:size val="9"/>
              <c:spPr>
                <a:noFill/>
                <a:ln w="19050">
                  <a:solidFill>
                    <a:schemeClr val="accent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D180-433F-9242-672A21382014}"/>
              </c:ext>
            </c:extLst>
          </c:dPt>
          <c:dPt>
            <c:idx val="1"/>
            <c:marker>
              <c:symbol val="diamond"/>
              <c:size val="9"/>
              <c:spPr>
                <a:noFill/>
                <a:ln w="19050">
                  <a:solidFill>
                    <a:schemeClr val="accent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D180-433F-9242-672A21382014}"/>
              </c:ext>
            </c:extLst>
          </c:dPt>
          <c:errBars>
            <c:errDir val="y"/>
            <c:errBarType val="both"/>
            <c:errValType val="cust"/>
            <c:noEndCap val="0"/>
            <c:plus>
              <c:numRef>
                <c:f>(liquid!$AT$24,liquid!$AT$63)</c:f>
                <c:numCache>
                  <c:formatCode>General</c:formatCode>
                  <c:ptCount val="2"/>
                  <c:pt idx="0">
                    <c:v>0.31</c:v>
                  </c:pt>
                  <c:pt idx="1">
                    <c:v>0.15</c:v>
                  </c:pt>
                </c:numCache>
              </c:numRef>
            </c:plus>
            <c:minus>
              <c:numRef>
                <c:f>(liquid!$AT$24,liquid!$AT$63)</c:f>
                <c:numCache>
                  <c:formatCode>General</c:formatCode>
                  <c:ptCount val="2"/>
                  <c:pt idx="0">
                    <c:v>0.31</c:v>
                  </c:pt>
                  <c:pt idx="1">
                    <c:v>0.15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(liquid!$AG$24,liquid!$AG$63)</c:f>
              <c:numCache>
                <c:formatCode>General</c:formatCode>
                <c:ptCount val="2"/>
                <c:pt idx="0" formatCode="0.00">
                  <c:v>0.1</c:v>
                </c:pt>
                <c:pt idx="1">
                  <c:v>24</c:v>
                </c:pt>
              </c:numCache>
            </c:numRef>
          </c:xVal>
          <c:yVal>
            <c:numRef>
              <c:f>(liquid!$AS$24,liquid!$AS$63)</c:f>
              <c:numCache>
                <c:formatCode>General</c:formatCode>
                <c:ptCount val="2"/>
                <c:pt idx="0">
                  <c:v>9</c:v>
                </c:pt>
                <c:pt idx="1">
                  <c:v>9.18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180-433F-9242-672A21382014}"/>
            </c:ext>
          </c:extLst>
        </c:ser>
        <c:ser>
          <c:idx val="3"/>
          <c:order val="3"/>
          <c:tx>
            <c:v>9 °C/h_1120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(liquid!$AT$27,liquid!$AT$64:$AT$65,liquid!$AV$66:$AV$68)</c:f>
                <c:numCache>
                  <c:formatCode>General</c:formatCode>
                  <c:ptCount val="6"/>
                  <c:pt idx="0">
                    <c:v>0.63</c:v>
                  </c:pt>
                  <c:pt idx="1">
                    <c:v>0.71</c:v>
                  </c:pt>
                  <c:pt idx="2">
                    <c:v>0.17</c:v>
                  </c:pt>
                  <c:pt idx="3">
                    <c:v>0.77</c:v>
                  </c:pt>
                  <c:pt idx="4">
                    <c:v>0.43</c:v>
                  </c:pt>
                  <c:pt idx="5">
                    <c:v>0.26</c:v>
                  </c:pt>
                </c:numCache>
              </c:numRef>
            </c:plus>
            <c:minus>
              <c:numRef>
                <c:f>(liquid!$AT$27,liquid!$AT$64:$AT$65,liquid!$AV$66:$AV$68)</c:f>
                <c:numCache>
                  <c:formatCode>General</c:formatCode>
                  <c:ptCount val="6"/>
                  <c:pt idx="0">
                    <c:v>0.63</c:v>
                  </c:pt>
                  <c:pt idx="1">
                    <c:v>0.71</c:v>
                  </c:pt>
                  <c:pt idx="2">
                    <c:v>0.17</c:v>
                  </c:pt>
                  <c:pt idx="3">
                    <c:v>0.77</c:v>
                  </c:pt>
                  <c:pt idx="4">
                    <c:v>0.43</c:v>
                  </c:pt>
                  <c:pt idx="5">
                    <c:v>0.26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(liquid!$AG$27,liquid!$AG$64:$AG$69)</c:f>
              <c:numCache>
                <c:formatCode>General</c:formatCode>
                <c:ptCount val="7"/>
                <c:pt idx="0">
                  <c:v>0.1</c:v>
                </c:pt>
                <c:pt idx="1">
                  <c:v>10</c:v>
                </c:pt>
                <c:pt idx="2">
                  <c:v>264</c:v>
                </c:pt>
                <c:pt idx="3">
                  <c:v>384</c:v>
                </c:pt>
                <c:pt idx="4" formatCode="0.00">
                  <c:v>744</c:v>
                </c:pt>
                <c:pt idx="5" formatCode="0.00">
                  <c:v>744</c:v>
                </c:pt>
                <c:pt idx="6" formatCode="0.00">
                  <c:v>24</c:v>
                </c:pt>
              </c:numCache>
            </c:numRef>
          </c:xVal>
          <c:yVal>
            <c:numRef>
              <c:f>(liquid!$AS$27,liquid!$AS$63:$AS$65,liquid!$AU$66:$AU$68)</c:f>
              <c:numCache>
                <c:formatCode>General</c:formatCode>
                <c:ptCount val="7"/>
                <c:pt idx="0">
                  <c:v>10.78</c:v>
                </c:pt>
                <c:pt idx="1">
                  <c:v>9.18</c:v>
                </c:pt>
                <c:pt idx="2">
                  <c:v>10.18</c:v>
                </c:pt>
                <c:pt idx="3">
                  <c:v>9.56</c:v>
                </c:pt>
                <c:pt idx="4">
                  <c:v>8.0299999999999994</c:v>
                </c:pt>
                <c:pt idx="5">
                  <c:v>8.1999999999999993</c:v>
                </c:pt>
                <c:pt idx="6">
                  <c:v>7.56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180-433F-9242-672A21382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097616"/>
        <c:axId val="356082256"/>
      </c:scatterChart>
      <c:valAx>
        <c:axId val="356097616"/>
        <c:scaling>
          <c:logBase val="10"/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Dwell time (h)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82256"/>
        <c:crossesAt val="0"/>
        <c:crossBetween val="midCat"/>
      </c:valAx>
      <c:valAx>
        <c:axId val="356082256"/>
        <c:scaling>
          <c:orientation val="minMax"/>
          <c:max val="12"/>
          <c:min val="7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FeO</a:t>
                </a:r>
                <a:r>
                  <a:rPr lang="fr-FR" sz="1100" baseline="-25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(t) </a:t>
                </a: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(wt.%)</a:t>
                </a:r>
              </a:p>
            </c:rich>
          </c:tx>
          <c:layout>
            <c:manualLayout>
              <c:xMode val="edge"/>
              <c:yMode val="edge"/>
              <c:x val="2.4444444444444444E-3"/>
              <c:y val="0.295339749198016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#,##0.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97616"/>
        <c:crossesAt val="0.1"/>
        <c:crossBetween val="midCat"/>
        <c:majorUnit val="1"/>
        <c:minorUnit val="0.5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192038495188104E-2"/>
          <c:y val="9.3009259259259264E-2"/>
          <c:w val="0.81803018372703418"/>
          <c:h val="0.72125801983085447"/>
        </c:manualLayout>
      </c:layout>
      <c:scatterChart>
        <c:scatterStyle val="lineMarker"/>
        <c:varyColors val="0"/>
        <c:ser>
          <c:idx val="0"/>
          <c:order val="0"/>
          <c:tx>
            <c:v>1 °C/h_1165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rgbClr val="7030A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(liquid!$AP$19:$AP$20,liquid!$AP$54:$AP$58)</c:f>
                <c:numCache>
                  <c:formatCode>General</c:formatCode>
                  <c:ptCount val="7"/>
                  <c:pt idx="0">
                    <c:v>0.12</c:v>
                  </c:pt>
                  <c:pt idx="1">
                    <c:v>0.14000000000000001</c:v>
                  </c:pt>
                  <c:pt idx="2">
                    <c:v>0.12</c:v>
                  </c:pt>
                  <c:pt idx="3">
                    <c:v>0.1</c:v>
                  </c:pt>
                  <c:pt idx="4">
                    <c:v>0.12</c:v>
                  </c:pt>
                  <c:pt idx="5">
                    <c:v>0.05</c:v>
                  </c:pt>
                  <c:pt idx="6">
                    <c:v>0.16</c:v>
                  </c:pt>
                </c:numCache>
              </c:numRef>
            </c:plus>
            <c:minus>
              <c:numRef>
                <c:f>(liquid!$AP$19:$AP$20,liquid!$AP$54:$AP$58)</c:f>
                <c:numCache>
                  <c:formatCode>General</c:formatCode>
                  <c:ptCount val="7"/>
                  <c:pt idx="0">
                    <c:v>0.12</c:v>
                  </c:pt>
                  <c:pt idx="1">
                    <c:v>0.14000000000000001</c:v>
                  </c:pt>
                  <c:pt idx="2">
                    <c:v>0.12</c:v>
                  </c:pt>
                  <c:pt idx="3">
                    <c:v>0.1</c:v>
                  </c:pt>
                  <c:pt idx="4">
                    <c:v>0.12</c:v>
                  </c:pt>
                  <c:pt idx="5">
                    <c:v>0.05</c:v>
                  </c:pt>
                  <c:pt idx="6">
                    <c:v>0.16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(liquid!$AG$19:$AG$20,liquid!$AG$54:$AG$58)</c:f>
              <c:numCache>
                <c:formatCode>General</c:formatCode>
                <c:ptCount val="7"/>
                <c:pt idx="0">
                  <c:v>0.1</c:v>
                </c:pt>
                <c:pt idx="1">
                  <c:v>0.1</c:v>
                </c:pt>
                <c:pt idx="2" formatCode="0.00">
                  <c:v>2</c:v>
                </c:pt>
                <c:pt idx="3" formatCode="0.00">
                  <c:v>5</c:v>
                </c:pt>
                <c:pt idx="4" formatCode="0.00">
                  <c:v>5</c:v>
                </c:pt>
                <c:pt idx="5">
                  <c:v>10</c:v>
                </c:pt>
                <c:pt idx="6">
                  <c:v>24</c:v>
                </c:pt>
              </c:numCache>
            </c:numRef>
          </c:xVal>
          <c:yVal>
            <c:numRef>
              <c:f>(liquid!$AO$19:$AO$20,liquid!$AO$54:$AO$58)</c:f>
              <c:numCache>
                <c:formatCode>General</c:formatCode>
                <c:ptCount val="7"/>
                <c:pt idx="0">
                  <c:v>3.17</c:v>
                </c:pt>
                <c:pt idx="1">
                  <c:v>2.89</c:v>
                </c:pt>
                <c:pt idx="2">
                  <c:v>3.05</c:v>
                </c:pt>
                <c:pt idx="3">
                  <c:v>3.41</c:v>
                </c:pt>
                <c:pt idx="4">
                  <c:v>3.23</c:v>
                </c:pt>
                <c:pt idx="5">
                  <c:v>2.93</c:v>
                </c:pt>
                <c:pt idx="6">
                  <c:v>3.02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FEE-4010-9AE9-8506A13115A8}"/>
            </c:ext>
          </c:extLst>
        </c:ser>
        <c:ser>
          <c:idx val="1"/>
          <c:order val="1"/>
          <c:tx>
            <c:v>1 °C/h_1120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7030A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(liquid!$AP$22,liquid!$AP$59:$AP$61,liquid!$AR$62)</c:f>
                <c:numCache>
                  <c:formatCode>General</c:formatCode>
                  <c:ptCount val="5"/>
                  <c:pt idx="0">
                    <c:v>0.15</c:v>
                  </c:pt>
                  <c:pt idx="1">
                    <c:v>0.11</c:v>
                  </c:pt>
                  <c:pt idx="2">
                    <c:v>7.0000000000000007E-2</c:v>
                  </c:pt>
                  <c:pt idx="3">
                    <c:v>0.18</c:v>
                  </c:pt>
                  <c:pt idx="4">
                    <c:v>0.17</c:v>
                  </c:pt>
                </c:numCache>
              </c:numRef>
            </c:plus>
            <c:minus>
              <c:numRef>
                <c:f>(liquid!$AP$22,liquid!$AP$59:$AP$61,liquid!$AR$62)</c:f>
                <c:numCache>
                  <c:formatCode>General</c:formatCode>
                  <c:ptCount val="5"/>
                  <c:pt idx="0">
                    <c:v>0.15</c:v>
                  </c:pt>
                  <c:pt idx="1">
                    <c:v>0.11</c:v>
                  </c:pt>
                  <c:pt idx="2">
                    <c:v>7.0000000000000007E-2</c:v>
                  </c:pt>
                  <c:pt idx="3">
                    <c:v>0.18</c:v>
                  </c:pt>
                  <c:pt idx="4">
                    <c:v>0.17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(liquid!$AG$22,liquid!$AG$59:$AG$62)</c:f>
              <c:numCache>
                <c:formatCode>General</c:formatCode>
                <c:ptCount val="5"/>
                <c:pt idx="0">
                  <c:v>0.1</c:v>
                </c:pt>
                <c:pt idx="1">
                  <c:v>5</c:v>
                </c:pt>
                <c:pt idx="2">
                  <c:v>10</c:v>
                </c:pt>
                <c:pt idx="3">
                  <c:v>24</c:v>
                </c:pt>
                <c:pt idx="4">
                  <c:v>240</c:v>
                </c:pt>
              </c:numCache>
            </c:numRef>
          </c:xVal>
          <c:yVal>
            <c:numRef>
              <c:f>(liquid!$AO$22,liquid!$AO$59:$AO$61,liquid!$AQ$62)</c:f>
              <c:numCache>
                <c:formatCode>General</c:formatCode>
                <c:ptCount val="5"/>
                <c:pt idx="0">
                  <c:v>3.77</c:v>
                </c:pt>
                <c:pt idx="1">
                  <c:v>3.57</c:v>
                </c:pt>
                <c:pt idx="2">
                  <c:v>3.53</c:v>
                </c:pt>
                <c:pt idx="3">
                  <c:v>3.49</c:v>
                </c:pt>
                <c:pt idx="4">
                  <c:v>3.58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FEE-4010-9AE9-8506A13115A8}"/>
            </c:ext>
          </c:extLst>
        </c:ser>
        <c:ser>
          <c:idx val="2"/>
          <c:order val="2"/>
          <c:tx>
            <c:v>9 °C/h_1165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diamond"/>
              <c:size val="9"/>
              <c:spPr>
                <a:noFill/>
                <a:ln w="19050">
                  <a:solidFill>
                    <a:schemeClr val="accent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9FEE-4010-9AE9-8506A13115A8}"/>
              </c:ext>
            </c:extLst>
          </c:dPt>
          <c:dPt>
            <c:idx val="1"/>
            <c:marker>
              <c:symbol val="diamond"/>
              <c:size val="9"/>
              <c:spPr>
                <a:noFill/>
                <a:ln w="19050">
                  <a:solidFill>
                    <a:schemeClr val="accent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9FEE-4010-9AE9-8506A13115A8}"/>
              </c:ext>
            </c:extLst>
          </c:dPt>
          <c:errBars>
            <c:errDir val="y"/>
            <c:errBarType val="both"/>
            <c:errValType val="cust"/>
            <c:noEndCap val="0"/>
            <c:plus>
              <c:numRef>
                <c:f>(liquid!$AP$24,liquid!$AP$63)</c:f>
                <c:numCache>
                  <c:formatCode>General</c:formatCode>
                  <c:ptCount val="2"/>
                  <c:pt idx="0">
                    <c:v>0.12</c:v>
                  </c:pt>
                  <c:pt idx="1">
                    <c:v>0.1</c:v>
                  </c:pt>
                </c:numCache>
              </c:numRef>
            </c:plus>
            <c:minus>
              <c:numRef>
                <c:f>(liquid!$AP$24,liquid!$AP$63)</c:f>
                <c:numCache>
                  <c:formatCode>General</c:formatCode>
                  <c:ptCount val="2"/>
                  <c:pt idx="0">
                    <c:v>0.12</c:v>
                  </c:pt>
                  <c:pt idx="1">
                    <c:v>0.1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(liquid!$AG$24,liquid!$AG$63)</c:f>
              <c:numCache>
                <c:formatCode>General</c:formatCode>
                <c:ptCount val="2"/>
                <c:pt idx="0" formatCode="0.00">
                  <c:v>0.1</c:v>
                </c:pt>
                <c:pt idx="1">
                  <c:v>24</c:v>
                </c:pt>
              </c:numCache>
            </c:numRef>
          </c:xVal>
          <c:yVal>
            <c:numRef>
              <c:f>(liquid!$AO$24,liquid!$AO$63)</c:f>
              <c:numCache>
                <c:formatCode>General</c:formatCode>
                <c:ptCount val="2"/>
                <c:pt idx="0">
                  <c:v>2.8</c:v>
                </c:pt>
                <c:pt idx="1">
                  <c:v>3.16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FEE-4010-9AE9-8506A13115A8}"/>
            </c:ext>
          </c:extLst>
        </c:ser>
        <c:ser>
          <c:idx val="3"/>
          <c:order val="3"/>
          <c:tx>
            <c:v>9 °C/h_1120 °C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(liquid!$AP$27,liquid!$AP$64:$AP$65,liquid!$AR$66:$AR$68)</c:f>
                <c:numCache>
                  <c:formatCode>General</c:formatCode>
                  <c:ptCount val="6"/>
                  <c:pt idx="0">
                    <c:v>0.16</c:v>
                  </c:pt>
                  <c:pt idx="1">
                    <c:v>0.23</c:v>
                  </c:pt>
                  <c:pt idx="2">
                    <c:v>0.08</c:v>
                  </c:pt>
                  <c:pt idx="3">
                    <c:v>0.28000000000000003</c:v>
                  </c:pt>
                  <c:pt idx="4">
                    <c:v>0.15</c:v>
                  </c:pt>
                  <c:pt idx="5">
                    <c:v>0.1</c:v>
                  </c:pt>
                </c:numCache>
              </c:numRef>
            </c:plus>
            <c:minus>
              <c:numRef>
                <c:f>(liquid!$AP$27,liquid!$AP$64:$AP$65,liquid!$AR$66:$AR$68)</c:f>
                <c:numCache>
                  <c:formatCode>General</c:formatCode>
                  <c:ptCount val="6"/>
                  <c:pt idx="0">
                    <c:v>0.16</c:v>
                  </c:pt>
                  <c:pt idx="1">
                    <c:v>0.23</c:v>
                  </c:pt>
                  <c:pt idx="2">
                    <c:v>0.08</c:v>
                  </c:pt>
                  <c:pt idx="3">
                    <c:v>0.28000000000000003</c:v>
                  </c:pt>
                  <c:pt idx="4">
                    <c:v>0.15</c:v>
                  </c:pt>
                  <c:pt idx="5">
                    <c:v>0.1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Ref>
              <c:f>(liquid!$AG$27,liquid!$AG$64:$AG$69)</c:f>
              <c:numCache>
                <c:formatCode>General</c:formatCode>
                <c:ptCount val="7"/>
                <c:pt idx="0">
                  <c:v>0.1</c:v>
                </c:pt>
                <c:pt idx="1">
                  <c:v>10</c:v>
                </c:pt>
                <c:pt idx="2">
                  <c:v>264</c:v>
                </c:pt>
                <c:pt idx="3">
                  <c:v>384</c:v>
                </c:pt>
                <c:pt idx="4" formatCode="0.00">
                  <c:v>744</c:v>
                </c:pt>
                <c:pt idx="5" formatCode="0.00">
                  <c:v>744</c:v>
                </c:pt>
                <c:pt idx="6" formatCode="0.00">
                  <c:v>24</c:v>
                </c:pt>
              </c:numCache>
            </c:numRef>
          </c:xVal>
          <c:yVal>
            <c:numRef>
              <c:f>(liquid!$AO$27,liquid!$AO$63:$AO$65,liquid!$AQ$66:$AQ$68)</c:f>
              <c:numCache>
                <c:formatCode>General</c:formatCode>
                <c:ptCount val="7"/>
                <c:pt idx="0">
                  <c:v>3.38</c:v>
                </c:pt>
                <c:pt idx="1">
                  <c:v>3.16</c:v>
                </c:pt>
                <c:pt idx="2">
                  <c:v>3.7</c:v>
                </c:pt>
                <c:pt idx="3">
                  <c:v>3.52</c:v>
                </c:pt>
                <c:pt idx="4">
                  <c:v>3.85</c:v>
                </c:pt>
                <c:pt idx="5">
                  <c:v>3.31</c:v>
                </c:pt>
                <c:pt idx="6">
                  <c:v>3.47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FEE-4010-9AE9-8506A1311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097616"/>
        <c:axId val="356082256"/>
      </c:scatterChart>
      <c:valAx>
        <c:axId val="356097616"/>
        <c:scaling>
          <c:logBase val="10"/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Dwell time (h)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82256"/>
        <c:crossesAt val="0"/>
        <c:crossBetween val="midCat"/>
      </c:valAx>
      <c:valAx>
        <c:axId val="356082256"/>
        <c:scaling>
          <c:orientation val="minMax"/>
          <c:max val="4"/>
          <c:min val="2.5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1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MgO (wt.%)</a:t>
                </a:r>
              </a:p>
            </c:rich>
          </c:tx>
          <c:layout>
            <c:manualLayout>
              <c:xMode val="edge"/>
              <c:yMode val="edge"/>
              <c:x val="0.95244444444444443"/>
              <c:y val="0.3138582677165354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in"/>
        <c:minorTickMark val="in"/>
        <c:tickLblPos val="high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97616"/>
        <c:crossesAt val="1000"/>
        <c:crossBetween val="midCat"/>
        <c:minorUnit val="0.5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1080927384077"/>
          <c:y val="8.2079998978310281E-2"/>
          <c:w val="0.79303018372703415"/>
          <c:h val="0.73218756207017188"/>
        </c:manualLayout>
      </c:layout>
      <c:scatterChart>
        <c:scatterStyle val="lineMarker"/>
        <c:varyColors val="0"/>
        <c:ser>
          <c:idx val="0"/>
          <c:order val="0"/>
          <c:tx>
            <c:v>ISO_seeds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tx1">
                  <a:lumMod val="50000"/>
                  <a:lumOff val="50000"/>
                </a:schemeClr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(liquid!$AT$5:$AT$9,liquid!$AT$11,liquid!$AV$12:$AV$14)</c:f>
                <c:numCache>
                  <c:formatCode>General</c:formatCode>
                  <c:ptCount val="9"/>
                  <c:pt idx="0">
                    <c:v>0.9</c:v>
                  </c:pt>
                  <c:pt idx="1">
                    <c:v>0.9</c:v>
                  </c:pt>
                  <c:pt idx="2">
                    <c:v>0.37</c:v>
                  </c:pt>
                  <c:pt idx="3">
                    <c:v>0.48</c:v>
                  </c:pt>
                  <c:pt idx="4">
                    <c:v>0.44</c:v>
                  </c:pt>
                  <c:pt idx="5">
                    <c:v>0.47</c:v>
                  </c:pt>
                  <c:pt idx="6">
                    <c:v>0.74</c:v>
                  </c:pt>
                  <c:pt idx="7">
                    <c:v>1.7</c:v>
                  </c:pt>
                  <c:pt idx="8">
                    <c:v>0.09</c:v>
                  </c:pt>
                </c:numCache>
              </c:numRef>
            </c:plus>
            <c:minus>
              <c:numRef>
                <c:f>(liquid!$AT$5:$AT$9,liquid!$AT$11,liquid!$AV$12:$AV$14)</c:f>
                <c:numCache>
                  <c:formatCode>General</c:formatCode>
                  <c:ptCount val="9"/>
                  <c:pt idx="0">
                    <c:v>0.9</c:v>
                  </c:pt>
                  <c:pt idx="1">
                    <c:v>0.9</c:v>
                  </c:pt>
                  <c:pt idx="2">
                    <c:v>0.37</c:v>
                  </c:pt>
                  <c:pt idx="3">
                    <c:v>0.48</c:v>
                  </c:pt>
                  <c:pt idx="4">
                    <c:v>0.44</c:v>
                  </c:pt>
                  <c:pt idx="5">
                    <c:v>0.47</c:v>
                  </c:pt>
                  <c:pt idx="6">
                    <c:v>0.74</c:v>
                  </c:pt>
                  <c:pt idx="7">
                    <c:v>1.7</c:v>
                  </c:pt>
                  <c:pt idx="8">
                    <c:v>0.09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(liquid!$AI$4:$AI$9,liquid!$AI$11:$AI$14)</c:f>
              <c:numCache>
                <c:formatCode>General</c:formatCode>
                <c:ptCount val="10"/>
                <c:pt idx="0">
                  <c:v>1200</c:v>
                </c:pt>
                <c:pt idx="1">
                  <c:v>1190</c:v>
                </c:pt>
                <c:pt idx="2">
                  <c:v>1190</c:v>
                </c:pt>
                <c:pt idx="3">
                  <c:v>1190</c:v>
                </c:pt>
                <c:pt idx="4">
                  <c:v>1190</c:v>
                </c:pt>
                <c:pt idx="5">
                  <c:v>1190</c:v>
                </c:pt>
                <c:pt idx="6">
                  <c:v>1180</c:v>
                </c:pt>
                <c:pt idx="7">
                  <c:v>1175</c:v>
                </c:pt>
                <c:pt idx="8">
                  <c:v>1160</c:v>
                </c:pt>
                <c:pt idx="9">
                  <c:v>1150</c:v>
                </c:pt>
              </c:numCache>
            </c:numRef>
          </c:xVal>
          <c:yVal>
            <c:numRef>
              <c:f>(liquid!$AS$5:$AS$9,liquid!$AS$11,liquid!$AU$12:$AU$14)</c:f>
              <c:numCache>
                <c:formatCode>General</c:formatCode>
                <c:ptCount val="9"/>
                <c:pt idx="0">
                  <c:v>9.67</c:v>
                </c:pt>
                <c:pt idx="1">
                  <c:v>7.38</c:v>
                </c:pt>
                <c:pt idx="2">
                  <c:v>7.94</c:v>
                </c:pt>
                <c:pt idx="3">
                  <c:v>7.53</c:v>
                </c:pt>
                <c:pt idx="4">
                  <c:v>10.96</c:v>
                </c:pt>
                <c:pt idx="5">
                  <c:v>10.24</c:v>
                </c:pt>
                <c:pt idx="6">
                  <c:v>11.01</c:v>
                </c:pt>
                <c:pt idx="7">
                  <c:v>10.039999999999999</c:v>
                </c:pt>
                <c:pt idx="8">
                  <c:v>10.4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C10-4634-9BA0-1EA6B1F19894}"/>
            </c:ext>
          </c:extLst>
        </c:ser>
        <c:ser>
          <c:idx val="2"/>
          <c:order val="1"/>
          <c:tx>
            <c:v>1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7030A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liquid!$AT$19:$AT$23</c:f>
                <c:numCache>
                  <c:formatCode>General</c:formatCode>
                  <c:ptCount val="5"/>
                  <c:pt idx="0">
                    <c:v>0.46</c:v>
                  </c:pt>
                  <c:pt idx="1">
                    <c:v>0.47</c:v>
                  </c:pt>
                  <c:pt idx="2">
                    <c:v>0.2</c:v>
                  </c:pt>
                  <c:pt idx="3">
                    <c:v>0.47</c:v>
                  </c:pt>
                  <c:pt idx="4">
                    <c:v>0.43</c:v>
                  </c:pt>
                </c:numCache>
              </c:numRef>
            </c:plus>
            <c:minus>
              <c:numRef>
                <c:f>liquid!$AT$19:$AT$23</c:f>
                <c:numCache>
                  <c:formatCode>General</c:formatCode>
                  <c:ptCount val="5"/>
                  <c:pt idx="0">
                    <c:v>0.46</c:v>
                  </c:pt>
                  <c:pt idx="1">
                    <c:v>0.47</c:v>
                  </c:pt>
                  <c:pt idx="2">
                    <c:v>0.2</c:v>
                  </c:pt>
                  <c:pt idx="3">
                    <c:v>0.47</c:v>
                  </c:pt>
                  <c:pt idx="4">
                    <c:v>0.43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liquid!$AI$19:$AI$23</c:f>
              <c:numCache>
                <c:formatCode>General</c:formatCode>
                <c:ptCount val="5"/>
                <c:pt idx="0">
                  <c:v>1165</c:v>
                </c:pt>
                <c:pt idx="1">
                  <c:v>1165</c:v>
                </c:pt>
                <c:pt idx="2">
                  <c:v>1137</c:v>
                </c:pt>
                <c:pt idx="3">
                  <c:v>1120</c:v>
                </c:pt>
                <c:pt idx="4">
                  <c:v>1100</c:v>
                </c:pt>
              </c:numCache>
            </c:numRef>
          </c:xVal>
          <c:yVal>
            <c:numRef>
              <c:f>liquid!$AS$19:$AS$23</c:f>
              <c:numCache>
                <c:formatCode>General</c:formatCode>
                <c:ptCount val="5"/>
                <c:pt idx="0">
                  <c:v>9.69</c:v>
                </c:pt>
                <c:pt idx="1">
                  <c:v>9.0299999999999994</c:v>
                </c:pt>
                <c:pt idx="2">
                  <c:v>8.8699999999999992</c:v>
                </c:pt>
                <c:pt idx="3">
                  <c:v>9.59</c:v>
                </c:pt>
                <c:pt idx="4">
                  <c:v>10.19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93B-4F67-86C1-8D93B9AD3A6B}"/>
            </c:ext>
          </c:extLst>
        </c:ser>
        <c:ser>
          <c:idx val="3"/>
          <c:order val="2"/>
          <c:tx>
            <c:v>9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liquid!$AT$24:$AT$30</c:f>
                <c:numCache>
                  <c:formatCode>General</c:formatCode>
                  <c:ptCount val="7"/>
                  <c:pt idx="0">
                    <c:v>0.31</c:v>
                  </c:pt>
                  <c:pt idx="1">
                    <c:v>0.87</c:v>
                  </c:pt>
                  <c:pt idx="2">
                    <c:v>0.94</c:v>
                  </c:pt>
                  <c:pt idx="3">
                    <c:v>0.63</c:v>
                  </c:pt>
                  <c:pt idx="4">
                    <c:v>0.8</c:v>
                  </c:pt>
                  <c:pt idx="5">
                    <c:v>0.99</c:v>
                  </c:pt>
                  <c:pt idx="6">
                    <c:v>0.98</c:v>
                  </c:pt>
                </c:numCache>
              </c:numRef>
            </c:plus>
            <c:minus>
              <c:numRef>
                <c:f>liquid!$AT$24:$AT$30</c:f>
                <c:numCache>
                  <c:formatCode>General</c:formatCode>
                  <c:ptCount val="7"/>
                  <c:pt idx="0">
                    <c:v>0.31</c:v>
                  </c:pt>
                  <c:pt idx="1">
                    <c:v>0.87</c:v>
                  </c:pt>
                  <c:pt idx="2">
                    <c:v>0.94</c:v>
                  </c:pt>
                  <c:pt idx="3">
                    <c:v>0.63</c:v>
                  </c:pt>
                  <c:pt idx="4">
                    <c:v>0.8</c:v>
                  </c:pt>
                  <c:pt idx="5">
                    <c:v>0.99</c:v>
                  </c:pt>
                  <c:pt idx="6">
                    <c:v>0.98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liquid!$AI$24:$AI$30</c:f>
              <c:numCache>
                <c:formatCode>0.00</c:formatCode>
                <c:ptCount val="7"/>
                <c:pt idx="0">
                  <c:v>1165</c:v>
                </c:pt>
                <c:pt idx="1">
                  <c:v>1140</c:v>
                </c:pt>
                <c:pt idx="2">
                  <c:v>1140</c:v>
                </c:pt>
                <c:pt idx="3" formatCode="General">
                  <c:v>1120</c:v>
                </c:pt>
                <c:pt idx="4">
                  <c:v>1100</c:v>
                </c:pt>
                <c:pt idx="5">
                  <c:v>1050</c:v>
                </c:pt>
                <c:pt idx="6">
                  <c:v>1000</c:v>
                </c:pt>
              </c:numCache>
            </c:numRef>
          </c:xVal>
          <c:yVal>
            <c:numRef>
              <c:f>liquid!$AS$24:$AS$30</c:f>
              <c:numCache>
                <c:formatCode>General</c:formatCode>
                <c:ptCount val="7"/>
                <c:pt idx="0">
                  <c:v>9</c:v>
                </c:pt>
                <c:pt idx="1">
                  <c:v>10.28</c:v>
                </c:pt>
                <c:pt idx="2">
                  <c:v>9.89</c:v>
                </c:pt>
                <c:pt idx="3">
                  <c:v>10.78</c:v>
                </c:pt>
                <c:pt idx="4">
                  <c:v>10.66</c:v>
                </c:pt>
                <c:pt idx="5">
                  <c:v>10.14</c:v>
                </c:pt>
                <c:pt idx="6">
                  <c:v>5.65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93B-4F67-86C1-8D93B9AD3A6B}"/>
            </c:ext>
          </c:extLst>
        </c:ser>
        <c:ser>
          <c:idx val="4"/>
          <c:order val="3"/>
          <c:tx>
            <c:v>25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FF000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liquid!$AT$31:$AT$33</c:f>
                <c:numCache>
                  <c:formatCode>General</c:formatCode>
                  <c:ptCount val="3"/>
                  <c:pt idx="0">
                    <c:v>0.34</c:v>
                  </c:pt>
                  <c:pt idx="1">
                    <c:v>0.53</c:v>
                  </c:pt>
                  <c:pt idx="2">
                    <c:v>0.48</c:v>
                  </c:pt>
                </c:numCache>
              </c:numRef>
            </c:plus>
            <c:minus>
              <c:numRef>
                <c:f>liquid!$AT$31:$AT$33</c:f>
                <c:numCache>
                  <c:formatCode>General</c:formatCode>
                  <c:ptCount val="3"/>
                  <c:pt idx="0">
                    <c:v>0.34</c:v>
                  </c:pt>
                  <c:pt idx="1">
                    <c:v>0.53</c:v>
                  </c:pt>
                  <c:pt idx="2">
                    <c:v>0.48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liquid!$AI$31:$AI$33</c:f>
              <c:numCache>
                <c:formatCode>0.00</c:formatCode>
                <c:ptCount val="3"/>
                <c:pt idx="0" formatCode="General">
                  <c:v>1165</c:v>
                </c:pt>
                <c:pt idx="1">
                  <c:v>1100</c:v>
                </c:pt>
                <c:pt idx="2">
                  <c:v>1050</c:v>
                </c:pt>
              </c:numCache>
            </c:numRef>
          </c:xVal>
          <c:yVal>
            <c:numRef>
              <c:f>liquid!$AS$31:$AS$33</c:f>
              <c:numCache>
                <c:formatCode>General</c:formatCode>
                <c:ptCount val="3"/>
                <c:pt idx="0">
                  <c:v>9.07</c:v>
                </c:pt>
                <c:pt idx="1">
                  <c:v>9.07</c:v>
                </c:pt>
                <c:pt idx="2">
                  <c:v>10.51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93B-4F67-86C1-8D93B9AD3A6B}"/>
            </c:ext>
          </c:extLst>
        </c:ser>
        <c:ser>
          <c:idx val="5"/>
          <c:order val="4"/>
          <c:tx>
            <c:v>125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FFC00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liquid!$AV$34:$AV$37</c:f>
                <c:numCache>
                  <c:formatCode>General</c:formatCode>
                  <c:ptCount val="4"/>
                  <c:pt idx="0">
                    <c:v>0.6</c:v>
                  </c:pt>
                  <c:pt idx="1">
                    <c:v>0.32</c:v>
                  </c:pt>
                  <c:pt idx="2">
                    <c:v>0.26</c:v>
                  </c:pt>
                  <c:pt idx="3">
                    <c:v>1.1599999999999999</c:v>
                  </c:pt>
                </c:numCache>
              </c:numRef>
            </c:plus>
            <c:minus>
              <c:numRef>
                <c:f>liquid!$AV$34:$AV$37</c:f>
                <c:numCache>
                  <c:formatCode>General</c:formatCode>
                  <c:ptCount val="4"/>
                  <c:pt idx="0">
                    <c:v>0.6</c:v>
                  </c:pt>
                  <c:pt idx="1">
                    <c:v>0.32</c:v>
                  </c:pt>
                  <c:pt idx="2">
                    <c:v>0.26</c:v>
                  </c:pt>
                  <c:pt idx="3">
                    <c:v>1.1599999999999999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liquid!$AI$34:$AI$37</c:f>
              <c:numCache>
                <c:formatCode>0.00</c:formatCode>
                <c:ptCount val="4"/>
                <c:pt idx="0">
                  <c:v>1165</c:v>
                </c:pt>
                <c:pt idx="1">
                  <c:v>1100</c:v>
                </c:pt>
                <c:pt idx="2">
                  <c:v>1100</c:v>
                </c:pt>
                <c:pt idx="3">
                  <c:v>1050</c:v>
                </c:pt>
              </c:numCache>
            </c:numRef>
          </c:xVal>
          <c:yVal>
            <c:numRef>
              <c:f>liquid!$AU$34:$AU$37</c:f>
              <c:numCache>
                <c:formatCode>General</c:formatCode>
                <c:ptCount val="4"/>
                <c:pt idx="0">
                  <c:v>8.33</c:v>
                </c:pt>
                <c:pt idx="1">
                  <c:v>8.9600000000000009</c:v>
                </c:pt>
                <c:pt idx="2">
                  <c:v>10.98</c:v>
                </c:pt>
                <c:pt idx="3">
                  <c:v>10.9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93B-4F67-86C1-8D93B9AD3A6B}"/>
            </c:ext>
          </c:extLst>
        </c:ser>
        <c:ser>
          <c:idx val="10"/>
          <c:order val="5"/>
          <c:tx>
            <c:v>MELTS</c:v>
          </c:tx>
          <c:spPr>
            <a:ln w="1587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'Rhyolite MELTS'!$C$5:$C$25</c:f>
              <c:numCache>
                <c:formatCode>0.00</c:formatCode>
                <c:ptCount val="21"/>
                <c:pt idx="0">
                  <c:v>1200</c:v>
                </c:pt>
                <c:pt idx="1">
                  <c:v>1190</c:v>
                </c:pt>
                <c:pt idx="2">
                  <c:v>1180</c:v>
                </c:pt>
                <c:pt idx="3">
                  <c:v>1170</c:v>
                </c:pt>
                <c:pt idx="4">
                  <c:v>1160</c:v>
                </c:pt>
                <c:pt idx="5">
                  <c:v>1150</c:v>
                </c:pt>
                <c:pt idx="6">
                  <c:v>1140</c:v>
                </c:pt>
                <c:pt idx="7">
                  <c:v>1130</c:v>
                </c:pt>
                <c:pt idx="8">
                  <c:v>1120</c:v>
                </c:pt>
                <c:pt idx="9">
                  <c:v>1110</c:v>
                </c:pt>
                <c:pt idx="10">
                  <c:v>1100</c:v>
                </c:pt>
                <c:pt idx="11">
                  <c:v>1090</c:v>
                </c:pt>
                <c:pt idx="12">
                  <c:v>1080</c:v>
                </c:pt>
                <c:pt idx="13">
                  <c:v>1070</c:v>
                </c:pt>
                <c:pt idx="14">
                  <c:v>1060</c:v>
                </c:pt>
                <c:pt idx="15">
                  <c:v>1050</c:v>
                </c:pt>
                <c:pt idx="16">
                  <c:v>1040</c:v>
                </c:pt>
                <c:pt idx="17">
                  <c:v>1030</c:v>
                </c:pt>
                <c:pt idx="18">
                  <c:v>1020</c:v>
                </c:pt>
                <c:pt idx="19">
                  <c:v>1010</c:v>
                </c:pt>
                <c:pt idx="20">
                  <c:v>1000</c:v>
                </c:pt>
              </c:numCache>
            </c:numRef>
          </c:xVal>
          <c:yVal>
            <c:numRef>
              <c:f>'Rhyolite MELTS'!$I$5:$I$25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93B-4F67-86C1-8D93B9AD3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097616"/>
        <c:axId val="356082256"/>
      </c:scatterChart>
      <c:valAx>
        <c:axId val="356097616"/>
        <c:scaling>
          <c:orientation val="maxMin"/>
          <c:max val="1200"/>
          <c:min val="1000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82256"/>
        <c:crosses val="autoZero"/>
        <c:crossBetween val="midCat"/>
      </c:valAx>
      <c:valAx>
        <c:axId val="356082256"/>
        <c:scaling>
          <c:orientation val="minMax"/>
        </c:scaling>
        <c:delete val="0"/>
        <c:axPos val="r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2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FeO</a:t>
                </a:r>
                <a:r>
                  <a:rPr lang="fr-FR" sz="1200" baseline="-25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(t) </a:t>
                </a:r>
                <a:r>
                  <a:rPr lang="fr-FR" sz="12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(wt.%)</a:t>
                </a:r>
              </a:p>
            </c:rich>
          </c:tx>
          <c:layout>
            <c:manualLayout>
              <c:xMode val="edge"/>
              <c:yMode val="edge"/>
              <c:x val="4.0649628188455092E-4"/>
              <c:y val="0.304989445307195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#,##0.0" sourceLinked="0"/>
        <c:majorTickMark val="in"/>
        <c:minorTickMark val="in"/>
        <c:tickLblPos val="high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97616"/>
        <c:crossesAt val="1200"/>
        <c:crossBetween val="midCat"/>
        <c:majorUnit val="2"/>
        <c:minorUnit val="1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636482939632547E-2"/>
          <c:y val="6.3982038829417318E-2"/>
          <c:w val="0.79858573928258969"/>
          <c:h val="0.75028536372652965"/>
        </c:manualLayout>
      </c:layout>
      <c:scatterChart>
        <c:scatterStyle val="lineMarker"/>
        <c:varyColors val="0"/>
        <c:ser>
          <c:idx val="1"/>
          <c:order val="0"/>
          <c:tx>
            <c:v>ISO_No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liquid!$AV$15:$AV$18</c:f>
                <c:numCache>
                  <c:formatCode>General</c:formatCode>
                  <c:ptCount val="4"/>
                  <c:pt idx="0">
                    <c:v>0.27</c:v>
                  </c:pt>
                  <c:pt idx="1">
                    <c:v>0.44</c:v>
                  </c:pt>
                  <c:pt idx="2">
                    <c:v>0.32</c:v>
                  </c:pt>
                  <c:pt idx="3">
                    <c:v>1.27</c:v>
                  </c:pt>
                </c:numCache>
              </c:numRef>
            </c:plus>
            <c:minus>
              <c:numRef>
                <c:f>liquid!$AV$15:$AV$18</c:f>
                <c:numCache>
                  <c:formatCode>General</c:formatCode>
                  <c:ptCount val="4"/>
                  <c:pt idx="0">
                    <c:v>0.27</c:v>
                  </c:pt>
                  <c:pt idx="1">
                    <c:v>0.44</c:v>
                  </c:pt>
                  <c:pt idx="2">
                    <c:v>0.32</c:v>
                  </c:pt>
                  <c:pt idx="3">
                    <c:v>1.27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liquid!$AI$15:$AI$18</c:f>
              <c:numCache>
                <c:formatCode>General</c:formatCode>
                <c:ptCount val="4"/>
                <c:pt idx="0">
                  <c:v>1200</c:v>
                </c:pt>
                <c:pt idx="1">
                  <c:v>1190</c:v>
                </c:pt>
                <c:pt idx="2">
                  <c:v>1180</c:v>
                </c:pt>
                <c:pt idx="3">
                  <c:v>1150</c:v>
                </c:pt>
              </c:numCache>
            </c:numRef>
          </c:xVal>
          <c:yVal>
            <c:numRef>
              <c:f>liquid!$AU$15:$AU$18</c:f>
              <c:numCache>
                <c:formatCode>General</c:formatCode>
                <c:ptCount val="4"/>
                <c:pt idx="0">
                  <c:v>11.1</c:v>
                </c:pt>
                <c:pt idx="1">
                  <c:v>10.96</c:v>
                </c:pt>
                <c:pt idx="2">
                  <c:v>10.44</c:v>
                </c:pt>
                <c:pt idx="3">
                  <c:v>12.29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8F3-4EC9-A0EC-D7F205E69BA6}"/>
            </c:ext>
          </c:extLst>
        </c:ser>
        <c:ser>
          <c:idx val="6"/>
          <c:order val="1"/>
          <c:tx>
            <c:v>1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rgbClr val="7030A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liquid!$AV$38:$AV$41</c:f>
                <c:numCache>
                  <c:formatCode>General</c:formatCode>
                  <c:ptCount val="4"/>
                  <c:pt idx="0">
                    <c:v>0.39</c:v>
                  </c:pt>
                  <c:pt idx="1">
                    <c:v>0.31</c:v>
                  </c:pt>
                  <c:pt idx="2">
                    <c:v>0.56999999999999995</c:v>
                  </c:pt>
                  <c:pt idx="3">
                    <c:v>0.38</c:v>
                  </c:pt>
                </c:numCache>
              </c:numRef>
            </c:plus>
            <c:minus>
              <c:numRef>
                <c:f>liquid!$AV$38:$AV$41</c:f>
                <c:numCache>
                  <c:formatCode>General</c:formatCode>
                  <c:ptCount val="4"/>
                  <c:pt idx="0">
                    <c:v>0.39</c:v>
                  </c:pt>
                  <c:pt idx="1">
                    <c:v>0.31</c:v>
                  </c:pt>
                  <c:pt idx="2">
                    <c:v>0.56999999999999995</c:v>
                  </c:pt>
                  <c:pt idx="3">
                    <c:v>0.38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liquid!$AI$38:$AI$41</c:f>
              <c:numCache>
                <c:formatCode>0.00</c:formatCode>
                <c:ptCount val="4"/>
                <c:pt idx="0">
                  <c:v>1165</c:v>
                </c:pt>
                <c:pt idx="1">
                  <c:v>1140</c:v>
                </c:pt>
                <c:pt idx="2">
                  <c:v>1120</c:v>
                </c:pt>
                <c:pt idx="3">
                  <c:v>1100</c:v>
                </c:pt>
              </c:numCache>
            </c:numRef>
          </c:xVal>
          <c:yVal>
            <c:numRef>
              <c:f>liquid!$AU$38:$AU$41</c:f>
              <c:numCache>
                <c:formatCode>General</c:formatCode>
                <c:ptCount val="4"/>
                <c:pt idx="0">
                  <c:v>11.38</c:v>
                </c:pt>
                <c:pt idx="1">
                  <c:v>11.85</c:v>
                </c:pt>
                <c:pt idx="2">
                  <c:v>10.84</c:v>
                </c:pt>
                <c:pt idx="3">
                  <c:v>12.38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68F3-4EC9-A0EC-D7F205E69BA6}"/>
            </c:ext>
          </c:extLst>
        </c:ser>
        <c:ser>
          <c:idx val="7"/>
          <c:order val="2"/>
          <c:tx>
            <c:v>9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chemeClr val="accent6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liquid!$AV$42:$AV$43</c:f>
                <c:numCache>
                  <c:formatCode>General</c:formatCode>
                  <c:ptCount val="2"/>
                  <c:pt idx="0">
                    <c:v>1.0900000000000001</c:v>
                  </c:pt>
                  <c:pt idx="1">
                    <c:v>0.88</c:v>
                  </c:pt>
                </c:numCache>
              </c:numRef>
            </c:plus>
            <c:minus>
              <c:numRef>
                <c:f>liquid!$AV$42:$AV$43</c:f>
                <c:numCache>
                  <c:formatCode>General</c:formatCode>
                  <c:ptCount val="2"/>
                  <c:pt idx="0">
                    <c:v>1.0900000000000001</c:v>
                  </c:pt>
                  <c:pt idx="1">
                    <c:v>0.88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liquid!$AI$42:$AI$43</c:f>
              <c:numCache>
                <c:formatCode>0.00</c:formatCode>
                <c:ptCount val="2"/>
                <c:pt idx="0">
                  <c:v>1050</c:v>
                </c:pt>
                <c:pt idx="1">
                  <c:v>1000</c:v>
                </c:pt>
              </c:numCache>
            </c:numRef>
          </c:xVal>
          <c:yVal>
            <c:numRef>
              <c:f>liquid!$AU$42:$AU$43</c:f>
              <c:numCache>
                <c:formatCode>General</c:formatCode>
                <c:ptCount val="2"/>
                <c:pt idx="0">
                  <c:v>12.73</c:v>
                </c:pt>
                <c:pt idx="1">
                  <c:v>5.81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68F3-4EC9-A0EC-D7F205E69BA6}"/>
            </c:ext>
          </c:extLst>
        </c:ser>
        <c:ser>
          <c:idx val="8"/>
          <c:order val="3"/>
          <c:tx>
            <c:v>25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rgbClr val="FF00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liquid!$AV$44:$AV$46</c:f>
                <c:numCache>
                  <c:formatCode>General</c:formatCode>
                  <c:ptCount val="3"/>
                  <c:pt idx="0">
                    <c:v>0.36</c:v>
                  </c:pt>
                  <c:pt idx="1">
                    <c:v>0.8</c:v>
                  </c:pt>
                  <c:pt idx="2">
                    <c:v>0.59</c:v>
                  </c:pt>
                </c:numCache>
              </c:numRef>
            </c:plus>
            <c:minus>
              <c:numRef>
                <c:f>liquid!$AV$44:$AV$46</c:f>
                <c:numCache>
                  <c:formatCode>General</c:formatCode>
                  <c:ptCount val="3"/>
                  <c:pt idx="0">
                    <c:v>0.36</c:v>
                  </c:pt>
                  <c:pt idx="1">
                    <c:v>0.8</c:v>
                  </c:pt>
                  <c:pt idx="2">
                    <c:v>0.59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liquid!$AI$44:$AI$46</c:f>
              <c:numCache>
                <c:formatCode>0.00</c:formatCode>
                <c:ptCount val="3"/>
                <c:pt idx="0">
                  <c:v>1165</c:v>
                </c:pt>
                <c:pt idx="1">
                  <c:v>1100</c:v>
                </c:pt>
                <c:pt idx="2">
                  <c:v>1050</c:v>
                </c:pt>
              </c:numCache>
            </c:numRef>
          </c:xVal>
          <c:yVal>
            <c:numRef>
              <c:f>liquid!$AU$44:$AU$46</c:f>
              <c:numCache>
                <c:formatCode>General</c:formatCode>
                <c:ptCount val="3"/>
                <c:pt idx="0">
                  <c:v>10.050000000000001</c:v>
                </c:pt>
                <c:pt idx="1">
                  <c:v>10.130000000000001</c:v>
                </c:pt>
                <c:pt idx="2">
                  <c:v>11.73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68F3-4EC9-A0EC-D7F205E69BA6}"/>
            </c:ext>
          </c:extLst>
        </c:ser>
        <c:ser>
          <c:idx val="9"/>
          <c:order val="4"/>
          <c:tx>
            <c:v>Ti = 1210 - 1230 °C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8"/>
            <c:spPr>
              <a:noFill/>
              <a:ln w="19050">
                <a:solidFill>
                  <a:srgbClr val="7030A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liquid!$AV$47:$AV$53</c:f>
                <c:numCache>
                  <c:formatCode>General</c:formatCode>
                  <c:ptCount val="7"/>
                  <c:pt idx="0">
                    <c:v>0.26</c:v>
                  </c:pt>
                  <c:pt idx="1">
                    <c:v>0.23</c:v>
                  </c:pt>
                  <c:pt idx="2">
                    <c:v>0.37</c:v>
                  </c:pt>
                  <c:pt idx="3">
                    <c:v>0.31</c:v>
                  </c:pt>
                  <c:pt idx="4">
                    <c:v>0.16</c:v>
                  </c:pt>
                  <c:pt idx="5">
                    <c:v>0.79</c:v>
                  </c:pt>
                  <c:pt idx="6">
                    <c:v>0.25</c:v>
                  </c:pt>
                </c:numCache>
              </c:numRef>
            </c:plus>
            <c:minus>
              <c:numRef>
                <c:f>liquid!$AV$47:$AV$53</c:f>
                <c:numCache>
                  <c:formatCode>General</c:formatCode>
                  <c:ptCount val="7"/>
                  <c:pt idx="0">
                    <c:v>0.26</c:v>
                  </c:pt>
                  <c:pt idx="1">
                    <c:v>0.23</c:v>
                  </c:pt>
                  <c:pt idx="2">
                    <c:v>0.37</c:v>
                  </c:pt>
                  <c:pt idx="3">
                    <c:v>0.31</c:v>
                  </c:pt>
                  <c:pt idx="4">
                    <c:v>0.16</c:v>
                  </c:pt>
                  <c:pt idx="5">
                    <c:v>0.79</c:v>
                  </c:pt>
                  <c:pt idx="6">
                    <c:v>0.25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liquid!$AI$47:$AI$53</c:f>
              <c:numCache>
                <c:formatCode>0.00</c:formatCode>
                <c:ptCount val="7"/>
                <c:pt idx="0">
                  <c:v>1165</c:v>
                </c:pt>
                <c:pt idx="1">
                  <c:v>1140</c:v>
                </c:pt>
                <c:pt idx="2">
                  <c:v>1130</c:v>
                </c:pt>
                <c:pt idx="3">
                  <c:v>1120</c:v>
                </c:pt>
                <c:pt idx="4">
                  <c:v>1100</c:v>
                </c:pt>
                <c:pt idx="5">
                  <c:v>1165</c:v>
                </c:pt>
                <c:pt idx="6">
                  <c:v>1100</c:v>
                </c:pt>
              </c:numCache>
            </c:numRef>
          </c:xVal>
          <c:yVal>
            <c:numRef>
              <c:f>liquid!$AU$47:$AU$53</c:f>
              <c:numCache>
                <c:formatCode>General</c:formatCode>
                <c:ptCount val="7"/>
                <c:pt idx="0">
                  <c:v>4.9400000000000004</c:v>
                </c:pt>
                <c:pt idx="1">
                  <c:v>4.04</c:v>
                </c:pt>
                <c:pt idx="2">
                  <c:v>9.85</c:v>
                </c:pt>
                <c:pt idx="3">
                  <c:v>9.3800000000000008</c:v>
                </c:pt>
                <c:pt idx="4">
                  <c:v>9.65</c:v>
                </c:pt>
                <c:pt idx="5">
                  <c:v>6.15</c:v>
                </c:pt>
                <c:pt idx="6">
                  <c:v>7.33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68F3-4EC9-A0EC-D7F205E69BA6}"/>
            </c:ext>
          </c:extLst>
        </c:ser>
        <c:ser>
          <c:idx val="10"/>
          <c:order val="5"/>
          <c:tx>
            <c:v>MELTS</c:v>
          </c:tx>
          <c:spPr>
            <a:ln w="1587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'Rhyolite MELTS'!$C$5:$C$25</c:f>
              <c:numCache>
                <c:formatCode>0.00</c:formatCode>
                <c:ptCount val="21"/>
                <c:pt idx="0">
                  <c:v>1200</c:v>
                </c:pt>
                <c:pt idx="1">
                  <c:v>1190</c:v>
                </c:pt>
                <c:pt idx="2">
                  <c:v>1180</c:v>
                </c:pt>
                <c:pt idx="3">
                  <c:v>1170</c:v>
                </c:pt>
                <c:pt idx="4">
                  <c:v>1160</c:v>
                </c:pt>
                <c:pt idx="5">
                  <c:v>1150</c:v>
                </c:pt>
                <c:pt idx="6">
                  <c:v>1140</c:v>
                </c:pt>
                <c:pt idx="7">
                  <c:v>1130</c:v>
                </c:pt>
                <c:pt idx="8">
                  <c:v>1120</c:v>
                </c:pt>
                <c:pt idx="9">
                  <c:v>1110</c:v>
                </c:pt>
                <c:pt idx="10">
                  <c:v>1100</c:v>
                </c:pt>
                <c:pt idx="11">
                  <c:v>1090</c:v>
                </c:pt>
                <c:pt idx="12">
                  <c:v>1080</c:v>
                </c:pt>
                <c:pt idx="13">
                  <c:v>1070</c:v>
                </c:pt>
                <c:pt idx="14">
                  <c:v>1060</c:v>
                </c:pt>
                <c:pt idx="15">
                  <c:v>1050</c:v>
                </c:pt>
                <c:pt idx="16">
                  <c:v>1040</c:v>
                </c:pt>
                <c:pt idx="17">
                  <c:v>1030</c:v>
                </c:pt>
                <c:pt idx="18">
                  <c:v>1020</c:v>
                </c:pt>
                <c:pt idx="19">
                  <c:v>1010</c:v>
                </c:pt>
                <c:pt idx="20">
                  <c:v>1000</c:v>
                </c:pt>
              </c:numCache>
            </c:numRef>
          </c:xVal>
          <c:yVal>
            <c:numRef>
              <c:f>'Rhyolite MELTS'!$I$5:$I$25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68F3-4EC9-A0EC-D7F205E69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097616"/>
        <c:axId val="356082256"/>
      </c:scatterChart>
      <c:valAx>
        <c:axId val="356097616"/>
        <c:scaling>
          <c:orientation val="maxMin"/>
          <c:max val="1200"/>
          <c:min val="1000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82256"/>
        <c:crosses val="autoZero"/>
        <c:crossBetween val="midCat"/>
      </c:valAx>
      <c:valAx>
        <c:axId val="356082256"/>
        <c:scaling>
          <c:orientation val="minMax"/>
        </c:scaling>
        <c:delete val="0"/>
        <c:axPos val="r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2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FeO</a:t>
                </a:r>
                <a:r>
                  <a:rPr lang="fr-FR" sz="1200" baseline="-25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(t) </a:t>
                </a:r>
                <a:r>
                  <a:rPr lang="fr-FR" sz="12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(wt.%)</a:t>
                </a:r>
              </a:p>
            </c:rich>
          </c:tx>
          <c:layout>
            <c:manualLayout>
              <c:xMode val="edge"/>
              <c:yMode val="edge"/>
              <c:x val="0.94751627943577743"/>
              <c:y val="0.224679188099953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#,##0.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97616"/>
        <c:crossesAt val="1000"/>
        <c:crossBetween val="midCat"/>
        <c:majorUnit val="2"/>
        <c:minorUnit val="1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1080927384077"/>
          <c:y val="7.4490740740740746E-2"/>
          <c:w val="0.79303018372703415"/>
          <c:h val="0.73977653834937307"/>
        </c:manualLayout>
      </c:layout>
      <c:scatterChart>
        <c:scatterStyle val="lineMarker"/>
        <c:varyColors val="0"/>
        <c:ser>
          <c:idx val="0"/>
          <c:order val="0"/>
          <c:tx>
            <c:v>ISO_seeds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tx1">
                  <a:lumMod val="50000"/>
                  <a:lumOff val="50000"/>
                </a:schemeClr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(liquid!$AP$5:$AP$9,liquid!$AP$11,liquid!$AR$12:$AR$14)</c:f>
                <c:numCache>
                  <c:formatCode>General</c:formatCode>
                  <c:ptCount val="9"/>
                  <c:pt idx="0">
                    <c:v>0.15</c:v>
                  </c:pt>
                  <c:pt idx="1">
                    <c:v>0.04</c:v>
                  </c:pt>
                  <c:pt idx="2">
                    <c:v>0.12</c:v>
                  </c:pt>
                  <c:pt idx="3">
                    <c:v>0.13</c:v>
                  </c:pt>
                  <c:pt idx="4">
                    <c:v>0.08</c:v>
                  </c:pt>
                  <c:pt idx="5">
                    <c:v>0.04</c:v>
                  </c:pt>
                  <c:pt idx="6">
                    <c:v>0.16</c:v>
                  </c:pt>
                  <c:pt idx="7">
                    <c:v>0.25</c:v>
                  </c:pt>
                  <c:pt idx="8">
                    <c:v>0.13</c:v>
                  </c:pt>
                </c:numCache>
              </c:numRef>
            </c:plus>
            <c:minus>
              <c:numRef>
                <c:f>(liquid!$AP$5:$AP$9,liquid!$AP$11,liquid!$AR$12:$AR$14)</c:f>
                <c:numCache>
                  <c:formatCode>General</c:formatCode>
                  <c:ptCount val="9"/>
                  <c:pt idx="0">
                    <c:v>0.15</c:v>
                  </c:pt>
                  <c:pt idx="1">
                    <c:v>0.04</c:v>
                  </c:pt>
                  <c:pt idx="2">
                    <c:v>0.12</c:v>
                  </c:pt>
                  <c:pt idx="3">
                    <c:v>0.13</c:v>
                  </c:pt>
                  <c:pt idx="4">
                    <c:v>0.08</c:v>
                  </c:pt>
                  <c:pt idx="5">
                    <c:v>0.04</c:v>
                  </c:pt>
                  <c:pt idx="6">
                    <c:v>0.16</c:v>
                  </c:pt>
                  <c:pt idx="7">
                    <c:v>0.25</c:v>
                  </c:pt>
                  <c:pt idx="8">
                    <c:v>0.13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(liquid!$AI$4:$AI$9,liquid!$AI$11:$AI$14)</c:f>
              <c:numCache>
                <c:formatCode>General</c:formatCode>
                <c:ptCount val="10"/>
                <c:pt idx="0">
                  <c:v>1200</c:v>
                </c:pt>
                <c:pt idx="1">
                  <c:v>1190</c:v>
                </c:pt>
                <c:pt idx="2">
                  <c:v>1190</c:v>
                </c:pt>
                <c:pt idx="3">
                  <c:v>1190</c:v>
                </c:pt>
                <c:pt idx="4">
                  <c:v>1190</c:v>
                </c:pt>
                <c:pt idx="5">
                  <c:v>1190</c:v>
                </c:pt>
                <c:pt idx="6">
                  <c:v>1180</c:v>
                </c:pt>
                <c:pt idx="7">
                  <c:v>1175</c:v>
                </c:pt>
                <c:pt idx="8">
                  <c:v>1160</c:v>
                </c:pt>
                <c:pt idx="9">
                  <c:v>1150</c:v>
                </c:pt>
              </c:numCache>
            </c:numRef>
          </c:xVal>
          <c:yVal>
            <c:numRef>
              <c:f>(liquid!$AO$5:$AO$9,liquid!$AO$11,liquid!$AQ$12:$AQ$14)</c:f>
              <c:numCache>
                <c:formatCode>General</c:formatCode>
                <c:ptCount val="9"/>
                <c:pt idx="0">
                  <c:v>2.99</c:v>
                </c:pt>
                <c:pt idx="1">
                  <c:v>3.29</c:v>
                </c:pt>
                <c:pt idx="2">
                  <c:v>3.23</c:v>
                </c:pt>
                <c:pt idx="3">
                  <c:v>2.95</c:v>
                </c:pt>
                <c:pt idx="4">
                  <c:v>3.05</c:v>
                </c:pt>
                <c:pt idx="5">
                  <c:v>3.38</c:v>
                </c:pt>
                <c:pt idx="6">
                  <c:v>2.86</c:v>
                </c:pt>
                <c:pt idx="7">
                  <c:v>3.01</c:v>
                </c:pt>
                <c:pt idx="8">
                  <c:v>3.77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078-4911-9781-E387273C2C12}"/>
            </c:ext>
          </c:extLst>
        </c:ser>
        <c:ser>
          <c:idx val="2"/>
          <c:order val="1"/>
          <c:tx>
            <c:v>1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7030A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liquid!$AP$19:$AP$23</c:f>
                <c:numCache>
                  <c:formatCode>General</c:formatCode>
                  <c:ptCount val="5"/>
                  <c:pt idx="0">
                    <c:v>0.12</c:v>
                  </c:pt>
                  <c:pt idx="1">
                    <c:v>0.14000000000000001</c:v>
                  </c:pt>
                  <c:pt idx="2">
                    <c:v>0.12</c:v>
                  </c:pt>
                  <c:pt idx="3">
                    <c:v>0.15</c:v>
                  </c:pt>
                  <c:pt idx="4">
                    <c:v>0.21</c:v>
                  </c:pt>
                </c:numCache>
              </c:numRef>
            </c:plus>
            <c:minus>
              <c:numRef>
                <c:f>liquid!$AP$19:$AP$23</c:f>
                <c:numCache>
                  <c:formatCode>General</c:formatCode>
                  <c:ptCount val="5"/>
                  <c:pt idx="0">
                    <c:v>0.12</c:v>
                  </c:pt>
                  <c:pt idx="1">
                    <c:v>0.14000000000000001</c:v>
                  </c:pt>
                  <c:pt idx="2">
                    <c:v>0.12</c:v>
                  </c:pt>
                  <c:pt idx="3">
                    <c:v>0.15</c:v>
                  </c:pt>
                  <c:pt idx="4">
                    <c:v>0.21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liquid!$AI$19:$AI$23</c:f>
              <c:numCache>
                <c:formatCode>General</c:formatCode>
                <c:ptCount val="5"/>
                <c:pt idx="0">
                  <c:v>1165</c:v>
                </c:pt>
                <c:pt idx="1">
                  <c:v>1165</c:v>
                </c:pt>
                <c:pt idx="2">
                  <c:v>1137</c:v>
                </c:pt>
                <c:pt idx="3">
                  <c:v>1120</c:v>
                </c:pt>
                <c:pt idx="4">
                  <c:v>1100</c:v>
                </c:pt>
              </c:numCache>
            </c:numRef>
          </c:xVal>
          <c:yVal>
            <c:numRef>
              <c:f>liquid!$AO$19:$AO$23</c:f>
              <c:numCache>
                <c:formatCode>General</c:formatCode>
                <c:ptCount val="5"/>
                <c:pt idx="0">
                  <c:v>3.17</c:v>
                </c:pt>
                <c:pt idx="1">
                  <c:v>2.89</c:v>
                </c:pt>
                <c:pt idx="2">
                  <c:v>3.02</c:v>
                </c:pt>
                <c:pt idx="3">
                  <c:v>3.77</c:v>
                </c:pt>
                <c:pt idx="4">
                  <c:v>3.6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93A-434D-8377-19ED5A9D66FE}"/>
            </c:ext>
          </c:extLst>
        </c:ser>
        <c:ser>
          <c:idx val="3"/>
          <c:order val="2"/>
          <c:tx>
            <c:v>9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liquid!$AP$24:$AP$30</c:f>
                <c:numCache>
                  <c:formatCode>General</c:formatCode>
                  <c:ptCount val="7"/>
                  <c:pt idx="0">
                    <c:v>0.12</c:v>
                  </c:pt>
                  <c:pt idx="1">
                    <c:v>0.25</c:v>
                  </c:pt>
                  <c:pt idx="2">
                    <c:v>0.32</c:v>
                  </c:pt>
                  <c:pt idx="3">
                    <c:v>0.16</c:v>
                  </c:pt>
                  <c:pt idx="4">
                    <c:v>0.13</c:v>
                  </c:pt>
                  <c:pt idx="5">
                    <c:v>0.09</c:v>
                  </c:pt>
                  <c:pt idx="6">
                    <c:v>0.16</c:v>
                  </c:pt>
                </c:numCache>
              </c:numRef>
            </c:plus>
            <c:minus>
              <c:numRef>
                <c:f>liquid!$AP$24:$AP$30</c:f>
                <c:numCache>
                  <c:formatCode>General</c:formatCode>
                  <c:ptCount val="7"/>
                  <c:pt idx="0">
                    <c:v>0.12</c:v>
                  </c:pt>
                  <c:pt idx="1">
                    <c:v>0.25</c:v>
                  </c:pt>
                  <c:pt idx="2">
                    <c:v>0.32</c:v>
                  </c:pt>
                  <c:pt idx="3">
                    <c:v>0.16</c:v>
                  </c:pt>
                  <c:pt idx="4">
                    <c:v>0.13</c:v>
                  </c:pt>
                  <c:pt idx="5">
                    <c:v>0.09</c:v>
                  </c:pt>
                  <c:pt idx="6">
                    <c:v>0.16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liquid!$AI$24:$AI$30</c:f>
              <c:numCache>
                <c:formatCode>0.00</c:formatCode>
                <c:ptCount val="7"/>
                <c:pt idx="0">
                  <c:v>1165</c:v>
                </c:pt>
                <c:pt idx="1">
                  <c:v>1140</c:v>
                </c:pt>
                <c:pt idx="2">
                  <c:v>1140</c:v>
                </c:pt>
                <c:pt idx="3" formatCode="General">
                  <c:v>1120</c:v>
                </c:pt>
                <c:pt idx="4">
                  <c:v>1100</c:v>
                </c:pt>
                <c:pt idx="5">
                  <c:v>1050</c:v>
                </c:pt>
                <c:pt idx="6">
                  <c:v>1000</c:v>
                </c:pt>
              </c:numCache>
            </c:numRef>
          </c:xVal>
          <c:yVal>
            <c:numRef>
              <c:f>liquid!$AO$24:$AO$30</c:f>
              <c:numCache>
                <c:formatCode>General</c:formatCode>
                <c:ptCount val="7"/>
                <c:pt idx="0">
                  <c:v>2.8</c:v>
                </c:pt>
                <c:pt idx="1">
                  <c:v>3.37</c:v>
                </c:pt>
                <c:pt idx="2">
                  <c:v>3.29</c:v>
                </c:pt>
                <c:pt idx="3">
                  <c:v>3.38</c:v>
                </c:pt>
                <c:pt idx="4">
                  <c:v>3.77</c:v>
                </c:pt>
                <c:pt idx="5">
                  <c:v>1.81</c:v>
                </c:pt>
                <c:pt idx="6">
                  <c:v>0.93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93A-434D-8377-19ED5A9D66FE}"/>
            </c:ext>
          </c:extLst>
        </c:ser>
        <c:ser>
          <c:idx val="4"/>
          <c:order val="3"/>
          <c:tx>
            <c:v>25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FF000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liquid!$AP$31:$AP$33</c:f>
                <c:numCache>
                  <c:formatCode>General</c:formatCode>
                  <c:ptCount val="3"/>
                  <c:pt idx="0">
                    <c:v>0.13</c:v>
                  </c:pt>
                  <c:pt idx="1">
                    <c:v>0.11</c:v>
                  </c:pt>
                  <c:pt idx="2">
                    <c:v>0.11</c:v>
                  </c:pt>
                </c:numCache>
              </c:numRef>
            </c:plus>
            <c:minus>
              <c:numRef>
                <c:f>liquid!$AP$31:$AP$33</c:f>
                <c:numCache>
                  <c:formatCode>General</c:formatCode>
                  <c:ptCount val="3"/>
                  <c:pt idx="0">
                    <c:v>0.13</c:v>
                  </c:pt>
                  <c:pt idx="1">
                    <c:v>0.11</c:v>
                  </c:pt>
                  <c:pt idx="2">
                    <c:v>0.11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liquid!$AI$31:$AI$33</c:f>
              <c:numCache>
                <c:formatCode>0.00</c:formatCode>
                <c:ptCount val="3"/>
                <c:pt idx="0" formatCode="General">
                  <c:v>1165</c:v>
                </c:pt>
                <c:pt idx="1">
                  <c:v>1100</c:v>
                </c:pt>
                <c:pt idx="2">
                  <c:v>1050</c:v>
                </c:pt>
              </c:numCache>
            </c:numRef>
          </c:xVal>
          <c:yVal>
            <c:numRef>
              <c:f>liquid!$AO$31:$AO$33</c:f>
              <c:numCache>
                <c:formatCode>General</c:formatCode>
                <c:ptCount val="3"/>
                <c:pt idx="0">
                  <c:v>2.92</c:v>
                </c:pt>
                <c:pt idx="1">
                  <c:v>2.91</c:v>
                </c:pt>
                <c:pt idx="2">
                  <c:v>2.84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93A-434D-8377-19ED5A9D66FE}"/>
            </c:ext>
          </c:extLst>
        </c:ser>
        <c:ser>
          <c:idx val="5"/>
          <c:order val="4"/>
          <c:tx>
            <c:v>125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FFC00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liquid!$AR$34:$AR$37</c:f>
                <c:numCache>
                  <c:formatCode>General</c:formatCode>
                  <c:ptCount val="4"/>
                  <c:pt idx="0">
                    <c:v>7.0000000000000007E-2</c:v>
                  </c:pt>
                  <c:pt idx="1">
                    <c:v>0.12</c:v>
                  </c:pt>
                  <c:pt idx="2">
                    <c:v>0.09</c:v>
                  </c:pt>
                  <c:pt idx="3">
                    <c:v>0.39</c:v>
                  </c:pt>
                </c:numCache>
              </c:numRef>
            </c:plus>
            <c:minus>
              <c:numRef>
                <c:f>liquid!$AR$34:$AR$37</c:f>
                <c:numCache>
                  <c:formatCode>General</c:formatCode>
                  <c:ptCount val="4"/>
                  <c:pt idx="0">
                    <c:v>7.0000000000000007E-2</c:v>
                  </c:pt>
                  <c:pt idx="1">
                    <c:v>0.12</c:v>
                  </c:pt>
                  <c:pt idx="2">
                    <c:v>0.09</c:v>
                  </c:pt>
                  <c:pt idx="3">
                    <c:v>0.39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liquid!$AI$34:$AI$37</c:f>
              <c:numCache>
                <c:formatCode>0.00</c:formatCode>
                <c:ptCount val="4"/>
                <c:pt idx="0">
                  <c:v>1165</c:v>
                </c:pt>
                <c:pt idx="1">
                  <c:v>1100</c:v>
                </c:pt>
                <c:pt idx="2">
                  <c:v>1100</c:v>
                </c:pt>
                <c:pt idx="3">
                  <c:v>1050</c:v>
                </c:pt>
              </c:numCache>
            </c:numRef>
          </c:xVal>
          <c:yVal>
            <c:numRef>
              <c:f>liquid!$AQ$34:$AQ$37</c:f>
              <c:numCache>
                <c:formatCode>General</c:formatCode>
                <c:ptCount val="4"/>
                <c:pt idx="0">
                  <c:v>3.12</c:v>
                </c:pt>
                <c:pt idx="1">
                  <c:v>3.25</c:v>
                </c:pt>
                <c:pt idx="2">
                  <c:v>2.91</c:v>
                </c:pt>
                <c:pt idx="3">
                  <c:v>4.04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93A-434D-8377-19ED5A9D66FE}"/>
            </c:ext>
          </c:extLst>
        </c:ser>
        <c:ser>
          <c:idx val="10"/>
          <c:order val="5"/>
          <c:tx>
            <c:v>MELTS</c:v>
          </c:tx>
          <c:spPr>
            <a:ln w="1587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'Rhyolite MELTS'!$C$5:$C$25</c:f>
              <c:numCache>
                <c:formatCode>0.00</c:formatCode>
                <c:ptCount val="21"/>
                <c:pt idx="0">
                  <c:v>1200</c:v>
                </c:pt>
                <c:pt idx="1">
                  <c:v>1190</c:v>
                </c:pt>
                <c:pt idx="2">
                  <c:v>1180</c:v>
                </c:pt>
                <c:pt idx="3">
                  <c:v>1170</c:v>
                </c:pt>
                <c:pt idx="4">
                  <c:v>1160</c:v>
                </c:pt>
                <c:pt idx="5">
                  <c:v>1150</c:v>
                </c:pt>
                <c:pt idx="6">
                  <c:v>1140</c:v>
                </c:pt>
                <c:pt idx="7">
                  <c:v>1130</c:v>
                </c:pt>
                <c:pt idx="8">
                  <c:v>1120</c:v>
                </c:pt>
                <c:pt idx="9">
                  <c:v>1110</c:v>
                </c:pt>
                <c:pt idx="10">
                  <c:v>1100</c:v>
                </c:pt>
                <c:pt idx="11">
                  <c:v>1090</c:v>
                </c:pt>
                <c:pt idx="12">
                  <c:v>1080</c:v>
                </c:pt>
                <c:pt idx="13">
                  <c:v>1070</c:v>
                </c:pt>
                <c:pt idx="14">
                  <c:v>1060</c:v>
                </c:pt>
                <c:pt idx="15">
                  <c:v>1050</c:v>
                </c:pt>
                <c:pt idx="16">
                  <c:v>1040</c:v>
                </c:pt>
                <c:pt idx="17">
                  <c:v>1030</c:v>
                </c:pt>
                <c:pt idx="18">
                  <c:v>1020</c:v>
                </c:pt>
                <c:pt idx="19">
                  <c:v>1010</c:v>
                </c:pt>
                <c:pt idx="20">
                  <c:v>1000</c:v>
                </c:pt>
              </c:numCache>
            </c:numRef>
          </c:xVal>
          <c:yVal>
            <c:numRef>
              <c:f>'Rhyolite MELTS'!$H$5:$H$25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593A-434D-8377-19ED5A9D6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097616"/>
        <c:axId val="356082256"/>
      </c:scatterChart>
      <c:valAx>
        <c:axId val="356097616"/>
        <c:scaling>
          <c:orientation val="maxMin"/>
          <c:max val="1200"/>
          <c:min val="1000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Temperature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82256"/>
        <c:crosses val="autoZero"/>
        <c:crossBetween val="midCat"/>
      </c:valAx>
      <c:valAx>
        <c:axId val="356082256"/>
        <c:scaling>
          <c:orientation val="minMax"/>
        </c:scaling>
        <c:delete val="0"/>
        <c:axPos val="r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MgO (wt.%)</a:t>
                </a:r>
              </a:p>
            </c:rich>
          </c:tx>
          <c:layout>
            <c:manualLayout>
              <c:xMode val="edge"/>
              <c:yMode val="edge"/>
              <c:x val="6.5437170569081476E-3"/>
              <c:y val="0.250023543633630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#,##0.0" sourceLinked="0"/>
        <c:majorTickMark val="in"/>
        <c:minorTickMark val="in"/>
        <c:tickLblPos val="high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97616"/>
        <c:crossesAt val="1200"/>
        <c:crossBetween val="midCat"/>
        <c:majorUnit val="1"/>
        <c:minorUnit val="0.5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747594050743654E-2"/>
          <c:y val="8.3749999999999991E-2"/>
          <c:w val="0.80969685039370076"/>
          <c:h val="0.73051727909011377"/>
        </c:manualLayout>
      </c:layout>
      <c:scatterChart>
        <c:scatterStyle val="lineMarker"/>
        <c:varyColors val="0"/>
        <c:ser>
          <c:idx val="1"/>
          <c:order val="0"/>
          <c:tx>
            <c:v>ISO_No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liquid!$AR$15:$AR$18</c:f>
                <c:numCache>
                  <c:formatCode>General</c:formatCode>
                  <c:ptCount val="4"/>
                  <c:pt idx="0">
                    <c:v>0.11</c:v>
                  </c:pt>
                  <c:pt idx="1">
                    <c:v>0.08</c:v>
                  </c:pt>
                  <c:pt idx="2">
                    <c:v>0.1</c:v>
                  </c:pt>
                  <c:pt idx="3">
                    <c:v>0.28999999999999998</c:v>
                  </c:pt>
                </c:numCache>
              </c:numRef>
            </c:plus>
            <c:minus>
              <c:numRef>
                <c:f>liquid!$AR$15:$AR$18</c:f>
                <c:numCache>
                  <c:formatCode>General</c:formatCode>
                  <c:ptCount val="4"/>
                  <c:pt idx="0">
                    <c:v>0.11</c:v>
                  </c:pt>
                  <c:pt idx="1">
                    <c:v>0.08</c:v>
                  </c:pt>
                  <c:pt idx="2">
                    <c:v>0.1</c:v>
                  </c:pt>
                  <c:pt idx="3">
                    <c:v>0.28999999999999998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liquid!$AI$15:$AI$18</c:f>
              <c:numCache>
                <c:formatCode>General</c:formatCode>
                <c:ptCount val="4"/>
                <c:pt idx="0">
                  <c:v>1200</c:v>
                </c:pt>
                <c:pt idx="1">
                  <c:v>1190</c:v>
                </c:pt>
                <c:pt idx="2">
                  <c:v>1180</c:v>
                </c:pt>
                <c:pt idx="3">
                  <c:v>1150</c:v>
                </c:pt>
              </c:numCache>
            </c:numRef>
          </c:xVal>
          <c:yVal>
            <c:numRef>
              <c:f>liquid!$AQ$15:$AQ$18</c:f>
              <c:numCache>
                <c:formatCode>General</c:formatCode>
                <c:ptCount val="4"/>
                <c:pt idx="0">
                  <c:v>3.06</c:v>
                </c:pt>
                <c:pt idx="1">
                  <c:v>3.05</c:v>
                </c:pt>
                <c:pt idx="2">
                  <c:v>2.92</c:v>
                </c:pt>
                <c:pt idx="3">
                  <c:v>3.2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E1E-4161-94A8-495EC07D4708}"/>
            </c:ext>
          </c:extLst>
        </c:ser>
        <c:ser>
          <c:idx val="6"/>
          <c:order val="1"/>
          <c:tx>
            <c:v>1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rgbClr val="7030A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liquid!$AR$38:$AR$41</c:f>
                <c:numCache>
                  <c:formatCode>General</c:formatCode>
                  <c:ptCount val="4"/>
                  <c:pt idx="0">
                    <c:v>0.03</c:v>
                  </c:pt>
                  <c:pt idx="1">
                    <c:v>0.09</c:v>
                  </c:pt>
                  <c:pt idx="2">
                    <c:v>0.19</c:v>
                  </c:pt>
                  <c:pt idx="3">
                    <c:v>0.08</c:v>
                  </c:pt>
                </c:numCache>
              </c:numRef>
            </c:plus>
            <c:minus>
              <c:numRef>
                <c:f>liquid!$AR$38:$AR$41</c:f>
                <c:numCache>
                  <c:formatCode>General</c:formatCode>
                  <c:ptCount val="4"/>
                  <c:pt idx="0">
                    <c:v>0.03</c:v>
                  </c:pt>
                  <c:pt idx="1">
                    <c:v>0.09</c:v>
                  </c:pt>
                  <c:pt idx="2">
                    <c:v>0.19</c:v>
                  </c:pt>
                  <c:pt idx="3">
                    <c:v>0.08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liquid!$AI$38:$AI$41</c:f>
              <c:numCache>
                <c:formatCode>0.00</c:formatCode>
                <c:ptCount val="4"/>
                <c:pt idx="0">
                  <c:v>1165</c:v>
                </c:pt>
                <c:pt idx="1">
                  <c:v>1140</c:v>
                </c:pt>
                <c:pt idx="2">
                  <c:v>1120</c:v>
                </c:pt>
                <c:pt idx="3">
                  <c:v>1100</c:v>
                </c:pt>
              </c:numCache>
            </c:numRef>
          </c:xVal>
          <c:yVal>
            <c:numRef>
              <c:f>liquid!$AQ$38:$AQ$41</c:f>
              <c:numCache>
                <c:formatCode>General</c:formatCode>
                <c:ptCount val="4"/>
                <c:pt idx="0">
                  <c:v>2.73</c:v>
                </c:pt>
                <c:pt idx="1">
                  <c:v>3.01</c:v>
                </c:pt>
                <c:pt idx="2">
                  <c:v>3.35</c:v>
                </c:pt>
                <c:pt idx="3" formatCode="0.00">
                  <c:v>3.62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E1E-4161-94A8-495EC07D4708}"/>
            </c:ext>
          </c:extLst>
        </c:ser>
        <c:ser>
          <c:idx val="7"/>
          <c:order val="2"/>
          <c:tx>
            <c:v>9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chemeClr val="accent6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liquid!$AR$42:$AR$43</c:f>
                <c:numCache>
                  <c:formatCode>General</c:formatCode>
                  <c:ptCount val="2"/>
                  <c:pt idx="0">
                    <c:v>1.07</c:v>
                  </c:pt>
                  <c:pt idx="1">
                    <c:v>0.1</c:v>
                  </c:pt>
                </c:numCache>
              </c:numRef>
            </c:plus>
            <c:minus>
              <c:numRef>
                <c:f>liquid!$AR$42:$AR$43</c:f>
                <c:numCache>
                  <c:formatCode>General</c:formatCode>
                  <c:ptCount val="2"/>
                  <c:pt idx="0">
                    <c:v>1.07</c:v>
                  </c:pt>
                  <c:pt idx="1">
                    <c:v>0.1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liquid!$AI$42:$AI$43</c:f>
              <c:numCache>
                <c:formatCode>0.00</c:formatCode>
                <c:ptCount val="2"/>
                <c:pt idx="0">
                  <c:v>1050</c:v>
                </c:pt>
                <c:pt idx="1">
                  <c:v>1000</c:v>
                </c:pt>
              </c:numCache>
            </c:numRef>
          </c:xVal>
          <c:yVal>
            <c:numRef>
              <c:f>liquid!$AQ$42:$AQ$43</c:f>
              <c:numCache>
                <c:formatCode>General</c:formatCode>
                <c:ptCount val="2"/>
                <c:pt idx="0">
                  <c:v>3.45</c:v>
                </c:pt>
                <c:pt idx="1">
                  <c:v>0.77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E1E-4161-94A8-495EC07D4708}"/>
            </c:ext>
          </c:extLst>
        </c:ser>
        <c:ser>
          <c:idx val="8"/>
          <c:order val="3"/>
          <c:tx>
            <c:v>25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rgbClr val="FF00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liquid!$AR$44:$AR$46</c:f>
                <c:numCache>
                  <c:formatCode>General</c:formatCode>
                  <c:ptCount val="3"/>
                  <c:pt idx="0">
                    <c:v>0.1</c:v>
                  </c:pt>
                  <c:pt idx="1">
                    <c:v>0.28000000000000003</c:v>
                  </c:pt>
                  <c:pt idx="2">
                    <c:v>0.22</c:v>
                  </c:pt>
                </c:numCache>
              </c:numRef>
            </c:plus>
            <c:minus>
              <c:numRef>
                <c:f>liquid!$AR$44:$AR$46</c:f>
                <c:numCache>
                  <c:formatCode>General</c:formatCode>
                  <c:ptCount val="3"/>
                  <c:pt idx="0">
                    <c:v>0.1</c:v>
                  </c:pt>
                  <c:pt idx="1">
                    <c:v>0.28000000000000003</c:v>
                  </c:pt>
                  <c:pt idx="2">
                    <c:v>0.22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liquid!$AI$44:$AI$46</c:f>
              <c:numCache>
                <c:formatCode>0.00</c:formatCode>
                <c:ptCount val="3"/>
                <c:pt idx="0">
                  <c:v>1165</c:v>
                </c:pt>
                <c:pt idx="1">
                  <c:v>1100</c:v>
                </c:pt>
                <c:pt idx="2">
                  <c:v>1050</c:v>
                </c:pt>
              </c:numCache>
            </c:numRef>
          </c:xVal>
          <c:yVal>
            <c:numRef>
              <c:f>liquid!$AQ$44:$AQ$46</c:f>
              <c:numCache>
                <c:formatCode>General</c:formatCode>
                <c:ptCount val="3"/>
                <c:pt idx="0">
                  <c:v>2.88</c:v>
                </c:pt>
                <c:pt idx="1">
                  <c:v>3.13</c:v>
                </c:pt>
                <c:pt idx="2">
                  <c:v>4.09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3E1E-4161-94A8-495EC07D4708}"/>
            </c:ext>
          </c:extLst>
        </c:ser>
        <c:ser>
          <c:idx val="9"/>
          <c:order val="4"/>
          <c:tx>
            <c:v>Ti = 1210 - 1230 °C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8"/>
            <c:spPr>
              <a:noFill/>
              <a:ln w="19050">
                <a:solidFill>
                  <a:srgbClr val="7030A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liquid!$AR$47:$AR$53</c:f>
                <c:numCache>
                  <c:formatCode>General</c:formatCode>
                  <c:ptCount val="7"/>
                  <c:pt idx="0">
                    <c:v>0.06</c:v>
                  </c:pt>
                  <c:pt idx="1">
                    <c:v>0.05</c:v>
                  </c:pt>
                  <c:pt idx="2">
                    <c:v>7.0000000000000007E-2</c:v>
                  </c:pt>
                  <c:pt idx="3">
                    <c:v>0.09</c:v>
                  </c:pt>
                  <c:pt idx="4">
                    <c:v>0.1</c:v>
                  </c:pt>
                  <c:pt idx="5">
                    <c:v>0.09</c:v>
                  </c:pt>
                  <c:pt idx="6">
                    <c:v>0.09</c:v>
                  </c:pt>
                </c:numCache>
              </c:numRef>
            </c:plus>
            <c:minus>
              <c:numRef>
                <c:f>liquid!$AR$47:$AR$53</c:f>
                <c:numCache>
                  <c:formatCode>General</c:formatCode>
                  <c:ptCount val="7"/>
                  <c:pt idx="0">
                    <c:v>0.06</c:v>
                  </c:pt>
                  <c:pt idx="1">
                    <c:v>0.05</c:v>
                  </c:pt>
                  <c:pt idx="2">
                    <c:v>7.0000000000000007E-2</c:v>
                  </c:pt>
                  <c:pt idx="3">
                    <c:v>0.09</c:v>
                  </c:pt>
                  <c:pt idx="4">
                    <c:v>0.1</c:v>
                  </c:pt>
                  <c:pt idx="5">
                    <c:v>0.09</c:v>
                  </c:pt>
                  <c:pt idx="6">
                    <c:v>0.09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liquid!$AI$47:$AI$53</c:f>
              <c:numCache>
                <c:formatCode>0.00</c:formatCode>
                <c:ptCount val="7"/>
                <c:pt idx="0">
                  <c:v>1165</c:v>
                </c:pt>
                <c:pt idx="1">
                  <c:v>1140</c:v>
                </c:pt>
                <c:pt idx="2">
                  <c:v>1130</c:v>
                </c:pt>
                <c:pt idx="3">
                  <c:v>1120</c:v>
                </c:pt>
                <c:pt idx="4">
                  <c:v>1100</c:v>
                </c:pt>
                <c:pt idx="5">
                  <c:v>1165</c:v>
                </c:pt>
                <c:pt idx="6">
                  <c:v>1100</c:v>
                </c:pt>
              </c:numCache>
            </c:numRef>
          </c:xVal>
          <c:yVal>
            <c:numRef>
              <c:f>liquid!$AQ$47:$AQ$53</c:f>
              <c:numCache>
                <c:formatCode>General</c:formatCode>
                <c:ptCount val="7"/>
                <c:pt idx="0">
                  <c:v>3.49</c:v>
                </c:pt>
                <c:pt idx="1">
                  <c:v>3.58</c:v>
                </c:pt>
                <c:pt idx="2">
                  <c:v>3.21</c:v>
                </c:pt>
                <c:pt idx="3">
                  <c:v>3.66</c:v>
                </c:pt>
                <c:pt idx="4">
                  <c:v>3.67</c:v>
                </c:pt>
                <c:pt idx="5">
                  <c:v>3.34</c:v>
                </c:pt>
                <c:pt idx="6">
                  <c:v>4.1500000000000004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3E1E-4161-94A8-495EC07D4708}"/>
            </c:ext>
          </c:extLst>
        </c:ser>
        <c:ser>
          <c:idx val="10"/>
          <c:order val="5"/>
          <c:tx>
            <c:v>MELTS</c:v>
          </c:tx>
          <c:spPr>
            <a:ln w="1587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'Rhyolite MELTS'!$C$5:$C$25</c:f>
              <c:numCache>
                <c:formatCode>0.00</c:formatCode>
                <c:ptCount val="21"/>
                <c:pt idx="0">
                  <c:v>1200</c:v>
                </c:pt>
                <c:pt idx="1">
                  <c:v>1190</c:v>
                </c:pt>
                <c:pt idx="2">
                  <c:v>1180</c:v>
                </c:pt>
                <c:pt idx="3">
                  <c:v>1170</c:v>
                </c:pt>
                <c:pt idx="4">
                  <c:v>1160</c:v>
                </c:pt>
                <c:pt idx="5">
                  <c:v>1150</c:v>
                </c:pt>
                <c:pt idx="6">
                  <c:v>1140</c:v>
                </c:pt>
                <c:pt idx="7">
                  <c:v>1130</c:v>
                </c:pt>
                <c:pt idx="8">
                  <c:v>1120</c:v>
                </c:pt>
                <c:pt idx="9">
                  <c:v>1110</c:v>
                </c:pt>
                <c:pt idx="10">
                  <c:v>1100</c:v>
                </c:pt>
                <c:pt idx="11">
                  <c:v>1090</c:v>
                </c:pt>
                <c:pt idx="12">
                  <c:v>1080</c:v>
                </c:pt>
                <c:pt idx="13">
                  <c:v>1070</c:v>
                </c:pt>
                <c:pt idx="14">
                  <c:v>1060</c:v>
                </c:pt>
                <c:pt idx="15">
                  <c:v>1050</c:v>
                </c:pt>
                <c:pt idx="16">
                  <c:v>1040</c:v>
                </c:pt>
                <c:pt idx="17">
                  <c:v>1030</c:v>
                </c:pt>
                <c:pt idx="18">
                  <c:v>1020</c:v>
                </c:pt>
                <c:pt idx="19">
                  <c:v>1010</c:v>
                </c:pt>
                <c:pt idx="20">
                  <c:v>1000</c:v>
                </c:pt>
              </c:numCache>
            </c:numRef>
          </c:xVal>
          <c:yVal>
            <c:numRef>
              <c:f>'Rhyolite MELTS'!$H$5:$H$25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3E1E-4161-94A8-495EC07D4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097616"/>
        <c:axId val="356082256"/>
      </c:scatterChart>
      <c:valAx>
        <c:axId val="356097616"/>
        <c:scaling>
          <c:orientation val="maxMin"/>
          <c:max val="1200"/>
          <c:min val="1000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Temperature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82256"/>
        <c:crosses val="autoZero"/>
        <c:crossBetween val="midCat"/>
      </c:valAx>
      <c:valAx>
        <c:axId val="356082256"/>
        <c:scaling>
          <c:orientation val="minMax"/>
        </c:scaling>
        <c:delete val="0"/>
        <c:axPos val="r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MgO (wt.%)</a:t>
                </a:r>
              </a:p>
            </c:rich>
          </c:tx>
          <c:layout>
            <c:manualLayout>
              <c:xMode val="edge"/>
              <c:yMode val="edge"/>
              <c:x val="0.94695096822238112"/>
              <c:y val="0.273429065696219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#,##0.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97616"/>
        <c:crossesAt val="1000"/>
        <c:crossBetween val="midCat"/>
        <c:majorUnit val="1"/>
        <c:minorUnit val="0.5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1080927384077"/>
          <c:y val="9.3009259259259264E-2"/>
          <c:w val="0.79303018372703415"/>
          <c:h val="0.72125801983085447"/>
        </c:manualLayout>
      </c:layout>
      <c:scatterChart>
        <c:scatterStyle val="lineMarker"/>
        <c:varyColors val="0"/>
        <c:ser>
          <c:idx val="0"/>
          <c:order val="0"/>
          <c:tx>
            <c:v>ISO_seeds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tx1">
                  <a:lumMod val="50000"/>
                  <a:lumOff val="50000"/>
                </a:schemeClr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(liquid!$AX$5:$AX$9,liquid!$AX$11,liquid!$AZ$12:$AZ$14)</c:f>
                <c:numCache>
                  <c:formatCode>General</c:formatCode>
                  <c:ptCount val="9"/>
                  <c:pt idx="0">
                    <c:v>0.37</c:v>
                  </c:pt>
                  <c:pt idx="1">
                    <c:v>0.44</c:v>
                  </c:pt>
                  <c:pt idx="2">
                    <c:v>0.2</c:v>
                  </c:pt>
                  <c:pt idx="3">
                    <c:v>0.2</c:v>
                  </c:pt>
                  <c:pt idx="4">
                    <c:v>0.2</c:v>
                  </c:pt>
                  <c:pt idx="5">
                    <c:v>0.22</c:v>
                  </c:pt>
                  <c:pt idx="6">
                    <c:v>0.6</c:v>
                  </c:pt>
                  <c:pt idx="7">
                    <c:v>0.56000000000000005</c:v>
                  </c:pt>
                  <c:pt idx="8">
                    <c:v>0.09</c:v>
                  </c:pt>
                </c:numCache>
              </c:numRef>
            </c:plus>
            <c:minus>
              <c:numRef>
                <c:f>(liquid!$AX$5:$AX$9,liquid!$AX$11,liquid!$AZ$12:$AZ$14)</c:f>
                <c:numCache>
                  <c:formatCode>General</c:formatCode>
                  <c:ptCount val="9"/>
                  <c:pt idx="0">
                    <c:v>0.37</c:v>
                  </c:pt>
                  <c:pt idx="1">
                    <c:v>0.44</c:v>
                  </c:pt>
                  <c:pt idx="2">
                    <c:v>0.2</c:v>
                  </c:pt>
                  <c:pt idx="3">
                    <c:v>0.2</c:v>
                  </c:pt>
                  <c:pt idx="4">
                    <c:v>0.2</c:v>
                  </c:pt>
                  <c:pt idx="5">
                    <c:v>0.22</c:v>
                  </c:pt>
                  <c:pt idx="6">
                    <c:v>0.6</c:v>
                  </c:pt>
                  <c:pt idx="7">
                    <c:v>0.56000000000000005</c:v>
                  </c:pt>
                  <c:pt idx="8">
                    <c:v>0.09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(liquid!$AI$4:$AI$9,liquid!$AI$11:$AI$14)</c:f>
              <c:numCache>
                <c:formatCode>General</c:formatCode>
                <c:ptCount val="10"/>
                <c:pt idx="0">
                  <c:v>1200</c:v>
                </c:pt>
                <c:pt idx="1">
                  <c:v>1190</c:v>
                </c:pt>
                <c:pt idx="2">
                  <c:v>1190</c:v>
                </c:pt>
                <c:pt idx="3">
                  <c:v>1190</c:v>
                </c:pt>
                <c:pt idx="4">
                  <c:v>1190</c:v>
                </c:pt>
                <c:pt idx="5">
                  <c:v>1190</c:v>
                </c:pt>
                <c:pt idx="6">
                  <c:v>1180</c:v>
                </c:pt>
                <c:pt idx="7">
                  <c:v>1175</c:v>
                </c:pt>
                <c:pt idx="8">
                  <c:v>1160</c:v>
                </c:pt>
                <c:pt idx="9">
                  <c:v>1150</c:v>
                </c:pt>
              </c:numCache>
            </c:numRef>
          </c:xVal>
          <c:yVal>
            <c:numRef>
              <c:f>(liquid!$AW$5:$AW$9,liquid!$AW$11,liquid!$AY$12:$AY$14)</c:f>
              <c:numCache>
                <c:formatCode>General</c:formatCode>
                <c:ptCount val="9"/>
                <c:pt idx="0">
                  <c:v>6.56</c:v>
                </c:pt>
                <c:pt idx="1">
                  <c:v>5.85</c:v>
                </c:pt>
                <c:pt idx="2">
                  <c:v>6.15</c:v>
                </c:pt>
                <c:pt idx="3">
                  <c:v>5.91</c:v>
                </c:pt>
                <c:pt idx="4">
                  <c:v>6.45</c:v>
                </c:pt>
                <c:pt idx="5">
                  <c:v>6.47</c:v>
                </c:pt>
                <c:pt idx="6">
                  <c:v>5.63</c:v>
                </c:pt>
                <c:pt idx="7">
                  <c:v>6.05</c:v>
                </c:pt>
                <c:pt idx="8">
                  <c:v>5.75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AF1-4D22-AA96-51AD8CB6C1FB}"/>
            </c:ext>
          </c:extLst>
        </c:ser>
        <c:ser>
          <c:idx val="2"/>
          <c:order val="1"/>
          <c:tx>
            <c:v>1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7030A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liquid!$AX$19:$AX$23</c:f>
                <c:numCache>
                  <c:formatCode>General</c:formatCode>
                  <c:ptCount val="5"/>
                  <c:pt idx="0">
                    <c:v>0.18</c:v>
                  </c:pt>
                  <c:pt idx="1">
                    <c:v>0.21</c:v>
                  </c:pt>
                  <c:pt idx="2">
                    <c:v>0.18</c:v>
                  </c:pt>
                  <c:pt idx="3">
                    <c:v>0.17</c:v>
                  </c:pt>
                  <c:pt idx="4">
                    <c:v>0.22</c:v>
                  </c:pt>
                </c:numCache>
              </c:numRef>
            </c:plus>
            <c:minus>
              <c:numRef>
                <c:f>liquid!$AX$19:$AX$23</c:f>
                <c:numCache>
                  <c:formatCode>General</c:formatCode>
                  <c:ptCount val="5"/>
                  <c:pt idx="0">
                    <c:v>0.18</c:v>
                  </c:pt>
                  <c:pt idx="1">
                    <c:v>0.21</c:v>
                  </c:pt>
                  <c:pt idx="2">
                    <c:v>0.18</c:v>
                  </c:pt>
                  <c:pt idx="3">
                    <c:v>0.17</c:v>
                  </c:pt>
                  <c:pt idx="4">
                    <c:v>0.22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liquid!$AI$19:$AI$23</c:f>
              <c:numCache>
                <c:formatCode>General</c:formatCode>
                <c:ptCount val="5"/>
                <c:pt idx="0">
                  <c:v>1165</c:v>
                </c:pt>
                <c:pt idx="1">
                  <c:v>1165</c:v>
                </c:pt>
                <c:pt idx="2">
                  <c:v>1137</c:v>
                </c:pt>
                <c:pt idx="3">
                  <c:v>1120</c:v>
                </c:pt>
                <c:pt idx="4">
                  <c:v>1100</c:v>
                </c:pt>
              </c:numCache>
            </c:numRef>
          </c:xVal>
          <c:yVal>
            <c:numRef>
              <c:f>liquid!$AW$19:$AW$23</c:f>
              <c:numCache>
                <c:formatCode>General</c:formatCode>
                <c:ptCount val="5"/>
                <c:pt idx="0">
                  <c:v>6.22</c:v>
                </c:pt>
                <c:pt idx="1">
                  <c:v>5.9</c:v>
                </c:pt>
                <c:pt idx="2">
                  <c:v>5.17</c:v>
                </c:pt>
                <c:pt idx="3">
                  <c:v>5.47</c:v>
                </c:pt>
                <c:pt idx="4">
                  <c:v>5.0199999999999996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5C-4430-919C-CC296FCE0B86}"/>
            </c:ext>
          </c:extLst>
        </c:ser>
        <c:ser>
          <c:idx val="3"/>
          <c:order val="2"/>
          <c:tx>
            <c:v>9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liquid!$AX$24:$AX$30</c:f>
                <c:numCache>
                  <c:formatCode>General</c:formatCode>
                  <c:ptCount val="7"/>
                  <c:pt idx="0">
                    <c:v>0.2</c:v>
                  </c:pt>
                  <c:pt idx="1">
                    <c:v>0.19</c:v>
                  </c:pt>
                  <c:pt idx="2">
                    <c:v>0.36</c:v>
                  </c:pt>
                  <c:pt idx="3">
                    <c:v>0.24</c:v>
                  </c:pt>
                  <c:pt idx="4">
                    <c:v>0.21</c:v>
                  </c:pt>
                  <c:pt idx="5">
                    <c:v>0.24</c:v>
                  </c:pt>
                  <c:pt idx="6">
                    <c:v>0.4</c:v>
                  </c:pt>
                </c:numCache>
              </c:numRef>
            </c:plus>
            <c:minus>
              <c:numRef>
                <c:f>liquid!$AX$24:$AX$30</c:f>
                <c:numCache>
                  <c:formatCode>General</c:formatCode>
                  <c:ptCount val="7"/>
                  <c:pt idx="0">
                    <c:v>0.2</c:v>
                  </c:pt>
                  <c:pt idx="1">
                    <c:v>0.19</c:v>
                  </c:pt>
                  <c:pt idx="2">
                    <c:v>0.36</c:v>
                  </c:pt>
                  <c:pt idx="3">
                    <c:v>0.24</c:v>
                  </c:pt>
                  <c:pt idx="4">
                    <c:v>0.21</c:v>
                  </c:pt>
                  <c:pt idx="5">
                    <c:v>0.24</c:v>
                  </c:pt>
                  <c:pt idx="6">
                    <c:v>0.4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liquid!$AI$24:$AI$30</c:f>
              <c:numCache>
                <c:formatCode>0.00</c:formatCode>
                <c:ptCount val="7"/>
                <c:pt idx="0">
                  <c:v>1165</c:v>
                </c:pt>
                <c:pt idx="1">
                  <c:v>1140</c:v>
                </c:pt>
                <c:pt idx="2">
                  <c:v>1140</c:v>
                </c:pt>
                <c:pt idx="3" formatCode="General">
                  <c:v>1120</c:v>
                </c:pt>
                <c:pt idx="4">
                  <c:v>1100</c:v>
                </c:pt>
                <c:pt idx="5">
                  <c:v>1050</c:v>
                </c:pt>
                <c:pt idx="6">
                  <c:v>1000</c:v>
                </c:pt>
              </c:numCache>
            </c:numRef>
          </c:xVal>
          <c:yVal>
            <c:numRef>
              <c:f>liquid!$AW$24:$AW$30</c:f>
              <c:numCache>
                <c:formatCode>General</c:formatCode>
                <c:ptCount val="7"/>
                <c:pt idx="0">
                  <c:v>6.2</c:v>
                </c:pt>
                <c:pt idx="1">
                  <c:v>5.66</c:v>
                </c:pt>
                <c:pt idx="2">
                  <c:v>5.71</c:v>
                </c:pt>
                <c:pt idx="3">
                  <c:v>5.78</c:v>
                </c:pt>
                <c:pt idx="4">
                  <c:v>5.32</c:v>
                </c:pt>
                <c:pt idx="5">
                  <c:v>5.0999999999999996</c:v>
                </c:pt>
                <c:pt idx="6">
                  <c:v>3.08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85C-4430-919C-CC296FCE0B86}"/>
            </c:ext>
          </c:extLst>
        </c:ser>
        <c:ser>
          <c:idx val="4"/>
          <c:order val="3"/>
          <c:tx>
            <c:v>25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FF000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liquid!$AX$31:$AX$33</c:f>
                <c:numCache>
                  <c:formatCode>General</c:formatCode>
                  <c:ptCount val="3"/>
                  <c:pt idx="0">
                    <c:v>0.26</c:v>
                  </c:pt>
                  <c:pt idx="1">
                    <c:v>0.25</c:v>
                  </c:pt>
                  <c:pt idx="2">
                    <c:v>0.17</c:v>
                  </c:pt>
                </c:numCache>
              </c:numRef>
            </c:plus>
            <c:minus>
              <c:numRef>
                <c:f>liquid!$AX$31:$AX$33</c:f>
                <c:numCache>
                  <c:formatCode>General</c:formatCode>
                  <c:ptCount val="3"/>
                  <c:pt idx="0">
                    <c:v>0.26</c:v>
                  </c:pt>
                  <c:pt idx="1">
                    <c:v>0.25</c:v>
                  </c:pt>
                  <c:pt idx="2">
                    <c:v>0.17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liquid!$AI$31:$AI$33</c:f>
              <c:numCache>
                <c:formatCode>0.00</c:formatCode>
                <c:ptCount val="3"/>
                <c:pt idx="0" formatCode="General">
                  <c:v>1165</c:v>
                </c:pt>
                <c:pt idx="1">
                  <c:v>1100</c:v>
                </c:pt>
                <c:pt idx="2">
                  <c:v>1050</c:v>
                </c:pt>
              </c:numCache>
            </c:numRef>
          </c:xVal>
          <c:yVal>
            <c:numRef>
              <c:f>liquid!$AW$31:$AW$33</c:f>
              <c:numCache>
                <c:formatCode>General</c:formatCode>
                <c:ptCount val="3"/>
                <c:pt idx="0">
                  <c:v>6.02</c:v>
                </c:pt>
                <c:pt idx="1">
                  <c:v>6.24</c:v>
                </c:pt>
                <c:pt idx="2">
                  <c:v>6.14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85C-4430-919C-CC296FCE0B86}"/>
            </c:ext>
          </c:extLst>
        </c:ser>
        <c:ser>
          <c:idx val="5"/>
          <c:order val="4"/>
          <c:tx>
            <c:v>125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FFC00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liquid!$AZ$34:$AZ$37</c:f>
                <c:numCache>
                  <c:formatCode>General</c:formatCode>
                  <c:ptCount val="4"/>
                  <c:pt idx="0">
                    <c:v>0.24</c:v>
                  </c:pt>
                  <c:pt idx="1">
                    <c:v>0.1</c:v>
                  </c:pt>
                  <c:pt idx="2">
                    <c:v>0.1</c:v>
                  </c:pt>
                  <c:pt idx="3">
                    <c:v>0.13</c:v>
                  </c:pt>
                </c:numCache>
              </c:numRef>
            </c:plus>
            <c:minus>
              <c:numRef>
                <c:f>liquid!$AZ$34:$AZ$37</c:f>
                <c:numCache>
                  <c:formatCode>General</c:formatCode>
                  <c:ptCount val="4"/>
                  <c:pt idx="0">
                    <c:v>0.24</c:v>
                  </c:pt>
                  <c:pt idx="1">
                    <c:v>0.1</c:v>
                  </c:pt>
                  <c:pt idx="2">
                    <c:v>0.1</c:v>
                  </c:pt>
                  <c:pt idx="3">
                    <c:v>0.13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liquid!$AI$34:$AI$37</c:f>
              <c:numCache>
                <c:formatCode>0.00</c:formatCode>
                <c:ptCount val="4"/>
                <c:pt idx="0">
                  <c:v>1165</c:v>
                </c:pt>
                <c:pt idx="1">
                  <c:v>1100</c:v>
                </c:pt>
                <c:pt idx="2">
                  <c:v>1100</c:v>
                </c:pt>
                <c:pt idx="3">
                  <c:v>1050</c:v>
                </c:pt>
              </c:numCache>
            </c:numRef>
          </c:xVal>
          <c:yVal>
            <c:numRef>
              <c:f>liquid!$AY$34:$AY$37</c:f>
              <c:numCache>
                <c:formatCode>General</c:formatCode>
                <c:ptCount val="4"/>
                <c:pt idx="0">
                  <c:v>5.88</c:v>
                </c:pt>
                <c:pt idx="1">
                  <c:v>6.22</c:v>
                </c:pt>
                <c:pt idx="2">
                  <c:v>6.65</c:v>
                </c:pt>
                <c:pt idx="3">
                  <c:v>5.26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85C-4430-919C-CC296FCE0B86}"/>
            </c:ext>
          </c:extLst>
        </c:ser>
        <c:ser>
          <c:idx val="10"/>
          <c:order val="5"/>
          <c:tx>
            <c:v>MELTS</c:v>
          </c:tx>
          <c:spPr>
            <a:ln w="1587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'Rhyolite MELTS'!$C$5:$C$25</c:f>
              <c:numCache>
                <c:formatCode>0.00</c:formatCode>
                <c:ptCount val="21"/>
                <c:pt idx="0">
                  <c:v>1200</c:v>
                </c:pt>
                <c:pt idx="1">
                  <c:v>1190</c:v>
                </c:pt>
                <c:pt idx="2">
                  <c:v>1180</c:v>
                </c:pt>
                <c:pt idx="3">
                  <c:v>1170</c:v>
                </c:pt>
                <c:pt idx="4">
                  <c:v>1160</c:v>
                </c:pt>
                <c:pt idx="5">
                  <c:v>1150</c:v>
                </c:pt>
                <c:pt idx="6">
                  <c:v>1140</c:v>
                </c:pt>
                <c:pt idx="7">
                  <c:v>1130</c:v>
                </c:pt>
                <c:pt idx="8">
                  <c:v>1120</c:v>
                </c:pt>
                <c:pt idx="9">
                  <c:v>1110</c:v>
                </c:pt>
                <c:pt idx="10">
                  <c:v>1100</c:v>
                </c:pt>
                <c:pt idx="11">
                  <c:v>1090</c:v>
                </c:pt>
                <c:pt idx="12">
                  <c:v>1080</c:v>
                </c:pt>
                <c:pt idx="13">
                  <c:v>1070</c:v>
                </c:pt>
                <c:pt idx="14">
                  <c:v>1060</c:v>
                </c:pt>
                <c:pt idx="15">
                  <c:v>1050</c:v>
                </c:pt>
                <c:pt idx="16">
                  <c:v>1040</c:v>
                </c:pt>
                <c:pt idx="17">
                  <c:v>1030</c:v>
                </c:pt>
                <c:pt idx="18">
                  <c:v>1020</c:v>
                </c:pt>
                <c:pt idx="19">
                  <c:v>1010</c:v>
                </c:pt>
                <c:pt idx="20">
                  <c:v>1000</c:v>
                </c:pt>
              </c:numCache>
            </c:numRef>
          </c:xVal>
          <c:yVal>
            <c:numRef>
              <c:f>'Rhyolite MELTS'!$F$5:$F$25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85C-4430-919C-CC296FCE0B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097616"/>
        <c:axId val="356082256"/>
      </c:scatterChart>
      <c:valAx>
        <c:axId val="356097616"/>
        <c:scaling>
          <c:orientation val="maxMin"/>
          <c:max val="1200"/>
          <c:min val="1000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82256"/>
        <c:crosses val="autoZero"/>
        <c:crossBetween val="midCat"/>
      </c:valAx>
      <c:valAx>
        <c:axId val="356082256"/>
        <c:scaling>
          <c:orientation val="minMax"/>
          <c:min val="2.5"/>
        </c:scaling>
        <c:delete val="0"/>
        <c:axPos val="r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2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CaO (wt.%)</a:t>
                </a:r>
              </a:p>
            </c:rich>
          </c:tx>
          <c:layout>
            <c:manualLayout>
              <c:xMode val="edge"/>
              <c:yMode val="edge"/>
              <c:x val="3.8990234015109639E-4"/>
              <c:y val="0.258804138777537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in"/>
        <c:minorTickMark val="in"/>
        <c:tickLblPos val="high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97616"/>
        <c:crossesAt val="1200"/>
        <c:crossBetween val="midCat"/>
        <c:majorUnit val="1"/>
        <c:minorUnit val="0.5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552537182852143"/>
          <c:y val="8.8379629629629614E-2"/>
          <c:w val="0.79303018372703415"/>
          <c:h val="0.72588764946048412"/>
        </c:manualLayout>
      </c:layout>
      <c:scatterChart>
        <c:scatterStyle val="lineMarker"/>
        <c:varyColors val="0"/>
        <c:ser>
          <c:idx val="0"/>
          <c:order val="0"/>
          <c:tx>
            <c:v>ISO_seeds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tx1">
                  <a:lumMod val="50000"/>
                  <a:lumOff val="50000"/>
                </a:schemeClr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(liquid!$AL$5:$AL$9,liquid!$AL$11,liquid!$AN$12:$AN$14)</c:f>
                <c:numCache>
                  <c:formatCode>General</c:formatCode>
                  <c:ptCount val="9"/>
                  <c:pt idx="0">
                    <c:v>0.16</c:v>
                  </c:pt>
                  <c:pt idx="1">
                    <c:v>0.09</c:v>
                  </c:pt>
                  <c:pt idx="2">
                    <c:v>9.806460455570451E-2</c:v>
                  </c:pt>
                  <c:pt idx="3">
                    <c:v>0.37</c:v>
                  </c:pt>
                  <c:pt idx="4">
                    <c:v>0.08</c:v>
                  </c:pt>
                  <c:pt idx="5">
                    <c:v>0.17</c:v>
                  </c:pt>
                  <c:pt idx="6">
                    <c:v>0.23</c:v>
                  </c:pt>
                  <c:pt idx="7">
                    <c:v>0.19</c:v>
                  </c:pt>
                  <c:pt idx="8">
                    <c:v>0.09</c:v>
                  </c:pt>
                </c:numCache>
              </c:numRef>
            </c:plus>
            <c:minus>
              <c:numRef>
                <c:f>(liquid!$AL$5:$AL$9,liquid!$AL$11,liquid!$AN$12:$AN$14)</c:f>
                <c:numCache>
                  <c:formatCode>General</c:formatCode>
                  <c:ptCount val="9"/>
                  <c:pt idx="0">
                    <c:v>0.16</c:v>
                  </c:pt>
                  <c:pt idx="1">
                    <c:v>0.09</c:v>
                  </c:pt>
                  <c:pt idx="2">
                    <c:v>9.806460455570451E-2</c:v>
                  </c:pt>
                  <c:pt idx="3">
                    <c:v>0.37</c:v>
                  </c:pt>
                  <c:pt idx="4">
                    <c:v>0.08</c:v>
                  </c:pt>
                  <c:pt idx="5">
                    <c:v>0.17</c:v>
                  </c:pt>
                  <c:pt idx="6">
                    <c:v>0.23</c:v>
                  </c:pt>
                  <c:pt idx="7">
                    <c:v>0.19</c:v>
                  </c:pt>
                  <c:pt idx="8">
                    <c:v>0.09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(liquid!$AI$4:$AI$9,liquid!$AI$11:$AI$14)</c:f>
              <c:numCache>
                <c:formatCode>General</c:formatCode>
                <c:ptCount val="10"/>
                <c:pt idx="0">
                  <c:v>1200</c:v>
                </c:pt>
                <c:pt idx="1">
                  <c:v>1190</c:v>
                </c:pt>
                <c:pt idx="2">
                  <c:v>1190</c:v>
                </c:pt>
                <c:pt idx="3">
                  <c:v>1190</c:v>
                </c:pt>
                <c:pt idx="4">
                  <c:v>1190</c:v>
                </c:pt>
                <c:pt idx="5">
                  <c:v>1190</c:v>
                </c:pt>
                <c:pt idx="6">
                  <c:v>1180</c:v>
                </c:pt>
                <c:pt idx="7">
                  <c:v>1175</c:v>
                </c:pt>
                <c:pt idx="8">
                  <c:v>1160</c:v>
                </c:pt>
                <c:pt idx="9">
                  <c:v>1150</c:v>
                </c:pt>
              </c:numCache>
            </c:numRef>
          </c:xVal>
          <c:yVal>
            <c:numRef>
              <c:f>(liquid!$AK$5:$AK$9,liquid!$AK$11,liquid!$AM$12,liquid!$AM$13,liquid!$AM$14)</c:f>
              <c:numCache>
                <c:formatCode>0.00</c:formatCode>
                <c:ptCount val="9"/>
                <c:pt idx="0">
                  <c:v>16.649999999999999</c:v>
                </c:pt>
                <c:pt idx="1">
                  <c:v>17.61</c:v>
                </c:pt>
                <c:pt idx="2">
                  <c:v>17.757222222222222</c:v>
                </c:pt>
                <c:pt idx="3">
                  <c:v>17.329999999999998</c:v>
                </c:pt>
                <c:pt idx="4">
                  <c:v>16.78</c:v>
                </c:pt>
                <c:pt idx="5">
                  <c:v>16.09</c:v>
                </c:pt>
                <c:pt idx="6" formatCode="General">
                  <c:v>16</c:v>
                </c:pt>
                <c:pt idx="7" formatCode="General">
                  <c:v>15.62</c:v>
                </c:pt>
                <c:pt idx="8" formatCode="General">
                  <c:v>14.98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4E-4050-AF73-065D20D483C7}"/>
            </c:ext>
          </c:extLst>
        </c:ser>
        <c:ser>
          <c:idx val="2"/>
          <c:order val="1"/>
          <c:tx>
            <c:v>1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7030A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liquid!$AL$19:$AL$23</c:f>
                <c:numCache>
                  <c:formatCode>General</c:formatCode>
                  <c:ptCount val="5"/>
                  <c:pt idx="0">
                    <c:v>0.18</c:v>
                  </c:pt>
                  <c:pt idx="1">
                    <c:v>0.16</c:v>
                  </c:pt>
                  <c:pt idx="2">
                    <c:v>0.31</c:v>
                  </c:pt>
                  <c:pt idx="3">
                    <c:v>0.16</c:v>
                  </c:pt>
                  <c:pt idx="4">
                    <c:v>0.28999999999999998</c:v>
                  </c:pt>
                </c:numCache>
              </c:numRef>
            </c:plus>
            <c:minus>
              <c:numRef>
                <c:f>liquid!$AL$19:$AL$23</c:f>
                <c:numCache>
                  <c:formatCode>General</c:formatCode>
                  <c:ptCount val="5"/>
                  <c:pt idx="0">
                    <c:v>0.18</c:v>
                  </c:pt>
                  <c:pt idx="1">
                    <c:v>0.16</c:v>
                  </c:pt>
                  <c:pt idx="2">
                    <c:v>0.31</c:v>
                  </c:pt>
                  <c:pt idx="3">
                    <c:v>0.16</c:v>
                  </c:pt>
                  <c:pt idx="4">
                    <c:v>0.28999999999999998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liquid!$AI$19:$AI$23</c:f>
              <c:numCache>
                <c:formatCode>General</c:formatCode>
                <c:ptCount val="5"/>
                <c:pt idx="0">
                  <c:v>1165</c:v>
                </c:pt>
                <c:pt idx="1">
                  <c:v>1165</c:v>
                </c:pt>
                <c:pt idx="2">
                  <c:v>1137</c:v>
                </c:pt>
                <c:pt idx="3">
                  <c:v>1120</c:v>
                </c:pt>
                <c:pt idx="4">
                  <c:v>1100</c:v>
                </c:pt>
              </c:numCache>
            </c:numRef>
          </c:xVal>
          <c:yVal>
            <c:numRef>
              <c:f>liquid!$AK$19:$AK$23</c:f>
              <c:numCache>
                <c:formatCode>General</c:formatCode>
                <c:ptCount val="5"/>
                <c:pt idx="0">
                  <c:v>15.92</c:v>
                </c:pt>
                <c:pt idx="1">
                  <c:v>16.079999999999998</c:v>
                </c:pt>
                <c:pt idx="2">
                  <c:v>15.13</c:v>
                </c:pt>
                <c:pt idx="3">
                  <c:v>13.81</c:v>
                </c:pt>
                <c:pt idx="4">
                  <c:v>13.57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34E-4050-AF73-065D20D483C7}"/>
            </c:ext>
          </c:extLst>
        </c:ser>
        <c:ser>
          <c:idx val="3"/>
          <c:order val="2"/>
          <c:tx>
            <c:v>9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accent6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liquid!$AL$24:$AL$30</c:f>
                <c:numCache>
                  <c:formatCode>General</c:formatCode>
                  <c:ptCount val="7"/>
                  <c:pt idx="0">
                    <c:v>0.18</c:v>
                  </c:pt>
                  <c:pt idx="1">
                    <c:v>0.64</c:v>
                  </c:pt>
                  <c:pt idx="2">
                    <c:v>0.82</c:v>
                  </c:pt>
                  <c:pt idx="3">
                    <c:v>0.35</c:v>
                  </c:pt>
                  <c:pt idx="4">
                    <c:v>0.26</c:v>
                  </c:pt>
                  <c:pt idx="5">
                    <c:v>0.59</c:v>
                  </c:pt>
                  <c:pt idx="6">
                    <c:v>0.77</c:v>
                  </c:pt>
                </c:numCache>
              </c:numRef>
            </c:plus>
            <c:minus>
              <c:numRef>
                <c:f>liquid!$AL$24:$AL$30</c:f>
                <c:numCache>
                  <c:formatCode>General</c:formatCode>
                  <c:ptCount val="7"/>
                  <c:pt idx="0">
                    <c:v>0.18</c:v>
                  </c:pt>
                  <c:pt idx="1">
                    <c:v>0.64</c:v>
                  </c:pt>
                  <c:pt idx="2">
                    <c:v>0.82</c:v>
                  </c:pt>
                  <c:pt idx="3">
                    <c:v>0.35</c:v>
                  </c:pt>
                  <c:pt idx="4">
                    <c:v>0.26</c:v>
                  </c:pt>
                  <c:pt idx="5">
                    <c:v>0.59</c:v>
                  </c:pt>
                  <c:pt idx="6">
                    <c:v>0.77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liquid!$AI$24:$AI$30</c:f>
              <c:numCache>
                <c:formatCode>0.00</c:formatCode>
                <c:ptCount val="7"/>
                <c:pt idx="0">
                  <c:v>1165</c:v>
                </c:pt>
                <c:pt idx="1">
                  <c:v>1140</c:v>
                </c:pt>
                <c:pt idx="2">
                  <c:v>1140</c:v>
                </c:pt>
                <c:pt idx="3" formatCode="General">
                  <c:v>1120</c:v>
                </c:pt>
                <c:pt idx="4">
                  <c:v>1100</c:v>
                </c:pt>
                <c:pt idx="5">
                  <c:v>1050</c:v>
                </c:pt>
                <c:pt idx="6">
                  <c:v>1000</c:v>
                </c:pt>
              </c:numCache>
            </c:numRef>
          </c:xVal>
          <c:yVal>
            <c:numRef>
              <c:f>liquid!$AK$24:$AK$30</c:f>
              <c:numCache>
                <c:formatCode>General</c:formatCode>
                <c:ptCount val="7"/>
                <c:pt idx="0">
                  <c:v>16.420000000000002</c:v>
                </c:pt>
                <c:pt idx="1">
                  <c:v>14.86</c:v>
                </c:pt>
                <c:pt idx="2">
                  <c:v>15.17</c:v>
                </c:pt>
                <c:pt idx="3" formatCode="0.00">
                  <c:v>14.82</c:v>
                </c:pt>
                <c:pt idx="4">
                  <c:v>13.54</c:v>
                </c:pt>
                <c:pt idx="5">
                  <c:v>12.91</c:v>
                </c:pt>
                <c:pt idx="6">
                  <c:v>13.52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34E-4050-AF73-065D20D483C7}"/>
            </c:ext>
          </c:extLst>
        </c:ser>
        <c:ser>
          <c:idx val="4"/>
          <c:order val="3"/>
          <c:tx>
            <c:v>25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EE000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liquid!$AL$31:$AL$33</c:f>
                <c:numCache>
                  <c:formatCode>General</c:formatCode>
                  <c:ptCount val="3"/>
                  <c:pt idx="0">
                    <c:v>0.1</c:v>
                  </c:pt>
                  <c:pt idx="1">
                    <c:v>0.11</c:v>
                  </c:pt>
                  <c:pt idx="2">
                    <c:v>0.09</c:v>
                  </c:pt>
                </c:numCache>
              </c:numRef>
            </c:plus>
            <c:minus>
              <c:numRef>
                <c:f>liquid!$AL$31:$AL$33</c:f>
                <c:numCache>
                  <c:formatCode>General</c:formatCode>
                  <c:ptCount val="3"/>
                  <c:pt idx="0">
                    <c:v>0.1</c:v>
                  </c:pt>
                  <c:pt idx="1">
                    <c:v>0.11</c:v>
                  </c:pt>
                  <c:pt idx="2">
                    <c:v>0.09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liquid!$AI$31:$AI$33</c:f>
              <c:numCache>
                <c:formatCode>0.00</c:formatCode>
                <c:ptCount val="3"/>
                <c:pt idx="0" formatCode="General">
                  <c:v>1165</c:v>
                </c:pt>
                <c:pt idx="1">
                  <c:v>1100</c:v>
                </c:pt>
                <c:pt idx="2">
                  <c:v>1050</c:v>
                </c:pt>
              </c:numCache>
            </c:numRef>
          </c:xVal>
          <c:yVal>
            <c:numRef>
              <c:f>liquid!$AK$31:$AK$33</c:f>
              <c:numCache>
                <c:formatCode>0.00</c:formatCode>
                <c:ptCount val="3"/>
                <c:pt idx="0">
                  <c:v>16.34</c:v>
                </c:pt>
                <c:pt idx="1">
                  <c:v>16.36</c:v>
                </c:pt>
                <c:pt idx="2">
                  <c:v>16.2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34E-4050-AF73-065D20D483C7}"/>
            </c:ext>
          </c:extLst>
        </c:ser>
        <c:ser>
          <c:idx val="5"/>
          <c:order val="4"/>
          <c:tx>
            <c:v>125 °C/h_seeds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rgbClr val="FFC000"/>
              </a:solidFill>
              <a:ln w="6350">
                <a:solidFill>
                  <a:schemeClr val="tx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liquid!$AN$34:$AN$37</c:f>
                <c:numCache>
                  <c:formatCode>General</c:formatCode>
                  <c:ptCount val="4"/>
                  <c:pt idx="0">
                    <c:v>0.18</c:v>
                  </c:pt>
                  <c:pt idx="1">
                    <c:v>0.54</c:v>
                  </c:pt>
                  <c:pt idx="2">
                    <c:v>0.16</c:v>
                  </c:pt>
                  <c:pt idx="3">
                    <c:v>1.28</c:v>
                  </c:pt>
                </c:numCache>
              </c:numRef>
            </c:plus>
            <c:minus>
              <c:numRef>
                <c:f>liquid!$AN$34:$AN$37</c:f>
                <c:numCache>
                  <c:formatCode>General</c:formatCode>
                  <c:ptCount val="4"/>
                  <c:pt idx="0">
                    <c:v>0.18</c:v>
                  </c:pt>
                  <c:pt idx="1">
                    <c:v>0.54</c:v>
                  </c:pt>
                  <c:pt idx="2">
                    <c:v>0.16</c:v>
                  </c:pt>
                  <c:pt idx="3">
                    <c:v>1.28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liquid!$AI$34:$AI$37</c:f>
              <c:numCache>
                <c:formatCode>0.00</c:formatCode>
                <c:ptCount val="4"/>
                <c:pt idx="0">
                  <c:v>1165</c:v>
                </c:pt>
                <c:pt idx="1">
                  <c:v>1100</c:v>
                </c:pt>
                <c:pt idx="2">
                  <c:v>1100</c:v>
                </c:pt>
                <c:pt idx="3">
                  <c:v>1050</c:v>
                </c:pt>
              </c:numCache>
            </c:numRef>
          </c:xVal>
          <c:yVal>
            <c:numRef>
              <c:f>liquid!$AM$34:$AM$37</c:f>
              <c:numCache>
                <c:formatCode>0.00</c:formatCode>
                <c:ptCount val="4"/>
                <c:pt idx="0">
                  <c:v>17.25</c:v>
                </c:pt>
                <c:pt idx="1">
                  <c:v>17.149999999999999</c:v>
                </c:pt>
                <c:pt idx="2">
                  <c:v>16.86</c:v>
                </c:pt>
                <c:pt idx="3">
                  <c:v>14.67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34E-4050-AF73-065D20D483C7}"/>
            </c:ext>
          </c:extLst>
        </c:ser>
        <c:ser>
          <c:idx val="6"/>
          <c:order val="5"/>
          <c:tx>
            <c:v>MELTS</c:v>
          </c:tx>
          <c:spPr>
            <a:ln w="1587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'Rhyolite MELTS'!$C$5:$C$25</c:f>
              <c:numCache>
                <c:formatCode>0.00</c:formatCode>
                <c:ptCount val="21"/>
                <c:pt idx="0">
                  <c:v>1200</c:v>
                </c:pt>
                <c:pt idx="1">
                  <c:v>1190</c:v>
                </c:pt>
                <c:pt idx="2">
                  <c:v>1180</c:v>
                </c:pt>
                <c:pt idx="3">
                  <c:v>1170</c:v>
                </c:pt>
                <c:pt idx="4">
                  <c:v>1160</c:v>
                </c:pt>
                <c:pt idx="5">
                  <c:v>1150</c:v>
                </c:pt>
                <c:pt idx="6">
                  <c:v>1140</c:v>
                </c:pt>
                <c:pt idx="7">
                  <c:v>1130</c:v>
                </c:pt>
                <c:pt idx="8">
                  <c:v>1120</c:v>
                </c:pt>
                <c:pt idx="9">
                  <c:v>1110</c:v>
                </c:pt>
                <c:pt idx="10">
                  <c:v>1100</c:v>
                </c:pt>
                <c:pt idx="11">
                  <c:v>1090</c:v>
                </c:pt>
                <c:pt idx="12">
                  <c:v>1080</c:v>
                </c:pt>
                <c:pt idx="13">
                  <c:v>1070</c:v>
                </c:pt>
                <c:pt idx="14">
                  <c:v>1060</c:v>
                </c:pt>
                <c:pt idx="15">
                  <c:v>1050</c:v>
                </c:pt>
                <c:pt idx="16">
                  <c:v>1040</c:v>
                </c:pt>
                <c:pt idx="17">
                  <c:v>1030</c:v>
                </c:pt>
                <c:pt idx="18">
                  <c:v>1020</c:v>
                </c:pt>
                <c:pt idx="19">
                  <c:v>1010</c:v>
                </c:pt>
                <c:pt idx="20">
                  <c:v>1000</c:v>
                </c:pt>
              </c:numCache>
            </c:numRef>
          </c:xVal>
          <c:yVal>
            <c:numRef>
              <c:f>'Rhyolite MELTS'!$G$5:$G$25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734E-4050-AF73-065D20D483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097616"/>
        <c:axId val="356082256"/>
      </c:scatterChart>
      <c:valAx>
        <c:axId val="356097616"/>
        <c:scaling>
          <c:orientation val="maxMin"/>
          <c:max val="1200"/>
          <c:min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82256"/>
        <c:crosses val="autoZero"/>
        <c:crossBetween val="midCat"/>
      </c:valAx>
      <c:valAx>
        <c:axId val="356082256"/>
        <c:scaling>
          <c:orientation val="minMax"/>
          <c:max val="19"/>
          <c:min val="8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2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Al</a:t>
                </a:r>
                <a:r>
                  <a:rPr lang="fr-FR" sz="1200" baseline="-25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2</a:t>
                </a:r>
                <a:r>
                  <a:rPr lang="fr-FR" sz="12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O</a:t>
                </a:r>
                <a:r>
                  <a:rPr lang="fr-FR" sz="1200" baseline="-25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3</a:t>
                </a:r>
                <a:r>
                  <a:rPr lang="fr-FR" sz="12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(wt.%)</a:t>
                </a:r>
              </a:p>
            </c:rich>
          </c:tx>
          <c:layout>
            <c:manualLayout>
              <c:xMode val="edge"/>
              <c:yMode val="edge"/>
              <c:x val="2.444444444444444E-3"/>
              <c:y val="0.28145086030912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0" sourceLinked="0"/>
        <c:majorTickMark val="in"/>
        <c:minorTickMark val="in"/>
        <c:tickLblPos val="high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97616"/>
        <c:crossesAt val="1200"/>
        <c:crossBetween val="midCat"/>
        <c:majorUnit val="2"/>
        <c:minorUnit val="1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969816272965886E-2"/>
          <c:y val="8.3749999999999991E-2"/>
          <c:w val="0.80136351706036746"/>
          <c:h val="0.73051727909011377"/>
        </c:manualLayout>
      </c:layout>
      <c:scatterChart>
        <c:scatterStyle val="lineMarker"/>
        <c:varyColors val="0"/>
        <c:ser>
          <c:idx val="1"/>
          <c:order val="0"/>
          <c:tx>
            <c:v>ISO_No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liquid!$AZ$15:$AZ$18</c:f>
                <c:numCache>
                  <c:formatCode>General</c:formatCode>
                  <c:ptCount val="4"/>
                  <c:pt idx="0">
                    <c:v>0.13</c:v>
                  </c:pt>
                  <c:pt idx="1">
                    <c:v>0.2</c:v>
                  </c:pt>
                  <c:pt idx="2">
                    <c:v>0.15</c:v>
                  </c:pt>
                  <c:pt idx="3">
                    <c:v>0.44</c:v>
                  </c:pt>
                </c:numCache>
              </c:numRef>
            </c:plus>
            <c:minus>
              <c:numRef>
                <c:f>liquid!$AZ$15:$AZ$18</c:f>
                <c:numCache>
                  <c:formatCode>General</c:formatCode>
                  <c:ptCount val="4"/>
                  <c:pt idx="0">
                    <c:v>0.13</c:v>
                  </c:pt>
                  <c:pt idx="1">
                    <c:v>0.2</c:v>
                  </c:pt>
                  <c:pt idx="2">
                    <c:v>0.15</c:v>
                  </c:pt>
                  <c:pt idx="3">
                    <c:v>0.44</c:v>
                  </c:pt>
                </c:numCache>
              </c:numRef>
            </c:minus>
            <c:spPr>
              <a:noFill/>
              <a:ln w="6350" cap="flat" cmpd="sng" algn="ctr">
                <a:solidFill>
                  <a:schemeClr val="tx1"/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liquid!$AI$15:$AI$18</c:f>
              <c:numCache>
                <c:formatCode>General</c:formatCode>
                <c:ptCount val="4"/>
                <c:pt idx="0">
                  <c:v>1200</c:v>
                </c:pt>
                <c:pt idx="1">
                  <c:v>1190</c:v>
                </c:pt>
                <c:pt idx="2">
                  <c:v>1180</c:v>
                </c:pt>
                <c:pt idx="3">
                  <c:v>1150</c:v>
                </c:pt>
              </c:numCache>
            </c:numRef>
          </c:xVal>
          <c:yVal>
            <c:numRef>
              <c:f>liquid!$AY$15:$AY$18</c:f>
              <c:numCache>
                <c:formatCode>General</c:formatCode>
                <c:ptCount val="4"/>
                <c:pt idx="0">
                  <c:v>6.47</c:v>
                </c:pt>
                <c:pt idx="1">
                  <c:v>6.45</c:v>
                </c:pt>
                <c:pt idx="2">
                  <c:v>6.25</c:v>
                </c:pt>
                <c:pt idx="3">
                  <c:v>6.35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8CD-4C78-A896-EA1B80EB29B7}"/>
            </c:ext>
          </c:extLst>
        </c:ser>
        <c:ser>
          <c:idx val="6"/>
          <c:order val="1"/>
          <c:tx>
            <c:v>1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rgbClr val="7030A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liquid!$AZ$38:$AZ$41</c:f>
                <c:numCache>
                  <c:formatCode>General</c:formatCode>
                  <c:ptCount val="4"/>
                  <c:pt idx="0">
                    <c:v>0.17</c:v>
                  </c:pt>
                  <c:pt idx="1">
                    <c:v>0.1</c:v>
                  </c:pt>
                  <c:pt idx="2">
                    <c:v>0.21</c:v>
                  </c:pt>
                  <c:pt idx="3">
                    <c:v>0.15</c:v>
                  </c:pt>
                </c:numCache>
              </c:numRef>
            </c:plus>
            <c:minus>
              <c:numRef>
                <c:f>liquid!$AZ$38:$AZ$41</c:f>
                <c:numCache>
                  <c:formatCode>General</c:formatCode>
                  <c:ptCount val="4"/>
                  <c:pt idx="0">
                    <c:v>0.17</c:v>
                  </c:pt>
                  <c:pt idx="1">
                    <c:v>0.1</c:v>
                  </c:pt>
                  <c:pt idx="2">
                    <c:v>0.21</c:v>
                  </c:pt>
                  <c:pt idx="3">
                    <c:v>0.15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liquid!$AI$38:$AI$41</c:f>
              <c:numCache>
                <c:formatCode>0.00</c:formatCode>
                <c:ptCount val="4"/>
                <c:pt idx="0">
                  <c:v>1165</c:v>
                </c:pt>
                <c:pt idx="1">
                  <c:v>1140</c:v>
                </c:pt>
                <c:pt idx="2">
                  <c:v>1120</c:v>
                </c:pt>
                <c:pt idx="3">
                  <c:v>1100</c:v>
                </c:pt>
              </c:numCache>
            </c:numRef>
          </c:xVal>
          <c:yVal>
            <c:numRef>
              <c:f>liquid!$AY$38:$AY$41</c:f>
              <c:numCache>
                <c:formatCode>General</c:formatCode>
                <c:ptCount val="4"/>
                <c:pt idx="0">
                  <c:v>6.91</c:v>
                </c:pt>
                <c:pt idx="1">
                  <c:v>6.25</c:v>
                </c:pt>
                <c:pt idx="2">
                  <c:v>5.88</c:v>
                </c:pt>
                <c:pt idx="3">
                  <c:v>5.97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98CD-4C78-A896-EA1B80EB29B7}"/>
            </c:ext>
          </c:extLst>
        </c:ser>
        <c:ser>
          <c:idx val="7"/>
          <c:order val="2"/>
          <c:tx>
            <c:v>9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rgbClr val="FF0000"/>
                </a:solidFill>
              </a:ln>
              <a:effectLst/>
            </c:spPr>
          </c:marker>
          <c:dPt>
            <c:idx val="0"/>
            <c:marker>
              <c:symbol val="diamond"/>
              <c:size val="9"/>
              <c:spPr>
                <a:noFill/>
                <a:ln w="19050">
                  <a:solidFill>
                    <a:schemeClr val="accent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98CD-4C78-A896-EA1B80EB29B7}"/>
              </c:ext>
            </c:extLst>
          </c:dPt>
          <c:dPt>
            <c:idx val="1"/>
            <c:marker>
              <c:symbol val="diamond"/>
              <c:size val="9"/>
              <c:spPr>
                <a:noFill/>
                <a:ln w="19050">
                  <a:solidFill>
                    <a:schemeClr val="accent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98CD-4C78-A896-EA1B80EB29B7}"/>
              </c:ext>
            </c:extLst>
          </c:dPt>
          <c:errBars>
            <c:errDir val="y"/>
            <c:errBarType val="both"/>
            <c:errValType val="cust"/>
            <c:noEndCap val="0"/>
            <c:plus>
              <c:numRef>
                <c:f>liquid!$AZ$42:$AZ$43</c:f>
                <c:numCache>
                  <c:formatCode>General</c:formatCode>
                  <c:ptCount val="2"/>
                  <c:pt idx="0">
                    <c:v>0.4</c:v>
                  </c:pt>
                  <c:pt idx="1">
                    <c:v>0.34</c:v>
                  </c:pt>
                </c:numCache>
              </c:numRef>
            </c:plus>
            <c:minus>
              <c:numRef>
                <c:f>liquid!$AZ$42:$AZ$43</c:f>
                <c:numCache>
                  <c:formatCode>General</c:formatCode>
                  <c:ptCount val="2"/>
                  <c:pt idx="0">
                    <c:v>0.4</c:v>
                  </c:pt>
                  <c:pt idx="1">
                    <c:v>0.34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liquid!$AI$42:$AI$43</c:f>
              <c:numCache>
                <c:formatCode>0.00</c:formatCode>
                <c:ptCount val="2"/>
                <c:pt idx="0">
                  <c:v>1050</c:v>
                </c:pt>
                <c:pt idx="1">
                  <c:v>1000</c:v>
                </c:pt>
              </c:numCache>
            </c:numRef>
          </c:xVal>
          <c:yVal>
            <c:numRef>
              <c:f>liquid!$AY$42:$AY$43</c:f>
              <c:numCache>
                <c:formatCode>General</c:formatCode>
                <c:ptCount val="2"/>
                <c:pt idx="0">
                  <c:v>5.1100000000000003</c:v>
                </c:pt>
                <c:pt idx="1">
                  <c:v>2.94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98CD-4C78-A896-EA1B80EB29B7}"/>
            </c:ext>
          </c:extLst>
        </c:ser>
        <c:ser>
          <c:idx val="8"/>
          <c:order val="3"/>
          <c:tx>
            <c:v>25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rgbClr val="FF00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liquid!$AZ$44:$AZ$46</c:f>
                <c:numCache>
                  <c:formatCode>General</c:formatCode>
                  <c:ptCount val="3"/>
                  <c:pt idx="0">
                    <c:v>0.14000000000000001</c:v>
                  </c:pt>
                  <c:pt idx="1">
                    <c:v>0.15</c:v>
                  </c:pt>
                  <c:pt idx="2">
                    <c:v>0.19</c:v>
                  </c:pt>
                </c:numCache>
              </c:numRef>
            </c:plus>
            <c:minus>
              <c:numRef>
                <c:f>liquid!$AZ$44:$AZ$46</c:f>
                <c:numCache>
                  <c:formatCode>General</c:formatCode>
                  <c:ptCount val="3"/>
                  <c:pt idx="0">
                    <c:v>0.14000000000000001</c:v>
                  </c:pt>
                  <c:pt idx="1">
                    <c:v>0.15</c:v>
                  </c:pt>
                  <c:pt idx="2">
                    <c:v>0.19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liquid!$AI$44:$AI$46</c:f>
              <c:numCache>
                <c:formatCode>0.00</c:formatCode>
                <c:ptCount val="3"/>
                <c:pt idx="0">
                  <c:v>1165</c:v>
                </c:pt>
                <c:pt idx="1">
                  <c:v>1100</c:v>
                </c:pt>
                <c:pt idx="2">
                  <c:v>1050</c:v>
                </c:pt>
              </c:numCache>
            </c:numRef>
          </c:xVal>
          <c:yVal>
            <c:numRef>
              <c:f>liquid!$AY$44:$AY$46</c:f>
              <c:numCache>
                <c:formatCode>General</c:formatCode>
                <c:ptCount val="3"/>
                <c:pt idx="0">
                  <c:v>6.48</c:v>
                </c:pt>
                <c:pt idx="1">
                  <c:v>6.32</c:v>
                </c:pt>
                <c:pt idx="2">
                  <c:v>5.57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98CD-4C78-A896-EA1B80EB29B7}"/>
            </c:ext>
          </c:extLst>
        </c:ser>
        <c:ser>
          <c:idx val="9"/>
          <c:order val="4"/>
          <c:tx>
            <c:v>Ti = 1210 - 1230 °C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8"/>
            <c:spPr>
              <a:noFill/>
              <a:ln w="19050">
                <a:solidFill>
                  <a:srgbClr val="7030A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liquid!$AZ$47:$AZ$53</c:f>
                <c:numCache>
                  <c:formatCode>General</c:formatCode>
                  <c:ptCount val="7"/>
                  <c:pt idx="0">
                    <c:v>0.08</c:v>
                  </c:pt>
                  <c:pt idx="1">
                    <c:v>7.0000000000000007E-2</c:v>
                  </c:pt>
                  <c:pt idx="2">
                    <c:v>0.12</c:v>
                  </c:pt>
                  <c:pt idx="3">
                    <c:v>0.11</c:v>
                  </c:pt>
                  <c:pt idx="4">
                    <c:v>0.1</c:v>
                  </c:pt>
                  <c:pt idx="5">
                    <c:v>0.25</c:v>
                  </c:pt>
                  <c:pt idx="6">
                    <c:v>0.16</c:v>
                  </c:pt>
                </c:numCache>
              </c:numRef>
            </c:plus>
            <c:minus>
              <c:numRef>
                <c:f>liquid!$AZ$47:$AZ$53</c:f>
                <c:numCache>
                  <c:formatCode>General</c:formatCode>
                  <c:ptCount val="7"/>
                  <c:pt idx="0">
                    <c:v>0.08</c:v>
                  </c:pt>
                  <c:pt idx="1">
                    <c:v>7.0000000000000007E-2</c:v>
                  </c:pt>
                  <c:pt idx="2">
                    <c:v>0.12</c:v>
                  </c:pt>
                  <c:pt idx="3">
                    <c:v>0.11</c:v>
                  </c:pt>
                  <c:pt idx="4">
                    <c:v>0.1</c:v>
                  </c:pt>
                  <c:pt idx="5">
                    <c:v>0.25</c:v>
                  </c:pt>
                  <c:pt idx="6">
                    <c:v>0.16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liquid!$AI$47:$AI$53</c:f>
              <c:numCache>
                <c:formatCode>0.00</c:formatCode>
                <c:ptCount val="7"/>
                <c:pt idx="0">
                  <c:v>1165</c:v>
                </c:pt>
                <c:pt idx="1">
                  <c:v>1140</c:v>
                </c:pt>
                <c:pt idx="2">
                  <c:v>1130</c:v>
                </c:pt>
                <c:pt idx="3">
                  <c:v>1120</c:v>
                </c:pt>
                <c:pt idx="4">
                  <c:v>1100</c:v>
                </c:pt>
                <c:pt idx="5">
                  <c:v>1165</c:v>
                </c:pt>
                <c:pt idx="6">
                  <c:v>1100</c:v>
                </c:pt>
              </c:numCache>
            </c:numRef>
          </c:xVal>
          <c:yVal>
            <c:numRef>
              <c:f>liquid!$AY$47:$AY$53</c:f>
              <c:numCache>
                <c:formatCode>General</c:formatCode>
                <c:ptCount val="7"/>
                <c:pt idx="0">
                  <c:v>5.17</c:v>
                </c:pt>
                <c:pt idx="1">
                  <c:v>5.03</c:v>
                </c:pt>
                <c:pt idx="2">
                  <c:v>6.14</c:v>
                </c:pt>
                <c:pt idx="3">
                  <c:v>5.82</c:v>
                </c:pt>
                <c:pt idx="4">
                  <c:v>5.52</c:v>
                </c:pt>
                <c:pt idx="5">
                  <c:v>5.61</c:v>
                </c:pt>
                <c:pt idx="6">
                  <c:v>5.14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98CD-4C78-A896-EA1B80EB29B7}"/>
            </c:ext>
          </c:extLst>
        </c:ser>
        <c:ser>
          <c:idx val="10"/>
          <c:order val="5"/>
          <c:tx>
            <c:v>MELTS</c:v>
          </c:tx>
          <c:spPr>
            <a:ln w="1587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'Rhyolite MELTS'!$C$5:$C$25</c:f>
              <c:numCache>
                <c:formatCode>0.00</c:formatCode>
                <c:ptCount val="21"/>
                <c:pt idx="0">
                  <c:v>1200</c:v>
                </c:pt>
                <c:pt idx="1">
                  <c:v>1190</c:v>
                </c:pt>
                <c:pt idx="2">
                  <c:v>1180</c:v>
                </c:pt>
                <c:pt idx="3">
                  <c:v>1170</c:v>
                </c:pt>
                <c:pt idx="4">
                  <c:v>1160</c:v>
                </c:pt>
                <c:pt idx="5">
                  <c:v>1150</c:v>
                </c:pt>
                <c:pt idx="6">
                  <c:v>1140</c:v>
                </c:pt>
                <c:pt idx="7">
                  <c:v>1130</c:v>
                </c:pt>
                <c:pt idx="8">
                  <c:v>1120</c:v>
                </c:pt>
                <c:pt idx="9">
                  <c:v>1110</c:v>
                </c:pt>
                <c:pt idx="10">
                  <c:v>1100</c:v>
                </c:pt>
                <c:pt idx="11">
                  <c:v>1090</c:v>
                </c:pt>
                <c:pt idx="12">
                  <c:v>1080</c:v>
                </c:pt>
                <c:pt idx="13">
                  <c:v>1070</c:v>
                </c:pt>
                <c:pt idx="14">
                  <c:v>1060</c:v>
                </c:pt>
                <c:pt idx="15">
                  <c:v>1050</c:v>
                </c:pt>
                <c:pt idx="16">
                  <c:v>1040</c:v>
                </c:pt>
                <c:pt idx="17">
                  <c:v>1030</c:v>
                </c:pt>
                <c:pt idx="18">
                  <c:v>1020</c:v>
                </c:pt>
                <c:pt idx="19">
                  <c:v>1010</c:v>
                </c:pt>
                <c:pt idx="20">
                  <c:v>1000</c:v>
                </c:pt>
              </c:numCache>
            </c:numRef>
          </c:xVal>
          <c:yVal>
            <c:numRef>
              <c:f>'Rhyolite MELTS'!$F$5:$F$25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98CD-4C78-A896-EA1B80EB2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097616"/>
        <c:axId val="356082256"/>
      </c:scatterChart>
      <c:valAx>
        <c:axId val="356097616"/>
        <c:scaling>
          <c:orientation val="maxMin"/>
          <c:max val="1200"/>
          <c:min val="1000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82256"/>
        <c:crosses val="autoZero"/>
        <c:crossBetween val="midCat"/>
      </c:valAx>
      <c:valAx>
        <c:axId val="356082256"/>
        <c:scaling>
          <c:orientation val="minMax"/>
          <c:min val="2.5"/>
        </c:scaling>
        <c:delete val="0"/>
        <c:axPos val="r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2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CaO (wt.%)</a:t>
                </a:r>
              </a:p>
            </c:rich>
          </c:tx>
          <c:layout>
            <c:manualLayout>
              <c:xMode val="edge"/>
              <c:yMode val="edge"/>
              <c:x val="0.947917558911331"/>
              <c:y val="0.271644973531563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97616"/>
        <c:crossesAt val="1000"/>
        <c:crossBetween val="midCat"/>
        <c:majorUnit val="1"/>
        <c:minorUnit val="0.5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613079615048126E-2"/>
          <c:y val="8.8379629629629614E-2"/>
          <c:w val="0.80136351706036746"/>
          <c:h val="0.72588764946048412"/>
        </c:manualLayout>
      </c:layout>
      <c:scatterChart>
        <c:scatterStyle val="lineMarker"/>
        <c:varyColors val="0"/>
        <c:ser>
          <c:idx val="1"/>
          <c:order val="0"/>
          <c:tx>
            <c:v>ISO_No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liquid!$AN$15:$AN$18</c:f>
                <c:numCache>
                  <c:formatCode>General</c:formatCode>
                  <c:ptCount val="4"/>
                  <c:pt idx="0">
                    <c:v>0.1</c:v>
                  </c:pt>
                  <c:pt idx="1">
                    <c:v>0.08</c:v>
                  </c:pt>
                  <c:pt idx="2">
                    <c:v>0.16</c:v>
                  </c:pt>
                  <c:pt idx="3">
                    <c:v>0.19</c:v>
                  </c:pt>
                </c:numCache>
              </c:numRef>
            </c:plus>
            <c:minus>
              <c:numRef>
                <c:f>liquid!$AN$15:$AN$18</c:f>
                <c:numCache>
                  <c:formatCode>General</c:formatCode>
                  <c:ptCount val="4"/>
                  <c:pt idx="0">
                    <c:v>0.1</c:v>
                  </c:pt>
                  <c:pt idx="1">
                    <c:v>0.08</c:v>
                  </c:pt>
                  <c:pt idx="2">
                    <c:v>0.16</c:v>
                  </c:pt>
                  <c:pt idx="3">
                    <c:v>0.19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liquid!$AI$15:$AI$18</c:f>
              <c:numCache>
                <c:formatCode>General</c:formatCode>
                <c:ptCount val="4"/>
                <c:pt idx="0">
                  <c:v>1200</c:v>
                </c:pt>
                <c:pt idx="1">
                  <c:v>1190</c:v>
                </c:pt>
                <c:pt idx="2">
                  <c:v>1180</c:v>
                </c:pt>
                <c:pt idx="3">
                  <c:v>1150</c:v>
                </c:pt>
              </c:numCache>
            </c:numRef>
          </c:xVal>
          <c:yVal>
            <c:numRef>
              <c:f>liquid!$AM$15:$AM$18</c:f>
              <c:numCache>
                <c:formatCode>General</c:formatCode>
                <c:ptCount val="4"/>
                <c:pt idx="0">
                  <c:v>16.41</c:v>
                </c:pt>
                <c:pt idx="1">
                  <c:v>16.78</c:v>
                </c:pt>
                <c:pt idx="2">
                  <c:v>16.96</c:v>
                </c:pt>
                <c:pt idx="3">
                  <c:v>15.14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568-4563-B7CC-29C6A84B8853}"/>
            </c:ext>
          </c:extLst>
        </c:ser>
        <c:ser>
          <c:idx val="6"/>
          <c:order val="1"/>
          <c:tx>
            <c:v>MELTS</c:v>
          </c:tx>
          <c:spPr>
            <a:ln w="15875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'Rhyolite MELTS'!$C$5:$C$25</c:f>
              <c:numCache>
                <c:formatCode>0.00</c:formatCode>
                <c:ptCount val="21"/>
                <c:pt idx="0">
                  <c:v>1200</c:v>
                </c:pt>
                <c:pt idx="1">
                  <c:v>1190</c:v>
                </c:pt>
                <c:pt idx="2">
                  <c:v>1180</c:v>
                </c:pt>
                <c:pt idx="3">
                  <c:v>1170</c:v>
                </c:pt>
                <c:pt idx="4">
                  <c:v>1160</c:v>
                </c:pt>
                <c:pt idx="5">
                  <c:v>1150</c:v>
                </c:pt>
                <c:pt idx="6">
                  <c:v>1140</c:v>
                </c:pt>
                <c:pt idx="7">
                  <c:v>1130</c:v>
                </c:pt>
                <c:pt idx="8">
                  <c:v>1120</c:v>
                </c:pt>
                <c:pt idx="9">
                  <c:v>1110</c:v>
                </c:pt>
                <c:pt idx="10">
                  <c:v>1100</c:v>
                </c:pt>
                <c:pt idx="11">
                  <c:v>1090</c:v>
                </c:pt>
                <c:pt idx="12">
                  <c:v>1080</c:v>
                </c:pt>
                <c:pt idx="13">
                  <c:v>1070</c:v>
                </c:pt>
                <c:pt idx="14">
                  <c:v>1060</c:v>
                </c:pt>
                <c:pt idx="15">
                  <c:v>1050</c:v>
                </c:pt>
                <c:pt idx="16">
                  <c:v>1040</c:v>
                </c:pt>
                <c:pt idx="17">
                  <c:v>1030</c:v>
                </c:pt>
                <c:pt idx="18">
                  <c:v>1020</c:v>
                </c:pt>
                <c:pt idx="19">
                  <c:v>1010</c:v>
                </c:pt>
                <c:pt idx="20">
                  <c:v>1000</c:v>
                </c:pt>
              </c:numCache>
            </c:numRef>
          </c:xVal>
          <c:yVal>
            <c:numRef>
              <c:f>'Rhyolite MELTS'!$G$5:$G$25</c:f>
              <c:numCache>
                <c:formatCode>0.00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568-4563-B7CC-29C6A84B8853}"/>
            </c:ext>
          </c:extLst>
        </c:ser>
        <c:ser>
          <c:idx val="7"/>
          <c:order val="2"/>
          <c:tx>
            <c:v>1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rgbClr val="7030A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liquid!$AN$38:$AN$41</c:f>
                <c:numCache>
                  <c:formatCode>General</c:formatCode>
                  <c:ptCount val="4"/>
                  <c:pt idx="0">
                    <c:v>0.12</c:v>
                  </c:pt>
                  <c:pt idx="1">
                    <c:v>0.4</c:v>
                  </c:pt>
                  <c:pt idx="2">
                    <c:v>0.15</c:v>
                  </c:pt>
                  <c:pt idx="3">
                    <c:v>0.39</c:v>
                  </c:pt>
                </c:numCache>
              </c:numRef>
            </c:plus>
            <c:minus>
              <c:numRef>
                <c:f>liquid!$AN$38:$AN$41</c:f>
                <c:numCache>
                  <c:formatCode>General</c:formatCode>
                  <c:ptCount val="4"/>
                  <c:pt idx="0">
                    <c:v>0.12</c:v>
                  </c:pt>
                  <c:pt idx="1">
                    <c:v>0.4</c:v>
                  </c:pt>
                  <c:pt idx="2">
                    <c:v>0.15</c:v>
                  </c:pt>
                  <c:pt idx="3">
                    <c:v>0.39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liquid!$AI$38:$AI$41</c:f>
              <c:numCache>
                <c:formatCode>0.00</c:formatCode>
                <c:ptCount val="4"/>
                <c:pt idx="0">
                  <c:v>1165</c:v>
                </c:pt>
                <c:pt idx="1">
                  <c:v>1140</c:v>
                </c:pt>
                <c:pt idx="2">
                  <c:v>1120</c:v>
                </c:pt>
                <c:pt idx="3">
                  <c:v>1100</c:v>
                </c:pt>
              </c:numCache>
            </c:numRef>
          </c:xVal>
          <c:yVal>
            <c:numRef>
              <c:f>liquid!$AM$38:$AM$41</c:f>
              <c:numCache>
                <c:formatCode>0.00</c:formatCode>
                <c:ptCount val="4"/>
                <c:pt idx="0">
                  <c:v>16.239999999999998</c:v>
                </c:pt>
                <c:pt idx="1">
                  <c:v>15.41</c:v>
                </c:pt>
                <c:pt idx="2">
                  <c:v>14.15</c:v>
                </c:pt>
                <c:pt idx="3">
                  <c:v>13.71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2568-4563-B7CC-29C6A84B8853}"/>
            </c:ext>
          </c:extLst>
        </c:ser>
        <c:ser>
          <c:idx val="8"/>
          <c:order val="3"/>
          <c:tx>
            <c:v>9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chemeClr val="accent6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liquid!$AN$42:$AN$43</c:f>
                <c:numCache>
                  <c:formatCode>General</c:formatCode>
                  <c:ptCount val="2"/>
                  <c:pt idx="0">
                    <c:v>0.57999999999999996</c:v>
                  </c:pt>
                  <c:pt idx="1">
                    <c:v>0.84</c:v>
                  </c:pt>
                </c:numCache>
              </c:numRef>
            </c:plus>
            <c:minus>
              <c:numRef>
                <c:f>liquid!$AN$42:$AN$43</c:f>
                <c:numCache>
                  <c:formatCode>General</c:formatCode>
                  <c:ptCount val="2"/>
                  <c:pt idx="0">
                    <c:v>0.57999999999999996</c:v>
                  </c:pt>
                  <c:pt idx="1">
                    <c:v>0.84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liquid!$AI$42:$AI$43</c:f>
              <c:numCache>
                <c:formatCode>0.00</c:formatCode>
                <c:ptCount val="2"/>
                <c:pt idx="0">
                  <c:v>1050</c:v>
                </c:pt>
                <c:pt idx="1">
                  <c:v>1000</c:v>
                </c:pt>
              </c:numCache>
            </c:numRef>
          </c:xVal>
          <c:yVal>
            <c:numRef>
              <c:f>liquid!$AM$42:$AM$43</c:f>
              <c:numCache>
                <c:formatCode>0.00</c:formatCode>
                <c:ptCount val="2"/>
                <c:pt idx="0">
                  <c:v>12.12</c:v>
                </c:pt>
                <c:pt idx="1">
                  <c:v>13.88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2568-4563-B7CC-29C6A84B8853}"/>
            </c:ext>
          </c:extLst>
        </c:ser>
        <c:ser>
          <c:idx val="9"/>
          <c:order val="4"/>
          <c:tx>
            <c:v>25 °C/h_No seed</c:v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noFill/>
              <a:ln w="19050">
                <a:solidFill>
                  <a:srgbClr val="EE00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liquid!$AN$44:$AN$46</c:f>
                <c:numCache>
                  <c:formatCode>General</c:formatCode>
                  <c:ptCount val="3"/>
                  <c:pt idx="0">
                    <c:v>0.06</c:v>
                  </c:pt>
                  <c:pt idx="1">
                    <c:v>0.82</c:v>
                  </c:pt>
                  <c:pt idx="2">
                    <c:v>1.1100000000000001</c:v>
                  </c:pt>
                </c:numCache>
              </c:numRef>
            </c:plus>
            <c:minus>
              <c:numRef>
                <c:f>liquid!$AN$44:$AN$46</c:f>
                <c:numCache>
                  <c:formatCode>General</c:formatCode>
                  <c:ptCount val="3"/>
                  <c:pt idx="0">
                    <c:v>0.06</c:v>
                  </c:pt>
                  <c:pt idx="1">
                    <c:v>0.82</c:v>
                  </c:pt>
                  <c:pt idx="2">
                    <c:v>1.1100000000000001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liquid!$AI$44:$AI$46</c:f>
              <c:numCache>
                <c:formatCode>0.00</c:formatCode>
                <c:ptCount val="3"/>
                <c:pt idx="0">
                  <c:v>1165</c:v>
                </c:pt>
                <c:pt idx="1">
                  <c:v>1100</c:v>
                </c:pt>
                <c:pt idx="2">
                  <c:v>1050</c:v>
                </c:pt>
              </c:numCache>
            </c:numRef>
          </c:xVal>
          <c:yVal>
            <c:numRef>
              <c:f>liquid!$AM$44:$AM$46</c:f>
              <c:numCache>
                <c:formatCode>0.00</c:formatCode>
                <c:ptCount val="3"/>
                <c:pt idx="0">
                  <c:v>16.48</c:v>
                </c:pt>
                <c:pt idx="1">
                  <c:v>15.98</c:v>
                </c:pt>
                <c:pt idx="2">
                  <c:v>13.57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2568-4563-B7CC-29C6A84B8853}"/>
            </c:ext>
          </c:extLst>
        </c:ser>
        <c:ser>
          <c:idx val="10"/>
          <c:order val="5"/>
          <c:tx>
            <c:v>Ti = 1210 - 1230 °C</c:v>
          </c:tx>
          <c:spPr>
            <a:ln w="25400" cap="rnd">
              <a:noFill/>
              <a:round/>
            </a:ln>
            <a:effectLst/>
          </c:spPr>
          <c:marker>
            <c:symbol val="square"/>
            <c:size val="9"/>
            <c:spPr>
              <a:noFill/>
              <a:ln w="19050">
                <a:solidFill>
                  <a:srgbClr val="7030A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liquid!$AN$47:$AN$53</c:f>
                <c:numCache>
                  <c:formatCode>General</c:formatCode>
                  <c:ptCount val="7"/>
                  <c:pt idx="0">
                    <c:v>0.15</c:v>
                  </c:pt>
                  <c:pt idx="1">
                    <c:v>0.12</c:v>
                  </c:pt>
                  <c:pt idx="2">
                    <c:v>0.54</c:v>
                  </c:pt>
                  <c:pt idx="3">
                    <c:v>0.45</c:v>
                  </c:pt>
                  <c:pt idx="4">
                    <c:v>0.25</c:v>
                  </c:pt>
                  <c:pt idx="5">
                    <c:v>0.26</c:v>
                  </c:pt>
                  <c:pt idx="6">
                    <c:v>0.61</c:v>
                  </c:pt>
                </c:numCache>
              </c:numRef>
            </c:plus>
            <c:minus>
              <c:numRef>
                <c:f>liquid!$AN$47:$AN$53</c:f>
                <c:numCache>
                  <c:formatCode>General</c:formatCode>
                  <c:ptCount val="7"/>
                  <c:pt idx="0">
                    <c:v>0.15</c:v>
                  </c:pt>
                  <c:pt idx="1">
                    <c:v>0.12</c:v>
                  </c:pt>
                  <c:pt idx="2">
                    <c:v>0.54</c:v>
                  </c:pt>
                  <c:pt idx="3">
                    <c:v>0.45</c:v>
                  </c:pt>
                  <c:pt idx="4">
                    <c:v>0.25</c:v>
                  </c:pt>
                  <c:pt idx="5">
                    <c:v>0.26</c:v>
                  </c:pt>
                  <c:pt idx="6">
                    <c:v>0.61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fixedVal"/>
            <c:noEndCap val="0"/>
            <c:val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liquid!$AI$47:$AI$53</c:f>
              <c:numCache>
                <c:formatCode>0.00</c:formatCode>
                <c:ptCount val="7"/>
                <c:pt idx="0">
                  <c:v>1165</c:v>
                </c:pt>
                <c:pt idx="1">
                  <c:v>1140</c:v>
                </c:pt>
                <c:pt idx="2">
                  <c:v>1130</c:v>
                </c:pt>
                <c:pt idx="3">
                  <c:v>1120</c:v>
                </c:pt>
                <c:pt idx="4">
                  <c:v>1100</c:v>
                </c:pt>
                <c:pt idx="5">
                  <c:v>1165</c:v>
                </c:pt>
                <c:pt idx="6">
                  <c:v>1100</c:v>
                </c:pt>
              </c:numCache>
            </c:numRef>
          </c:xVal>
          <c:yVal>
            <c:numRef>
              <c:f>liquid!$AM$47:$AM$53</c:f>
              <c:numCache>
                <c:formatCode>0.00</c:formatCode>
                <c:ptCount val="7"/>
                <c:pt idx="0">
                  <c:v>18.190000000000001</c:v>
                </c:pt>
                <c:pt idx="1">
                  <c:v>18.46</c:v>
                </c:pt>
                <c:pt idx="2">
                  <c:v>15.91</c:v>
                </c:pt>
                <c:pt idx="3">
                  <c:v>15.01</c:v>
                </c:pt>
                <c:pt idx="4">
                  <c:v>14.98</c:v>
                </c:pt>
                <c:pt idx="5">
                  <c:v>17.68</c:v>
                </c:pt>
                <c:pt idx="6">
                  <c:v>14.68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2568-4563-B7CC-29C6A84B8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097616"/>
        <c:axId val="356082256"/>
      </c:scatterChart>
      <c:valAx>
        <c:axId val="356097616"/>
        <c:scaling>
          <c:orientation val="maxMin"/>
          <c:max val="1200"/>
          <c:min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82256"/>
        <c:crosses val="autoZero"/>
        <c:crossBetween val="midCat"/>
      </c:valAx>
      <c:valAx>
        <c:axId val="356082256"/>
        <c:scaling>
          <c:orientation val="minMax"/>
          <c:max val="19"/>
          <c:min val="8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FR" sz="12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Al</a:t>
                </a:r>
                <a:r>
                  <a:rPr lang="fr-FR" sz="1200" baseline="-25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2</a:t>
                </a:r>
                <a:r>
                  <a:rPr lang="fr-FR" sz="12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O</a:t>
                </a:r>
                <a:r>
                  <a:rPr lang="fr-FR" sz="1200" baseline="-250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3</a:t>
                </a:r>
                <a:r>
                  <a:rPr lang="fr-FR" sz="12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(wt.%)</a:t>
                </a:r>
              </a:p>
            </c:rich>
          </c:tx>
          <c:layout>
            <c:manualLayout>
              <c:xMode val="edge"/>
              <c:yMode val="edge"/>
              <c:x val="0.95244444444444443"/>
              <c:y val="0.3045990084572761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0" sourceLinked="0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6097616"/>
        <c:crossesAt val="1000"/>
        <c:crossBetween val="midCat"/>
        <c:majorUnit val="2"/>
        <c:minorUnit val="1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tx1">
                  <a:lumMod val="50000"/>
                  <a:lumOff val="50000"/>
                </a:schemeClr>
              </a:solidFill>
              <a:ln w="6350">
                <a:solidFill>
                  <a:schemeClr val="tx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tx1"/>
                </a:solidFill>
                <a:prstDash val="dash"/>
              </a:ln>
              <a:effectLst/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0.2044129900429113"/>
                  <c:y val="0.4126854627042587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fr-FR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'EDS and WDS'!$E$4:$E$16</c:f>
                <c:numCache>
                  <c:formatCode>General</c:formatCode>
                  <c:ptCount val="13"/>
                  <c:pt idx="0">
                    <c:v>3.2718033841191811E-2</c:v>
                  </c:pt>
                  <c:pt idx="1">
                    <c:v>2.0267083551239913E-2</c:v>
                  </c:pt>
                  <c:pt idx="2">
                    <c:v>0.04</c:v>
                  </c:pt>
                  <c:pt idx="3">
                    <c:v>0.06</c:v>
                  </c:pt>
                  <c:pt idx="4">
                    <c:v>0.03</c:v>
                  </c:pt>
                  <c:pt idx="5">
                    <c:v>0.04</c:v>
                  </c:pt>
                  <c:pt idx="6">
                    <c:v>0.01</c:v>
                  </c:pt>
                  <c:pt idx="7">
                    <c:v>0.01</c:v>
                  </c:pt>
                  <c:pt idx="8">
                    <c:v>0.01</c:v>
                  </c:pt>
                  <c:pt idx="9">
                    <c:v>0.01</c:v>
                  </c:pt>
                  <c:pt idx="10">
                    <c:v>0.03</c:v>
                  </c:pt>
                  <c:pt idx="11">
                    <c:v>0.02</c:v>
                  </c:pt>
                  <c:pt idx="12">
                    <c:v>0.02</c:v>
                  </c:pt>
                </c:numCache>
              </c:numRef>
            </c:plus>
            <c:minus>
              <c:numRef>
                <c:f>'EDS and WDS'!$E$4:$E$16</c:f>
                <c:numCache>
                  <c:formatCode>General</c:formatCode>
                  <c:ptCount val="13"/>
                  <c:pt idx="0">
                    <c:v>3.2718033841191811E-2</c:v>
                  </c:pt>
                  <c:pt idx="1">
                    <c:v>2.0267083551239913E-2</c:v>
                  </c:pt>
                  <c:pt idx="2">
                    <c:v>0.04</c:v>
                  </c:pt>
                  <c:pt idx="3">
                    <c:v>0.06</c:v>
                  </c:pt>
                  <c:pt idx="4">
                    <c:v>0.03</c:v>
                  </c:pt>
                  <c:pt idx="5">
                    <c:v>0.04</c:v>
                  </c:pt>
                  <c:pt idx="6">
                    <c:v>0.01</c:v>
                  </c:pt>
                  <c:pt idx="7">
                    <c:v>0.01</c:v>
                  </c:pt>
                  <c:pt idx="8">
                    <c:v>0.01</c:v>
                  </c:pt>
                  <c:pt idx="9">
                    <c:v>0.01</c:v>
                  </c:pt>
                  <c:pt idx="10">
                    <c:v>0.03</c:v>
                  </c:pt>
                  <c:pt idx="11">
                    <c:v>0.02</c:v>
                  </c:pt>
                  <c:pt idx="12">
                    <c:v>0.02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x"/>
            <c:errBarType val="both"/>
            <c:errValType val="cust"/>
            <c:noEndCap val="0"/>
            <c:plus>
              <c:numRef>
                <c:f>'EDS and WDS'!$C$4:$C$16</c:f>
                <c:numCache>
                  <c:formatCode>General</c:formatCode>
                  <c:ptCount val="13"/>
                  <c:pt idx="0">
                    <c:v>1.378306790861196E-2</c:v>
                  </c:pt>
                  <c:pt idx="1">
                    <c:v>1.2098707069617546E-2</c:v>
                  </c:pt>
                  <c:pt idx="2">
                    <c:v>0.03</c:v>
                  </c:pt>
                  <c:pt idx="3">
                    <c:v>0.04</c:v>
                  </c:pt>
                  <c:pt idx="4">
                    <c:v>0.04</c:v>
                  </c:pt>
                  <c:pt idx="5">
                    <c:v>0.06</c:v>
                  </c:pt>
                  <c:pt idx="6">
                    <c:v>0.01</c:v>
                  </c:pt>
                  <c:pt idx="7">
                    <c:v>0.01</c:v>
                  </c:pt>
                  <c:pt idx="8">
                    <c:v>0.01</c:v>
                  </c:pt>
                  <c:pt idx="9">
                    <c:v>0.03</c:v>
                  </c:pt>
                  <c:pt idx="10">
                    <c:v>0.02</c:v>
                  </c:pt>
                  <c:pt idx="11">
                    <c:v>0.02</c:v>
                  </c:pt>
                  <c:pt idx="12">
                    <c:v>0.03</c:v>
                  </c:pt>
                </c:numCache>
              </c:numRef>
            </c:plus>
            <c:minus>
              <c:numRef>
                <c:f>'EDS and WDS'!$C$4:$C$16</c:f>
                <c:numCache>
                  <c:formatCode>General</c:formatCode>
                  <c:ptCount val="13"/>
                  <c:pt idx="0">
                    <c:v>1.378306790861196E-2</c:v>
                  </c:pt>
                  <c:pt idx="1">
                    <c:v>1.2098707069617546E-2</c:v>
                  </c:pt>
                  <c:pt idx="2">
                    <c:v>0.03</c:v>
                  </c:pt>
                  <c:pt idx="3">
                    <c:v>0.04</c:v>
                  </c:pt>
                  <c:pt idx="4">
                    <c:v>0.04</c:v>
                  </c:pt>
                  <c:pt idx="5">
                    <c:v>0.06</c:v>
                  </c:pt>
                  <c:pt idx="6">
                    <c:v>0.01</c:v>
                  </c:pt>
                  <c:pt idx="7">
                    <c:v>0.01</c:v>
                  </c:pt>
                  <c:pt idx="8">
                    <c:v>0.01</c:v>
                  </c:pt>
                  <c:pt idx="9">
                    <c:v>0.03</c:v>
                  </c:pt>
                  <c:pt idx="10">
                    <c:v>0.02</c:v>
                  </c:pt>
                  <c:pt idx="11">
                    <c:v>0.02</c:v>
                  </c:pt>
                  <c:pt idx="12">
                    <c:v>0.03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'EDS and WDS'!$B$4:$B$16</c:f>
              <c:numCache>
                <c:formatCode>0.00</c:formatCode>
                <c:ptCount val="13"/>
                <c:pt idx="0">
                  <c:v>0.64498903210243319</c:v>
                </c:pt>
                <c:pt idx="1">
                  <c:v>0.58693717649350441</c:v>
                </c:pt>
                <c:pt idx="2" formatCode="General">
                  <c:v>0.53</c:v>
                </c:pt>
                <c:pt idx="3" formatCode="General">
                  <c:v>0.49</c:v>
                </c:pt>
                <c:pt idx="4" formatCode="General">
                  <c:v>0.54</c:v>
                </c:pt>
                <c:pt idx="5" formatCode="General">
                  <c:v>0.44</c:v>
                </c:pt>
                <c:pt idx="6" formatCode="General">
                  <c:v>0.62</c:v>
                </c:pt>
                <c:pt idx="7" formatCode="General">
                  <c:v>0.6</c:v>
                </c:pt>
                <c:pt idx="8" formatCode="General">
                  <c:v>0.6</c:v>
                </c:pt>
                <c:pt idx="9" formatCode="General">
                  <c:v>0.57999999999999996</c:v>
                </c:pt>
                <c:pt idx="10" formatCode="General">
                  <c:v>0.49</c:v>
                </c:pt>
                <c:pt idx="11" formatCode="General">
                  <c:v>0.51</c:v>
                </c:pt>
                <c:pt idx="12" formatCode="General">
                  <c:v>0.51</c:v>
                </c:pt>
              </c:numCache>
            </c:numRef>
          </c:xVal>
          <c:yVal>
            <c:numRef>
              <c:f>'EDS and WDS'!$D$4:$D$16</c:f>
              <c:numCache>
                <c:formatCode>0.00</c:formatCode>
                <c:ptCount val="13"/>
                <c:pt idx="0">
                  <c:v>0.59322830598773935</c:v>
                </c:pt>
                <c:pt idx="1">
                  <c:v>0.59564781760215446</c:v>
                </c:pt>
                <c:pt idx="2" formatCode="General">
                  <c:v>0.55000000000000004</c:v>
                </c:pt>
                <c:pt idx="3" formatCode="General">
                  <c:v>0.57999999999999996</c:v>
                </c:pt>
                <c:pt idx="4" formatCode="General">
                  <c:v>0.5</c:v>
                </c:pt>
                <c:pt idx="5" formatCode="General">
                  <c:v>0.5</c:v>
                </c:pt>
                <c:pt idx="6" formatCode="General">
                  <c:v>0.6</c:v>
                </c:pt>
                <c:pt idx="7" formatCode="General">
                  <c:v>0.56000000000000005</c:v>
                </c:pt>
                <c:pt idx="8" formatCode="General">
                  <c:v>0.57999999999999996</c:v>
                </c:pt>
                <c:pt idx="9" formatCode="General">
                  <c:v>0.56999999999999995</c:v>
                </c:pt>
                <c:pt idx="10" formatCode="General">
                  <c:v>0.54</c:v>
                </c:pt>
                <c:pt idx="11" formatCode="General">
                  <c:v>0.52</c:v>
                </c:pt>
                <c:pt idx="12" formatCode="General">
                  <c:v>0.51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CE8-4749-A9D3-4D8D2E9E2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6379664"/>
        <c:axId val="1286392624"/>
      </c:scatterChart>
      <c:valAx>
        <c:axId val="1286379664"/>
        <c:scaling>
          <c:orientation val="minMax"/>
          <c:min val="0.30000000000000004"/>
        </c:scaling>
        <c:delete val="0"/>
        <c:axPos val="b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2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An content (EDS)</a:t>
                </a:r>
              </a:p>
            </c:rich>
          </c:tx>
          <c:layout>
            <c:manualLayout>
              <c:xMode val="edge"/>
              <c:yMode val="edge"/>
              <c:x val="0.4211354830646169"/>
              <c:y val="0.8933116586233174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0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86392624"/>
        <c:crosses val="autoZero"/>
        <c:crossBetween val="midCat"/>
        <c:majorUnit val="0.1"/>
        <c:minorUnit val="5.000000000000001E-2"/>
      </c:valAx>
      <c:valAx>
        <c:axId val="1286392624"/>
        <c:scaling>
          <c:orientation val="minMax"/>
          <c:max val="0.70000000000000007"/>
          <c:min val="0.30000000000000004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fr-BE" sz="12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An content (WDS)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2365201224846894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fr-FR"/>
            </a:p>
          </c:txPr>
        </c:title>
        <c:numFmt formatCode="0.0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86379664"/>
        <c:crosses val="autoZero"/>
        <c:crossBetween val="midCat"/>
        <c:majorUnit val="0.1"/>
        <c:minorUnit val="5.000000000000001E-2"/>
      </c:valAx>
      <c:spPr>
        <a:noFill/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3</xdr:row>
      <xdr:rowOff>66675</xdr:rowOff>
    </xdr:from>
    <xdr:to>
      <xdr:col>15</xdr:col>
      <xdr:colOff>457200</xdr:colOff>
      <xdr:row>13</xdr:row>
      <xdr:rowOff>161925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77A35D57-E5E0-5318-5B17-F25B33B1B07A}"/>
            </a:ext>
          </a:extLst>
        </xdr:cNvPr>
        <xdr:cNvSpPr txBox="1"/>
      </xdr:nvSpPr>
      <xdr:spPr>
        <a:xfrm>
          <a:off x="4591050" y="638175"/>
          <a:ext cx="7296150" cy="2000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Dynamics of plagioclase textural evolution and the role of thermal history on the nucleation process</a:t>
          </a:r>
          <a:endParaRPr lang="fr-FR" sz="18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Melvyn Billon</a:t>
          </a:r>
          <a:r>
            <a:rPr lang="en-US" sz="14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*, Jacqueline Vander Auwera</a:t>
          </a:r>
          <a:r>
            <a:rPr lang="en-US" sz="14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Olivier Namur</a:t>
          </a:r>
          <a:r>
            <a:rPr lang="en-US" sz="14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</a:t>
          </a:r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Marian Holness</a:t>
          </a:r>
          <a:r>
            <a:rPr lang="en-US" sz="14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  <a:r>
            <a:rPr lang="en-US" sz="14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Bernard Charlier</a:t>
          </a:r>
          <a:r>
            <a:rPr lang="en-US" sz="14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endParaRPr lang="fr-FR" sz="11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fr-BE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fr-BE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Département de Géologie, Université de Liège, Allée du Six Août 12, 4000 Liège, Belgium</a:t>
          </a:r>
          <a:endParaRPr lang="fr-FR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l"/>
          <a:r>
            <a:rPr lang="en-US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Department of Earth and Environmental Sciences, KULeuven, Celestijnenlaan 200E, 3001 Leuven, Belgium</a:t>
          </a:r>
          <a:endParaRPr lang="fr-FR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l"/>
          <a:r>
            <a:rPr lang="en-US" sz="1200" baseline="300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Department of Earth Sciences, University of Cambridge, Downing Street, Cambridge CB2 3EQ, UK</a:t>
          </a:r>
          <a:endParaRPr lang="fr-FR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216353</xdr:colOff>
      <xdr:row>18</xdr:row>
      <xdr:rowOff>175531</xdr:rowOff>
    </xdr:from>
    <xdr:to>
      <xdr:col>51</xdr:col>
      <xdr:colOff>340178</xdr:colOff>
      <xdr:row>29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645C89-DD9A-CF8F-48D7-6C515EB0F4A5}"/>
            </a:ext>
          </a:extLst>
        </xdr:cNvPr>
        <xdr:cNvSpPr txBox="1"/>
      </xdr:nvSpPr>
      <xdr:spPr>
        <a:xfrm>
          <a:off x="66265424" y="6815817"/>
          <a:ext cx="7621361" cy="26683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600" b="1">
              <a:latin typeface="Times New Roman" panose="02020603050405020304" pitchFamily="18" charset="0"/>
              <a:cs typeface="Times New Roman" panose="02020603050405020304" pitchFamily="18" charset="0"/>
            </a:rPr>
            <a:t>REFERENCES</a:t>
          </a:r>
          <a:endParaRPr lang="fr-FR" sz="16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fr-FR" sz="12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Bechon, T., Billon, M., Namur, O., Bolle, O., Fugmann, P., Foucart, H., Devidal, J.-L., Delmelle, N. &amp; Vander Auwera, J. (2022). Petrology of the magmatic system beneath Osorno volcano (Central Southern Volcanic Zone, Chile). </a:t>
          </a:r>
          <a:r>
            <a:rPr lang="en-US" sz="120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Lithos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426–427</a:t>
          </a:r>
          <a:r>
            <a:rPr lang="en-US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106777. </a:t>
          </a:r>
          <a:r>
            <a:rPr lang="en-US" sz="1200" b="1" u="sng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https://doi.org/10.1016/j.lithos.2022.106777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fr-FR" sz="1200">
              <a:latin typeface="Times New Roman" panose="02020603050405020304" pitchFamily="18" charset="0"/>
              <a:cs typeface="Times New Roman" panose="02020603050405020304" pitchFamily="18" charset="0"/>
            </a:rPr>
            <a:t>Govindaraju, K., 1994, 1994, Compilation of Working Values and Sample Description for 383 geostandards: Geostandards Newsletter, </a:t>
          </a:r>
          <a:r>
            <a:rPr lang="fr-FR" sz="1200" b="1">
              <a:latin typeface="Times New Roman" panose="02020603050405020304" pitchFamily="18" charset="0"/>
              <a:cs typeface="Times New Roman" panose="02020603050405020304" pitchFamily="18" charset="0"/>
            </a:rPr>
            <a:t>18</a:t>
          </a:r>
          <a:r>
            <a:rPr lang="fr-FR" sz="1200">
              <a:latin typeface="Times New Roman" panose="02020603050405020304" pitchFamily="18" charset="0"/>
              <a:cs typeface="Times New Roman" panose="02020603050405020304" pitchFamily="18" charset="0"/>
            </a:rPr>
            <a:t>(2), </a:t>
          </a:r>
          <a:r>
            <a:rPr lang="fr-FR" sz="1200" b="0">
              <a:latin typeface="Times New Roman" panose="02020603050405020304" pitchFamily="18" charset="0"/>
              <a:cs typeface="Times New Roman" panose="02020603050405020304" pitchFamily="18" charset="0"/>
            </a:rPr>
            <a:t>331</a:t>
          </a:r>
          <a:r>
            <a:rPr lang="fr-FR" sz="1200" b="1">
              <a:latin typeface="Times New Roman" panose="02020603050405020304" pitchFamily="18" charset="0"/>
              <a:cs typeface="Times New Roman" panose="02020603050405020304" pitchFamily="18" charset="0"/>
            </a:rPr>
            <a:t>. </a:t>
          </a:r>
          <a:r>
            <a:rPr lang="fr-FR" sz="12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r>
            <a:rPr lang="fr-FR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https://doi.org/10.1046/j.1365-2494.1998.53202081.x-i1</a:t>
          </a:r>
          <a:endParaRPr lang="fr-FR" sz="1200" b="0" i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2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200" b="1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Jochum, K.P., Nohl, U., Herwig, K., Lammel, E., Stoll, B. and Hofmann, A.W. (2005), GeoReM: A New Geochemical Database for Reference Materials and Isotopic Standards. Geostandards and Geoanalytical Research, </a:t>
          </a:r>
          <a:r>
            <a:rPr lang="fr-FR" sz="1200" b="1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29</a:t>
          </a:r>
          <a:r>
            <a:rPr lang="fr-FR" sz="12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 333-338.</a:t>
          </a:r>
          <a:r>
            <a:rPr lang="fr-FR" sz="1200" b="1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r>
            <a:rPr lang="fr-FR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https://doi.org/10.1111/j.1751-908X.2005.tb00904.x</a:t>
          </a:r>
          <a:endParaRPr lang="en-US" sz="1200" b="1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endParaRPr lang="fr-F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99</xdr:row>
      <xdr:rowOff>0</xdr:rowOff>
    </xdr:from>
    <xdr:to>
      <xdr:col>19</xdr:col>
      <xdr:colOff>341540</xdr:colOff>
      <xdr:row>113</xdr:row>
      <xdr:rowOff>1362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11EE033-6C8C-41D4-9568-A257649730AC}"/>
            </a:ext>
          </a:extLst>
        </xdr:cNvPr>
        <xdr:cNvSpPr txBox="1"/>
      </xdr:nvSpPr>
      <xdr:spPr>
        <a:xfrm>
          <a:off x="32766000" y="77873679"/>
          <a:ext cx="7621361" cy="26683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600" b="1">
              <a:latin typeface="Times New Roman" panose="02020603050405020304" pitchFamily="18" charset="0"/>
              <a:cs typeface="Times New Roman" panose="02020603050405020304" pitchFamily="18" charset="0"/>
            </a:rPr>
            <a:t>REFERENCES</a:t>
          </a:r>
        </a:p>
        <a:p>
          <a:endParaRPr lang="fr-FR" sz="16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fr-FR" sz="12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Óladóttir, B. A., Sigmarsson, O., Larsen, G., &amp; Devidal, J. L. (2011). Provenance of basaltic tephra from Vatnajökull subglacial volcanoes, Iceland, as determined by major-and trace-element analyses. </a:t>
          </a:r>
          <a:r>
            <a:rPr lang="fr-FR" sz="1200" b="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Holocene</a:t>
          </a:r>
          <a:r>
            <a:rPr lang="fr-FR" sz="12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 </a:t>
          </a:r>
          <a:r>
            <a:rPr lang="fr-FR" sz="1200" b="1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21</a:t>
          </a:r>
          <a:r>
            <a:rPr lang="fr-FR" sz="12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(7), 1037-1048. </a:t>
          </a:r>
          <a:r>
            <a:rPr lang="fr-FR" sz="1200" u="sng">
              <a:latin typeface="Times New Roman" panose="02020603050405020304" pitchFamily="18" charset="0"/>
              <a:cs typeface="Times New Roman" panose="02020603050405020304" pitchFamily="18" charset="0"/>
            </a:rPr>
            <a:t>DOI: 10.1177/0959683611400456</a:t>
          </a:r>
        </a:p>
        <a:p>
          <a:endParaRPr lang="fr-FR" sz="12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 b="0" i="0">
              <a:solidFill>
                <a:srgbClr val="222222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Jarosewich, E., Parkes, A. S., &amp; Wiggins, L. B. (1979). Microprobe analyses of four natural glasses and one mineral: an interlaboratory study of precision and accuracy. </a:t>
          </a:r>
          <a:r>
            <a:rPr lang="fr-FR" sz="1200" b="0" i="1">
              <a:solidFill>
                <a:srgbClr val="222222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Smithsonian contributions to the earth sciences</a:t>
          </a:r>
          <a:r>
            <a:rPr lang="fr-FR" sz="1200" b="0" i="0">
              <a:solidFill>
                <a:srgbClr val="222222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, </a:t>
          </a:r>
          <a:r>
            <a:rPr lang="fr-FR" sz="1200" b="1" i="0">
              <a:solidFill>
                <a:srgbClr val="222222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22</a:t>
          </a:r>
          <a:r>
            <a:rPr lang="fr-FR" sz="1200" b="0" i="0">
              <a:solidFill>
                <a:srgbClr val="222222"/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, 53-67.</a:t>
          </a:r>
          <a:endParaRPr lang="en-US" sz="1200" i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20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fr-FR" sz="12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Thornber, C. R., Sherrod, D. R., Siems, D. F., Heliker, C. C., Meeker, G. P., Oscarson, R. L., &amp; Kauahikaua, J. P. (2002). </a:t>
          </a:r>
          <a:r>
            <a:rPr lang="fr-FR" sz="1200" b="0" i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Whole-rock and glass major-element geochemistry of Kilauea Volcano, Hawaii, near-vent eruptive products: September 1994 through September 2001</a:t>
          </a:r>
          <a:r>
            <a:rPr lang="fr-FR" sz="1200" b="0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(No. 2002-17). US Geological Survey. </a:t>
          </a:r>
          <a:r>
            <a:rPr lang="fr-FR" sz="1200" b="0" i="0" u="sng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https://doi.org/10.3133/ofr0217</a:t>
          </a:r>
          <a:endParaRPr lang="fr-FR" sz="1200" u="sng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54</xdr:col>
      <xdr:colOff>1</xdr:colOff>
      <xdr:row>67</xdr:row>
      <xdr:rowOff>0</xdr:rowOff>
    </xdr:from>
    <xdr:to>
      <xdr:col>59</xdr:col>
      <xdr:colOff>86591</xdr:colOff>
      <xdr:row>81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8C5321B-A9C0-4EC0-953A-E927749C5E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57</xdr:col>
      <xdr:colOff>424294</xdr:colOff>
      <xdr:row>70</xdr:row>
      <xdr:rowOff>129887</xdr:rowOff>
    </xdr:from>
    <xdr:to>
      <xdr:col>58</xdr:col>
      <xdr:colOff>692727</xdr:colOff>
      <xdr:row>71</xdr:row>
      <xdr:rowOff>164524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3303C544-4D34-A782-2C63-2FCA467EE258}"/>
            </a:ext>
          </a:extLst>
        </xdr:cNvPr>
        <xdr:cNvSpPr txBox="1"/>
      </xdr:nvSpPr>
      <xdr:spPr>
        <a:xfrm>
          <a:off x="46135635" y="13482205"/>
          <a:ext cx="1030433" cy="2251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900" i="1">
              <a:latin typeface="Arial" panose="020B0604020202020204" pitchFamily="34" charset="0"/>
              <a:cs typeface="Arial" panose="020B0604020202020204" pitchFamily="34" charset="0"/>
            </a:rPr>
            <a:t>MELTS</a:t>
          </a:r>
          <a:r>
            <a:rPr lang="fr-BE" sz="900">
              <a:latin typeface="Arial" panose="020B0604020202020204" pitchFamily="34" charset="0"/>
              <a:cs typeface="Arial" panose="020B0604020202020204" pitchFamily="34" charset="0"/>
            </a:rPr>
            <a:t> 1165 °C</a:t>
          </a:r>
        </a:p>
      </xdr:txBody>
    </xdr:sp>
    <xdr:clientData/>
  </xdr:twoCellAnchor>
  <xdr:twoCellAnchor>
    <xdr:from>
      <xdr:col>57</xdr:col>
      <xdr:colOff>360216</xdr:colOff>
      <xdr:row>77</xdr:row>
      <xdr:rowOff>74469</xdr:rowOff>
    </xdr:from>
    <xdr:to>
      <xdr:col>58</xdr:col>
      <xdr:colOff>628649</xdr:colOff>
      <xdr:row>78</xdr:row>
      <xdr:rowOff>109106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AB42D3FE-DABB-4501-9CF5-45F65085D952}"/>
            </a:ext>
          </a:extLst>
        </xdr:cNvPr>
        <xdr:cNvSpPr txBox="1"/>
      </xdr:nvSpPr>
      <xdr:spPr>
        <a:xfrm>
          <a:off x="46071557" y="14760287"/>
          <a:ext cx="1030433" cy="2251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BE" sz="900" i="1">
              <a:latin typeface="Arial" panose="020B0604020202020204" pitchFamily="34" charset="0"/>
              <a:cs typeface="Arial" panose="020B0604020202020204" pitchFamily="34" charset="0"/>
            </a:rPr>
            <a:t>MELTS</a:t>
          </a:r>
          <a:r>
            <a:rPr lang="fr-BE" sz="900">
              <a:latin typeface="Arial" panose="020B0604020202020204" pitchFamily="34" charset="0"/>
              <a:cs typeface="Arial" panose="020B0604020202020204" pitchFamily="34" charset="0"/>
            </a:rPr>
            <a:t> 1120 °C</a:t>
          </a:r>
        </a:p>
      </xdr:txBody>
    </xdr:sp>
    <xdr:clientData/>
  </xdr:twoCellAnchor>
  <xdr:twoCellAnchor>
    <xdr:from>
      <xdr:col>59</xdr:col>
      <xdr:colOff>64942</xdr:colOff>
      <xdr:row>67</xdr:row>
      <xdr:rowOff>68407</xdr:rowOff>
    </xdr:from>
    <xdr:to>
      <xdr:col>64</xdr:col>
      <xdr:colOff>34635</xdr:colOff>
      <xdr:row>81</xdr:row>
      <xdr:rowOff>144607</xdr:rowOff>
    </xdr:to>
    <xdr:grpSp>
      <xdr:nvGrpSpPr>
        <xdr:cNvPr id="22" name="Groupe 21">
          <a:extLst>
            <a:ext uri="{FF2B5EF4-FFF2-40B4-BE49-F238E27FC236}">
              <a16:creationId xmlns:a16="http://schemas.microsoft.com/office/drawing/2014/main" id="{02C21809-6C26-594F-6EA8-95E4812BF397}"/>
            </a:ext>
          </a:extLst>
        </xdr:cNvPr>
        <xdr:cNvGrpSpPr/>
      </xdr:nvGrpSpPr>
      <xdr:grpSpPr>
        <a:xfrm>
          <a:off x="47515704" y="12590297"/>
          <a:ext cx="3802925" cy="2689767"/>
          <a:chOff x="48044966" y="12771293"/>
          <a:chExt cx="4572000" cy="2743200"/>
        </a:xfrm>
      </xdr:grpSpPr>
      <xdr:graphicFrame macro="">
        <xdr:nvGraphicFramePr>
          <xdr:cNvPr id="4" name="Graphique 3">
            <a:extLst>
              <a:ext uri="{FF2B5EF4-FFF2-40B4-BE49-F238E27FC236}">
                <a16:creationId xmlns:a16="http://schemas.microsoft.com/office/drawing/2014/main" id="{F16E4223-231B-479F-BA9B-97EF102B0B6C}"/>
              </a:ext>
            </a:extLst>
          </xdr:cNvPr>
          <xdr:cNvGraphicFramePr>
            <a:graphicFrameLocks/>
          </xdr:cNvGraphicFramePr>
        </xdr:nvGraphicFramePr>
        <xdr:xfrm>
          <a:off x="48044966" y="12771293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cxnSp macro="">
        <xdr:nvCxnSpPr>
          <xdr:cNvPr id="10" name="Connecteur droit 9">
            <a:extLst>
              <a:ext uri="{FF2B5EF4-FFF2-40B4-BE49-F238E27FC236}">
                <a16:creationId xmlns:a16="http://schemas.microsoft.com/office/drawing/2014/main" id="{2FBF6DBC-0441-DB0A-9967-B5CF4E5C2D37}"/>
              </a:ext>
            </a:extLst>
          </xdr:cNvPr>
          <xdr:cNvCxnSpPr/>
        </xdr:nvCxnSpPr>
        <xdr:spPr>
          <a:xfrm>
            <a:off x="48312399" y="13498856"/>
            <a:ext cx="3758711" cy="7327"/>
          </a:xfrm>
          <a:prstGeom prst="line">
            <a:avLst/>
          </a:prstGeom>
          <a:ln w="12700">
            <a:solidFill>
              <a:schemeClr val="tx1"/>
            </a:solidFill>
            <a:prstDash val="dash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Connecteur droit 24">
            <a:extLst>
              <a:ext uri="{FF2B5EF4-FFF2-40B4-BE49-F238E27FC236}">
                <a16:creationId xmlns:a16="http://schemas.microsoft.com/office/drawing/2014/main" id="{7181BBF5-F1C3-4EDB-A965-EF0557D1E174}"/>
              </a:ext>
            </a:extLst>
          </xdr:cNvPr>
          <xdr:cNvCxnSpPr/>
        </xdr:nvCxnSpPr>
        <xdr:spPr>
          <a:xfrm>
            <a:off x="48318261" y="14200775"/>
            <a:ext cx="3758711" cy="7327"/>
          </a:xfrm>
          <a:prstGeom prst="line">
            <a:avLst/>
          </a:prstGeom>
          <a:ln w="12700">
            <a:solidFill>
              <a:schemeClr val="tx1"/>
            </a:solidFill>
            <a:prstDash val="dash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" name="ZoneTexte 26">
            <a:extLst>
              <a:ext uri="{FF2B5EF4-FFF2-40B4-BE49-F238E27FC236}">
                <a16:creationId xmlns:a16="http://schemas.microsoft.com/office/drawing/2014/main" id="{BB8D1B7F-6C1F-477C-8910-E634C586FD9B}"/>
              </a:ext>
            </a:extLst>
          </xdr:cNvPr>
          <xdr:cNvSpPr txBox="1"/>
        </xdr:nvSpPr>
        <xdr:spPr>
          <a:xfrm>
            <a:off x="48421637" y="13317681"/>
            <a:ext cx="1030433" cy="225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BE" sz="900" i="1">
                <a:latin typeface="Arial" panose="020B0604020202020204" pitchFamily="34" charset="0"/>
                <a:cs typeface="Arial" panose="020B0604020202020204" pitchFamily="34" charset="0"/>
              </a:rPr>
              <a:t>MELTS</a:t>
            </a:r>
            <a:r>
              <a:rPr lang="fr-BE" sz="900">
                <a:latin typeface="Arial" panose="020B0604020202020204" pitchFamily="34" charset="0"/>
                <a:cs typeface="Arial" panose="020B0604020202020204" pitchFamily="34" charset="0"/>
              </a:rPr>
              <a:t> 1165 °C</a:t>
            </a:r>
          </a:p>
        </xdr:txBody>
      </xdr:sp>
      <xdr:sp macro="" textlink="">
        <xdr:nvSpPr>
          <xdr:cNvPr id="29" name="ZoneTexte 28">
            <a:extLst>
              <a:ext uri="{FF2B5EF4-FFF2-40B4-BE49-F238E27FC236}">
                <a16:creationId xmlns:a16="http://schemas.microsoft.com/office/drawing/2014/main" id="{093B08A7-6AAD-4590-B473-BA2E8E3DFA65}"/>
              </a:ext>
            </a:extLst>
          </xdr:cNvPr>
          <xdr:cNvSpPr txBox="1"/>
        </xdr:nvSpPr>
        <xdr:spPr>
          <a:xfrm>
            <a:off x="48435492" y="14197444"/>
            <a:ext cx="1030433" cy="225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BE" sz="900" i="1">
                <a:latin typeface="Arial" panose="020B0604020202020204" pitchFamily="34" charset="0"/>
                <a:cs typeface="Arial" panose="020B0604020202020204" pitchFamily="34" charset="0"/>
              </a:rPr>
              <a:t>MELTS</a:t>
            </a:r>
            <a:r>
              <a:rPr lang="fr-BE" sz="900">
                <a:latin typeface="Arial" panose="020B0604020202020204" pitchFamily="34" charset="0"/>
                <a:cs typeface="Arial" panose="020B0604020202020204" pitchFamily="34" charset="0"/>
              </a:rPr>
              <a:t> 1120 °C</a:t>
            </a:r>
          </a:p>
        </xdr:txBody>
      </xdr:sp>
    </xdr:grpSp>
    <xdr:clientData/>
  </xdr:twoCellAnchor>
  <xdr:twoCellAnchor>
    <xdr:from>
      <xdr:col>54</xdr:col>
      <xdr:colOff>62345</xdr:colOff>
      <xdr:row>80</xdr:row>
      <xdr:rowOff>52822</xdr:rowOff>
    </xdr:from>
    <xdr:to>
      <xdr:col>59</xdr:col>
      <xdr:colOff>138545</xdr:colOff>
      <xdr:row>93</xdr:row>
      <xdr:rowOff>69273</xdr:rowOff>
    </xdr:to>
    <xdr:grpSp>
      <xdr:nvGrpSpPr>
        <xdr:cNvPr id="36" name="Groupe 35">
          <a:extLst>
            <a:ext uri="{FF2B5EF4-FFF2-40B4-BE49-F238E27FC236}">
              <a16:creationId xmlns:a16="http://schemas.microsoft.com/office/drawing/2014/main" id="{51252B14-E958-300D-5433-ED537781A64F}"/>
            </a:ext>
          </a:extLst>
        </xdr:cNvPr>
        <xdr:cNvGrpSpPr/>
      </xdr:nvGrpSpPr>
      <xdr:grpSpPr>
        <a:xfrm>
          <a:off x="43679875" y="15002426"/>
          <a:ext cx="3909432" cy="2432548"/>
          <a:chOff x="43444391" y="15552593"/>
          <a:chExt cx="4572000" cy="2743200"/>
        </a:xfrm>
      </xdr:grpSpPr>
      <xdr:graphicFrame macro="">
        <xdr:nvGraphicFramePr>
          <xdr:cNvPr id="8" name="Graphique 7">
            <a:extLst>
              <a:ext uri="{FF2B5EF4-FFF2-40B4-BE49-F238E27FC236}">
                <a16:creationId xmlns:a16="http://schemas.microsoft.com/office/drawing/2014/main" id="{E04FCE51-1A4D-4939-B9B1-5D5CADD5040C}"/>
              </a:ext>
            </a:extLst>
          </xdr:cNvPr>
          <xdr:cNvGraphicFramePr>
            <a:graphicFrameLocks/>
          </xdr:cNvGraphicFramePr>
        </xdr:nvGraphicFramePr>
        <xdr:xfrm>
          <a:off x="43444391" y="15552593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cxnSp macro="">
        <xdr:nvCxnSpPr>
          <xdr:cNvPr id="26" name="Connecteur droit 25">
            <a:extLst>
              <a:ext uri="{FF2B5EF4-FFF2-40B4-BE49-F238E27FC236}">
                <a16:creationId xmlns:a16="http://schemas.microsoft.com/office/drawing/2014/main" id="{68A86C0A-6A78-73F4-DD47-DDB8FB32746E}"/>
              </a:ext>
            </a:extLst>
          </xdr:cNvPr>
          <xdr:cNvCxnSpPr/>
        </xdr:nvCxnSpPr>
        <xdr:spPr>
          <a:xfrm>
            <a:off x="44143379" y="16730029"/>
            <a:ext cx="3619500" cy="21981"/>
          </a:xfrm>
          <a:prstGeom prst="line">
            <a:avLst/>
          </a:prstGeom>
          <a:ln w="12700">
            <a:solidFill>
              <a:schemeClr val="tx1"/>
            </a:solidFill>
            <a:prstDash val="dash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Connecteur droit 27">
            <a:extLst>
              <a:ext uri="{FF2B5EF4-FFF2-40B4-BE49-F238E27FC236}">
                <a16:creationId xmlns:a16="http://schemas.microsoft.com/office/drawing/2014/main" id="{BA9F6096-5D90-48FC-AB80-99D6DB2016E1}"/>
              </a:ext>
            </a:extLst>
          </xdr:cNvPr>
          <xdr:cNvCxnSpPr/>
        </xdr:nvCxnSpPr>
        <xdr:spPr>
          <a:xfrm>
            <a:off x="44141914" y="15937256"/>
            <a:ext cx="3613638" cy="16120"/>
          </a:xfrm>
          <a:prstGeom prst="line">
            <a:avLst/>
          </a:prstGeom>
          <a:ln w="12700">
            <a:solidFill>
              <a:schemeClr val="tx1"/>
            </a:solidFill>
            <a:prstDash val="dash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1" name="ZoneTexte 30">
            <a:extLst>
              <a:ext uri="{FF2B5EF4-FFF2-40B4-BE49-F238E27FC236}">
                <a16:creationId xmlns:a16="http://schemas.microsoft.com/office/drawing/2014/main" id="{C52CF533-6E1A-43E9-A7F9-A754C0A48DDE}"/>
              </a:ext>
            </a:extLst>
          </xdr:cNvPr>
          <xdr:cNvSpPr txBox="1"/>
        </xdr:nvSpPr>
        <xdr:spPr>
          <a:xfrm>
            <a:off x="44273932" y="15950045"/>
            <a:ext cx="1030433" cy="225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BE" sz="900" i="1">
                <a:latin typeface="Arial" panose="020B0604020202020204" pitchFamily="34" charset="0"/>
                <a:cs typeface="Arial" panose="020B0604020202020204" pitchFamily="34" charset="0"/>
              </a:rPr>
              <a:t>MELTS</a:t>
            </a:r>
            <a:r>
              <a:rPr lang="fr-BE" sz="900">
                <a:latin typeface="Arial" panose="020B0604020202020204" pitchFamily="34" charset="0"/>
                <a:cs typeface="Arial" panose="020B0604020202020204" pitchFamily="34" charset="0"/>
              </a:rPr>
              <a:t> 1165 °C</a:t>
            </a:r>
          </a:p>
        </xdr:txBody>
      </xdr:sp>
      <xdr:sp macro="" textlink="">
        <xdr:nvSpPr>
          <xdr:cNvPr id="32" name="ZoneTexte 31">
            <a:extLst>
              <a:ext uri="{FF2B5EF4-FFF2-40B4-BE49-F238E27FC236}">
                <a16:creationId xmlns:a16="http://schemas.microsoft.com/office/drawing/2014/main" id="{7F110310-2C36-4EDD-AE88-071CD7AEB82C}"/>
              </a:ext>
            </a:extLst>
          </xdr:cNvPr>
          <xdr:cNvSpPr txBox="1"/>
        </xdr:nvSpPr>
        <xdr:spPr>
          <a:xfrm>
            <a:off x="44270468" y="16535400"/>
            <a:ext cx="1030433" cy="225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BE" sz="900" i="1">
                <a:latin typeface="Arial" panose="020B0604020202020204" pitchFamily="34" charset="0"/>
                <a:cs typeface="Arial" panose="020B0604020202020204" pitchFamily="34" charset="0"/>
              </a:rPr>
              <a:t>MELTS</a:t>
            </a:r>
            <a:r>
              <a:rPr lang="fr-BE" sz="900">
                <a:latin typeface="Arial" panose="020B0604020202020204" pitchFamily="34" charset="0"/>
                <a:cs typeface="Arial" panose="020B0604020202020204" pitchFamily="34" charset="0"/>
              </a:rPr>
              <a:t> 1120 °C</a:t>
            </a:r>
          </a:p>
        </xdr:txBody>
      </xdr:sp>
    </xdr:grpSp>
    <xdr:clientData/>
  </xdr:twoCellAnchor>
  <xdr:twoCellAnchor>
    <xdr:from>
      <xdr:col>59</xdr:col>
      <xdr:colOff>114301</xdr:colOff>
      <xdr:row>80</xdr:row>
      <xdr:rowOff>52821</xdr:rowOff>
    </xdr:from>
    <xdr:to>
      <xdr:col>64</xdr:col>
      <xdr:colOff>112568</xdr:colOff>
      <xdr:row>93</xdr:row>
      <xdr:rowOff>34637</xdr:rowOff>
    </xdr:to>
    <xdr:grpSp>
      <xdr:nvGrpSpPr>
        <xdr:cNvPr id="37" name="Groupe 36">
          <a:extLst>
            <a:ext uri="{FF2B5EF4-FFF2-40B4-BE49-F238E27FC236}">
              <a16:creationId xmlns:a16="http://schemas.microsoft.com/office/drawing/2014/main" id="{D4B54991-D604-9098-BE71-2CC66E6CB92E}"/>
            </a:ext>
          </a:extLst>
        </xdr:cNvPr>
        <xdr:cNvGrpSpPr/>
      </xdr:nvGrpSpPr>
      <xdr:grpSpPr>
        <a:xfrm>
          <a:off x="47565063" y="15002425"/>
          <a:ext cx="3831499" cy="2397913"/>
          <a:chOff x="48016391" y="15552593"/>
          <a:chExt cx="4572000" cy="2743200"/>
        </a:xfrm>
      </xdr:grpSpPr>
      <xdr:graphicFrame macro="">
        <xdr:nvGraphicFramePr>
          <xdr:cNvPr id="9" name="Graphique 8">
            <a:extLst>
              <a:ext uri="{FF2B5EF4-FFF2-40B4-BE49-F238E27FC236}">
                <a16:creationId xmlns:a16="http://schemas.microsoft.com/office/drawing/2014/main" id="{29AB81DB-4470-4790-AE45-8C3318B553ED}"/>
              </a:ext>
            </a:extLst>
          </xdr:cNvPr>
          <xdr:cNvGraphicFramePr>
            <a:graphicFrameLocks/>
          </xdr:cNvGraphicFramePr>
        </xdr:nvGraphicFramePr>
        <xdr:xfrm>
          <a:off x="48016391" y="15552593"/>
          <a:ext cx="45720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cxnSp macro="">
        <xdr:nvCxnSpPr>
          <xdr:cNvPr id="30" name="Connecteur droit 29">
            <a:extLst>
              <a:ext uri="{FF2B5EF4-FFF2-40B4-BE49-F238E27FC236}">
                <a16:creationId xmlns:a16="http://schemas.microsoft.com/office/drawing/2014/main" id="{501C4E7C-134E-46C9-809A-BA6726A2B83A}"/>
              </a:ext>
            </a:extLst>
          </xdr:cNvPr>
          <xdr:cNvCxnSpPr/>
        </xdr:nvCxnSpPr>
        <xdr:spPr>
          <a:xfrm>
            <a:off x="48305072" y="16766664"/>
            <a:ext cx="3736730" cy="14654"/>
          </a:xfrm>
          <a:prstGeom prst="line">
            <a:avLst/>
          </a:prstGeom>
          <a:ln w="12700">
            <a:solidFill>
              <a:schemeClr val="tx1"/>
            </a:solidFill>
            <a:prstDash val="dash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" name="Connecteur droit 32">
            <a:extLst>
              <a:ext uri="{FF2B5EF4-FFF2-40B4-BE49-F238E27FC236}">
                <a16:creationId xmlns:a16="http://schemas.microsoft.com/office/drawing/2014/main" id="{893F0DC9-7FBA-487D-B271-C26F62E47BAD}"/>
              </a:ext>
            </a:extLst>
          </xdr:cNvPr>
          <xdr:cNvCxnSpPr/>
        </xdr:nvCxnSpPr>
        <xdr:spPr>
          <a:xfrm>
            <a:off x="48318261" y="17234122"/>
            <a:ext cx="3736730" cy="14654"/>
          </a:xfrm>
          <a:prstGeom prst="line">
            <a:avLst/>
          </a:prstGeom>
          <a:ln w="12700">
            <a:solidFill>
              <a:schemeClr val="tx1"/>
            </a:solidFill>
            <a:prstDash val="dash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" name="ZoneTexte 33">
            <a:extLst>
              <a:ext uri="{FF2B5EF4-FFF2-40B4-BE49-F238E27FC236}">
                <a16:creationId xmlns:a16="http://schemas.microsoft.com/office/drawing/2014/main" id="{EB65BEDD-0CD7-407A-8583-6AFC3CF362CC}"/>
              </a:ext>
            </a:extLst>
          </xdr:cNvPr>
          <xdr:cNvSpPr txBox="1"/>
        </xdr:nvSpPr>
        <xdr:spPr>
          <a:xfrm>
            <a:off x="48397390" y="17051481"/>
            <a:ext cx="1030433" cy="225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BE" sz="900" i="1">
                <a:latin typeface="Arial" panose="020B0604020202020204" pitchFamily="34" charset="0"/>
                <a:cs typeface="Arial" panose="020B0604020202020204" pitchFamily="34" charset="0"/>
              </a:rPr>
              <a:t>MELTS</a:t>
            </a:r>
            <a:r>
              <a:rPr lang="fr-BE" sz="900">
                <a:latin typeface="Arial" panose="020B0604020202020204" pitchFamily="34" charset="0"/>
                <a:cs typeface="Arial" panose="020B0604020202020204" pitchFamily="34" charset="0"/>
              </a:rPr>
              <a:t> 1120 °C</a:t>
            </a:r>
          </a:p>
        </xdr:txBody>
      </xdr:sp>
      <xdr:sp macro="" textlink="">
        <xdr:nvSpPr>
          <xdr:cNvPr id="35" name="ZoneTexte 34">
            <a:extLst>
              <a:ext uri="{FF2B5EF4-FFF2-40B4-BE49-F238E27FC236}">
                <a16:creationId xmlns:a16="http://schemas.microsoft.com/office/drawing/2014/main" id="{8A49BE00-28AB-46D5-9431-A0CBF9097F35}"/>
              </a:ext>
            </a:extLst>
          </xdr:cNvPr>
          <xdr:cNvSpPr txBox="1"/>
        </xdr:nvSpPr>
        <xdr:spPr>
          <a:xfrm>
            <a:off x="48437222" y="16563108"/>
            <a:ext cx="1030433" cy="22513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fr-BE" sz="900" i="1">
                <a:latin typeface="Arial" panose="020B0604020202020204" pitchFamily="34" charset="0"/>
                <a:cs typeface="Arial" panose="020B0604020202020204" pitchFamily="34" charset="0"/>
              </a:rPr>
              <a:t>MELTS</a:t>
            </a:r>
            <a:r>
              <a:rPr lang="fr-BE" sz="900">
                <a:latin typeface="Arial" panose="020B0604020202020204" pitchFamily="34" charset="0"/>
                <a:cs typeface="Arial" panose="020B0604020202020204" pitchFamily="34" charset="0"/>
              </a:rPr>
              <a:t> 1165 °C</a:t>
            </a:r>
          </a:p>
        </xdr:txBody>
      </xdr:sp>
    </xdr:grpSp>
    <xdr:clientData/>
  </xdr:twoCellAnchor>
  <xdr:twoCellAnchor>
    <xdr:from>
      <xdr:col>54</xdr:col>
      <xdr:colOff>316315</xdr:colOff>
      <xdr:row>14</xdr:row>
      <xdr:rowOff>128813</xdr:rowOff>
    </xdr:from>
    <xdr:to>
      <xdr:col>65</xdr:col>
      <xdr:colOff>86591</xdr:colOff>
      <xdr:row>61</xdr:row>
      <xdr:rowOff>183013</xdr:rowOff>
    </xdr:to>
    <xdr:grpSp>
      <xdr:nvGrpSpPr>
        <xdr:cNvPr id="59" name="Groupe 58">
          <a:extLst>
            <a:ext uri="{FF2B5EF4-FFF2-40B4-BE49-F238E27FC236}">
              <a16:creationId xmlns:a16="http://schemas.microsoft.com/office/drawing/2014/main" id="{8DF42AC6-9E20-FD89-66F7-52EE102CAE06}"/>
            </a:ext>
          </a:extLst>
        </xdr:cNvPr>
        <xdr:cNvGrpSpPr/>
      </xdr:nvGrpSpPr>
      <xdr:grpSpPr>
        <a:xfrm>
          <a:off x="43933845" y="2800459"/>
          <a:ext cx="8203386" cy="8789322"/>
          <a:chOff x="43933845" y="2753996"/>
          <a:chExt cx="8203386" cy="8789322"/>
        </a:xfrm>
      </xdr:grpSpPr>
      <xdr:grpSp>
        <xdr:nvGrpSpPr>
          <xdr:cNvPr id="48" name="Groupe 47">
            <a:extLst>
              <a:ext uri="{FF2B5EF4-FFF2-40B4-BE49-F238E27FC236}">
                <a16:creationId xmlns:a16="http://schemas.microsoft.com/office/drawing/2014/main" id="{639D737A-D835-C90E-FD7B-458127D31413}"/>
              </a:ext>
            </a:extLst>
          </xdr:cNvPr>
          <xdr:cNvGrpSpPr/>
        </xdr:nvGrpSpPr>
        <xdr:grpSpPr>
          <a:xfrm>
            <a:off x="43933845" y="7104256"/>
            <a:ext cx="8134112" cy="4439062"/>
            <a:chOff x="43741664" y="7170994"/>
            <a:chExt cx="8082995" cy="4545335"/>
          </a:xfrm>
        </xdr:grpSpPr>
        <xdr:grpSp>
          <xdr:nvGrpSpPr>
            <xdr:cNvPr id="44" name="Groupe 43">
              <a:extLst>
                <a:ext uri="{FF2B5EF4-FFF2-40B4-BE49-F238E27FC236}">
                  <a16:creationId xmlns:a16="http://schemas.microsoft.com/office/drawing/2014/main" id="{E1DBA108-D775-C959-2B9F-BE4720F23ABA}"/>
                </a:ext>
              </a:extLst>
            </xdr:cNvPr>
            <xdr:cNvGrpSpPr/>
          </xdr:nvGrpSpPr>
          <xdr:grpSpPr>
            <a:xfrm>
              <a:off x="43741664" y="7170994"/>
              <a:ext cx="4065177" cy="2379984"/>
              <a:chOff x="43741664" y="7170994"/>
              <a:chExt cx="4065177" cy="2379984"/>
            </a:xfrm>
          </xdr:grpSpPr>
          <xdr:grpSp>
            <xdr:nvGrpSpPr>
              <xdr:cNvPr id="38" name="Groupe 37">
                <a:extLst>
                  <a:ext uri="{FF2B5EF4-FFF2-40B4-BE49-F238E27FC236}">
                    <a16:creationId xmlns:a16="http://schemas.microsoft.com/office/drawing/2014/main" id="{5562D58C-9D8A-78D5-8145-36BCE433A96D}"/>
                  </a:ext>
                </a:extLst>
              </xdr:cNvPr>
              <xdr:cNvGrpSpPr/>
            </xdr:nvGrpSpPr>
            <xdr:grpSpPr>
              <a:xfrm>
                <a:off x="43741664" y="7170994"/>
                <a:ext cx="4065177" cy="2379984"/>
                <a:chOff x="43681050" y="6720721"/>
                <a:chExt cx="4572000" cy="2806944"/>
              </a:xfrm>
            </xdr:grpSpPr>
            <xdr:graphicFrame macro="">
              <xdr:nvGraphicFramePr>
                <xdr:cNvPr id="6" name="Graphique 5">
                  <a:extLst>
                    <a:ext uri="{FF2B5EF4-FFF2-40B4-BE49-F238E27FC236}">
                      <a16:creationId xmlns:a16="http://schemas.microsoft.com/office/drawing/2014/main" id="{93BEBC46-193D-4FA7-A3F8-895C024F3527}"/>
                    </a:ext>
                  </a:extLst>
                </xdr:cNvPr>
                <xdr:cNvGraphicFramePr>
                  <a:graphicFrameLocks/>
                </xdr:cNvGraphicFramePr>
              </xdr:nvGraphicFramePr>
              <xdr:xfrm>
                <a:off x="43681050" y="6720721"/>
                <a:ext cx="4572000" cy="2806944"/>
              </xdr:xfrm>
              <a:graphic>
                <a:graphicData uri="http://schemas.openxmlformats.org/drawingml/2006/chart">
                  <c:chart xmlns:c="http://schemas.openxmlformats.org/drawingml/2006/chart" xmlns:r="http://schemas.openxmlformats.org/officeDocument/2006/relationships" r:id="rId5"/>
                </a:graphicData>
              </a:graphic>
            </xdr:graphicFrame>
            <xdr:sp macro="" textlink="">
              <xdr:nvSpPr>
                <xdr:cNvPr id="21" name="Forme libre : forme 20">
                  <a:extLst>
                    <a:ext uri="{FF2B5EF4-FFF2-40B4-BE49-F238E27FC236}">
                      <a16:creationId xmlns:a16="http://schemas.microsoft.com/office/drawing/2014/main" id="{8C33D179-0333-EE43-F972-6A2945F88371}"/>
                    </a:ext>
                  </a:extLst>
                </xdr:cNvPr>
                <xdr:cNvSpPr/>
              </xdr:nvSpPr>
              <xdr:spPr>
                <a:xfrm>
                  <a:off x="44370514" y="7329587"/>
                  <a:ext cx="3641481" cy="981808"/>
                </a:xfrm>
                <a:custGeom>
                  <a:avLst/>
                  <a:gdLst>
                    <a:gd name="connsiteX0" fmla="*/ 0 w 3641481"/>
                    <a:gd name="connsiteY0" fmla="*/ 0 h 981808"/>
                    <a:gd name="connsiteX1" fmla="*/ 175846 w 3641481"/>
                    <a:gd name="connsiteY1" fmla="*/ 0 h 981808"/>
                    <a:gd name="connsiteX2" fmla="*/ 1077058 w 3641481"/>
                    <a:gd name="connsiteY2" fmla="*/ 29308 h 981808"/>
                    <a:gd name="connsiteX3" fmla="*/ 1472711 w 3641481"/>
                    <a:gd name="connsiteY3" fmla="*/ 14654 h 981808"/>
                    <a:gd name="connsiteX4" fmla="*/ 1809750 w 3641481"/>
                    <a:gd name="connsiteY4" fmla="*/ 73269 h 981808"/>
                    <a:gd name="connsiteX5" fmla="*/ 3641481 w 3641481"/>
                    <a:gd name="connsiteY5" fmla="*/ 718039 h 981808"/>
                    <a:gd name="connsiteX6" fmla="*/ 3626827 w 3641481"/>
                    <a:gd name="connsiteY6" fmla="*/ 981808 h 981808"/>
                    <a:gd name="connsiteX7" fmla="*/ 1809750 w 3641481"/>
                    <a:gd name="connsiteY7" fmla="*/ 249115 h 981808"/>
                    <a:gd name="connsiteX8" fmla="*/ 1150327 w 3641481"/>
                    <a:gd name="connsiteY8" fmla="*/ 417635 h 981808"/>
                    <a:gd name="connsiteX9" fmla="*/ 659423 w 3641481"/>
                    <a:gd name="connsiteY9" fmla="*/ 402981 h 981808"/>
                    <a:gd name="connsiteX10" fmla="*/ 197827 w 3641481"/>
                    <a:gd name="connsiteY10" fmla="*/ 637442 h 981808"/>
                    <a:gd name="connsiteX11" fmla="*/ 7327 w 3641481"/>
                    <a:gd name="connsiteY11" fmla="*/ 637442 h 981808"/>
                    <a:gd name="connsiteX12" fmla="*/ 0 w 3641481"/>
                    <a:gd name="connsiteY12" fmla="*/ 0 h 981808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</a:cxnLst>
                  <a:rect l="l" t="t" r="r" b="b"/>
                  <a:pathLst>
                    <a:path w="3641481" h="981808">
                      <a:moveTo>
                        <a:pt x="0" y="0"/>
                      </a:moveTo>
                      <a:lnTo>
                        <a:pt x="175846" y="0"/>
                      </a:lnTo>
                      <a:lnTo>
                        <a:pt x="1077058" y="29308"/>
                      </a:lnTo>
                      <a:lnTo>
                        <a:pt x="1472711" y="14654"/>
                      </a:lnTo>
                      <a:lnTo>
                        <a:pt x="1809750" y="73269"/>
                      </a:lnTo>
                      <a:lnTo>
                        <a:pt x="3641481" y="718039"/>
                      </a:lnTo>
                      <a:lnTo>
                        <a:pt x="3626827" y="981808"/>
                      </a:lnTo>
                      <a:lnTo>
                        <a:pt x="1809750" y="249115"/>
                      </a:lnTo>
                      <a:lnTo>
                        <a:pt x="1150327" y="417635"/>
                      </a:lnTo>
                      <a:lnTo>
                        <a:pt x="659423" y="402981"/>
                      </a:lnTo>
                      <a:lnTo>
                        <a:pt x="197827" y="637442"/>
                      </a:lnTo>
                      <a:lnTo>
                        <a:pt x="7327" y="637442"/>
                      </a:lnTo>
                      <a:cubicBezTo>
                        <a:pt x="4885" y="424961"/>
                        <a:pt x="2442" y="212481"/>
                        <a:pt x="0" y="0"/>
                      </a:cubicBezTo>
                      <a:close/>
                    </a:path>
                  </a:pathLst>
                </a:custGeom>
                <a:solidFill>
                  <a:schemeClr val="accent6">
                    <a:alpha val="40000"/>
                  </a:schemeClr>
                </a:solidFill>
                <a:ln>
                  <a:noFill/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fr-FR" sz="1100"/>
                </a:p>
              </xdr:txBody>
            </xdr:sp>
            <xdr:sp macro="" textlink="">
              <xdr:nvSpPr>
                <xdr:cNvPr id="23" name="Forme libre : forme 22">
                  <a:extLst>
                    <a:ext uri="{FF2B5EF4-FFF2-40B4-BE49-F238E27FC236}">
                      <a16:creationId xmlns:a16="http://schemas.microsoft.com/office/drawing/2014/main" id="{A56D08E9-8844-8B6A-4705-6B99C907643E}"/>
                    </a:ext>
                  </a:extLst>
                </xdr:cNvPr>
                <xdr:cNvSpPr/>
              </xdr:nvSpPr>
              <xdr:spPr>
                <a:xfrm>
                  <a:off x="44355860" y="7227010"/>
                  <a:ext cx="2740269" cy="740019"/>
                </a:xfrm>
                <a:custGeom>
                  <a:avLst/>
                  <a:gdLst>
                    <a:gd name="connsiteX0" fmla="*/ 0 w 2740269"/>
                    <a:gd name="connsiteY0" fmla="*/ 95250 h 740019"/>
                    <a:gd name="connsiteX1" fmla="*/ 359019 w 2740269"/>
                    <a:gd name="connsiteY1" fmla="*/ 117231 h 740019"/>
                    <a:gd name="connsiteX2" fmla="*/ 652096 w 2740269"/>
                    <a:gd name="connsiteY2" fmla="*/ 410308 h 740019"/>
                    <a:gd name="connsiteX3" fmla="*/ 1846385 w 2740269"/>
                    <a:gd name="connsiteY3" fmla="*/ 102577 h 740019"/>
                    <a:gd name="connsiteX4" fmla="*/ 2740269 w 2740269"/>
                    <a:gd name="connsiteY4" fmla="*/ 0 h 740019"/>
                    <a:gd name="connsiteX5" fmla="*/ 2740269 w 2740269"/>
                    <a:gd name="connsiteY5" fmla="*/ 337039 h 740019"/>
                    <a:gd name="connsiteX6" fmla="*/ 1853712 w 2740269"/>
                    <a:gd name="connsiteY6" fmla="*/ 520212 h 740019"/>
                    <a:gd name="connsiteX7" fmla="*/ 652096 w 2740269"/>
                    <a:gd name="connsiteY7" fmla="*/ 637442 h 740019"/>
                    <a:gd name="connsiteX8" fmla="*/ 168519 w 2740269"/>
                    <a:gd name="connsiteY8" fmla="*/ 740019 h 740019"/>
                    <a:gd name="connsiteX9" fmla="*/ 7327 w 2740269"/>
                    <a:gd name="connsiteY9" fmla="*/ 740019 h 740019"/>
                    <a:gd name="connsiteX10" fmla="*/ 0 w 2740269"/>
                    <a:gd name="connsiteY10" fmla="*/ 95250 h 740019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</a:cxnLst>
                  <a:rect l="l" t="t" r="r" b="b"/>
                  <a:pathLst>
                    <a:path w="2740269" h="740019">
                      <a:moveTo>
                        <a:pt x="0" y="95250"/>
                      </a:moveTo>
                      <a:lnTo>
                        <a:pt x="359019" y="117231"/>
                      </a:lnTo>
                      <a:lnTo>
                        <a:pt x="652096" y="410308"/>
                      </a:lnTo>
                      <a:lnTo>
                        <a:pt x="1846385" y="102577"/>
                      </a:lnTo>
                      <a:lnTo>
                        <a:pt x="2740269" y="0"/>
                      </a:lnTo>
                      <a:lnTo>
                        <a:pt x="2740269" y="337039"/>
                      </a:lnTo>
                      <a:lnTo>
                        <a:pt x="1853712" y="520212"/>
                      </a:lnTo>
                      <a:lnTo>
                        <a:pt x="652096" y="637442"/>
                      </a:lnTo>
                      <a:lnTo>
                        <a:pt x="168519" y="740019"/>
                      </a:lnTo>
                      <a:lnTo>
                        <a:pt x="7327" y="740019"/>
                      </a:lnTo>
                      <a:cubicBezTo>
                        <a:pt x="9769" y="534865"/>
                        <a:pt x="12212" y="329712"/>
                        <a:pt x="0" y="95250"/>
                      </a:cubicBezTo>
                      <a:close/>
                    </a:path>
                  </a:pathLst>
                </a:custGeom>
                <a:solidFill>
                  <a:srgbClr val="FFC000">
                    <a:alpha val="40000"/>
                  </a:srgbClr>
                </a:solidFill>
                <a:ln>
                  <a:noFill/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fr-FR" sz="1100"/>
                </a:p>
              </xdr:txBody>
            </xdr:sp>
          </xdr:grpSp>
          <xdr:sp macro="" textlink="">
            <xdr:nvSpPr>
              <xdr:cNvPr id="40" name="ZoneTexte 39">
                <a:extLst>
                  <a:ext uri="{FF2B5EF4-FFF2-40B4-BE49-F238E27FC236}">
                    <a16:creationId xmlns:a16="http://schemas.microsoft.com/office/drawing/2014/main" id="{B93505D4-6F3F-782C-8A6D-BA00A36E8E05}"/>
                  </a:ext>
                </a:extLst>
              </xdr:cNvPr>
              <xdr:cNvSpPr txBox="1"/>
            </xdr:nvSpPr>
            <xdr:spPr>
              <a:xfrm>
                <a:off x="47053501" y="7423742"/>
                <a:ext cx="381000" cy="2511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fr-FR" sz="1200" b="1">
                    <a:latin typeface="Arial" panose="020B0604020202020204" pitchFamily="34" charset="0"/>
                    <a:cs typeface="Arial" panose="020B0604020202020204" pitchFamily="34" charset="0"/>
                  </a:rPr>
                  <a:t>(e)</a:t>
                </a:r>
              </a:p>
            </xdr:txBody>
          </xdr:sp>
        </xdr:grpSp>
        <xdr:grpSp>
          <xdr:nvGrpSpPr>
            <xdr:cNvPr id="45" name="Groupe 44">
              <a:extLst>
                <a:ext uri="{FF2B5EF4-FFF2-40B4-BE49-F238E27FC236}">
                  <a16:creationId xmlns:a16="http://schemas.microsoft.com/office/drawing/2014/main" id="{202904C5-75EE-0D10-E734-A2AD7D2A31E2}"/>
                </a:ext>
              </a:extLst>
            </xdr:cNvPr>
            <xdr:cNvGrpSpPr/>
          </xdr:nvGrpSpPr>
          <xdr:grpSpPr>
            <a:xfrm>
              <a:off x="47766876" y="7233004"/>
              <a:ext cx="4057783" cy="2309314"/>
              <a:chOff x="47766876" y="7233004"/>
              <a:chExt cx="4057783" cy="2309314"/>
            </a:xfrm>
          </xdr:grpSpPr>
          <xdr:grpSp>
            <xdr:nvGrpSpPr>
              <xdr:cNvPr id="39" name="Groupe 38">
                <a:extLst>
                  <a:ext uri="{FF2B5EF4-FFF2-40B4-BE49-F238E27FC236}">
                    <a16:creationId xmlns:a16="http://schemas.microsoft.com/office/drawing/2014/main" id="{63F67142-205E-84C5-048A-0EB625218CF9}"/>
                  </a:ext>
                </a:extLst>
              </xdr:cNvPr>
              <xdr:cNvGrpSpPr/>
            </xdr:nvGrpSpPr>
            <xdr:grpSpPr>
              <a:xfrm>
                <a:off x="47766876" y="7233004"/>
                <a:ext cx="4057783" cy="2309314"/>
                <a:chOff x="48312399" y="6765414"/>
                <a:chExt cx="4572000" cy="2806944"/>
              </a:xfrm>
            </xdr:grpSpPr>
            <xdr:graphicFrame macro="">
              <xdr:nvGraphicFramePr>
                <xdr:cNvPr id="19" name="Graphique 18">
                  <a:extLst>
                    <a:ext uri="{FF2B5EF4-FFF2-40B4-BE49-F238E27FC236}">
                      <a16:creationId xmlns:a16="http://schemas.microsoft.com/office/drawing/2014/main" id="{1F4A7F69-9EC6-4FC3-8343-6B66580A7E3A}"/>
                    </a:ext>
                  </a:extLst>
                </xdr:cNvPr>
                <xdr:cNvGraphicFramePr>
                  <a:graphicFrameLocks/>
                </xdr:cNvGraphicFramePr>
              </xdr:nvGraphicFramePr>
              <xdr:xfrm>
                <a:off x="48312399" y="6765414"/>
                <a:ext cx="4572000" cy="2806944"/>
              </xdr:xfrm>
              <a:graphic>
                <a:graphicData uri="http://schemas.openxmlformats.org/drawingml/2006/chart">
                  <c:chart xmlns:c="http://schemas.openxmlformats.org/drawingml/2006/chart" xmlns:r="http://schemas.openxmlformats.org/officeDocument/2006/relationships" r:id="rId6"/>
                </a:graphicData>
              </a:graphic>
            </xdr:graphicFrame>
            <xdr:sp macro="" textlink="">
              <xdr:nvSpPr>
                <xdr:cNvPr id="20" name="Forme libre : forme 19">
                  <a:extLst>
                    <a:ext uri="{FF2B5EF4-FFF2-40B4-BE49-F238E27FC236}">
                      <a16:creationId xmlns:a16="http://schemas.microsoft.com/office/drawing/2014/main" id="{C59FE8E5-2A5A-587B-C205-BD718AFE219F}"/>
                    </a:ext>
                  </a:extLst>
                </xdr:cNvPr>
                <xdr:cNvSpPr/>
              </xdr:nvSpPr>
              <xdr:spPr>
                <a:xfrm>
                  <a:off x="48561514" y="7270972"/>
                  <a:ext cx="3663461" cy="1069730"/>
                </a:xfrm>
                <a:custGeom>
                  <a:avLst/>
                  <a:gdLst>
                    <a:gd name="connsiteX0" fmla="*/ 7327 w 3663461"/>
                    <a:gd name="connsiteY0" fmla="*/ 175846 h 1069730"/>
                    <a:gd name="connsiteX1" fmla="*/ 190500 w 3663461"/>
                    <a:gd name="connsiteY1" fmla="*/ 58615 h 1069730"/>
                    <a:gd name="connsiteX2" fmla="*/ 395654 w 3663461"/>
                    <a:gd name="connsiteY2" fmla="*/ 7327 h 1069730"/>
                    <a:gd name="connsiteX3" fmla="*/ 483577 w 3663461"/>
                    <a:gd name="connsiteY3" fmla="*/ 0 h 1069730"/>
                    <a:gd name="connsiteX4" fmla="*/ 1465385 w 3663461"/>
                    <a:gd name="connsiteY4" fmla="*/ 36634 h 1069730"/>
                    <a:gd name="connsiteX5" fmla="*/ 1809750 w 3663461"/>
                    <a:gd name="connsiteY5" fmla="*/ 51288 h 1069730"/>
                    <a:gd name="connsiteX6" fmla="*/ 2754923 w 3663461"/>
                    <a:gd name="connsiteY6" fmla="*/ 87923 h 1069730"/>
                    <a:gd name="connsiteX7" fmla="*/ 3656135 w 3663461"/>
                    <a:gd name="connsiteY7" fmla="*/ 783980 h 1069730"/>
                    <a:gd name="connsiteX8" fmla="*/ 3663461 w 3663461"/>
                    <a:gd name="connsiteY8" fmla="*/ 1069730 h 1069730"/>
                    <a:gd name="connsiteX9" fmla="*/ 2754923 w 3663461"/>
                    <a:gd name="connsiteY9" fmla="*/ 410307 h 1069730"/>
                    <a:gd name="connsiteX10" fmla="*/ 1868365 w 3663461"/>
                    <a:gd name="connsiteY10" fmla="*/ 490904 h 1069730"/>
                    <a:gd name="connsiteX11" fmla="*/ 1509346 w 3663461"/>
                    <a:gd name="connsiteY11" fmla="*/ 402980 h 1069730"/>
                    <a:gd name="connsiteX12" fmla="*/ 1194288 w 3663461"/>
                    <a:gd name="connsiteY12" fmla="*/ 483577 h 1069730"/>
                    <a:gd name="connsiteX13" fmla="*/ 696058 w 3663461"/>
                    <a:gd name="connsiteY13" fmla="*/ 608134 h 1069730"/>
                    <a:gd name="connsiteX14" fmla="*/ 190500 w 3663461"/>
                    <a:gd name="connsiteY14" fmla="*/ 798634 h 1069730"/>
                    <a:gd name="connsiteX15" fmla="*/ 0 w 3663461"/>
                    <a:gd name="connsiteY15" fmla="*/ 468923 h 1069730"/>
                    <a:gd name="connsiteX16" fmla="*/ 7327 w 3663461"/>
                    <a:gd name="connsiteY16" fmla="*/ 175846 h 106973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  <a:cxn ang="0">
                      <a:pos x="connsiteX7" y="connsiteY7"/>
                    </a:cxn>
                    <a:cxn ang="0">
                      <a:pos x="connsiteX8" y="connsiteY8"/>
                    </a:cxn>
                    <a:cxn ang="0">
                      <a:pos x="connsiteX9" y="connsiteY9"/>
                    </a:cxn>
                    <a:cxn ang="0">
                      <a:pos x="connsiteX10" y="connsiteY10"/>
                    </a:cxn>
                    <a:cxn ang="0">
                      <a:pos x="connsiteX11" y="connsiteY11"/>
                    </a:cxn>
                    <a:cxn ang="0">
                      <a:pos x="connsiteX12" y="connsiteY12"/>
                    </a:cxn>
                    <a:cxn ang="0">
                      <a:pos x="connsiteX13" y="connsiteY13"/>
                    </a:cxn>
                    <a:cxn ang="0">
                      <a:pos x="connsiteX14" y="connsiteY14"/>
                    </a:cxn>
                    <a:cxn ang="0">
                      <a:pos x="connsiteX15" y="connsiteY15"/>
                    </a:cxn>
                    <a:cxn ang="0">
                      <a:pos x="connsiteX16" y="connsiteY16"/>
                    </a:cxn>
                  </a:cxnLst>
                  <a:rect l="l" t="t" r="r" b="b"/>
                  <a:pathLst>
                    <a:path w="3663461" h="1069730">
                      <a:moveTo>
                        <a:pt x="7327" y="175846"/>
                      </a:moveTo>
                      <a:lnTo>
                        <a:pt x="190500" y="58615"/>
                      </a:lnTo>
                      <a:lnTo>
                        <a:pt x="395654" y="7327"/>
                      </a:lnTo>
                      <a:lnTo>
                        <a:pt x="483577" y="0"/>
                      </a:lnTo>
                      <a:lnTo>
                        <a:pt x="1465385" y="36634"/>
                      </a:lnTo>
                      <a:lnTo>
                        <a:pt x="1809750" y="51288"/>
                      </a:lnTo>
                      <a:lnTo>
                        <a:pt x="2754923" y="87923"/>
                      </a:lnTo>
                      <a:lnTo>
                        <a:pt x="3656135" y="783980"/>
                      </a:lnTo>
                      <a:lnTo>
                        <a:pt x="3663461" y="1069730"/>
                      </a:lnTo>
                      <a:lnTo>
                        <a:pt x="2754923" y="410307"/>
                      </a:lnTo>
                      <a:lnTo>
                        <a:pt x="1868365" y="490904"/>
                      </a:lnTo>
                      <a:lnTo>
                        <a:pt x="1509346" y="402980"/>
                      </a:lnTo>
                      <a:lnTo>
                        <a:pt x="1194288" y="483577"/>
                      </a:lnTo>
                      <a:lnTo>
                        <a:pt x="696058" y="608134"/>
                      </a:lnTo>
                      <a:lnTo>
                        <a:pt x="190500" y="798634"/>
                      </a:lnTo>
                      <a:lnTo>
                        <a:pt x="0" y="468923"/>
                      </a:lnTo>
                      <a:lnTo>
                        <a:pt x="7327" y="175846"/>
                      </a:lnTo>
                      <a:close/>
                    </a:path>
                  </a:pathLst>
                </a:custGeom>
                <a:solidFill>
                  <a:schemeClr val="tx1">
                    <a:lumMod val="50000"/>
                    <a:lumOff val="50000"/>
                    <a:alpha val="20000"/>
                  </a:schemeClr>
                </a:solidFill>
                <a:ln>
                  <a:noFill/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fr-FR" sz="1100"/>
                </a:p>
              </xdr:txBody>
            </xdr:sp>
          </xdr:grpSp>
          <xdr:sp macro="" textlink="">
            <xdr:nvSpPr>
              <xdr:cNvPr id="41" name="ZoneTexte 40">
                <a:extLst>
                  <a:ext uri="{FF2B5EF4-FFF2-40B4-BE49-F238E27FC236}">
                    <a16:creationId xmlns:a16="http://schemas.microsoft.com/office/drawing/2014/main" id="{8BF25D55-309B-42FD-B1BF-546FE6E08F46}"/>
                  </a:ext>
                </a:extLst>
              </xdr:cNvPr>
              <xdr:cNvSpPr txBox="1"/>
            </xdr:nvSpPr>
            <xdr:spPr>
              <a:xfrm>
                <a:off x="50807093" y="7452015"/>
                <a:ext cx="381000" cy="2511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fr-FR" sz="1200" b="1">
                    <a:latin typeface="Arial" panose="020B0604020202020204" pitchFamily="34" charset="0"/>
                    <a:cs typeface="Arial" panose="020B0604020202020204" pitchFamily="34" charset="0"/>
                  </a:rPr>
                  <a:t>(f)</a:t>
                </a:r>
              </a:p>
            </xdr:txBody>
          </xdr:sp>
        </xdr:grpSp>
        <xdr:grpSp>
          <xdr:nvGrpSpPr>
            <xdr:cNvPr id="46" name="Groupe 45">
              <a:extLst>
                <a:ext uri="{FF2B5EF4-FFF2-40B4-BE49-F238E27FC236}">
                  <a16:creationId xmlns:a16="http://schemas.microsoft.com/office/drawing/2014/main" id="{1C7A63FB-1CD7-F100-F46F-50B45D891B4B}"/>
                </a:ext>
              </a:extLst>
            </xdr:cNvPr>
            <xdr:cNvGrpSpPr/>
          </xdr:nvGrpSpPr>
          <xdr:grpSpPr>
            <a:xfrm>
              <a:off x="43748566" y="9367723"/>
              <a:ext cx="4042198" cy="2336088"/>
              <a:chOff x="43748566" y="9367723"/>
              <a:chExt cx="4042198" cy="2336088"/>
            </a:xfrm>
          </xdr:grpSpPr>
          <xdr:graphicFrame macro="">
            <xdr:nvGraphicFramePr>
              <xdr:cNvPr id="5" name="Graphique 4">
                <a:extLst>
                  <a:ext uri="{FF2B5EF4-FFF2-40B4-BE49-F238E27FC236}">
                    <a16:creationId xmlns:a16="http://schemas.microsoft.com/office/drawing/2014/main" id="{5645A4F7-8CA7-4F51-A82F-57EE6B071D1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43748566" y="9367723"/>
              <a:ext cx="4042198" cy="233608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7"/>
              </a:graphicData>
            </a:graphic>
          </xdr:graphicFrame>
          <xdr:sp macro="" textlink="">
            <xdr:nvSpPr>
              <xdr:cNvPr id="42" name="ZoneTexte 41">
                <a:extLst>
                  <a:ext uri="{FF2B5EF4-FFF2-40B4-BE49-F238E27FC236}">
                    <a16:creationId xmlns:a16="http://schemas.microsoft.com/office/drawing/2014/main" id="{C2F03298-A229-423F-AEE6-87FBBCEFCA1D}"/>
                  </a:ext>
                </a:extLst>
              </xdr:cNvPr>
              <xdr:cNvSpPr txBox="1"/>
            </xdr:nvSpPr>
            <xdr:spPr>
              <a:xfrm>
                <a:off x="47041567" y="9611183"/>
                <a:ext cx="381000" cy="251113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fr-FR" sz="1200" b="1">
                    <a:latin typeface="Arial" panose="020B0604020202020204" pitchFamily="34" charset="0"/>
                    <a:cs typeface="Arial" panose="020B0604020202020204" pitchFamily="34" charset="0"/>
                  </a:rPr>
                  <a:t>(g)</a:t>
                </a:r>
              </a:p>
            </xdr:txBody>
          </xdr:sp>
        </xdr:grpSp>
        <xdr:grpSp>
          <xdr:nvGrpSpPr>
            <xdr:cNvPr id="47" name="Groupe 46">
              <a:extLst>
                <a:ext uri="{FF2B5EF4-FFF2-40B4-BE49-F238E27FC236}">
                  <a16:creationId xmlns:a16="http://schemas.microsoft.com/office/drawing/2014/main" id="{DBC2C538-F25F-8576-878B-19087590FD17}"/>
                </a:ext>
              </a:extLst>
            </xdr:cNvPr>
            <xdr:cNvGrpSpPr/>
          </xdr:nvGrpSpPr>
          <xdr:grpSpPr>
            <a:xfrm>
              <a:off x="47726520" y="9361961"/>
              <a:ext cx="4023146" cy="2354368"/>
              <a:chOff x="47726520" y="9361961"/>
              <a:chExt cx="4023146" cy="2354368"/>
            </a:xfrm>
          </xdr:grpSpPr>
          <xdr:graphicFrame macro="">
            <xdr:nvGraphicFramePr>
              <xdr:cNvPr id="24" name="Graphique 23">
                <a:extLst>
                  <a:ext uri="{FF2B5EF4-FFF2-40B4-BE49-F238E27FC236}">
                    <a16:creationId xmlns:a16="http://schemas.microsoft.com/office/drawing/2014/main" id="{A9D814C3-0A10-4152-9B63-B1E77C28CCFE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47726520" y="9361961"/>
              <a:ext cx="4023146" cy="235436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8"/>
              </a:graphicData>
            </a:graphic>
          </xdr:graphicFrame>
          <xdr:sp macro="" textlink="">
            <xdr:nvSpPr>
              <xdr:cNvPr id="43" name="ZoneTexte 42">
                <a:extLst>
                  <a:ext uri="{FF2B5EF4-FFF2-40B4-BE49-F238E27FC236}">
                    <a16:creationId xmlns:a16="http://schemas.microsoft.com/office/drawing/2014/main" id="{AACBEFBC-FB72-4F8C-A64D-8CCF3CC58968}"/>
                  </a:ext>
                </a:extLst>
              </xdr:cNvPr>
              <xdr:cNvSpPr txBox="1"/>
            </xdr:nvSpPr>
            <xdr:spPr>
              <a:xfrm>
                <a:off x="50760800" y="9614447"/>
                <a:ext cx="381000" cy="247104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fr-FR" sz="1200" b="1">
                    <a:latin typeface="Arial" panose="020B0604020202020204" pitchFamily="34" charset="0"/>
                    <a:cs typeface="Arial" panose="020B0604020202020204" pitchFamily="34" charset="0"/>
                  </a:rPr>
                  <a:t>(h)</a:t>
                </a:r>
              </a:p>
            </xdr:txBody>
          </xdr:sp>
        </xdr:grpSp>
      </xdr:grpSp>
      <xdr:grpSp>
        <xdr:nvGrpSpPr>
          <xdr:cNvPr id="57" name="Groupe 56">
            <a:extLst>
              <a:ext uri="{FF2B5EF4-FFF2-40B4-BE49-F238E27FC236}">
                <a16:creationId xmlns:a16="http://schemas.microsoft.com/office/drawing/2014/main" id="{73C9EB96-7F87-FC0C-41C0-431803441465}"/>
              </a:ext>
            </a:extLst>
          </xdr:cNvPr>
          <xdr:cNvGrpSpPr/>
        </xdr:nvGrpSpPr>
        <xdr:grpSpPr>
          <a:xfrm>
            <a:off x="43946575" y="4942018"/>
            <a:ext cx="4085610" cy="2396049"/>
            <a:chOff x="43946575" y="4942018"/>
            <a:chExt cx="4085610" cy="2396049"/>
          </a:xfrm>
        </xdr:grpSpPr>
        <xdr:grpSp>
          <xdr:nvGrpSpPr>
            <xdr:cNvPr id="49" name="Groupe 48">
              <a:extLst>
                <a:ext uri="{FF2B5EF4-FFF2-40B4-BE49-F238E27FC236}">
                  <a16:creationId xmlns:a16="http://schemas.microsoft.com/office/drawing/2014/main" id="{10D38417-75D5-29B3-5B1D-5824A5C306DB}"/>
                </a:ext>
              </a:extLst>
            </xdr:cNvPr>
            <xdr:cNvGrpSpPr/>
          </xdr:nvGrpSpPr>
          <xdr:grpSpPr>
            <a:xfrm>
              <a:off x="43946575" y="4942018"/>
              <a:ext cx="4085610" cy="2396049"/>
              <a:chOff x="43746992" y="3809001"/>
              <a:chExt cx="4572000" cy="2743200"/>
            </a:xfrm>
          </xdr:grpSpPr>
          <xdr:graphicFrame macro="">
            <xdr:nvGraphicFramePr>
              <xdr:cNvPr id="7" name="Graphique 6">
                <a:extLst>
                  <a:ext uri="{FF2B5EF4-FFF2-40B4-BE49-F238E27FC236}">
                    <a16:creationId xmlns:a16="http://schemas.microsoft.com/office/drawing/2014/main" id="{737CB874-DA51-4A12-90A8-208285631F33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43746992" y="3809001"/>
              <a:ext cx="4572000" cy="2743200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9"/>
              </a:graphicData>
            </a:graphic>
          </xdr:graphicFrame>
          <xdr:sp macro="" textlink="">
            <xdr:nvSpPr>
              <xdr:cNvPr id="17" name="Forme libre : forme 16">
                <a:extLst>
                  <a:ext uri="{FF2B5EF4-FFF2-40B4-BE49-F238E27FC236}">
                    <a16:creationId xmlns:a16="http://schemas.microsoft.com/office/drawing/2014/main" id="{58FA6293-A367-5D79-F448-FEBB82191597}"/>
                  </a:ext>
                </a:extLst>
              </xdr:cNvPr>
              <xdr:cNvSpPr/>
            </xdr:nvSpPr>
            <xdr:spPr>
              <a:xfrm>
                <a:off x="44429129" y="4281587"/>
                <a:ext cx="2725616" cy="622789"/>
              </a:xfrm>
              <a:custGeom>
                <a:avLst/>
                <a:gdLst>
                  <a:gd name="connsiteX0" fmla="*/ 0 w 2725616"/>
                  <a:gd name="connsiteY0" fmla="*/ 0 h 622789"/>
                  <a:gd name="connsiteX1" fmla="*/ 630116 w 2725616"/>
                  <a:gd name="connsiteY1" fmla="*/ 205154 h 622789"/>
                  <a:gd name="connsiteX2" fmla="*/ 1817077 w 2725616"/>
                  <a:gd name="connsiteY2" fmla="*/ 87923 h 622789"/>
                  <a:gd name="connsiteX3" fmla="*/ 2718289 w 2725616"/>
                  <a:gd name="connsiteY3" fmla="*/ 256442 h 622789"/>
                  <a:gd name="connsiteX4" fmla="*/ 2725616 w 2725616"/>
                  <a:gd name="connsiteY4" fmla="*/ 622789 h 622789"/>
                  <a:gd name="connsiteX5" fmla="*/ 1831731 w 2725616"/>
                  <a:gd name="connsiteY5" fmla="*/ 388327 h 622789"/>
                  <a:gd name="connsiteX6" fmla="*/ 622789 w 2725616"/>
                  <a:gd name="connsiteY6" fmla="*/ 512885 h 622789"/>
                  <a:gd name="connsiteX7" fmla="*/ 21981 w 2725616"/>
                  <a:gd name="connsiteY7" fmla="*/ 322385 h 622789"/>
                  <a:gd name="connsiteX8" fmla="*/ 0 w 2725616"/>
                  <a:gd name="connsiteY8" fmla="*/ 0 h 622789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</a:cxnLst>
                <a:rect l="l" t="t" r="r" b="b"/>
                <a:pathLst>
                  <a:path w="2725616" h="622789">
                    <a:moveTo>
                      <a:pt x="0" y="0"/>
                    </a:moveTo>
                    <a:lnTo>
                      <a:pt x="630116" y="205154"/>
                    </a:lnTo>
                    <a:lnTo>
                      <a:pt x="1817077" y="87923"/>
                    </a:lnTo>
                    <a:lnTo>
                      <a:pt x="2718289" y="256442"/>
                    </a:lnTo>
                    <a:lnTo>
                      <a:pt x="2725616" y="622789"/>
                    </a:lnTo>
                    <a:lnTo>
                      <a:pt x="1831731" y="388327"/>
                    </a:lnTo>
                    <a:lnTo>
                      <a:pt x="622789" y="512885"/>
                    </a:lnTo>
                    <a:lnTo>
                      <a:pt x="21981" y="322385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rgbClr val="FFC000">
                  <a:alpha val="40000"/>
                </a:srgbClr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fr-FR" sz="1100"/>
              </a:p>
            </xdr:txBody>
          </xdr:sp>
        </xdr:grpSp>
        <xdr:sp macro="" textlink="">
          <xdr:nvSpPr>
            <xdr:cNvPr id="50" name="ZoneTexte 49">
              <a:extLst>
                <a:ext uri="{FF2B5EF4-FFF2-40B4-BE49-F238E27FC236}">
                  <a16:creationId xmlns:a16="http://schemas.microsoft.com/office/drawing/2014/main" id="{845FDA86-2671-42E8-8D2B-07A35DC85A2B}"/>
                </a:ext>
              </a:extLst>
            </xdr:cNvPr>
            <xdr:cNvSpPr txBox="1"/>
          </xdr:nvSpPr>
          <xdr:spPr>
            <a:xfrm>
              <a:off x="47271829" y="5202151"/>
              <a:ext cx="386622" cy="24397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fr-FR" sz="1200" b="1">
                  <a:latin typeface="Arial" panose="020B0604020202020204" pitchFamily="34" charset="0"/>
                  <a:cs typeface="Arial" panose="020B0604020202020204" pitchFamily="34" charset="0"/>
                </a:rPr>
                <a:t>(c)</a:t>
              </a:r>
            </a:p>
          </xdr:txBody>
        </xdr:sp>
      </xdr:grpSp>
      <xdr:grpSp>
        <xdr:nvGrpSpPr>
          <xdr:cNvPr id="56" name="Groupe 55">
            <a:extLst>
              <a:ext uri="{FF2B5EF4-FFF2-40B4-BE49-F238E27FC236}">
                <a16:creationId xmlns:a16="http://schemas.microsoft.com/office/drawing/2014/main" id="{28F6C4A8-6B52-45BE-1F3C-225ACF6A6159}"/>
              </a:ext>
            </a:extLst>
          </xdr:cNvPr>
          <xdr:cNvGrpSpPr/>
        </xdr:nvGrpSpPr>
        <xdr:grpSpPr>
          <a:xfrm>
            <a:off x="43960002" y="2753996"/>
            <a:ext cx="4100171" cy="2447818"/>
            <a:chOff x="43960002" y="2753996"/>
            <a:chExt cx="4100171" cy="2447818"/>
          </a:xfrm>
        </xdr:grpSpPr>
        <xdr:graphicFrame macro="">
          <xdr:nvGraphicFramePr>
            <xdr:cNvPr id="3" name="Graphique 2">
              <a:extLst>
                <a:ext uri="{FF2B5EF4-FFF2-40B4-BE49-F238E27FC236}">
                  <a16:creationId xmlns:a16="http://schemas.microsoft.com/office/drawing/2014/main" id="{C05F7FDC-2E21-46C0-9CE1-3C35A075D9A9}"/>
                </a:ext>
              </a:extLst>
            </xdr:cNvPr>
            <xdr:cNvGraphicFramePr/>
          </xdr:nvGraphicFramePr>
          <xdr:xfrm>
            <a:off x="43960002" y="2753996"/>
            <a:ext cx="4100171" cy="2447818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0"/>
            </a:graphicData>
          </a:graphic>
        </xdr:graphicFrame>
        <xdr:sp macro="" textlink="">
          <xdr:nvSpPr>
            <xdr:cNvPr id="51" name="ZoneTexte 50">
              <a:extLst>
                <a:ext uri="{FF2B5EF4-FFF2-40B4-BE49-F238E27FC236}">
                  <a16:creationId xmlns:a16="http://schemas.microsoft.com/office/drawing/2014/main" id="{6BE349D7-EDD6-40A4-8FA3-2B4EF857F085}"/>
                </a:ext>
              </a:extLst>
            </xdr:cNvPr>
            <xdr:cNvSpPr txBox="1"/>
          </xdr:nvSpPr>
          <xdr:spPr>
            <a:xfrm>
              <a:off x="47267306" y="3004845"/>
              <a:ext cx="386622" cy="24704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fr-FR" sz="1200" b="1">
                  <a:latin typeface="Arial" panose="020B0604020202020204" pitchFamily="34" charset="0"/>
                  <a:cs typeface="Arial" panose="020B0604020202020204" pitchFamily="34" charset="0"/>
                </a:rPr>
                <a:t>(a)</a:t>
              </a:r>
            </a:p>
          </xdr:txBody>
        </xdr:sp>
      </xdr:grpSp>
      <xdr:grpSp>
        <xdr:nvGrpSpPr>
          <xdr:cNvPr id="58" name="Groupe 57">
            <a:extLst>
              <a:ext uri="{FF2B5EF4-FFF2-40B4-BE49-F238E27FC236}">
                <a16:creationId xmlns:a16="http://schemas.microsoft.com/office/drawing/2014/main" id="{C2526F23-1C6B-EBAD-E24C-507B95AB6330}"/>
              </a:ext>
            </a:extLst>
          </xdr:cNvPr>
          <xdr:cNvGrpSpPr/>
        </xdr:nvGrpSpPr>
        <xdr:grpSpPr>
          <a:xfrm>
            <a:off x="47950141" y="4981377"/>
            <a:ext cx="4116243" cy="2366893"/>
            <a:chOff x="47950141" y="4981377"/>
            <a:chExt cx="4116243" cy="2366893"/>
          </a:xfrm>
        </xdr:grpSpPr>
        <xdr:grpSp>
          <xdr:nvGrpSpPr>
            <xdr:cNvPr id="52" name="Groupe 51">
              <a:extLst>
                <a:ext uri="{FF2B5EF4-FFF2-40B4-BE49-F238E27FC236}">
                  <a16:creationId xmlns:a16="http://schemas.microsoft.com/office/drawing/2014/main" id="{D58EE482-47EC-AC9A-9AD4-CF8D967F20F3}"/>
                </a:ext>
              </a:extLst>
            </xdr:cNvPr>
            <xdr:cNvGrpSpPr/>
          </xdr:nvGrpSpPr>
          <xdr:grpSpPr>
            <a:xfrm>
              <a:off x="47950141" y="4981377"/>
              <a:ext cx="4116243" cy="2366893"/>
              <a:chOff x="48336922" y="3788505"/>
              <a:chExt cx="4581447" cy="2719584"/>
            </a:xfrm>
          </xdr:grpSpPr>
          <xdr:graphicFrame macro="">
            <xdr:nvGraphicFramePr>
              <xdr:cNvPr id="14" name="Graphique 13">
                <a:extLst>
                  <a:ext uri="{FF2B5EF4-FFF2-40B4-BE49-F238E27FC236}">
                    <a16:creationId xmlns:a16="http://schemas.microsoft.com/office/drawing/2014/main" id="{6058EAFA-F66E-443C-ADF1-4C702A88A3B9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48336922" y="3788505"/>
              <a:ext cx="4581447" cy="2719584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11"/>
              </a:graphicData>
            </a:graphic>
          </xdr:graphicFrame>
          <xdr:sp macro="" textlink="">
            <xdr:nvSpPr>
              <xdr:cNvPr id="15" name="Forme libre : forme 14">
                <a:extLst>
                  <a:ext uri="{FF2B5EF4-FFF2-40B4-BE49-F238E27FC236}">
                    <a16:creationId xmlns:a16="http://schemas.microsoft.com/office/drawing/2014/main" id="{F448BECB-56B7-97E6-2ECD-334EF633A9C2}"/>
                  </a:ext>
                </a:extLst>
              </xdr:cNvPr>
              <xdr:cNvSpPr/>
            </xdr:nvSpPr>
            <xdr:spPr>
              <a:xfrm>
                <a:off x="48622672" y="4238049"/>
                <a:ext cx="3678660" cy="1540713"/>
              </a:xfrm>
              <a:custGeom>
                <a:avLst/>
                <a:gdLst>
                  <a:gd name="connsiteX0" fmla="*/ 0 w 3670788"/>
                  <a:gd name="connsiteY0" fmla="*/ 0 h 1553308"/>
                  <a:gd name="connsiteX1" fmla="*/ 205154 w 3670788"/>
                  <a:gd name="connsiteY1" fmla="*/ 102577 h 1553308"/>
                  <a:gd name="connsiteX2" fmla="*/ 446942 w 3670788"/>
                  <a:gd name="connsiteY2" fmla="*/ 124558 h 1553308"/>
                  <a:gd name="connsiteX3" fmla="*/ 674077 w 3670788"/>
                  <a:gd name="connsiteY3" fmla="*/ 241789 h 1553308"/>
                  <a:gd name="connsiteX4" fmla="*/ 1099038 w 3670788"/>
                  <a:gd name="connsiteY4" fmla="*/ 351692 h 1553308"/>
                  <a:gd name="connsiteX5" fmla="*/ 1458058 w 3670788"/>
                  <a:gd name="connsiteY5" fmla="*/ 402981 h 1553308"/>
                  <a:gd name="connsiteX6" fmla="*/ 1743808 w 3670788"/>
                  <a:gd name="connsiteY6" fmla="*/ 307731 h 1553308"/>
                  <a:gd name="connsiteX7" fmla="*/ 2791558 w 3670788"/>
                  <a:gd name="connsiteY7" fmla="*/ 322385 h 1553308"/>
                  <a:gd name="connsiteX8" fmla="*/ 3670788 w 3670788"/>
                  <a:gd name="connsiteY8" fmla="*/ 344366 h 1553308"/>
                  <a:gd name="connsiteX9" fmla="*/ 3670788 w 3670788"/>
                  <a:gd name="connsiteY9" fmla="*/ 1553308 h 1553308"/>
                  <a:gd name="connsiteX10" fmla="*/ 2776904 w 3670788"/>
                  <a:gd name="connsiteY10" fmla="*/ 908539 h 1553308"/>
                  <a:gd name="connsiteX11" fmla="*/ 1846385 w 3670788"/>
                  <a:gd name="connsiteY11" fmla="*/ 835269 h 1553308"/>
                  <a:gd name="connsiteX12" fmla="*/ 1186962 w 3670788"/>
                  <a:gd name="connsiteY12" fmla="*/ 783981 h 1553308"/>
                  <a:gd name="connsiteX13" fmla="*/ 395654 w 3670788"/>
                  <a:gd name="connsiteY13" fmla="*/ 754673 h 1553308"/>
                  <a:gd name="connsiteX14" fmla="*/ 7327 w 3670788"/>
                  <a:gd name="connsiteY14" fmla="*/ 505558 h 1553308"/>
                  <a:gd name="connsiteX15" fmla="*/ 0 w 3670788"/>
                  <a:gd name="connsiteY15" fmla="*/ 0 h 1553308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</a:cxnLst>
                <a:rect l="l" t="t" r="r" b="b"/>
                <a:pathLst>
                  <a:path w="3670788" h="1553308">
                    <a:moveTo>
                      <a:pt x="0" y="0"/>
                    </a:moveTo>
                    <a:lnTo>
                      <a:pt x="205154" y="102577"/>
                    </a:lnTo>
                    <a:lnTo>
                      <a:pt x="446942" y="124558"/>
                    </a:lnTo>
                    <a:lnTo>
                      <a:pt x="674077" y="241789"/>
                    </a:lnTo>
                    <a:lnTo>
                      <a:pt x="1099038" y="351692"/>
                    </a:lnTo>
                    <a:lnTo>
                      <a:pt x="1458058" y="402981"/>
                    </a:lnTo>
                    <a:lnTo>
                      <a:pt x="1743808" y="307731"/>
                    </a:lnTo>
                    <a:lnTo>
                      <a:pt x="2791558" y="322385"/>
                    </a:lnTo>
                    <a:lnTo>
                      <a:pt x="3670788" y="344366"/>
                    </a:lnTo>
                    <a:lnTo>
                      <a:pt x="3670788" y="1553308"/>
                    </a:lnTo>
                    <a:lnTo>
                      <a:pt x="2776904" y="908539"/>
                    </a:lnTo>
                    <a:lnTo>
                      <a:pt x="1846385" y="835269"/>
                    </a:lnTo>
                    <a:lnTo>
                      <a:pt x="1186962" y="783981"/>
                    </a:lnTo>
                    <a:lnTo>
                      <a:pt x="395654" y="754673"/>
                    </a:lnTo>
                    <a:lnTo>
                      <a:pt x="7327" y="505558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chemeClr val="tx1">
                  <a:lumMod val="50000"/>
                  <a:lumOff val="50000"/>
                  <a:alpha val="2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fr-FR" sz="1100"/>
              </a:p>
            </xdr:txBody>
          </xdr:sp>
        </xdr:grpSp>
        <xdr:sp macro="" textlink="">
          <xdr:nvSpPr>
            <xdr:cNvPr id="53" name="ZoneTexte 52">
              <a:extLst>
                <a:ext uri="{FF2B5EF4-FFF2-40B4-BE49-F238E27FC236}">
                  <a16:creationId xmlns:a16="http://schemas.microsoft.com/office/drawing/2014/main" id="{D6E418A5-500C-4E8C-89B4-EC8C5D0565D8}"/>
                </a:ext>
              </a:extLst>
            </xdr:cNvPr>
            <xdr:cNvSpPr txBox="1"/>
          </xdr:nvSpPr>
          <xdr:spPr>
            <a:xfrm>
              <a:off x="51006844" y="5229975"/>
              <a:ext cx="384889" cy="24607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fr-FR" sz="1200" b="1">
                  <a:latin typeface="Arial" panose="020B0604020202020204" pitchFamily="34" charset="0"/>
                  <a:cs typeface="Arial" panose="020B0604020202020204" pitchFamily="34" charset="0"/>
                </a:rPr>
                <a:t>(d)</a:t>
              </a:r>
            </a:p>
          </xdr:txBody>
        </xdr:sp>
      </xdr:grpSp>
      <xdr:grpSp>
        <xdr:nvGrpSpPr>
          <xdr:cNvPr id="55" name="Groupe 54">
            <a:extLst>
              <a:ext uri="{FF2B5EF4-FFF2-40B4-BE49-F238E27FC236}">
                <a16:creationId xmlns:a16="http://schemas.microsoft.com/office/drawing/2014/main" id="{93F85F56-DD05-7339-4A26-42A1167732E5}"/>
              </a:ext>
            </a:extLst>
          </xdr:cNvPr>
          <xdr:cNvGrpSpPr/>
        </xdr:nvGrpSpPr>
        <xdr:grpSpPr>
          <a:xfrm>
            <a:off x="47958053" y="2759006"/>
            <a:ext cx="4179178" cy="2455321"/>
            <a:chOff x="47958053" y="2759006"/>
            <a:chExt cx="4179178" cy="2455321"/>
          </a:xfrm>
        </xdr:grpSpPr>
        <xdr:grpSp>
          <xdr:nvGrpSpPr>
            <xdr:cNvPr id="13" name="Groupe 12">
              <a:extLst>
                <a:ext uri="{FF2B5EF4-FFF2-40B4-BE49-F238E27FC236}">
                  <a16:creationId xmlns:a16="http://schemas.microsoft.com/office/drawing/2014/main" id="{1F8F35E6-30E9-4D3D-DF2C-9CFB340657B7}"/>
                </a:ext>
              </a:extLst>
            </xdr:cNvPr>
            <xdr:cNvGrpSpPr/>
          </xdr:nvGrpSpPr>
          <xdr:grpSpPr>
            <a:xfrm>
              <a:off x="47958053" y="2759006"/>
              <a:ext cx="4179178" cy="2455321"/>
              <a:chOff x="48628503" y="870217"/>
              <a:chExt cx="4572000" cy="2743200"/>
            </a:xfrm>
          </xdr:grpSpPr>
          <xdr:graphicFrame macro="">
            <xdr:nvGraphicFramePr>
              <xdr:cNvPr id="11" name="Graphique 10">
                <a:extLst>
                  <a:ext uri="{FF2B5EF4-FFF2-40B4-BE49-F238E27FC236}">
                    <a16:creationId xmlns:a16="http://schemas.microsoft.com/office/drawing/2014/main" id="{34FE7DC9-CC80-4D34-8BAD-48B241D45BD9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48628503" y="870217"/>
              <a:ext cx="4572000" cy="2743200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12"/>
              </a:graphicData>
            </a:graphic>
          </xdr:graphicFrame>
          <xdr:sp macro="" textlink="">
            <xdr:nvSpPr>
              <xdr:cNvPr id="12" name="Forme libre : forme 11">
                <a:extLst>
                  <a:ext uri="{FF2B5EF4-FFF2-40B4-BE49-F238E27FC236}">
                    <a16:creationId xmlns:a16="http://schemas.microsoft.com/office/drawing/2014/main" id="{5FB5C20C-8F20-8AD3-594B-877C40682F73}"/>
                  </a:ext>
                </a:extLst>
              </xdr:cNvPr>
              <xdr:cNvSpPr/>
            </xdr:nvSpPr>
            <xdr:spPr>
              <a:xfrm>
                <a:off x="48899885" y="1370134"/>
                <a:ext cx="3670788" cy="1011116"/>
              </a:xfrm>
              <a:custGeom>
                <a:avLst/>
                <a:gdLst>
                  <a:gd name="connsiteX0" fmla="*/ 0 w 3619500"/>
                  <a:gd name="connsiteY0" fmla="*/ 0 h 1011116"/>
                  <a:gd name="connsiteX1" fmla="*/ 153865 w 3619500"/>
                  <a:gd name="connsiteY1" fmla="*/ 7327 h 1011116"/>
                  <a:gd name="connsiteX2" fmla="*/ 608134 w 3619500"/>
                  <a:gd name="connsiteY2" fmla="*/ 109904 h 1011116"/>
                  <a:gd name="connsiteX3" fmla="*/ 1831730 w 3619500"/>
                  <a:gd name="connsiteY3" fmla="*/ 29308 h 1011116"/>
                  <a:gd name="connsiteX4" fmla="*/ 2696307 w 3619500"/>
                  <a:gd name="connsiteY4" fmla="*/ 285750 h 1011116"/>
                  <a:gd name="connsiteX5" fmla="*/ 3612173 w 3619500"/>
                  <a:gd name="connsiteY5" fmla="*/ 630116 h 1011116"/>
                  <a:gd name="connsiteX6" fmla="*/ 3612173 w 3619500"/>
                  <a:gd name="connsiteY6" fmla="*/ 908539 h 1011116"/>
                  <a:gd name="connsiteX7" fmla="*/ 3619500 w 3619500"/>
                  <a:gd name="connsiteY7" fmla="*/ 1011116 h 1011116"/>
                  <a:gd name="connsiteX8" fmla="*/ 2740269 w 3619500"/>
                  <a:gd name="connsiteY8" fmla="*/ 989135 h 1011116"/>
                  <a:gd name="connsiteX9" fmla="*/ 1802423 w 3619500"/>
                  <a:gd name="connsiteY9" fmla="*/ 820616 h 1011116"/>
                  <a:gd name="connsiteX10" fmla="*/ 1106365 w 3619500"/>
                  <a:gd name="connsiteY10" fmla="*/ 637443 h 1011116"/>
                  <a:gd name="connsiteX11" fmla="*/ 732692 w 3619500"/>
                  <a:gd name="connsiteY11" fmla="*/ 542193 h 1011116"/>
                  <a:gd name="connsiteX12" fmla="*/ 410307 w 3619500"/>
                  <a:gd name="connsiteY12" fmla="*/ 395654 h 1011116"/>
                  <a:gd name="connsiteX13" fmla="*/ 219807 w 3619500"/>
                  <a:gd name="connsiteY13" fmla="*/ 337039 h 1011116"/>
                  <a:gd name="connsiteX14" fmla="*/ 14654 w 3619500"/>
                  <a:gd name="connsiteY14" fmla="*/ 337039 h 1011116"/>
                  <a:gd name="connsiteX15" fmla="*/ 0 w 3619500"/>
                  <a:gd name="connsiteY15" fmla="*/ 0 h 1011116"/>
                </a:gdLst>
                <a:ahLst/>
                <a:cxnLst>
                  <a:cxn ang="0">
                    <a:pos x="connsiteX0" y="connsiteY0"/>
                  </a:cxn>
                  <a:cxn ang="0">
                    <a:pos x="connsiteX1" y="connsiteY1"/>
                  </a:cxn>
                  <a:cxn ang="0">
                    <a:pos x="connsiteX2" y="connsiteY2"/>
                  </a:cxn>
                  <a:cxn ang="0">
                    <a:pos x="connsiteX3" y="connsiteY3"/>
                  </a:cxn>
                  <a:cxn ang="0">
                    <a:pos x="connsiteX4" y="connsiteY4"/>
                  </a:cxn>
                  <a:cxn ang="0">
                    <a:pos x="connsiteX5" y="connsiteY5"/>
                  </a:cxn>
                  <a:cxn ang="0">
                    <a:pos x="connsiteX6" y="connsiteY6"/>
                  </a:cxn>
                  <a:cxn ang="0">
                    <a:pos x="connsiteX7" y="connsiteY7"/>
                  </a:cxn>
                  <a:cxn ang="0">
                    <a:pos x="connsiteX8" y="connsiteY8"/>
                  </a:cxn>
                  <a:cxn ang="0">
                    <a:pos x="connsiteX9" y="connsiteY9"/>
                  </a:cxn>
                  <a:cxn ang="0">
                    <a:pos x="connsiteX10" y="connsiteY10"/>
                  </a:cxn>
                  <a:cxn ang="0">
                    <a:pos x="connsiteX11" y="connsiteY11"/>
                  </a:cxn>
                  <a:cxn ang="0">
                    <a:pos x="connsiteX12" y="connsiteY12"/>
                  </a:cxn>
                  <a:cxn ang="0">
                    <a:pos x="connsiteX13" y="connsiteY13"/>
                  </a:cxn>
                  <a:cxn ang="0">
                    <a:pos x="connsiteX14" y="connsiteY14"/>
                  </a:cxn>
                  <a:cxn ang="0">
                    <a:pos x="connsiteX15" y="connsiteY15"/>
                  </a:cxn>
                </a:cxnLst>
                <a:rect l="l" t="t" r="r" b="b"/>
                <a:pathLst>
                  <a:path w="3619500" h="1011116">
                    <a:moveTo>
                      <a:pt x="0" y="0"/>
                    </a:moveTo>
                    <a:lnTo>
                      <a:pt x="153865" y="7327"/>
                    </a:lnTo>
                    <a:lnTo>
                      <a:pt x="608134" y="109904"/>
                    </a:lnTo>
                    <a:lnTo>
                      <a:pt x="1831730" y="29308"/>
                    </a:lnTo>
                    <a:lnTo>
                      <a:pt x="2696307" y="285750"/>
                    </a:lnTo>
                    <a:lnTo>
                      <a:pt x="3612173" y="630116"/>
                    </a:lnTo>
                    <a:lnTo>
                      <a:pt x="3612173" y="908539"/>
                    </a:lnTo>
                    <a:lnTo>
                      <a:pt x="3619500" y="1011116"/>
                    </a:lnTo>
                    <a:lnTo>
                      <a:pt x="2740269" y="989135"/>
                    </a:lnTo>
                    <a:lnTo>
                      <a:pt x="1802423" y="820616"/>
                    </a:lnTo>
                    <a:lnTo>
                      <a:pt x="1106365" y="637443"/>
                    </a:lnTo>
                    <a:lnTo>
                      <a:pt x="732692" y="542193"/>
                    </a:lnTo>
                    <a:lnTo>
                      <a:pt x="410307" y="395654"/>
                    </a:lnTo>
                    <a:lnTo>
                      <a:pt x="219807" y="337039"/>
                    </a:lnTo>
                    <a:lnTo>
                      <a:pt x="14654" y="337039"/>
                    </a:lnTo>
                    <a:lnTo>
                      <a:pt x="0" y="0"/>
                    </a:lnTo>
                    <a:close/>
                  </a:path>
                </a:pathLst>
              </a:custGeom>
              <a:solidFill>
                <a:schemeClr val="tx1">
                  <a:lumMod val="50000"/>
                  <a:lumOff val="50000"/>
                  <a:alpha val="20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fr-FR" sz="1100"/>
              </a:p>
            </xdr:txBody>
          </xdr:sp>
        </xdr:grpSp>
        <xdr:sp macro="" textlink="">
          <xdr:nvSpPr>
            <xdr:cNvPr id="54" name="ZoneTexte 53">
              <a:extLst>
                <a:ext uri="{FF2B5EF4-FFF2-40B4-BE49-F238E27FC236}">
                  <a16:creationId xmlns:a16="http://schemas.microsoft.com/office/drawing/2014/main" id="{54ECAA48-7B60-489D-A2FD-B1B63E087AC8}"/>
                </a:ext>
              </a:extLst>
            </xdr:cNvPr>
            <xdr:cNvSpPr txBox="1"/>
          </xdr:nvSpPr>
          <xdr:spPr>
            <a:xfrm>
              <a:off x="51008909" y="2999807"/>
              <a:ext cx="386622" cy="24704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fr-FR" sz="1200" b="1">
                  <a:latin typeface="Arial" panose="020B0604020202020204" pitchFamily="34" charset="0"/>
                  <a:cs typeface="Arial" panose="020B0604020202020204" pitchFamily="34" charset="0"/>
                </a:rPr>
                <a:t>(b)</a:t>
              </a:r>
            </a:p>
          </xdr:txBody>
        </xdr:sp>
      </xdr:grpSp>
    </xdr:grp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0.14744</cdr:x>
      <cdr:y>0.3312</cdr:y>
    </cdr:from>
    <cdr:to>
      <cdr:x>0.94231</cdr:x>
      <cdr:y>0.3312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2E5175C5-9709-186E-C094-21CECD7E65D4}"/>
            </a:ext>
          </a:extLst>
        </cdr:cNvPr>
        <cdr:cNvCxnSpPr/>
      </cdr:nvCxnSpPr>
      <cdr:spPr>
        <a:xfrm xmlns:a="http://schemas.openxmlformats.org/drawingml/2006/main">
          <a:off x="674077" y="908538"/>
          <a:ext cx="3634154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0.15214</cdr:x>
      <cdr:y>0.71029</cdr:y>
    </cdr:from>
    <cdr:to>
      <cdr:x>0.94701</cdr:x>
      <cdr:y>0.71029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8F990C76-A36F-131E-0066-50C9985D8720}"/>
            </a:ext>
          </a:extLst>
        </cdr:cNvPr>
        <cdr:cNvCxnSpPr/>
      </cdr:nvCxnSpPr>
      <cdr:spPr>
        <a:xfrm xmlns:a="http://schemas.openxmlformats.org/drawingml/2006/main">
          <a:off x="695569" y="1948472"/>
          <a:ext cx="3634154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0.1484</cdr:x>
      <cdr:y>0.23825</cdr:y>
    </cdr:from>
    <cdr:to>
      <cdr:x>0.94327</cdr:x>
      <cdr:y>0.69498</cdr:y>
    </cdr:to>
    <cdr:sp macro="" textlink="">
      <cdr:nvSpPr>
        <cdr:cNvPr id="2" name="Forme libre : forme 1">
          <a:extLst xmlns:a="http://schemas.openxmlformats.org/drawingml/2006/main">
            <a:ext uri="{FF2B5EF4-FFF2-40B4-BE49-F238E27FC236}">
              <a16:creationId xmlns:a16="http://schemas.microsoft.com/office/drawing/2014/main" id="{7B10ED33-01CC-C6ED-BC1E-DDB8D9DE9E3C}"/>
            </a:ext>
          </a:extLst>
        </cdr:cNvPr>
        <cdr:cNvSpPr/>
      </cdr:nvSpPr>
      <cdr:spPr>
        <a:xfrm xmlns:a="http://schemas.openxmlformats.org/drawingml/2006/main">
          <a:off x="678474" y="653561"/>
          <a:ext cx="3634153" cy="1252904"/>
        </a:xfrm>
        <a:custGeom xmlns:a="http://schemas.openxmlformats.org/drawingml/2006/main">
          <a:avLst/>
          <a:gdLst>
            <a:gd name="connsiteX0" fmla="*/ 0 w 3634153"/>
            <a:gd name="connsiteY0" fmla="*/ 227135 h 1252904"/>
            <a:gd name="connsiteX1" fmla="*/ 732692 w 3634153"/>
            <a:gd name="connsiteY1" fmla="*/ 14654 h 1252904"/>
            <a:gd name="connsiteX2" fmla="*/ 1458057 w 3634153"/>
            <a:gd name="connsiteY2" fmla="*/ 14654 h 1252904"/>
            <a:gd name="connsiteX3" fmla="*/ 1846384 w 3634153"/>
            <a:gd name="connsiteY3" fmla="*/ 0 h 1252904"/>
            <a:gd name="connsiteX4" fmla="*/ 2776903 w 3634153"/>
            <a:gd name="connsiteY4" fmla="*/ 805962 h 1252904"/>
            <a:gd name="connsiteX5" fmla="*/ 3634153 w 3634153"/>
            <a:gd name="connsiteY5" fmla="*/ 1121019 h 1252904"/>
            <a:gd name="connsiteX6" fmla="*/ 3626827 w 3634153"/>
            <a:gd name="connsiteY6" fmla="*/ 1252904 h 1252904"/>
            <a:gd name="connsiteX7" fmla="*/ 1143000 w 3634153"/>
            <a:gd name="connsiteY7" fmla="*/ 410308 h 1252904"/>
            <a:gd name="connsiteX8" fmla="*/ 644769 w 3634153"/>
            <a:gd name="connsiteY8" fmla="*/ 498231 h 1252904"/>
            <a:gd name="connsiteX9" fmla="*/ 29307 w 3634153"/>
            <a:gd name="connsiteY9" fmla="*/ 490904 h 1252904"/>
            <a:gd name="connsiteX10" fmla="*/ 0 w 3634153"/>
            <a:gd name="connsiteY10" fmla="*/ 227135 h 12529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3634153" h="1252904">
              <a:moveTo>
                <a:pt x="0" y="227135"/>
              </a:moveTo>
              <a:lnTo>
                <a:pt x="732692" y="14654"/>
              </a:lnTo>
              <a:lnTo>
                <a:pt x="1458057" y="14654"/>
              </a:lnTo>
              <a:lnTo>
                <a:pt x="1846384" y="0"/>
              </a:lnTo>
              <a:lnTo>
                <a:pt x="2776903" y="805962"/>
              </a:lnTo>
              <a:lnTo>
                <a:pt x="3634153" y="1121019"/>
              </a:lnTo>
              <a:lnTo>
                <a:pt x="3626827" y="1252904"/>
              </a:lnTo>
              <a:lnTo>
                <a:pt x="1143000" y="410308"/>
              </a:lnTo>
              <a:lnTo>
                <a:pt x="644769" y="498231"/>
              </a:lnTo>
              <a:lnTo>
                <a:pt x="29307" y="490904"/>
              </a:lnTo>
              <a:lnTo>
                <a:pt x="0" y="227135"/>
              </a:lnTo>
              <a:close/>
            </a:path>
          </a:pathLst>
        </a:custGeom>
        <a:solidFill xmlns:a="http://schemas.openxmlformats.org/drawingml/2006/main">
          <a:schemeClr val="accent6">
            <a:alpha val="4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 kern="1200"/>
        </a:p>
      </cdr:txBody>
    </cdr:sp>
  </cdr:relSizeAnchor>
  <cdr:relSizeAnchor xmlns:cdr="http://schemas.openxmlformats.org/drawingml/2006/chartDrawing">
    <cdr:from>
      <cdr:x>0.1468</cdr:x>
      <cdr:y>0.16346</cdr:y>
    </cdr:from>
    <cdr:to>
      <cdr:x>0.74776</cdr:x>
      <cdr:y>0.40652</cdr:y>
    </cdr:to>
    <cdr:sp macro="" textlink="">
      <cdr:nvSpPr>
        <cdr:cNvPr id="4" name="Forme libre : forme 3">
          <a:extLst xmlns:a="http://schemas.openxmlformats.org/drawingml/2006/main">
            <a:ext uri="{FF2B5EF4-FFF2-40B4-BE49-F238E27FC236}">
              <a16:creationId xmlns:a16="http://schemas.microsoft.com/office/drawing/2014/main" id="{B7309F9A-FACD-FB2E-7E7E-F73FFFB9E229}"/>
            </a:ext>
          </a:extLst>
        </cdr:cNvPr>
        <cdr:cNvSpPr/>
      </cdr:nvSpPr>
      <cdr:spPr>
        <a:xfrm xmlns:a="http://schemas.openxmlformats.org/drawingml/2006/main">
          <a:off x="671147" y="448407"/>
          <a:ext cx="2747596" cy="666750"/>
        </a:xfrm>
        <a:custGeom xmlns:a="http://schemas.openxmlformats.org/drawingml/2006/main">
          <a:avLst/>
          <a:gdLst>
            <a:gd name="connsiteX0" fmla="*/ 0 w 2747596"/>
            <a:gd name="connsiteY0" fmla="*/ 439616 h 666750"/>
            <a:gd name="connsiteX1" fmla="*/ 718038 w 2747596"/>
            <a:gd name="connsiteY1" fmla="*/ 219808 h 666750"/>
            <a:gd name="connsiteX2" fmla="*/ 1824404 w 2747596"/>
            <a:gd name="connsiteY2" fmla="*/ 402981 h 666750"/>
            <a:gd name="connsiteX3" fmla="*/ 2747596 w 2747596"/>
            <a:gd name="connsiteY3" fmla="*/ 0 h 666750"/>
            <a:gd name="connsiteX4" fmla="*/ 2710961 w 2747596"/>
            <a:gd name="connsiteY4" fmla="*/ 666750 h 666750"/>
            <a:gd name="connsiteX5" fmla="*/ 1831730 w 2747596"/>
            <a:gd name="connsiteY5" fmla="*/ 637443 h 666750"/>
            <a:gd name="connsiteX6" fmla="*/ 688730 w 2747596"/>
            <a:gd name="connsiteY6" fmla="*/ 637443 h 666750"/>
            <a:gd name="connsiteX7" fmla="*/ 36634 w 2747596"/>
            <a:gd name="connsiteY7" fmla="*/ 652096 h 666750"/>
            <a:gd name="connsiteX8" fmla="*/ 0 w 2747596"/>
            <a:gd name="connsiteY8" fmla="*/ 439616 h 6667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2747596" h="666750">
              <a:moveTo>
                <a:pt x="0" y="439616"/>
              </a:moveTo>
              <a:lnTo>
                <a:pt x="718038" y="219808"/>
              </a:lnTo>
              <a:lnTo>
                <a:pt x="1824404" y="402981"/>
              </a:lnTo>
              <a:lnTo>
                <a:pt x="2747596" y="0"/>
              </a:lnTo>
              <a:lnTo>
                <a:pt x="2710961" y="666750"/>
              </a:lnTo>
              <a:lnTo>
                <a:pt x="1831730" y="637443"/>
              </a:lnTo>
              <a:lnTo>
                <a:pt x="688730" y="637443"/>
              </a:lnTo>
              <a:lnTo>
                <a:pt x="36634" y="652096"/>
              </a:lnTo>
              <a:lnTo>
                <a:pt x="0" y="439616"/>
              </a:lnTo>
              <a:close/>
            </a:path>
          </a:pathLst>
        </a:custGeom>
        <a:solidFill xmlns:a="http://schemas.openxmlformats.org/drawingml/2006/main">
          <a:srgbClr val="FFC000">
            <a:alpha val="4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 kern="1200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0.06731</cdr:x>
      <cdr:y>0.1656</cdr:y>
    </cdr:from>
    <cdr:to>
      <cdr:x>0.87821</cdr:x>
      <cdr:y>0.70246</cdr:y>
    </cdr:to>
    <cdr:sp macro="" textlink="">
      <cdr:nvSpPr>
        <cdr:cNvPr id="2" name="Forme libre : forme 1">
          <a:extLst xmlns:a="http://schemas.openxmlformats.org/drawingml/2006/main">
            <a:ext uri="{FF2B5EF4-FFF2-40B4-BE49-F238E27FC236}">
              <a16:creationId xmlns:a16="http://schemas.microsoft.com/office/drawing/2014/main" id="{F34FAE25-B9B0-552B-FDFE-9436189B1558}"/>
            </a:ext>
          </a:extLst>
        </cdr:cNvPr>
        <cdr:cNvSpPr/>
      </cdr:nvSpPr>
      <cdr:spPr>
        <a:xfrm xmlns:a="http://schemas.openxmlformats.org/drawingml/2006/main">
          <a:off x="307731" y="454268"/>
          <a:ext cx="3707423" cy="1472711"/>
        </a:xfrm>
        <a:custGeom xmlns:a="http://schemas.openxmlformats.org/drawingml/2006/main">
          <a:avLst/>
          <a:gdLst>
            <a:gd name="connsiteX0" fmla="*/ 0 w 3707423"/>
            <a:gd name="connsiteY0" fmla="*/ 366346 h 1472711"/>
            <a:gd name="connsiteX1" fmla="*/ 183173 w 3707423"/>
            <a:gd name="connsiteY1" fmla="*/ 366346 h 1472711"/>
            <a:gd name="connsiteX2" fmla="*/ 747346 w 3707423"/>
            <a:gd name="connsiteY2" fmla="*/ 219808 h 1472711"/>
            <a:gd name="connsiteX3" fmla="*/ 1487366 w 3707423"/>
            <a:gd name="connsiteY3" fmla="*/ 205154 h 1472711"/>
            <a:gd name="connsiteX4" fmla="*/ 1817077 w 3707423"/>
            <a:gd name="connsiteY4" fmla="*/ 219808 h 1472711"/>
            <a:gd name="connsiteX5" fmla="*/ 2754923 w 3707423"/>
            <a:gd name="connsiteY5" fmla="*/ 0 h 1472711"/>
            <a:gd name="connsiteX6" fmla="*/ 3707423 w 3707423"/>
            <a:gd name="connsiteY6" fmla="*/ 1326173 h 1472711"/>
            <a:gd name="connsiteX7" fmla="*/ 3707423 w 3707423"/>
            <a:gd name="connsiteY7" fmla="*/ 1472711 h 1472711"/>
            <a:gd name="connsiteX8" fmla="*/ 2769577 w 3707423"/>
            <a:gd name="connsiteY8" fmla="*/ 1077058 h 1472711"/>
            <a:gd name="connsiteX9" fmla="*/ 1875693 w 3707423"/>
            <a:gd name="connsiteY9" fmla="*/ 652096 h 1472711"/>
            <a:gd name="connsiteX10" fmla="*/ 1179635 w 3707423"/>
            <a:gd name="connsiteY10" fmla="*/ 630115 h 1472711"/>
            <a:gd name="connsiteX11" fmla="*/ 344366 w 3707423"/>
            <a:gd name="connsiteY11" fmla="*/ 696058 h 1472711"/>
            <a:gd name="connsiteX12" fmla="*/ 0 w 3707423"/>
            <a:gd name="connsiteY12" fmla="*/ 681404 h 1472711"/>
            <a:gd name="connsiteX13" fmla="*/ 0 w 3707423"/>
            <a:gd name="connsiteY13" fmla="*/ 366346 h 14727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</a:cxnLst>
          <a:rect l="l" t="t" r="r" b="b"/>
          <a:pathLst>
            <a:path w="3707423" h="1472711">
              <a:moveTo>
                <a:pt x="0" y="366346"/>
              </a:moveTo>
              <a:lnTo>
                <a:pt x="183173" y="366346"/>
              </a:lnTo>
              <a:lnTo>
                <a:pt x="747346" y="219808"/>
              </a:lnTo>
              <a:lnTo>
                <a:pt x="1487366" y="205154"/>
              </a:lnTo>
              <a:lnTo>
                <a:pt x="1817077" y="219808"/>
              </a:lnTo>
              <a:lnTo>
                <a:pt x="2754923" y="0"/>
              </a:lnTo>
              <a:lnTo>
                <a:pt x="3707423" y="1326173"/>
              </a:lnTo>
              <a:lnTo>
                <a:pt x="3707423" y="1472711"/>
              </a:lnTo>
              <a:lnTo>
                <a:pt x="2769577" y="1077058"/>
              </a:lnTo>
              <a:lnTo>
                <a:pt x="1875693" y="652096"/>
              </a:lnTo>
              <a:lnTo>
                <a:pt x="1179635" y="630115"/>
              </a:lnTo>
              <a:lnTo>
                <a:pt x="344366" y="696058"/>
              </a:lnTo>
              <a:lnTo>
                <a:pt x="0" y="681404"/>
              </a:lnTo>
              <a:lnTo>
                <a:pt x="0" y="366346"/>
              </a:lnTo>
              <a:close/>
            </a:path>
          </a:pathLst>
        </a:custGeom>
        <a:solidFill xmlns:a="http://schemas.openxmlformats.org/drawingml/2006/main">
          <a:schemeClr val="tx1">
            <a:lumMod val="50000"/>
            <a:lumOff val="50000"/>
            <a:alpha val="2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 kern="1200"/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0.1508</cdr:x>
      <cdr:y>0.17762</cdr:y>
    </cdr:from>
    <cdr:to>
      <cdr:x>0.94247</cdr:x>
      <cdr:y>0.78392</cdr:y>
    </cdr:to>
    <cdr:sp macro="" textlink="">
      <cdr:nvSpPr>
        <cdr:cNvPr id="2" name="Forme libre : forme 1">
          <a:extLst xmlns:a="http://schemas.openxmlformats.org/drawingml/2006/main">
            <a:ext uri="{FF2B5EF4-FFF2-40B4-BE49-F238E27FC236}">
              <a16:creationId xmlns:a16="http://schemas.microsoft.com/office/drawing/2014/main" id="{2A1AE97A-A9AE-9DCE-64EE-EDDD900DF78B}"/>
            </a:ext>
          </a:extLst>
        </cdr:cNvPr>
        <cdr:cNvSpPr/>
      </cdr:nvSpPr>
      <cdr:spPr>
        <a:xfrm xmlns:a="http://schemas.openxmlformats.org/drawingml/2006/main">
          <a:off x="689464" y="487240"/>
          <a:ext cx="3619500" cy="1663211"/>
        </a:xfrm>
        <a:custGeom xmlns:a="http://schemas.openxmlformats.org/drawingml/2006/main">
          <a:avLst/>
          <a:gdLst>
            <a:gd name="connsiteX0" fmla="*/ 0 w 3619500"/>
            <a:gd name="connsiteY0" fmla="*/ 0 h 1663211"/>
            <a:gd name="connsiteX1" fmla="*/ 446943 w 3619500"/>
            <a:gd name="connsiteY1" fmla="*/ 109904 h 1663211"/>
            <a:gd name="connsiteX2" fmla="*/ 1003789 w 3619500"/>
            <a:gd name="connsiteY2" fmla="*/ 315058 h 1663211"/>
            <a:gd name="connsiteX3" fmla="*/ 1399443 w 3619500"/>
            <a:gd name="connsiteY3" fmla="*/ 359019 h 1663211"/>
            <a:gd name="connsiteX4" fmla="*/ 1831731 w 3619500"/>
            <a:gd name="connsiteY4" fmla="*/ 542192 h 1663211"/>
            <a:gd name="connsiteX5" fmla="*/ 2710962 w 3619500"/>
            <a:gd name="connsiteY5" fmla="*/ 622788 h 1663211"/>
            <a:gd name="connsiteX6" fmla="*/ 3612173 w 3619500"/>
            <a:gd name="connsiteY6" fmla="*/ 1340827 h 1663211"/>
            <a:gd name="connsiteX7" fmla="*/ 3619500 w 3619500"/>
            <a:gd name="connsiteY7" fmla="*/ 1663211 h 1663211"/>
            <a:gd name="connsiteX8" fmla="*/ 2718289 w 3619500"/>
            <a:gd name="connsiteY8" fmla="*/ 820615 h 1663211"/>
            <a:gd name="connsiteX9" fmla="*/ 1839058 w 3619500"/>
            <a:gd name="connsiteY9" fmla="*/ 842596 h 1663211"/>
            <a:gd name="connsiteX10" fmla="*/ 1143000 w 3619500"/>
            <a:gd name="connsiteY10" fmla="*/ 754673 h 1663211"/>
            <a:gd name="connsiteX11" fmla="*/ 381000 w 3619500"/>
            <a:gd name="connsiteY11" fmla="*/ 740019 h 1663211"/>
            <a:gd name="connsiteX12" fmla="*/ 190500 w 3619500"/>
            <a:gd name="connsiteY12" fmla="*/ 593481 h 1663211"/>
            <a:gd name="connsiteX13" fmla="*/ 7327 w 3619500"/>
            <a:gd name="connsiteY13" fmla="*/ 293077 h 1663211"/>
            <a:gd name="connsiteX14" fmla="*/ 0 w 3619500"/>
            <a:gd name="connsiteY14" fmla="*/ 0 h 16632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3619500" h="1663211">
              <a:moveTo>
                <a:pt x="0" y="0"/>
              </a:moveTo>
              <a:lnTo>
                <a:pt x="446943" y="109904"/>
              </a:lnTo>
              <a:lnTo>
                <a:pt x="1003789" y="315058"/>
              </a:lnTo>
              <a:lnTo>
                <a:pt x="1399443" y="359019"/>
              </a:lnTo>
              <a:lnTo>
                <a:pt x="1831731" y="542192"/>
              </a:lnTo>
              <a:lnTo>
                <a:pt x="2710962" y="622788"/>
              </a:lnTo>
              <a:lnTo>
                <a:pt x="3612173" y="1340827"/>
              </a:lnTo>
              <a:lnTo>
                <a:pt x="3619500" y="1663211"/>
              </a:lnTo>
              <a:lnTo>
                <a:pt x="2718289" y="820615"/>
              </a:lnTo>
              <a:lnTo>
                <a:pt x="1839058" y="842596"/>
              </a:lnTo>
              <a:lnTo>
                <a:pt x="1143000" y="754673"/>
              </a:lnTo>
              <a:lnTo>
                <a:pt x="381000" y="740019"/>
              </a:lnTo>
              <a:lnTo>
                <a:pt x="190500" y="593481"/>
              </a:lnTo>
              <a:lnTo>
                <a:pt x="7327" y="293077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chemeClr val="accent6">
            <a:alpha val="4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 kern="1200"/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0.14071</cdr:x>
      <cdr:y>0.17601</cdr:y>
    </cdr:from>
    <cdr:to>
      <cdr:x>0.94038</cdr:x>
      <cdr:y>0.52591</cdr:y>
    </cdr:to>
    <cdr:sp macro="" textlink="">
      <cdr:nvSpPr>
        <cdr:cNvPr id="2" name="Forme libre : forme 1">
          <a:extLst xmlns:a="http://schemas.openxmlformats.org/drawingml/2006/main">
            <a:ext uri="{FF2B5EF4-FFF2-40B4-BE49-F238E27FC236}">
              <a16:creationId xmlns:a16="http://schemas.microsoft.com/office/drawing/2014/main" id="{DD09A364-2713-17A0-BBA0-A6C74B70D8B3}"/>
            </a:ext>
          </a:extLst>
        </cdr:cNvPr>
        <cdr:cNvSpPr/>
      </cdr:nvSpPr>
      <cdr:spPr>
        <a:xfrm xmlns:a="http://schemas.openxmlformats.org/drawingml/2006/main">
          <a:off x="643304" y="482844"/>
          <a:ext cx="3656134" cy="959827"/>
        </a:xfrm>
        <a:custGeom xmlns:a="http://schemas.openxmlformats.org/drawingml/2006/main">
          <a:avLst/>
          <a:gdLst>
            <a:gd name="connsiteX0" fmla="*/ 0 w 3648807"/>
            <a:gd name="connsiteY0" fmla="*/ 0 h 959827"/>
            <a:gd name="connsiteX1" fmla="*/ 205153 w 3648807"/>
            <a:gd name="connsiteY1" fmla="*/ 14654 h 959827"/>
            <a:gd name="connsiteX2" fmla="*/ 615461 w 3648807"/>
            <a:gd name="connsiteY2" fmla="*/ 241789 h 959827"/>
            <a:gd name="connsiteX3" fmla="*/ 1084384 w 3648807"/>
            <a:gd name="connsiteY3" fmla="*/ 315058 h 959827"/>
            <a:gd name="connsiteX4" fmla="*/ 1868365 w 3648807"/>
            <a:gd name="connsiteY4" fmla="*/ 747346 h 959827"/>
            <a:gd name="connsiteX5" fmla="*/ 2754923 w 3648807"/>
            <a:gd name="connsiteY5" fmla="*/ 769327 h 959827"/>
            <a:gd name="connsiteX6" fmla="*/ 3648807 w 3648807"/>
            <a:gd name="connsiteY6" fmla="*/ 615462 h 959827"/>
            <a:gd name="connsiteX7" fmla="*/ 3626827 w 3648807"/>
            <a:gd name="connsiteY7" fmla="*/ 893885 h 959827"/>
            <a:gd name="connsiteX8" fmla="*/ 2747596 w 3648807"/>
            <a:gd name="connsiteY8" fmla="*/ 959827 h 959827"/>
            <a:gd name="connsiteX9" fmla="*/ 1853711 w 3648807"/>
            <a:gd name="connsiteY9" fmla="*/ 915865 h 959827"/>
            <a:gd name="connsiteX10" fmla="*/ 1502019 w 3648807"/>
            <a:gd name="connsiteY10" fmla="*/ 740019 h 959827"/>
            <a:gd name="connsiteX11" fmla="*/ 1121019 w 3648807"/>
            <a:gd name="connsiteY11" fmla="*/ 608135 h 959827"/>
            <a:gd name="connsiteX12" fmla="*/ 410307 w 3648807"/>
            <a:gd name="connsiteY12" fmla="*/ 381000 h 959827"/>
            <a:gd name="connsiteX13" fmla="*/ 205153 w 3648807"/>
            <a:gd name="connsiteY13" fmla="*/ 329712 h 959827"/>
            <a:gd name="connsiteX14" fmla="*/ 29307 w 3648807"/>
            <a:gd name="connsiteY14" fmla="*/ 329712 h 959827"/>
            <a:gd name="connsiteX15" fmla="*/ 0 w 3648807"/>
            <a:gd name="connsiteY15" fmla="*/ 0 h 95982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3648807" h="959827">
              <a:moveTo>
                <a:pt x="0" y="0"/>
              </a:moveTo>
              <a:lnTo>
                <a:pt x="205153" y="14654"/>
              </a:lnTo>
              <a:lnTo>
                <a:pt x="615461" y="241789"/>
              </a:lnTo>
              <a:lnTo>
                <a:pt x="1084384" y="315058"/>
              </a:lnTo>
              <a:lnTo>
                <a:pt x="1868365" y="747346"/>
              </a:lnTo>
              <a:lnTo>
                <a:pt x="2754923" y="769327"/>
              </a:lnTo>
              <a:lnTo>
                <a:pt x="3648807" y="615462"/>
              </a:lnTo>
              <a:lnTo>
                <a:pt x="3626827" y="893885"/>
              </a:lnTo>
              <a:lnTo>
                <a:pt x="2747596" y="959827"/>
              </a:lnTo>
              <a:lnTo>
                <a:pt x="1853711" y="915865"/>
              </a:lnTo>
              <a:lnTo>
                <a:pt x="1502019" y="740019"/>
              </a:lnTo>
              <a:lnTo>
                <a:pt x="1121019" y="608135"/>
              </a:lnTo>
              <a:lnTo>
                <a:pt x="410307" y="381000"/>
              </a:lnTo>
              <a:lnTo>
                <a:pt x="205153" y="329712"/>
              </a:lnTo>
              <a:lnTo>
                <a:pt x="29307" y="329712"/>
              </a:lnTo>
              <a:lnTo>
                <a:pt x="0" y="0"/>
              </a:lnTo>
              <a:close/>
            </a:path>
          </a:pathLst>
        </a:custGeom>
        <a:solidFill xmlns:a="http://schemas.openxmlformats.org/drawingml/2006/main">
          <a:schemeClr val="accent6">
            <a:alpha val="4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 kern="1200"/>
        </a:p>
      </cdr:txBody>
    </cdr:sp>
  </cdr:relSizeAnchor>
  <cdr:relSizeAnchor xmlns:cdr="http://schemas.openxmlformats.org/drawingml/2006/chartDrawing">
    <cdr:from>
      <cdr:x>0.14551</cdr:x>
      <cdr:y>0.168</cdr:y>
    </cdr:from>
    <cdr:to>
      <cdr:x>0.93878</cdr:x>
      <cdr:y>0.45112</cdr:y>
    </cdr:to>
    <cdr:sp macro="" textlink="">
      <cdr:nvSpPr>
        <cdr:cNvPr id="3" name="Forme libre : forme 2">
          <a:extLst xmlns:a="http://schemas.openxmlformats.org/drawingml/2006/main">
            <a:ext uri="{FF2B5EF4-FFF2-40B4-BE49-F238E27FC236}">
              <a16:creationId xmlns:a16="http://schemas.microsoft.com/office/drawing/2014/main" id="{85632990-2EF9-139A-EA89-26B1D7161C88}"/>
            </a:ext>
          </a:extLst>
        </cdr:cNvPr>
        <cdr:cNvSpPr/>
      </cdr:nvSpPr>
      <cdr:spPr>
        <a:xfrm xmlns:a="http://schemas.openxmlformats.org/drawingml/2006/main">
          <a:off x="665284" y="460863"/>
          <a:ext cx="3626827" cy="776654"/>
        </a:xfrm>
        <a:custGeom xmlns:a="http://schemas.openxmlformats.org/drawingml/2006/main">
          <a:avLst/>
          <a:gdLst>
            <a:gd name="connsiteX0" fmla="*/ 0 w 3626827"/>
            <a:gd name="connsiteY0" fmla="*/ 7327 h 776654"/>
            <a:gd name="connsiteX1" fmla="*/ 461597 w 3626827"/>
            <a:gd name="connsiteY1" fmla="*/ 0 h 776654"/>
            <a:gd name="connsiteX2" fmla="*/ 608135 w 3626827"/>
            <a:gd name="connsiteY2" fmla="*/ 87923 h 776654"/>
            <a:gd name="connsiteX3" fmla="*/ 1817077 w 3626827"/>
            <a:gd name="connsiteY3" fmla="*/ 36635 h 776654"/>
            <a:gd name="connsiteX4" fmla="*/ 2740270 w 3626827"/>
            <a:gd name="connsiteY4" fmla="*/ 322385 h 776654"/>
            <a:gd name="connsiteX5" fmla="*/ 3626827 w 3626827"/>
            <a:gd name="connsiteY5" fmla="*/ 329712 h 776654"/>
            <a:gd name="connsiteX6" fmla="*/ 3619500 w 3626827"/>
            <a:gd name="connsiteY6" fmla="*/ 769327 h 776654"/>
            <a:gd name="connsiteX7" fmla="*/ 2718289 w 3626827"/>
            <a:gd name="connsiteY7" fmla="*/ 776654 h 776654"/>
            <a:gd name="connsiteX8" fmla="*/ 1831731 w 3626827"/>
            <a:gd name="connsiteY8" fmla="*/ 241789 h 776654"/>
            <a:gd name="connsiteX9" fmla="*/ 7327 w 3626827"/>
            <a:gd name="connsiteY9" fmla="*/ 212481 h 776654"/>
            <a:gd name="connsiteX10" fmla="*/ 0 w 3626827"/>
            <a:gd name="connsiteY10" fmla="*/ 7327 h 77665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3626827" h="776654">
              <a:moveTo>
                <a:pt x="0" y="7327"/>
              </a:moveTo>
              <a:lnTo>
                <a:pt x="461597" y="0"/>
              </a:lnTo>
              <a:lnTo>
                <a:pt x="608135" y="87923"/>
              </a:lnTo>
              <a:lnTo>
                <a:pt x="1817077" y="36635"/>
              </a:lnTo>
              <a:lnTo>
                <a:pt x="2740270" y="322385"/>
              </a:lnTo>
              <a:lnTo>
                <a:pt x="3626827" y="329712"/>
              </a:lnTo>
              <a:lnTo>
                <a:pt x="3619500" y="769327"/>
              </a:lnTo>
              <a:lnTo>
                <a:pt x="2718289" y="776654"/>
              </a:lnTo>
              <a:lnTo>
                <a:pt x="1831731" y="241789"/>
              </a:lnTo>
              <a:lnTo>
                <a:pt x="7327" y="212481"/>
              </a:lnTo>
              <a:lnTo>
                <a:pt x="0" y="7327"/>
              </a:lnTo>
              <a:close/>
            </a:path>
          </a:pathLst>
        </a:custGeom>
        <a:solidFill xmlns:a="http://schemas.openxmlformats.org/drawingml/2006/main">
          <a:srgbClr val="FFC000">
            <a:alpha val="4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fr-FR" kern="1200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20</xdr:row>
      <xdr:rowOff>171450</xdr:rowOff>
    </xdr:from>
    <xdr:to>
      <xdr:col>6</xdr:col>
      <xdr:colOff>342900</xdr:colOff>
      <xdr:row>36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05281DC-15A0-2F3A-6A7C-BAA0D0EEDD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melvyn.billon@uliege.b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74348-AF9E-4299-AE00-50689B8128D7}">
  <dimension ref="A1"/>
  <sheetViews>
    <sheetView workbookViewId="0">
      <selection activeCell="E19" sqref="E1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3DBB-F052-4F6F-8987-996DECD3CCA8}">
  <dimension ref="A4:BC101"/>
  <sheetViews>
    <sheetView topLeftCell="C4" zoomScale="70" zoomScaleNormal="70" workbookViewId="0">
      <selection activeCell="N24" sqref="N24"/>
    </sheetView>
  </sheetViews>
  <sheetFormatPr baseColWidth="10" defaultRowHeight="15" x14ac:dyDescent="0.25"/>
  <cols>
    <col min="1" max="1" width="33.5703125" customWidth="1"/>
    <col min="2" max="2" width="42.5703125" customWidth="1"/>
    <col min="3" max="3" width="42.7109375" bestFit="1" customWidth="1"/>
    <col min="5" max="5" width="20.140625" customWidth="1"/>
    <col min="6" max="6" width="21.42578125" customWidth="1"/>
    <col min="7" max="7" width="15.7109375" customWidth="1"/>
    <col min="8" max="8" width="16" customWidth="1"/>
    <col min="9" max="9" width="16.85546875" customWidth="1"/>
    <col min="10" max="10" width="20.28515625" customWidth="1"/>
    <col min="11" max="11" width="24.42578125" customWidth="1"/>
    <col min="12" max="12" width="16.42578125" customWidth="1"/>
    <col min="13" max="13" width="17.85546875" customWidth="1"/>
    <col min="14" max="14" width="26.140625" bestFit="1" customWidth="1"/>
    <col min="15" max="15" width="15.85546875" customWidth="1"/>
    <col min="16" max="16" width="27" bestFit="1" customWidth="1"/>
    <col min="17" max="17" width="28.5703125" customWidth="1"/>
    <col min="18" max="18" width="63.28515625" customWidth="1"/>
    <col min="19" max="19" width="17.5703125" customWidth="1"/>
    <col min="20" max="20" width="49" customWidth="1"/>
    <col min="21" max="21" width="30.28515625" customWidth="1"/>
    <col min="22" max="22" width="59.7109375" customWidth="1"/>
    <col min="23" max="23" width="37.85546875" customWidth="1"/>
    <col min="24" max="24" width="89.5703125" customWidth="1"/>
    <col min="29" max="29" width="30.140625" bestFit="1" customWidth="1"/>
    <col min="30" max="30" width="15" customWidth="1"/>
    <col min="31" max="31" width="17.7109375" bestFit="1" customWidth="1"/>
    <col min="44" max="44" width="13.85546875" bestFit="1" customWidth="1"/>
    <col min="45" max="45" width="30" bestFit="1" customWidth="1"/>
  </cols>
  <sheetData>
    <row r="4" spans="1:55" ht="49.5" customHeight="1" thickBot="1" x14ac:dyDescent="0.3">
      <c r="A4" s="101" t="s">
        <v>440</v>
      </c>
      <c r="B4" s="132" t="s">
        <v>441</v>
      </c>
      <c r="C4" s="133" t="s">
        <v>456</v>
      </c>
      <c r="E4" s="248" t="s">
        <v>469</v>
      </c>
      <c r="F4" s="249"/>
      <c r="G4" s="247" t="s">
        <v>470</v>
      </c>
      <c r="H4" s="247"/>
      <c r="I4" s="247"/>
      <c r="J4" s="247"/>
      <c r="K4" s="250" t="s">
        <v>471</v>
      </c>
      <c r="L4" s="251"/>
      <c r="M4" s="251"/>
      <c r="N4" s="121" t="s">
        <v>490</v>
      </c>
      <c r="O4" s="122" t="s">
        <v>491</v>
      </c>
      <c r="P4" s="122" t="s">
        <v>492</v>
      </c>
      <c r="Q4" s="122" t="s">
        <v>493</v>
      </c>
      <c r="R4" s="122" t="s">
        <v>494</v>
      </c>
      <c r="S4" s="245" t="s">
        <v>505</v>
      </c>
      <c r="T4" s="246"/>
      <c r="U4" s="246"/>
      <c r="V4" s="240" t="s">
        <v>511</v>
      </c>
      <c r="W4" s="241"/>
      <c r="X4" s="241"/>
    </row>
    <row r="5" spans="1:55" ht="54" customHeight="1" thickBot="1" x14ac:dyDescent="0.3">
      <c r="A5" s="101" t="s">
        <v>442</v>
      </c>
      <c r="B5" s="132" t="s">
        <v>443</v>
      </c>
      <c r="C5" s="134" t="s">
        <v>457</v>
      </c>
      <c r="E5" s="107" t="s">
        <v>472</v>
      </c>
      <c r="F5" s="108" t="s">
        <v>484</v>
      </c>
      <c r="G5" s="109" t="s">
        <v>473</v>
      </c>
      <c r="H5" s="109" t="s">
        <v>474</v>
      </c>
      <c r="I5" s="109" t="s">
        <v>475</v>
      </c>
      <c r="J5" s="109" t="s">
        <v>476</v>
      </c>
      <c r="K5" s="110" t="s">
        <v>477</v>
      </c>
      <c r="L5" s="110" t="s">
        <v>478</v>
      </c>
      <c r="M5" s="110" t="s">
        <v>479</v>
      </c>
      <c r="N5" s="252" t="s">
        <v>495</v>
      </c>
      <c r="O5" s="252" t="s">
        <v>496</v>
      </c>
      <c r="P5" s="252" t="s">
        <v>497</v>
      </c>
      <c r="Q5" s="252" t="s">
        <v>498</v>
      </c>
      <c r="R5" s="252" t="s">
        <v>499</v>
      </c>
      <c r="S5" s="243" t="s">
        <v>506</v>
      </c>
      <c r="T5" s="243" t="s">
        <v>507</v>
      </c>
      <c r="U5" s="243" t="s">
        <v>508</v>
      </c>
      <c r="V5" s="242" t="s">
        <v>512</v>
      </c>
      <c r="W5" s="242" t="s">
        <v>513</v>
      </c>
      <c r="X5" s="242" t="s">
        <v>521</v>
      </c>
      <c r="AC5" s="254" t="s">
        <v>854</v>
      </c>
      <c r="AD5" s="255"/>
      <c r="AE5" s="255"/>
      <c r="AF5" s="255"/>
      <c r="AG5" s="255"/>
      <c r="AH5" s="255"/>
      <c r="AI5" s="255"/>
      <c r="AJ5" s="255"/>
      <c r="AK5" s="255"/>
      <c r="AL5" s="255"/>
      <c r="AM5" s="255"/>
      <c r="AN5" s="255"/>
      <c r="AO5" s="256"/>
      <c r="AR5" s="188" t="s">
        <v>24</v>
      </c>
      <c r="AS5" s="189"/>
      <c r="AT5" s="190" t="s">
        <v>11</v>
      </c>
      <c r="AU5" s="191" t="s">
        <v>12</v>
      </c>
      <c r="AV5" s="191" t="s">
        <v>13</v>
      </c>
      <c r="AW5" s="191" t="s">
        <v>817</v>
      </c>
      <c r="AX5" s="191" t="s">
        <v>14</v>
      </c>
      <c r="AY5" s="191" t="s">
        <v>15</v>
      </c>
      <c r="AZ5" s="191" t="s">
        <v>16</v>
      </c>
      <c r="BA5" s="191" t="s">
        <v>17</v>
      </c>
      <c r="BB5" s="191" t="s">
        <v>18</v>
      </c>
      <c r="BC5" s="192" t="s">
        <v>19</v>
      </c>
    </row>
    <row r="6" spans="1:55" ht="36" x14ac:dyDescent="0.25">
      <c r="A6" s="101" t="s">
        <v>444</v>
      </c>
      <c r="B6" s="132" t="s">
        <v>445</v>
      </c>
      <c r="C6" s="135" t="s">
        <v>458</v>
      </c>
      <c r="E6" s="111"/>
      <c r="F6" s="112"/>
      <c r="G6" s="113" t="s">
        <v>480</v>
      </c>
      <c r="H6" s="113" t="s">
        <v>481</v>
      </c>
      <c r="I6" s="113" t="s">
        <v>482</v>
      </c>
      <c r="J6" s="113"/>
      <c r="K6" s="114" t="s">
        <v>488</v>
      </c>
      <c r="L6" s="114" t="s">
        <v>478</v>
      </c>
      <c r="M6" s="114" t="s">
        <v>483</v>
      </c>
      <c r="N6" s="252"/>
      <c r="O6" s="252"/>
      <c r="P6" s="252"/>
      <c r="Q6" s="252"/>
      <c r="R6" s="252"/>
      <c r="S6" s="243"/>
      <c r="T6" s="243"/>
      <c r="U6" s="243"/>
      <c r="V6" s="242"/>
      <c r="W6" s="242"/>
      <c r="X6" s="242"/>
      <c r="AC6" s="220" t="s">
        <v>710</v>
      </c>
      <c r="AD6" s="221" t="s">
        <v>711</v>
      </c>
      <c r="AE6" s="221" t="s">
        <v>712</v>
      </c>
      <c r="AF6" s="222" t="s">
        <v>713</v>
      </c>
      <c r="AG6" s="222" t="s">
        <v>714</v>
      </c>
      <c r="AH6" s="222" t="s">
        <v>14</v>
      </c>
      <c r="AI6" s="222" t="s">
        <v>15</v>
      </c>
      <c r="AJ6" s="222" t="s">
        <v>16</v>
      </c>
      <c r="AK6" s="222" t="s">
        <v>715</v>
      </c>
      <c r="AL6" s="222" t="s">
        <v>716</v>
      </c>
      <c r="AM6" s="222" t="s">
        <v>717</v>
      </c>
      <c r="AN6" s="222" t="s">
        <v>718</v>
      </c>
      <c r="AO6" s="223" t="s">
        <v>719</v>
      </c>
      <c r="AR6" s="257" t="s">
        <v>818</v>
      </c>
      <c r="AS6" s="193" t="s">
        <v>819</v>
      </c>
      <c r="AT6" s="194">
        <v>38.200000000000003</v>
      </c>
      <c r="AU6" s="195">
        <v>2.61</v>
      </c>
      <c r="AV6" s="195">
        <v>10.07</v>
      </c>
      <c r="AW6" s="195">
        <v>12.84</v>
      </c>
      <c r="AX6" s="195">
        <v>0.2</v>
      </c>
      <c r="AY6" s="195">
        <v>13.15</v>
      </c>
      <c r="AZ6" s="195">
        <v>13.87</v>
      </c>
      <c r="BA6" s="195">
        <v>3.18</v>
      </c>
      <c r="BB6" s="195">
        <v>1.39</v>
      </c>
      <c r="BC6" s="196">
        <v>1.05</v>
      </c>
    </row>
    <row r="7" spans="1:55" ht="24" x14ac:dyDescent="0.25">
      <c r="A7" s="104"/>
      <c r="B7" s="104"/>
      <c r="C7" s="104"/>
      <c r="E7" s="129"/>
      <c r="F7" s="129"/>
      <c r="G7" s="130"/>
      <c r="H7" s="130"/>
      <c r="I7" s="130"/>
      <c r="J7" s="130"/>
      <c r="K7" s="131"/>
      <c r="L7" s="131"/>
      <c r="M7" s="131"/>
      <c r="N7" s="253"/>
      <c r="O7" s="253"/>
      <c r="P7" s="253"/>
      <c r="Q7" s="253"/>
      <c r="R7" s="253"/>
      <c r="S7" s="123"/>
      <c r="T7" s="124" t="s">
        <v>509</v>
      </c>
      <c r="U7" s="124" t="s">
        <v>510</v>
      </c>
      <c r="V7" s="128" t="s">
        <v>514</v>
      </c>
      <c r="W7" s="128" t="s">
        <v>515</v>
      </c>
      <c r="X7" s="128" t="s">
        <v>515</v>
      </c>
      <c r="AC7" s="224" t="s">
        <v>720</v>
      </c>
      <c r="AD7" s="117">
        <v>4</v>
      </c>
      <c r="AE7" s="117" t="s">
        <v>721</v>
      </c>
      <c r="AF7" s="117" t="s">
        <v>722</v>
      </c>
      <c r="AG7" s="14" t="s">
        <v>722</v>
      </c>
      <c r="AH7" s="117" t="s">
        <v>722</v>
      </c>
      <c r="AI7" s="117" t="s">
        <v>722</v>
      </c>
      <c r="AJ7" s="14" t="s">
        <v>722</v>
      </c>
      <c r="AK7" s="117" t="s">
        <v>722</v>
      </c>
      <c r="AL7" s="117" t="s">
        <v>722</v>
      </c>
      <c r="AM7" s="117" t="s">
        <v>722</v>
      </c>
      <c r="AN7" s="117" t="s">
        <v>722</v>
      </c>
      <c r="AO7" s="225" t="s">
        <v>722</v>
      </c>
      <c r="AR7" s="258"/>
      <c r="AS7" s="197" t="s">
        <v>820</v>
      </c>
      <c r="AT7" s="198">
        <v>39.819058585858585</v>
      </c>
      <c r="AU7" s="199">
        <v>2.7606939393939403</v>
      </c>
      <c r="AV7" s="199">
        <v>10.344126262626263</v>
      </c>
      <c r="AW7" s="199">
        <v>13.442323232323236</v>
      </c>
      <c r="AX7" s="200">
        <v>0.20247878787878781</v>
      </c>
      <c r="AY7" s="199">
        <v>13.718125252525249</v>
      </c>
      <c r="AZ7" s="199">
        <v>14.420753535353533</v>
      </c>
      <c r="BA7" s="199">
        <v>3.150308080808081</v>
      </c>
      <c r="BB7" s="199">
        <v>1.4525838383838385</v>
      </c>
      <c r="BC7" s="201">
        <v>1.1045888888888897</v>
      </c>
    </row>
    <row r="8" spans="1:55" ht="61.5" customHeight="1" x14ac:dyDescent="0.25">
      <c r="A8" s="105" t="s">
        <v>446</v>
      </c>
      <c r="B8" s="102"/>
      <c r="C8" s="103"/>
      <c r="E8" s="115" t="s">
        <v>411</v>
      </c>
      <c r="F8" s="120" t="s">
        <v>485</v>
      </c>
      <c r="G8" s="117">
        <v>41.116300000000003</v>
      </c>
      <c r="H8" s="117">
        <v>-72.532899999999998</v>
      </c>
      <c r="I8" s="117" t="s">
        <v>33</v>
      </c>
      <c r="J8" s="117" t="s">
        <v>487</v>
      </c>
      <c r="K8" s="117" t="s">
        <v>489</v>
      </c>
      <c r="L8" s="117">
        <v>1835</v>
      </c>
      <c r="M8" s="126" t="s">
        <v>33</v>
      </c>
      <c r="N8" s="117" t="s">
        <v>500</v>
      </c>
      <c r="O8" s="117" t="s">
        <v>33</v>
      </c>
      <c r="P8" s="117" t="s">
        <v>501</v>
      </c>
      <c r="Q8" s="125" t="s">
        <v>503</v>
      </c>
      <c r="R8" s="125" t="s">
        <v>504</v>
      </c>
      <c r="S8" s="117" t="s">
        <v>516</v>
      </c>
      <c r="T8" s="117" t="s">
        <v>517</v>
      </c>
      <c r="U8" s="117" t="s">
        <v>518</v>
      </c>
      <c r="V8" s="125" t="s">
        <v>519</v>
      </c>
      <c r="W8" s="125" t="s">
        <v>520</v>
      </c>
      <c r="X8" s="127" t="s">
        <v>522</v>
      </c>
      <c r="AC8" s="224" t="s">
        <v>720</v>
      </c>
      <c r="AD8" s="117">
        <v>6</v>
      </c>
      <c r="AE8" s="117" t="s">
        <v>723</v>
      </c>
      <c r="AF8" s="14" t="s">
        <v>722</v>
      </c>
      <c r="AG8" s="14" t="s">
        <v>722</v>
      </c>
      <c r="AH8" s="117" t="s">
        <v>722</v>
      </c>
      <c r="AI8" s="14" t="s">
        <v>722</v>
      </c>
      <c r="AJ8" s="14" t="s">
        <v>722</v>
      </c>
      <c r="AK8" s="117" t="s">
        <v>722</v>
      </c>
      <c r="AL8" s="14" t="s">
        <v>722</v>
      </c>
      <c r="AM8" s="14" t="s">
        <v>722</v>
      </c>
      <c r="AN8" s="14" t="s">
        <v>722</v>
      </c>
      <c r="AO8" s="225" t="s">
        <v>722</v>
      </c>
      <c r="AR8" s="258"/>
      <c r="AS8" s="197" t="s">
        <v>821</v>
      </c>
      <c r="AT8" s="198">
        <v>0.19500689679593339</v>
      </c>
      <c r="AU8" s="199">
        <v>3.1000387812524233E-2</v>
      </c>
      <c r="AV8" s="199">
        <v>8.7509685278385971E-2</v>
      </c>
      <c r="AW8" s="199">
        <v>0.11100376333782458</v>
      </c>
      <c r="AX8" s="200">
        <v>4.4963539135359394E-3</v>
      </c>
      <c r="AY8" s="199">
        <v>0.15383648378573295</v>
      </c>
      <c r="AZ8" s="199">
        <v>0.1131018976303131</v>
      </c>
      <c r="BA8" s="199">
        <v>0.16134683498142757</v>
      </c>
      <c r="BB8" s="199">
        <v>1.952259657302801E-2</v>
      </c>
      <c r="BC8" s="201">
        <v>2.0219917887199238E-2</v>
      </c>
    </row>
    <row r="9" spans="1:55" ht="60.75" thickBot="1" x14ac:dyDescent="0.3">
      <c r="A9" s="103" t="s">
        <v>447</v>
      </c>
      <c r="B9" s="102" t="s">
        <v>459</v>
      </c>
      <c r="C9" s="103"/>
      <c r="E9" s="116" t="s">
        <v>412</v>
      </c>
      <c r="F9" s="118" t="s">
        <v>486</v>
      </c>
      <c r="G9" s="119" t="s">
        <v>33</v>
      </c>
      <c r="H9" s="119" t="s">
        <v>33</v>
      </c>
      <c r="I9" s="119" t="s">
        <v>33</v>
      </c>
      <c r="J9" s="119" t="s">
        <v>33</v>
      </c>
      <c r="K9" s="119" t="s">
        <v>489</v>
      </c>
      <c r="L9" s="119" t="s">
        <v>33</v>
      </c>
      <c r="M9" s="119" t="s">
        <v>33</v>
      </c>
      <c r="N9" s="119" t="s">
        <v>500</v>
      </c>
      <c r="O9" s="119" t="s">
        <v>33</v>
      </c>
      <c r="P9" s="119" t="s">
        <v>502</v>
      </c>
      <c r="Q9" s="118" t="s">
        <v>503</v>
      </c>
      <c r="R9" s="118" t="s">
        <v>504</v>
      </c>
      <c r="S9" s="119" t="s">
        <v>516</v>
      </c>
      <c r="T9" s="119" t="s">
        <v>517</v>
      </c>
      <c r="U9" s="119" t="s">
        <v>518</v>
      </c>
      <c r="V9" s="118" t="s">
        <v>519</v>
      </c>
      <c r="W9" s="118" t="s">
        <v>520</v>
      </c>
      <c r="X9" s="136" t="s">
        <v>522</v>
      </c>
      <c r="AC9" s="224" t="s">
        <v>720</v>
      </c>
      <c r="AD9" s="117">
        <v>7</v>
      </c>
      <c r="AE9" s="117" t="s">
        <v>724</v>
      </c>
      <c r="AF9" s="117" t="s">
        <v>722</v>
      </c>
      <c r="AG9" s="14" t="s">
        <v>722</v>
      </c>
      <c r="AH9" s="117" t="s">
        <v>722</v>
      </c>
      <c r="AI9" s="117" t="s">
        <v>722</v>
      </c>
      <c r="AJ9" s="14" t="s">
        <v>722</v>
      </c>
      <c r="AK9" s="117" t="s">
        <v>722</v>
      </c>
      <c r="AL9" s="117" t="s">
        <v>722</v>
      </c>
      <c r="AM9" s="117" t="s">
        <v>722</v>
      </c>
      <c r="AN9" s="117" t="s">
        <v>722</v>
      </c>
      <c r="AO9" s="225" t="s">
        <v>722</v>
      </c>
      <c r="AR9" s="258"/>
      <c r="AS9" s="197" t="s">
        <v>822</v>
      </c>
      <c r="AT9" s="202">
        <v>4.2383732614099001</v>
      </c>
      <c r="AU9" s="203">
        <v>5.7737141530245362</v>
      </c>
      <c r="AV9" s="203">
        <v>2.7222071760304152</v>
      </c>
      <c r="AW9" s="203">
        <v>4.6909909059442088</v>
      </c>
      <c r="AX9" s="204">
        <v>1.2393939393939013</v>
      </c>
      <c r="AY9" s="203">
        <v>4.3203441256672921</v>
      </c>
      <c r="AZ9" s="203">
        <v>3.9708257776029865</v>
      </c>
      <c r="BA9" s="203">
        <v>0.9337081506892817</v>
      </c>
      <c r="BB9" s="203">
        <v>4.5024344161034993</v>
      </c>
      <c r="BC9" s="205">
        <v>5.1989417989418749</v>
      </c>
    </row>
    <row r="10" spans="1:55" ht="57.75" thickBot="1" x14ac:dyDescent="0.3">
      <c r="A10" s="103" t="s">
        <v>448</v>
      </c>
      <c r="B10" s="102" t="s">
        <v>460</v>
      </c>
      <c r="C10" s="103"/>
      <c r="AC10" s="224" t="s">
        <v>720</v>
      </c>
      <c r="AD10" s="117">
        <v>8</v>
      </c>
      <c r="AE10" s="117" t="s">
        <v>725</v>
      </c>
      <c r="AF10" s="117" t="s">
        <v>722</v>
      </c>
      <c r="AG10" s="226" t="s">
        <v>722</v>
      </c>
      <c r="AH10" s="117" t="s">
        <v>722</v>
      </c>
      <c r="AI10" s="117" t="s">
        <v>722</v>
      </c>
      <c r="AJ10" s="14" t="s">
        <v>722</v>
      </c>
      <c r="AK10" s="117" t="s">
        <v>722</v>
      </c>
      <c r="AL10" s="117" t="s">
        <v>722</v>
      </c>
      <c r="AM10" s="117" t="s">
        <v>722</v>
      </c>
      <c r="AN10" s="117" t="s">
        <v>722</v>
      </c>
      <c r="AO10" s="225" t="s">
        <v>722</v>
      </c>
      <c r="AR10" s="259"/>
      <c r="AS10" s="206" t="s">
        <v>823</v>
      </c>
      <c r="AT10" s="207">
        <v>0.48973256455939546</v>
      </c>
      <c r="AU10" s="208">
        <v>1.122920124181886</v>
      </c>
      <c r="AV10" s="208">
        <v>0.84598431086985004</v>
      </c>
      <c r="AW10" s="208">
        <v>0.82577811453682626</v>
      </c>
      <c r="AX10" s="209">
        <v>2.2206543019348985</v>
      </c>
      <c r="AY10" s="208">
        <v>1.1214104037825032</v>
      </c>
      <c r="AZ10" s="208">
        <v>0.78429949831009538</v>
      </c>
      <c r="BA10" s="208">
        <v>5.1216208333516615</v>
      </c>
      <c r="BB10" s="208">
        <v>1.3439910356395728</v>
      </c>
      <c r="BC10" s="210">
        <v>1.8305378671279713</v>
      </c>
    </row>
    <row r="11" spans="1:55" ht="16.5" thickBot="1" x14ac:dyDescent="0.3">
      <c r="A11" s="103" t="s">
        <v>449</v>
      </c>
      <c r="B11" s="106">
        <v>2022</v>
      </c>
      <c r="C11" s="103"/>
      <c r="AC11" s="224" t="s">
        <v>720</v>
      </c>
      <c r="AD11" s="117">
        <v>9</v>
      </c>
      <c r="AE11" s="117" t="s">
        <v>726</v>
      </c>
      <c r="AF11" s="117" t="s">
        <v>722</v>
      </c>
      <c r="AG11" s="14" t="s">
        <v>722</v>
      </c>
      <c r="AH11" s="117" t="s">
        <v>722</v>
      </c>
      <c r="AI11" s="117" t="s">
        <v>722</v>
      </c>
      <c r="AJ11" s="14" t="s">
        <v>722</v>
      </c>
      <c r="AK11" s="117" t="s">
        <v>722</v>
      </c>
      <c r="AL11" s="117" t="s">
        <v>722</v>
      </c>
      <c r="AM11" s="117" t="s">
        <v>722</v>
      </c>
      <c r="AN11" s="117" t="s">
        <v>722</v>
      </c>
      <c r="AO11" s="225" t="s">
        <v>722</v>
      </c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</row>
    <row r="12" spans="1:55" ht="16.5" thickBot="1" x14ac:dyDescent="0.3">
      <c r="A12" s="103" t="s">
        <v>450</v>
      </c>
      <c r="B12" s="102" t="s">
        <v>461</v>
      </c>
      <c r="C12" s="103"/>
      <c r="F12" s="244" t="s">
        <v>413</v>
      </c>
      <c r="G12" s="244"/>
      <c r="H12" s="244"/>
      <c r="I12" s="244"/>
      <c r="J12" s="244"/>
      <c r="K12" s="244"/>
      <c r="L12" s="244"/>
      <c r="M12" s="244"/>
      <c r="N12" s="244"/>
      <c r="O12" s="244"/>
      <c r="P12" s="244"/>
      <c r="Q12" s="35"/>
      <c r="AC12" s="224" t="s">
        <v>720</v>
      </c>
      <c r="AD12" s="117">
        <v>16</v>
      </c>
      <c r="AE12" s="117" t="s">
        <v>727</v>
      </c>
      <c r="AF12" s="117" t="s">
        <v>722</v>
      </c>
      <c r="AG12" s="14" t="s">
        <v>722</v>
      </c>
      <c r="AH12" s="117" t="s">
        <v>722</v>
      </c>
      <c r="AI12" s="117" t="s">
        <v>722</v>
      </c>
      <c r="AJ12" s="14" t="s">
        <v>722</v>
      </c>
      <c r="AK12" s="117" t="s">
        <v>722</v>
      </c>
      <c r="AL12" s="117" t="s">
        <v>722</v>
      </c>
      <c r="AM12" s="117" t="s">
        <v>722</v>
      </c>
      <c r="AN12" s="117" t="s">
        <v>722</v>
      </c>
      <c r="AO12" s="225" t="s">
        <v>722</v>
      </c>
      <c r="AR12" s="117"/>
      <c r="AS12" s="211" t="s">
        <v>824</v>
      </c>
      <c r="AT12" s="212">
        <v>70.310906572504905</v>
      </c>
      <c r="AU12" s="213">
        <v>1.47212973568448</v>
      </c>
      <c r="AV12" s="213">
        <v>20.988811387679601</v>
      </c>
      <c r="AW12" s="213">
        <v>11.887853794670271</v>
      </c>
      <c r="AX12" s="213">
        <v>0.246676674788815</v>
      </c>
      <c r="AY12" s="213">
        <v>10.681532225355401</v>
      </c>
      <c r="AZ12" s="213">
        <v>11.379999999999999</v>
      </c>
      <c r="BA12" s="213">
        <v>5.3742584373595799</v>
      </c>
      <c r="BB12" s="213">
        <v>3.5037331229401198</v>
      </c>
      <c r="BC12" s="214">
        <v>0.266030828954539</v>
      </c>
    </row>
    <row r="13" spans="1:55" ht="18.75" thickBot="1" x14ac:dyDescent="0.4">
      <c r="A13" s="103" t="s">
        <v>451</v>
      </c>
      <c r="B13" s="102" t="s">
        <v>463</v>
      </c>
      <c r="C13" s="103"/>
      <c r="E13" s="12"/>
      <c r="F13" s="12" t="s">
        <v>375</v>
      </c>
      <c r="G13" s="12" t="s">
        <v>376</v>
      </c>
      <c r="H13" s="12" t="s">
        <v>377</v>
      </c>
      <c r="I13" s="12" t="s">
        <v>378</v>
      </c>
      <c r="J13" s="12" t="s">
        <v>14</v>
      </c>
      <c r="K13" s="12" t="s">
        <v>15</v>
      </c>
      <c r="L13" s="12" t="s">
        <v>16</v>
      </c>
      <c r="M13" s="12" t="s">
        <v>379</v>
      </c>
      <c r="N13" s="12" t="s">
        <v>380</v>
      </c>
      <c r="O13" s="12" t="s">
        <v>381</v>
      </c>
      <c r="P13" s="12" t="s">
        <v>382</v>
      </c>
      <c r="Q13" s="53" t="s">
        <v>20</v>
      </c>
      <c r="AC13" s="224" t="s">
        <v>720</v>
      </c>
      <c r="AD13" s="117">
        <v>29</v>
      </c>
      <c r="AE13" s="117" t="s">
        <v>728</v>
      </c>
      <c r="AF13" s="117" t="s">
        <v>722</v>
      </c>
      <c r="AG13" s="14" t="s">
        <v>722</v>
      </c>
      <c r="AH13" s="117" t="s">
        <v>722</v>
      </c>
      <c r="AI13" s="117" t="s">
        <v>722</v>
      </c>
      <c r="AJ13" s="14" t="s">
        <v>722</v>
      </c>
      <c r="AK13" s="117" t="s">
        <v>722</v>
      </c>
      <c r="AL13" s="117" t="s">
        <v>722</v>
      </c>
      <c r="AM13" s="117" t="s">
        <v>722</v>
      </c>
      <c r="AN13" s="117" t="s">
        <v>722</v>
      </c>
      <c r="AO13" s="225" t="s">
        <v>722</v>
      </c>
      <c r="AR13" s="117"/>
      <c r="AS13" s="215" t="s">
        <v>825</v>
      </c>
      <c r="AT13" s="216">
        <v>0.34433540592248879</v>
      </c>
      <c r="AU13" s="217">
        <v>1.6530841056066635E-2</v>
      </c>
      <c r="AV13" s="218">
        <v>0.1775620513778339</v>
      </c>
      <c r="AW13" s="218">
        <v>9.8167294924522711E-2</v>
      </c>
      <c r="AX13" s="217">
        <v>5.4778361905677801E-3</v>
      </c>
      <c r="AY13" s="218">
        <v>0.1197838136585162</v>
      </c>
      <c r="AZ13" s="218">
        <v>8.9253282907688844E-2</v>
      </c>
      <c r="BA13" s="218">
        <v>0.27524913976596771</v>
      </c>
      <c r="BB13" s="217">
        <v>4.7089859085049666E-2</v>
      </c>
      <c r="BC13" s="219">
        <v>4.8697950622472799E-3</v>
      </c>
    </row>
    <row r="14" spans="1:55" ht="15.75" x14ac:dyDescent="0.25">
      <c r="A14" s="103" t="s">
        <v>452</v>
      </c>
      <c r="B14" s="102"/>
      <c r="C14" s="103"/>
      <c r="E14" s="3" t="s">
        <v>411</v>
      </c>
      <c r="F14" s="3" t="s">
        <v>856</v>
      </c>
      <c r="G14" s="3" t="s">
        <v>857</v>
      </c>
      <c r="H14" s="3" t="s">
        <v>858</v>
      </c>
      <c r="I14" s="3" t="s">
        <v>859</v>
      </c>
      <c r="J14" s="3" t="s">
        <v>860</v>
      </c>
      <c r="K14" s="3" t="s">
        <v>861</v>
      </c>
      <c r="L14" s="3" t="s">
        <v>862</v>
      </c>
      <c r="M14" s="3" t="s">
        <v>863</v>
      </c>
      <c r="N14" s="3" t="s">
        <v>864</v>
      </c>
      <c r="O14" s="3" t="s">
        <v>865</v>
      </c>
      <c r="P14" s="3">
        <v>0</v>
      </c>
      <c r="Q14" s="3" t="s">
        <v>866</v>
      </c>
      <c r="AC14" s="224" t="s">
        <v>720</v>
      </c>
      <c r="AD14" s="117">
        <v>31</v>
      </c>
      <c r="AE14" s="117" t="s">
        <v>729</v>
      </c>
      <c r="AF14" s="117" t="s">
        <v>722</v>
      </c>
      <c r="AG14" s="14" t="s">
        <v>722</v>
      </c>
      <c r="AH14" s="117" t="s">
        <v>722</v>
      </c>
      <c r="AI14" s="117" t="s">
        <v>722</v>
      </c>
      <c r="AJ14" s="14" t="s">
        <v>722</v>
      </c>
      <c r="AK14" s="117" t="s">
        <v>722</v>
      </c>
      <c r="AL14" s="117" t="s">
        <v>722</v>
      </c>
      <c r="AM14" s="117" t="s">
        <v>722</v>
      </c>
      <c r="AN14" s="117" t="s">
        <v>722</v>
      </c>
      <c r="AO14" s="225" t="s">
        <v>722</v>
      </c>
    </row>
    <row r="15" spans="1:55" ht="15.75" x14ac:dyDescent="0.25">
      <c r="A15" s="103" t="s">
        <v>453</v>
      </c>
      <c r="B15" s="102"/>
      <c r="C15" s="103"/>
      <c r="E15" s="3" t="s">
        <v>412</v>
      </c>
      <c r="F15" s="3" t="s">
        <v>867</v>
      </c>
      <c r="G15" s="3" t="s">
        <v>868</v>
      </c>
      <c r="H15" s="3" t="s">
        <v>869</v>
      </c>
      <c r="I15" s="3" t="s">
        <v>870</v>
      </c>
      <c r="J15" s="3" t="s">
        <v>860</v>
      </c>
      <c r="K15" s="3" t="s">
        <v>871</v>
      </c>
      <c r="L15" s="3" t="s">
        <v>872</v>
      </c>
      <c r="M15" s="3" t="s">
        <v>873</v>
      </c>
      <c r="N15" s="3" t="s">
        <v>874</v>
      </c>
      <c r="O15" s="3" t="s">
        <v>875</v>
      </c>
      <c r="P15" s="3">
        <v>0</v>
      </c>
      <c r="Q15" s="3" t="s">
        <v>876</v>
      </c>
      <c r="AC15" s="224" t="s">
        <v>720</v>
      </c>
      <c r="AD15" s="117">
        <v>52</v>
      </c>
      <c r="AE15" s="117" t="s">
        <v>730</v>
      </c>
      <c r="AF15" s="117" t="s">
        <v>722</v>
      </c>
      <c r="AG15" s="14" t="s">
        <v>722</v>
      </c>
      <c r="AH15" s="117" t="s">
        <v>722</v>
      </c>
      <c r="AI15" s="117" t="s">
        <v>722</v>
      </c>
      <c r="AJ15" s="14" t="s">
        <v>722</v>
      </c>
      <c r="AK15" s="117" t="s">
        <v>722</v>
      </c>
      <c r="AL15" s="117" t="s">
        <v>722</v>
      </c>
      <c r="AM15" s="117" t="s">
        <v>722</v>
      </c>
      <c r="AN15" s="117" t="s">
        <v>722</v>
      </c>
      <c r="AO15" s="225" t="s">
        <v>722</v>
      </c>
    </row>
    <row r="16" spans="1:55" ht="16.5" thickBot="1" x14ac:dyDescent="0.3">
      <c r="A16" s="103" t="s">
        <v>454</v>
      </c>
      <c r="B16" s="102" t="s">
        <v>462</v>
      </c>
      <c r="C16" s="103"/>
      <c r="E16" s="53" t="s">
        <v>414</v>
      </c>
      <c r="F16" s="86" t="s">
        <v>877</v>
      </c>
      <c r="G16" s="86" t="s">
        <v>878</v>
      </c>
      <c r="H16" s="86" t="s">
        <v>879</v>
      </c>
      <c r="I16" s="86" t="s">
        <v>880</v>
      </c>
      <c r="J16" s="86">
        <v>0</v>
      </c>
      <c r="K16" s="86" t="s">
        <v>881</v>
      </c>
      <c r="L16" s="86" t="s">
        <v>882</v>
      </c>
      <c r="M16" s="86" t="s">
        <v>883</v>
      </c>
      <c r="N16" s="86" t="s">
        <v>884</v>
      </c>
      <c r="O16" s="86" t="s">
        <v>885</v>
      </c>
      <c r="P16" s="86" t="s">
        <v>33</v>
      </c>
      <c r="Q16" s="35"/>
      <c r="AC16" s="224" t="s">
        <v>720</v>
      </c>
      <c r="AD16" s="117">
        <v>53</v>
      </c>
      <c r="AE16" s="117" t="s">
        <v>731</v>
      </c>
      <c r="AF16" s="117" t="s">
        <v>722</v>
      </c>
      <c r="AG16" s="14" t="s">
        <v>722</v>
      </c>
      <c r="AH16" s="117" t="s">
        <v>722</v>
      </c>
      <c r="AI16" s="117" t="s">
        <v>722</v>
      </c>
      <c r="AJ16" s="14" t="s">
        <v>722</v>
      </c>
      <c r="AK16" s="117" t="s">
        <v>722</v>
      </c>
      <c r="AL16" s="117" t="s">
        <v>722</v>
      </c>
      <c r="AM16" s="117" t="s">
        <v>722</v>
      </c>
      <c r="AN16" s="117" t="s">
        <v>722</v>
      </c>
      <c r="AO16" s="225" t="s">
        <v>722</v>
      </c>
    </row>
    <row r="17" spans="1:41" x14ac:dyDescent="0.25">
      <c r="AC17" s="224" t="s">
        <v>720</v>
      </c>
      <c r="AD17" s="117">
        <v>54</v>
      </c>
      <c r="AE17" s="117" t="s">
        <v>732</v>
      </c>
      <c r="AF17" s="117" t="s">
        <v>722</v>
      </c>
      <c r="AG17" s="14" t="s">
        <v>722</v>
      </c>
      <c r="AH17" s="117" t="s">
        <v>722</v>
      </c>
      <c r="AI17" s="117" t="s">
        <v>722</v>
      </c>
      <c r="AJ17" s="14" t="s">
        <v>722</v>
      </c>
      <c r="AK17" s="117" t="s">
        <v>722</v>
      </c>
      <c r="AL17" s="117" t="s">
        <v>722</v>
      </c>
      <c r="AM17" s="117" t="s">
        <v>722</v>
      </c>
      <c r="AN17" s="117" t="s">
        <v>722</v>
      </c>
      <c r="AO17" s="225" t="s">
        <v>722</v>
      </c>
    </row>
    <row r="18" spans="1:41" ht="20.25" x14ac:dyDescent="0.25">
      <c r="A18" s="105" t="s">
        <v>455</v>
      </c>
      <c r="B18" s="106"/>
      <c r="C18" s="103"/>
      <c r="AC18" s="224" t="s">
        <v>720</v>
      </c>
      <c r="AD18" s="117">
        <v>55</v>
      </c>
      <c r="AE18" s="117" t="s">
        <v>733</v>
      </c>
      <c r="AF18" s="117" t="s">
        <v>722</v>
      </c>
      <c r="AG18" s="14" t="s">
        <v>722</v>
      </c>
      <c r="AH18" s="117" t="s">
        <v>722</v>
      </c>
      <c r="AI18" s="117" t="s">
        <v>722</v>
      </c>
      <c r="AJ18" s="14" t="s">
        <v>722</v>
      </c>
      <c r="AK18" s="117" t="s">
        <v>722</v>
      </c>
      <c r="AL18" s="117" t="s">
        <v>722</v>
      </c>
      <c r="AM18" s="117" t="s">
        <v>722</v>
      </c>
      <c r="AN18" s="117" t="s">
        <v>722</v>
      </c>
      <c r="AO18" s="225" t="s">
        <v>722</v>
      </c>
    </row>
    <row r="19" spans="1:41" ht="25.5" x14ac:dyDescent="0.25">
      <c r="A19" s="103" t="s">
        <v>447</v>
      </c>
      <c r="B19" s="106" t="s">
        <v>464</v>
      </c>
      <c r="C19" s="103"/>
      <c r="AC19" s="224" t="s">
        <v>720</v>
      </c>
      <c r="AD19" s="117">
        <v>56</v>
      </c>
      <c r="AE19" s="117" t="s">
        <v>734</v>
      </c>
      <c r="AF19" s="117" t="s">
        <v>722</v>
      </c>
      <c r="AG19" s="14" t="s">
        <v>722</v>
      </c>
      <c r="AH19" s="117" t="s">
        <v>722</v>
      </c>
      <c r="AI19" s="117" t="s">
        <v>722</v>
      </c>
      <c r="AJ19" s="226" t="s">
        <v>722</v>
      </c>
      <c r="AK19" s="117" t="s">
        <v>722</v>
      </c>
      <c r="AL19" s="117" t="s">
        <v>722</v>
      </c>
      <c r="AM19" s="117" t="s">
        <v>722</v>
      </c>
      <c r="AN19" s="117" t="s">
        <v>722</v>
      </c>
      <c r="AO19" s="225" t="s">
        <v>722</v>
      </c>
    </row>
    <row r="20" spans="1:41" ht="57" x14ac:dyDescent="0.25">
      <c r="A20" s="103" t="s">
        <v>448</v>
      </c>
      <c r="B20" s="106" t="s">
        <v>465</v>
      </c>
      <c r="C20" s="103"/>
      <c r="AC20" s="224" t="s">
        <v>720</v>
      </c>
      <c r="AD20" s="117">
        <v>57</v>
      </c>
      <c r="AE20" s="117" t="s">
        <v>735</v>
      </c>
      <c r="AF20" s="117" t="s">
        <v>722</v>
      </c>
      <c r="AG20" s="14" t="s">
        <v>722</v>
      </c>
      <c r="AH20" s="117" t="s">
        <v>722</v>
      </c>
      <c r="AI20" s="117" t="s">
        <v>722</v>
      </c>
      <c r="AJ20" s="14" t="s">
        <v>722</v>
      </c>
      <c r="AK20" s="117" t="s">
        <v>722</v>
      </c>
      <c r="AL20" s="117" t="s">
        <v>722</v>
      </c>
      <c r="AM20" s="117" t="s">
        <v>722</v>
      </c>
      <c r="AN20" s="117" t="s">
        <v>722</v>
      </c>
      <c r="AO20" s="225" t="s">
        <v>722</v>
      </c>
    </row>
    <row r="21" spans="1:41" ht="15.75" x14ac:dyDescent="0.25">
      <c r="A21" s="103" t="s">
        <v>449</v>
      </c>
      <c r="B21" s="106">
        <v>2019</v>
      </c>
      <c r="C21" s="103"/>
      <c r="AC21" s="224" t="s">
        <v>720</v>
      </c>
      <c r="AD21" s="117">
        <v>58</v>
      </c>
      <c r="AE21" s="117" t="s">
        <v>736</v>
      </c>
      <c r="AF21" s="14" t="s">
        <v>722</v>
      </c>
      <c r="AG21" s="14" t="s">
        <v>722</v>
      </c>
      <c r="AH21" s="14" t="s">
        <v>722</v>
      </c>
      <c r="AI21" s="14" t="s">
        <v>722</v>
      </c>
      <c r="AJ21" s="14" t="s">
        <v>722</v>
      </c>
      <c r="AK21" s="14" t="s">
        <v>722</v>
      </c>
      <c r="AL21" s="14" t="s">
        <v>722</v>
      </c>
      <c r="AM21" s="14" t="s">
        <v>722</v>
      </c>
      <c r="AN21" s="14" t="s">
        <v>722</v>
      </c>
      <c r="AO21" s="225" t="s">
        <v>722</v>
      </c>
    </row>
    <row r="22" spans="1:41" ht="15.75" x14ac:dyDescent="0.25">
      <c r="A22" s="103" t="s">
        <v>450</v>
      </c>
      <c r="B22" s="106" t="s">
        <v>466</v>
      </c>
      <c r="C22" s="103"/>
      <c r="AC22" s="224" t="s">
        <v>720</v>
      </c>
      <c r="AD22" s="117">
        <v>59</v>
      </c>
      <c r="AE22" s="117" t="s">
        <v>737</v>
      </c>
      <c r="AF22" s="117" t="s">
        <v>722</v>
      </c>
      <c r="AG22" s="14" t="s">
        <v>722</v>
      </c>
      <c r="AH22" s="117" t="s">
        <v>722</v>
      </c>
      <c r="AI22" s="117" t="s">
        <v>722</v>
      </c>
      <c r="AJ22" s="14" t="s">
        <v>722</v>
      </c>
      <c r="AK22" s="117" t="s">
        <v>722</v>
      </c>
      <c r="AL22" s="117" t="s">
        <v>722</v>
      </c>
      <c r="AM22" s="117" t="s">
        <v>722</v>
      </c>
      <c r="AN22" s="117" t="s">
        <v>722</v>
      </c>
      <c r="AO22" s="225" t="s">
        <v>722</v>
      </c>
    </row>
    <row r="23" spans="1:41" ht="15.75" x14ac:dyDescent="0.25">
      <c r="A23" s="103" t="s">
        <v>451</v>
      </c>
      <c r="B23" s="106">
        <v>60</v>
      </c>
      <c r="C23" s="103"/>
      <c r="AC23" s="224" t="s">
        <v>720</v>
      </c>
      <c r="AD23" s="117">
        <v>60</v>
      </c>
      <c r="AE23" s="117" t="s">
        <v>738</v>
      </c>
      <c r="AF23" s="117" t="s">
        <v>722</v>
      </c>
      <c r="AG23" s="14" t="s">
        <v>722</v>
      </c>
      <c r="AH23" s="117" t="s">
        <v>722</v>
      </c>
      <c r="AI23" s="117" t="s">
        <v>722</v>
      </c>
      <c r="AJ23" s="14" t="s">
        <v>722</v>
      </c>
      <c r="AK23" s="117" t="s">
        <v>722</v>
      </c>
      <c r="AL23" s="117" t="s">
        <v>722</v>
      </c>
      <c r="AM23" s="117" t="s">
        <v>722</v>
      </c>
      <c r="AN23" s="117" t="s">
        <v>722</v>
      </c>
      <c r="AO23" s="225" t="s">
        <v>722</v>
      </c>
    </row>
    <row r="24" spans="1:41" ht="15.75" x14ac:dyDescent="0.25">
      <c r="A24" s="103" t="s">
        <v>452</v>
      </c>
      <c r="B24" s="106"/>
      <c r="C24" s="103"/>
      <c r="AC24" s="224" t="s">
        <v>720</v>
      </c>
      <c r="AD24" s="117">
        <v>62</v>
      </c>
      <c r="AE24" s="117" t="s">
        <v>739</v>
      </c>
      <c r="AF24" s="117" t="s">
        <v>722</v>
      </c>
      <c r="AG24" s="14" t="s">
        <v>722</v>
      </c>
      <c r="AH24" s="117" t="s">
        <v>722</v>
      </c>
      <c r="AI24" s="117" t="s">
        <v>722</v>
      </c>
      <c r="AJ24" s="14" t="s">
        <v>722</v>
      </c>
      <c r="AK24" s="117" t="s">
        <v>722</v>
      </c>
      <c r="AL24" s="117" t="s">
        <v>722</v>
      </c>
      <c r="AM24" s="117" t="s">
        <v>722</v>
      </c>
      <c r="AN24" s="117" t="s">
        <v>722</v>
      </c>
      <c r="AO24" s="225" t="s">
        <v>722</v>
      </c>
    </row>
    <row r="25" spans="1:41" ht="15.75" x14ac:dyDescent="0.25">
      <c r="A25" s="103" t="s">
        <v>453</v>
      </c>
      <c r="B25" s="106" t="s">
        <v>467</v>
      </c>
      <c r="C25" s="103"/>
      <c r="AC25" s="224" t="s">
        <v>720</v>
      </c>
      <c r="AD25" s="117">
        <v>63</v>
      </c>
      <c r="AE25" s="117" t="s">
        <v>740</v>
      </c>
      <c r="AF25" s="117" t="s">
        <v>722</v>
      </c>
      <c r="AG25" s="14" t="s">
        <v>722</v>
      </c>
      <c r="AH25" s="117" t="s">
        <v>722</v>
      </c>
      <c r="AI25" s="117" t="s">
        <v>722</v>
      </c>
      <c r="AJ25" s="14" t="s">
        <v>722</v>
      </c>
      <c r="AK25" s="117" t="s">
        <v>722</v>
      </c>
      <c r="AL25" s="117" t="s">
        <v>722</v>
      </c>
      <c r="AM25" s="117" t="s">
        <v>722</v>
      </c>
      <c r="AN25" s="117" t="s">
        <v>722</v>
      </c>
      <c r="AO25" s="225" t="s">
        <v>722</v>
      </c>
    </row>
    <row r="26" spans="1:41" ht="15.75" x14ac:dyDescent="0.25">
      <c r="A26" s="103" t="s">
        <v>454</v>
      </c>
      <c r="B26" s="106" t="s">
        <v>468</v>
      </c>
      <c r="C26" s="103"/>
      <c r="AC26" s="224" t="s">
        <v>720</v>
      </c>
      <c r="AD26" s="117">
        <v>65</v>
      </c>
      <c r="AE26" s="117" t="s">
        <v>741</v>
      </c>
      <c r="AF26" s="117" t="s">
        <v>722</v>
      </c>
      <c r="AG26" s="14" t="s">
        <v>722</v>
      </c>
      <c r="AH26" s="117" t="s">
        <v>722</v>
      </c>
      <c r="AI26" s="117" t="s">
        <v>722</v>
      </c>
      <c r="AJ26" s="14" t="s">
        <v>722</v>
      </c>
      <c r="AK26" s="117" t="s">
        <v>722</v>
      </c>
      <c r="AL26" s="117" t="s">
        <v>722</v>
      </c>
      <c r="AM26" s="117" t="s">
        <v>722</v>
      </c>
      <c r="AN26" s="117" t="s">
        <v>722</v>
      </c>
      <c r="AO26" s="225" t="s">
        <v>722</v>
      </c>
    </row>
    <row r="27" spans="1:41" x14ac:dyDescent="0.25">
      <c r="AC27" s="224" t="s">
        <v>720</v>
      </c>
      <c r="AD27" s="117">
        <v>66</v>
      </c>
      <c r="AE27" s="235" t="s">
        <v>742</v>
      </c>
      <c r="AF27" s="117" t="s">
        <v>722</v>
      </c>
      <c r="AG27" s="14" t="s">
        <v>722</v>
      </c>
      <c r="AH27" s="117" t="s">
        <v>722</v>
      </c>
      <c r="AI27" s="117" t="s">
        <v>722</v>
      </c>
      <c r="AJ27" s="14" t="s">
        <v>722</v>
      </c>
      <c r="AK27" s="117" t="s">
        <v>722</v>
      </c>
      <c r="AL27" s="117" t="s">
        <v>722</v>
      </c>
      <c r="AM27" s="117" t="s">
        <v>722</v>
      </c>
      <c r="AN27" s="117" t="s">
        <v>722</v>
      </c>
      <c r="AO27" s="225" t="s">
        <v>722</v>
      </c>
    </row>
    <row r="28" spans="1:41" x14ac:dyDescent="0.25">
      <c r="AC28" s="224" t="s">
        <v>720</v>
      </c>
      <c r="AD28" s="117">
        <v>67</v>
      </c>
      <c r="AE28" s="117" t="s">
        <v>743</v>
      </c>
      <c r="AF28" s="117" t="s">
        <v>722</v>
      </c>
      <c r="AG28" s="14" t="s">
        <v>722</v>
      </c>
      <c r="AH28" s="117" t="s">
        <v>722</v>
      </c>
      <c r="AI28" s="117" t="s">
        <v>722</v>
      </c>
      <c r="AJ28" s="14" t="s">
        <v>722</v>
      </c>
      <c r="AK28" s="117" t="s">
        <v>722</v>
      </c>
      <c r="AL28" s="117" t="s">
        <v>722</v>
      </c>
      <c r="AM28" s="117" t="s">
        <v>722</v>
      </c>
      <c r="AN28" s="117" t="s">
        <v>722</v>
      </c>
      <c r="AO28" s="225" t="s">
        <v>722</v>
      </c>
    </row>
    <row r="29" spans="1:41" x14ac:dyDescent="0.25">
      <c r="AC29" s="224" t="s">
        <v>720</v>
      </c>
      <c r="AD29" s="117">
        <v>68</v>
      </c>
      <c r="AE29" s="117" t="s">
        <v>744</v>
      </c>
      <c r="AF29" s="117" t="s">
        <v>722</v>
      </c>
      <c r="AG29" s="14" t="s">
        <v>722</v>
      </c>
      <c r="AH29" s="117" t="s">
        <v>722</v>
      </c>
      <c r="AI29" s="117" t="s">
        <v>722</v>
      </c>
      <c r="AJ29" s="14" t="s">
        <v>722</v>
      </c>
      <c r="AK29" s="117" t="s">
        <v>722</v>
      </c>
      <c r="AL29" s="117" t="s">
        <v>722</v>
      </c>
      <c r="AM29" s="117" t="s">
        <v>722</v>
      </c>
      <c r="AN29" s="117" t="s">
        <v>722</v>
      </c>
      <c r="AO29" s="225" t="s">
        <v>722</v>
      </c>
    </row>
    <row r="30" spans="1:41" x14ac:dyDescent="0.25">
      <c r="AC30" s="224" t="s">
        <v>720</v>
      </c>
      <c r="AD30" s="117">
        <v>69</v>
      </c>
      <c r="AE30" s="117" t="s">
        <v>745</v>
      </c>
      <c r="AF30" s="117" t="s">
        <v>722</v>
      </c>
      <c r="AG30" s="14" t="s">
        <v>722</v>
      </c>
      <c r="AH30" s="117" t="s">
        <v>722</v>
      </c>
      <c r="AI30" s="117" t="s">
        <v>722</v>
      </c>
      <c r="AJ30" s="14" t="s">
        <v>722</v>
      </c>
      <c r="AK30" s="117" t="s">
        <v>722</v>
      </c>
      <c r="AL30" s="117" t="s">
        <v>722</v>
      </c>
      <c r="AM30" s="117" t="s">
        <v>722</v>
      </c>
      <c r="AN30" s="117" t="s">
        <v>722</v>
      </c>
      <c r="AO30" s="225" t="s">
        <v>722</v>
      </c>
    </row>
    <row r="31" spans="1:41" x14ac:dyDescent="0.25">
      <c r="AC31" s="224" t="s">
        <v>720</v>
      </c>
      <c r="AD31" s="117">
        <v>70</v>
      </c>
      <c r="AE31" s="117" t="s">
        <v>746</v>
      </c>
      <c r="AF31" s="117" t="s">
        <v>722</v>
      </c>
      <c r="AG31" s="14" t="s">
        <v>722</v>
      </c>
      <c r="AH31" s="117" t="s">
        <v>722</v>
      </c>
      <c r="AI31" s="117" t="s">
        <v>722</v>
      </c>
      <c r="AJ31" s="14" t="s">
        <v>722</v>
      </c>
      <c r="AK31" s="117" t="s">
        <v>722</v>
      </c>
      <c r="AL31" s="117" t="s">
        <v>722</v>
      </c>
      <c r="AM31" s="117" t="s">
        <v>722</v>
      </c>
      <c r="AN31" s="117" t="s">
        <v>722</v>
      </c>
      <c r="AO31" s="225" t="s">
        <v>722</v>
      </c>
    </row>
    <row r="32" spans="1:41" x14ac:dyDescent="0.25">
      <c r="AC32" s="224" t="s">
        <v>720</v>
      </c>
      <c r="AD32" s="117">
        <v>151</v>
      </c>
      <c r="AE32" s="117" t="s">
        <v>747</v>
      </c>
      <c r="AF32" s="117" t="s">
        <v>722</v>
      </c>
      <c r="AG32" s="14" t="s">
        <v>722</v>
      </c>
      <c r="AH32" s="117" t="s">
        <v>722</v>
      </c>
      <c r="AI32" s="117" t="s">
        <v>722</v>
      </c>
      <c r="AJ32" s="14" t="s">
        <v>722</v>
      </c>
      <c r="AK32" s="117" t="s">
        <v>722</v>
      </c>
      <c r="AL32" s="117" t="s">
        <v>722</v>
      </c>
      <c r="AM32" s="117" t="s">
        <v>722</v>
      </c>
      <c r="AN32" s="117" t="s">
        <v>722</v>
      </c>
      <c r="AO32" s="225" t="s">
        <v>722</v>
      </c>
    </row>
    <row r="33" spans="29:41" x14ac:dyDescent="0.25">
      <c r="AC33" s="224" t="s">
        <v>720</v>
      </c>
      <c r="AD33" s="117">
        <v>152</v>
      </c>
      <c r="AE33" s="117" t="s">
        <v>748</v>
      </c>
      <c r="AF33" s="117" t="s">
        <v>722</v>
      </c>
      <c r="AG33" s="14" t="s">
        <v>722</v>
      </c>
      <c r="AH33" s="117" t="s">
        <v>722</v>
      </c>
      <c r="AI33" s="117" t="s">
        <v>722</v>
      </c>
      <c r="AJ33" s="14" t="s">
        <v>722</v>
      </c>
      <c r="AK33" s="117" t="s">
        <v>722</v>
      </c>
      <c r="AL33" s="117" t="s">
        <v>722</v>
      </c>
      <c r="AM33" s="117" t="s">
        <v>722</v>
      </c>
      <c r="AN33" s="117" t="s">
        <v>722</v>
      </c>
      <c r="AO33" s="225" t="s">
        <v>722</v>
      </c>
    </row>
    <row r="34" spans="29:41" x14ac:dyDescent="0.25">
      <c r="AC34" s="224" t="s">
        <v>720</v>
      </c>
      <c r="AD34" s="117">
        <v>153</v>
      </c>
      <c r="AE34" s="117" t="s">
        <v>749</v>
      </c>
      <c r="AF34" s="117" t="s">
        <v>722</v>
      </c>
      <c r="AG34" s="14" t="s">
        <v>722</v>
      </c>
      <c r="AH34" s="117" t="s">
        <v>722</v>
      </c>
      <c r="AI34" s="117" t="s">
        <v>722</v>
      </c>
      <c r="AJ34" s="14" t="s">
        <v>722</v>
      </c>
      <c r="AK34" s="117" t="s">
        <v>722</v>
      </c>
      <c r="AL34" s="117" t="s">
        <v>722</v>
      </c>
      <c r="AM34" s="117" t="s">
        <v>722</v>
      </c>
      <c r="AN34" s="117" t="s">
        <v>722</v>
      </c>
      <c r="AO34" s="225" t="s">
        <v>722</v>
      </c>
    </row>
    <row r="35" spans="29:41" x14ac:dyDescent="0.25">
      <c r="AC35" s="224" t="s">
        <v>720</v>
      </c>
      <c r="AD35" s="117">
        <v>156</v>
      </c>
      <c r="AE35" s="117" t="s">
        <v>750</v>
      </c>
      <c r="AF35" s="117" t="s">
        <v>722</v>
      </c>
      <c r="AG35" s="14" t="s">
        <v>722</v>
      </c>
      <c r="AH35" s="117" t="s">
        <v>722</v>
      </c>
      <c r="AI35" s="117" t="s">
        <v>722</v>
      </c>
      <c r="AJ35" s="14" t="s">
        <v>722</v>
      </c>
      <c r="AK35" s="117" t="s">
        <v>722</v>
      </c>
      <c r="AL35" s="117" t="s">
        <v>722</v>
      </c>
      <c r="AM35" s="117" t="s">
        <v>722</v>
      </c>
      <c r="AN35" s="117" t="s">
        <v>722</v>
      </c>
      <c r="AO35" s="225" t="s">
        <v>722</v>
      </c>
    </row>
    <row r="36" spans="29:41" x14ac:dyDescent="0.25">
      <c r="AC36" s="224" t="s">
        <v>720</v>
      </c>
      <c r="AD36" s="117">
        <v>159</v>
      </c>
      <c r="AE36" s="117" t="s">
        <v>751</v>
      </c>
      <c r="AF36" s="117" t="s">
        <v>722</v>
      </c>
      <c r="AG36" s="14" t="s">
        <v>722</v>
      </c>
      <c r="AH36" s="117" t="s">
        <v>722</v>
      </c>
      <c r="AI36" s="117" t="s">
        <v>722</v>
      </c>
      <c r="AJ36" s="14" t="s">
        <v>722</v>
      </c>
      <c r="AK36" s="117" t="s">
        <v>722</v>
      </c>
      <c r="AL36" s="117" t="s">
        <v>722</v>
      </c>
      <c r="AM36" s="117" t="s">
        <v>722</v>
      </c>
      <c r="AN36" s="117" t="s">
        <v>722</v>
      </c>
      <c r="AO36" s="225" t="s">
        <v>722</v>
      </c>
    </row>
    <row r="37" spans="29:41" x14ac:dyDescent="0.25">
      <c r="AC37" s="224" t="s">
        <v>720</v>
      </c>
      <c r="AD37" s="117">
        <v>160</v>
      </c>
      <c r="AE37" s="117" t="s">
        <v>752</v>
      </c>
      <c r="AF37" s="117" t="s">
        <v>722</v>
      </c>
      <c r="AG37" s="14" t="s">
        <v>722</v>
      </c>
      <c r="AH37" s="117" t="s">
        <v>722</v>
      </c>
      <c r="AI37" s="117" t="s">
        <v>722</v>
      </c>
      <c r="AJ37" s="14" t="s">
        <v>722</v>
      </c>
      <c r="AK37" s="117" t="s">
        <v>722</v>
      </c>
      <c r="AL37" s="117" t="s">
        <v>722</v>
      </c>
      <c r="AM37" s="117" t="s">
        <v>722</v>
      </c>
      <c r="AN37" s="117" t="s">
        <v>722</v>
      </c>
      <c r="AO37" s="225" t="s">
        <v>722</v>
      </c>
    </row>
    <row r="38" spans="29:41" x14ac:dyDescent="0.25">
      <c r="AC38" s="224" t="s">
        <v>720</v>
      </c>
      <c r="AD38" s="117">
        <v>161</v>
      </c>
      <c r="AE38" s="117" t="s">
        <v>753</v>
      </c>
      <c r="AF38" s="117" t="s">
        <v>722</v>
      </c>
      <c r="AG38" s="14" t="s">
        <v>722</v>
      </c>
      <c r="AH38" s="117" t="s">
        <v>722</v>
      </c>
      <c r="AI38" s="117" t="s">
        <v>722</v>
      </c>
      <c r="AJ38" s="14" t="s">
        <v>722</v>
      </c>
      <c r="AK38" s="117" t="s">
        <v>722</v>
      </c>
      <c r="AL38" s="117" t="s">
        <v>722</v>
      </c>
      <c r="AM38" s="117" t="s">
        <v>722</v>
      </c>
      <c r="AN38" s="117" t="s">
        <v>722</v>
      </c>
      <c r="AO38" s="225" t="s">
        <v>722</v>
      </c>
    </row>
    <row r="39" spans="29:41" x14ac:dyDescent="0.25">
      <c r="AC39" s="224" t="s">
        <v>720</v>
      </c>
      <c r="AD39" s="117">
        <v>176</v>
      </c>
      <c r="AE39" s="117" t="s">
        <v>754</v>
      </c>
      <c r="AF39" s="117" t="s">
        <v>722</v>
      </c>
      <c r="AG39" s="14" t="s">
        <v>722</v>
      </c>
      <c r="AH39" s="117" t="s">
        <v>722</v>
      </c>
      <c r="AI39" s="117" t="s">
        <v>722</v>
      </c>
      <c r="AJ39" s="14" t="s">
        <v>722</v>
      </c>
      <c r="AK39" s="117" t="s">
        <v>722</v>
      </c>
      <c r="AL39" s="117" t="s">
        <v>722</v>
      </c>
      <c r="AM39" s="117" t="s">
        <v>722</v>
      </c>
      <c r="AN39" s="117" t="s">
        <v>722</v>
      </c>
      <c r="AO39" s="225" t="s">
        <v>722</v>
      </c>
    </row>
    <row r="40" spans="29:41" x14ac:dyDescent="0.25">
      <c r="AC40" s="224" t="s">
        <v>720</v>
      </c>
      <c r="AD40" s="117">
        <v>177</v>
      </c>
      <c r="AE40" s="117" t="s">
        <v>755</v>
      </c>
      <c r="AF40" s="14" t="s">
        <v>722</v>
      </c>
      <c r="AG40" s="14" t="s">
        <v>722</v>
      </c>
      <c r="AH40" s="117" t="s">
        <v>722</v>
      </c>
      <c r="AI40" s="14" t="s">
        <v>722</v>
      </c>
      <c r="AJ40" s="14" t="s">
        <v>722</v>
      </c>
      <c r="AK40" s="117" t="s">
        <v>722</v>
      </c>
      <c r="AL40" s="14" t="s">
        <v>722</v>
      </c>
      <c r="AM40" s="14" t="s">
        <v>722</v>
      </c>
      <c r="AN40" s="14" t="s">
        <v>722</v>
      </c>
      <c r="AO40" s="225" t="s">
        <v>722</v>
      </c>
    </row>
    <row r="41" spans="29:41" x14ac:dyDescent="0.25">
      <c r="AC41" s="224" t="s">
        <v>720</v>
      </c>
      <c r="AD41" s="117">
        <v>178</v>
      </c>
      <c r="AE41" s="117" t="s">
        <v>756</v>
      </c>
      <c r="AF41" s="117" t="s">
        <v>722</v>
      </c>
      <c r="AG41" s="14" t="s">
        <v>722</v>
      </c>
      <c r="AH41" s="117" t="s">
        <v>722</v>
      </c>
      <c r="AI41" s="117" t="s">
        <v>722</v>
      </c>
      <c r="AJ41" s="14" t="s">
        <v>722</v>
      </c>
      <c r="AK41" s="117" t="s">
        <v>722</v>
      </c>
      <c r="AL41" s="117" t="s">
        <v>722</v>
      </c>
      <c r="AM41" s="117" t="s">
        <v>722</v>
      </c>
      <c r="AN41" s="117" t="s">
        <v>722</v>
      </c>
      <c r="AO41" s="225" t="s">
        <v>722</v>
      </c>
    </row>
    <row r="42" spans="29:41" x14ac:dyDescent="0.25">
      <c r="AC42" s="224" t="s">
        <v>720</v>
      </c>
      <c r="AD42" s="117">
        <v>180</v>
      </c>
      <c r="AE42" s="117" t="s">
        <v>757</v>
      </c>
      <c r="AF42" s="117" t="s">
        <v>722</v>
      </c>
      <c r="AG42" s="14" t="s">
        <v>722</v>
      </c>
      <c r="AH42" s="117" t="s">
        <v>722</v>
      </c>
      <c r="AI42" s="117" t="s">
        <v>722</v>
      </c>
      <c r="AJ42" s="14" t="s">
        <v>722</v>
      </c>
      <c r="AK42" s="117" t="s">
        <v>722</v>
      </c>
      <c r="AL42" s="117" t="s">
        <v>722</v>
      </c>
      <c r="AM42" s="117" t="s">
        <v>722</v>
      </c>
      <c r="AN42" s="117" t="s">
        <v>722</v>
      </c>
      <c r="AO42" s="225" t="s">
        <v>722</v>
      </c>
    </row>
    <row r="43" spans="29:41" x14ac:dyDescent="0.25">
      <c r="AC43" s="224" t="s">
        <v>720</v>
      </c>
      <c r="AD43" s="117">
        <v>183</v>
      </c>
      <c r="AE43" s="117" t="s">
        <v>758</v>
      </c>
      <c r="AF43" s="117" t="s">
        <v>722</v>
      </c>
      <c r="AG43" s="14" t="s">
        <v>722</v>
      </c>
      <c r="AH43" s="117" t="s">
        <v>722</v>
      </c>
      <c r="AI43" s="117" t="s">
        <v>722</v>
      </c>
      <c r="AJ43" s="14" t="s">
        <v>722</v>
      </c>
      <c r="AK43" s="117" t="s">
        <v>722</v>
      </c>
      <c r="AL43" s="117" t="s">
        <v>722</v>
      </c>
      <c r="AM43" s="117" t="s">
        <v>722</v>
      </c>
      <c r="AN43" s="117" t="s">
        <v>722</v>
      </c>
      <c r="AO43" s="225" t="s">
        <v>722</v>
      </c>
    </row>
    <row r="44" spans="29:41" x14ac:dyDescent="0.25">
      <c r="AC44" s="224" t="s">
        <v>720</v>
      </c>
      <c r="AD44" s="117">
        <v>185</v>
      </c>
      <c r="AE44" s="117" t="s">
        <v>759</v>
      </c>
      <c r="AF44" s="117" t="s">
        <v>722</v>
      </c>
      <c r="AG44" s="14" t="s">
        <v>722</v>
      </c>
      <c r="AH44" s="117" t="s">
        <v>722</v>
      </c>
      <c r="AI44" s="117" t="s">
        <v>722</v>
      </c>
      <c r="AJ44" s="226" t="s">
        <v>722</v>
      </c>
      <c r="AK44" s="117" t="s">
        <v>722</v>
      </c>
      <c r="AL44" s="117" t="s">
        <v>722</v>
      </c>
      <c r="AM44" s="117" t="s">
        <v>722</v>
      </c>
      <c r="AN44" s="117" t="s">
        <v>722</v>
      </c>
      <c r="AO44" s="225" t="s">
        <v>722</v>
      </c>
    </row>
    <row r="45" spans="29:41" x14ac:dyDescent="0.25">
      <c r="AC45" s="224" t="s">
        <v>720</v>
      </c>
      <c r="AD45" s="117">
        <v>191</v>
      </c>
      <c r="AE45" s="117" t="s">
        <v>760</v>
      </c>
      <c r="AF45" s="117" t="s">
        <v>722</v>
      </c>
      <c r="AG45" s="14" t="s">
        <v>722</v>
      </c>
      <c r="AH45" s="117" t="s">
        <v>722</v>
      </c>
      <c r="AI45" s="117" t="s">
        <v>722</v>
      </c>
      <c r="AJ45" s="14" t="s">
        <v>722</v>
      </c>
      <c r="AK45" s="117" t="s">
        <v>722</v>
      </c>
      <c r="AL45" s="117" t="s">
        <v>722</v>
      </c>
      <c r="AM45" s="117" t="s">
        <v>722</v>
      </c>
      <c r="AN45" s="117" t="s">
        <v>722</v>
      </c>
      <c r="AO45" s="225" t="s">
        <v>722</v>
      </c>
    </row>
    <row r="46" spans="29:41" x14ac:dyDescent="0.25">
      <c r="AC46" s="224" t="s">
        <v>720</v>
      </c>
      <c r="AD46" s="117">
        <v>192</v>
      </c>
      <c r="AE46" s="117" t="s">
        <v>761</v>
      </c>
      <c r="AF46" s="117" t="s">
        <v>722</v>
      </c>
      <c r="AG46" s="14" t="s">
        <v>722</v>
      </c>
      <c r="AH46" s="117" t="s">
        <v>722</v>
      </c>
      <c r="AI46" s="117" t="s">
        <v>722</v>
      </c>
      <c r="AJ46" s="14" t="s">
        <v>722</v>
      </c>
      <c r="AK46" s="117" t="s">
        <v>722</v>
      </c>
      <c r="AL46" s="117" t="s">
        <v>722</v>
      </c>
      <c r="AM46" s="117" t="s">
        <v>722</v>
      </c>
      <c r="AN46" s="117" t="s">
        <v>722</v>
      </c>
      <c r="AO46" s="225" t="s">
        <v>722</v>
      </c>
    </row>
    <row r="47" spans="29:41" x14ac:dyDescent="0.25">
      <c r="AC47" s="224" t="s">
        <v>720</v>
      </c>
      <c r="AD47" s="117">
        <v>193</v>
      </c>
      <c r="AE47" s="117" t="s">
        <v>762</v>
      </c>
      <c r="AF47" s="117" t="s">
        <v>722</v>
      </c>
      <c r="AG47" s="14" t="s">
        <v>722</v>
      </c>
      <c r="AH47" s="117" t="s">
        <v>722</v>
      </c>
      <c r="AI47" s="117" t="s">
        <v>722</v>
      </c>
      <c r="AJ47" s="14" t="s">
        <v>722</v>
      </c>
      <c r="AK47" s="117" t="s">
        <v>722</v>
      </c>
      <c r="AL47" s="117" t="s">
        <v>722</v>
      </c>
      <c r="AM47" s="117" t="s">
        <v>722</v>
      </c>
      <c r="AN47" s="117" t="s">
        <v>722</v>
      </c>
      <c r="AO47" s="225" t="s">
        <v>722</v>
      </c>
    </row>
    <row r="48" spans="29:41" x14ac:dyDescent="0.25">
      <c r="AC48" s="224" t="s">
        <v>720</v>
      </c>
      <c r="AD48" s="117">
        <v>194</v>
      </c>
      <c r="AE48" s="117" t="s">
        <v>763</v>
      </c>
      <c r="AF48" s="117" t="s">
        <v>722</v>
      </c>
      <c r="AG48" s="14" t="s">
        <v>722</v>
      </c>
      <c r="AH48" s="117" t="s">
        <v>722</v>
      </c>
      <c r="AI48" s="117" t="s">
        <v>722</v>
      </c>
      <c r="AJ48" s="14" t="s">
        <v>722</v>
      </c>
      <c r="AK48" s="117" t="s">
        <v>722</v>
      </c>
      <c r="AL48" s="117" t="s">
        <v>722</v>
      </c>
      <c r="AM48" s="117" t="s">
        <v>722</v>
      </c>
      <c r="AN48" s="117" t="s">
        <v>722</v>
      </c>
      <c r="AO48" s="225" t="s">
        <v>722</v>
      </c>
    </row>
    <row r="49" spans="29:41" x14ac:dyDescent="0.25">
      <c r="AC49" s="224" t="s">
        <v>720</v>
      </c>
      <c r="AD49" s="117">
        <v>195</v>
      </c>
      <c r="AE49" s="117" t="s">
        <v>764</v>
      </c>
      <c r="AF49" s="117" t="s">
        <v>722</v>
      </c>
      <c r="AG49" s="14" t="s">
        <v>722</v>
      </c>
      <c r="AH49" s="117" t="s">
        <v>722</v>
      </c>
      <c r="AI49" s="117" t="s">
        <v>722</v>
      </c>
      <c r="AJ49" s="14" t="s">
        <v>722</v>
      </c>
      <c r="AK49" s="117" t="s">
        <v>722</v>
      </c>
      <c r="AL49" s="117" t="s">
        <v>722</v>
      </c>
      <c r="AM49" s="117" t="s">
        <v>722</v>
      </c>
      <c r="AN49" s="117" t="s">
        <v>722</v>
      </c>
      <c r="AO49" s="225" t="s">
        <v>722</v>
      </c>
    </row>
    <row r="50" spans="29:41" x14ac:dyDescent="0.25">
      <c r="AC50" s="224" t="s">
        <v>720</v>
      </c>
      <c r="AD50" s="117">
        <v>201</v>
      </c>
      <c r="AE50" s="117" t="s">
        <v>765</v>
      </c>
      <c r="AF50" s="117" t="s">
        <v>722</v>
      </c>
      <c r="AG50" s="14" t="s">
        <v>722</v>
      </c>
      <c r="AH50" s="117" t="s">
        <v>722</v>
      </c>
      <c r="AI50" s="117" t="s">
        <v>722</v>
      </c>
      <c r="AJ50" s="14" t="s">
        <v>722</v>
      </c>
      <c r="AK50" s="117" t="s">
        <v>722</v>
      </c>
      <c r="AL50" s="117" t="s">
        <v>722</v>
      </c>
      <c r="AM50" s="117" t="s">
        <v>722</v>
      </c>
      <c r="AN50" s="117" t="s">
        <v>722</v>
      </c>
      <c r="AO50" s="225" t="s">
        <v>722</v>
      </c>
    </row>
    <row r="51" spans="29:41" x14ac:dyDescent="0.25">
      <c r="AC51" s="224" t="s">
        <v>720</v>
      </c>
      <c r="AD51" s="117">
        <v>202</v>
      </c>
      <c r="AE51" s="117" t="s">
        <v>766</v>
      </c>
      <c r="AF51" s="117" t="s">
        <v>722</v>
      </c>
      <c r="AG51" s="14" t="s">
        <v>722</v>
      </c>
      <c r="AH51" s="117" t="s">
        <v>722</v>
      </c>
      <c r="AI51" s="117" t="s">
        <v>722</v>
      </c>
      <c r="AJ51" s="14" t="s">
        <v>722</v>
      </c>
      <c r="AK51" s="117" t="s">
        <v>722</v>
      </c>
      <c r="AL51" s="117" t="s">
        <v>722</v>
      </c>
      <c r="AM51" s="117" t="s">
        <v>722</v>
      </c>
      <c r="AN51" s="117" t="s">
        <v>722</v>
      </c>
      <c r="AO51" s="225" t="s">
        <v>722</v>
      </c>
    </row>
    <row r="52" spans="29:41" x14ac:dyDescent="0.25">
      <c r="AC52" s="224" t="s">
        <v>720</v>
      </c>
      <c r="AD52" s="117">
        <v>203</v>
      </c>
      <c r="AE52" s="117" t="s">
        <v>767</v>
      </c>
      <c r="AF52" s="117" t="s">
        <v>722</v>
      </c>
      <c r="AG52" s="14" t="s">
        <v>722</v>
      </c>
      <c r="AH52" s="117" t="s">
        <v>722</v>
      </c>
      <c r="AI52" s="117" t="s">
        <v>722</v>
      </c>
      <c r="AJ52" s="14" t="s">
        <v>722</v>
      </c>
      <c r="AK52" s="117" t="s">
        <v>722</v>
      </c>
      <c r="AL52" s="117" t="s">
        <v>722</v>
      </c>
      <c r="AM52" s="117" t="s">
        <v>722</v>
      </c>
      <c r="AN52" s="117" t="s">
        <v>722</v>
      </c>
      <c r="AO52" s="225" t="s">
        <v>722</v>
      </c>
    </row>
    <row r="53" spans="29:41" x14ac:dyDescent="0.25">
      <c r="AC53" s="224" t="s">
        <v>720</v>
      </c>
      <c r="AD53" s="117">
        <v>204</v>
      </c>
      <c r="AE53" s="117" t="s">
        <v>768</v>
      </c>
      <c r="AF53" s="117" t="s">
        <v>722</v>
      </c>
      <c r="AG53" s="14" t="s">
        <v>722</v>
      </c>
      <c r="AH53" s="117" t="s">
        <v>722</v>
      </c>
      <c r="AI53" s="117" t="s">
        <v>722</v>
      </c>
      <c r="AJ53" s="14" t="s">
        <v>722</v>
      </c>
      <c r="AK53" s="117" t="s">
        <v>722</v>
      </c>
      <c r="AL53" s="117" t="s">
        <v>722</v>
      </c>
      <c r="AM53" s="117" t="s">
        <v>722</v>
      </c>
      <c r="AN53" s="117" t="s">
        <v>722</v>
      </c>
      <c r="AO53" s="225" t="s">
        <v>722</v>
      </c>
    </row>
    <row r="54" spans="29:41" x14ac:dyDescent="0.25">
      <c r="AC54" s="224" t="s">
        <v>720</v>
      </c>
      <c r="AD54" s="117">
        <v>205</v>
      </c>
      <c r="AE54" s="117" t="s">
        <v>769</v>
      </c>
      <c r="AF54" s="117" t="s">
        <v>722</v>
      </c>
      <c r="AG54" s="14" t="s">
        <v>722</v>
      </c>
      <c r="AH54" s="117" t="s">
        <v>722</v>
      </c>
      <c r="AI54" s="117" t="s">
        <v>722</v>
      </c>
      <c r="AJ54" s="14" t="s">
        <v>722</v>
      </c>
      <c r="AK54" s="117" t="s">
        <v>722</v>
      </c>
      <c r="AL54" s="117" t="s">
        <v>722</v>
      </c>
      <c r="AM54" s="117" t="s">
        <v>722</v>
      </c>
      <c r="AN54" s="117" t="s">
        <v>722</v>
      </c>
      <c r="AO54" s="225" t="s">
        <v>722</v>
      </c>
    </row>
    <row r="55" spans="29:41" x14ac:dyDescent="0.25">
      <c r="AC55" s="224" t="s">
        <v>720</v>
      </c>
      <c r="AD55" s="117">
        <v>207</v>
      </c>
      <c r="AE55" s="117" t="s">
        <v>770</v>
      </c>
      <c r="AF55" s="117" t="s">
        <v>722</v>
      </c>
      <c r="AG55" s="14" t="s">
        <v>722</v>
      </c>
      <c r="AH55" s="117" t="s">
        <v>722</v>
      </c>
      <c r="AI55" s="117" t="s">
        <v>722</v>
      </c>
      <c r="AJ55" s="14" t="s">
        <v>722</v>
      </c>
      <c r="AK55" s="117" t="s">
        <v>722</v>
      </c>
      <c r="AL55" s="117" t="s">
        <v>722</v>
      </c>
      <c r="AM55" s="117" t="s">
        <v>722</v>
      </c>
      <c r="AN55" s="117" t="s">
        <v>722</v>
      </c>
      <c r="AO55" s="225" t="s">
        <v>722</v>
      </c>
    </row>
    <row r="56" spans="29:41" x14ac:dyDescent="0.25">
      <c r="AC56" s="224" t="s">
        <v>720</v>
      </c>
      <c r="AD56" s="117">
        <v>215</v>
      </c>
      <c r="AE56" s="117" t="s">
        <v>771</v>
      </c>
      <c r="AF56" s="117" t="s">
        <v>722</v>
      </c>
      <c r="AG56" s="14" t="s">
        <v>722</v>
      </c>
      <c r="AH56" s="117" t="s">
        <v>722</v>
      </c>
      <c r="AI56" s="117" t="s">
        <v>722</v>
      </c>
      <c r="AJ56" s="14" t="s">
        <v>722</v>
      </c>
      <c r="AK56" s="117" t="s">
        <v>722</v>
      </c>
      <c r="AL56" s="117" t="s">
        <v>722</v>
      </c>
      <c r="AM56" s="117" t="s">
        <v>722</v>
      </c>
      <c r="AN56" s="117" t="s">
        <v>722</v>
      </c>
      <c r="AO56" s="225" t="s">
        <v>722</v>
      </c>
    </row>
    <row r="57" spans="29:41" x14ac:dyDescent="0.25">
      <c r="AC57" s="224" t="s">
        <v>720</v>
      </c>
      <c r="AD57" s="117">
        <v>286</v>
      </c>
      <c r="AE57" s="117" t="s">
        <v>772</v>
      </c>
      <c r="AF57" s="117" t="s">
        <v>722</v>
      </c>
      <c r="AG57" s="14" t="s">
        <v>722</v>
      </c>
      <c r="AH57" s="117" t="s">
        <v>722</v>
      </c>
      <c r="AI57" s="117" t="s">
        <v>722</v>
      </c>
      <c r="AJ57" s="14" t="s">
        <v>722</v>
      </c>
      <c r="AK57" s="117" t="s">
        <v>722</v>
      </c>
      <c r="AL57" s="117" t="s">
        <v>722</v>
      </c>
      <c r="AM57" s="117" t="s">
        <v>722</v>
      </c>
      <c r="AN57" s="117" t="s">
        <v>722</v>
      </c>
      <c r="AO57" s="225" t="s">
        <v>722</v>
      </c>
    </row>
    <row r="58" spans="29:41" x14ac:dyDescent="0.25">
      <c r="AC58" s="224" t="s">
        <v>720</v>
      </c>
      <c r="AD58" s="117">
        <v>287</v>
      </c>
      <c r="AE58" s="117" t="s">
        <v>773</v>
      </c>
      <c r="AF58" s="117" t="s">
        <v>722</v>
      </c>
      <c r="AG58" s="14" t="s">
        <v>722</v>
      </c>
      <c r="AH58" s="117" t="s">
        <v>722</v>
      </c>
      <c r="AI58" s="117" t="s">
        <v>722</v>
      </c>
      <c r="AJ58" s="14" t="s">
        <v>722</v>
      </c>
      <c r="AK58" s="117" t="s">
        <v>722</v>
      </c>
      <c r="AL58" s="117" t="s">
        <v>722</v>
      </c>
      <c r="AM58" s="117" t="s">
        <v>722</v>
      </c>
      <c r="AN58" s="117" t="s">
        <v>722</v>
      </c>
      <c r="AO58" s="225" t="s">
        <v>722</v>
      </c>
    </row>
    <row r="59" spans="29:41" x14ac:dyDescent="0.25">
      <c r="AC59" s="224" t="s">
        <v>720</v>
      </c>
      <c r="AD59" s="117">
        <v>291</v>
      </c>
      <c r="AE59" s="117" t="s">
        <v>774</v>
      </c>
      <c r="AF59" s="117" t="s">
        <v>722</v>
      </c>
      <c r="AG59" s="14" t="s">
        <v>722</v>
      </c>
      <c r="AH59" s="117" t="s">
        <v>722</v>
      </c>
      <c r="AI59" s="117" t="s">
        <v>722</v>
      </c>
      <c r="AJ59" s="14" t="s">
        <v>722</v>
      </c>
      <c r="AK59" s="117" t="s">
        <v>722</v>
      </c>
      <c r="AL59" s="117" t="s">
        <v>722</v>
      </c>
      <c r="AM59" s="117" t="s">
        <v>722</v>
      </c>
      <c r="AN59" s="117" t="s">
        <v>722</v>
      </c>
      <c r="AO59" s="225" t="s">
        <v>722</v>
      </c>
    </row>
    <row r="60" spans="29:41" x14ac:dyDescent="0.25">
      <c r="AC60" s="224" t="s">
        <v>720</v>
      </c>
      <c r="AD60" s="117">
        <v>292</v>
      </c>
      <c r="AE60" s="117" t="s">
        <v>775</v>
      </c>
      <c r="AF60" s="117" t="s">
        <v>722</v>
      </c>
      <c r="AG60" s="226" t="s">
        <v>722</v>
      </c>
      <c r="AH60" s="117" t="s">
        <v>722</v>
      </c>
      <c r="AI60" s="117" t="s">
        <v>722</v>
      </c>
      <c r="AJ60" s="14" t="s">
        <v>722</v>
      </c>
      <c r="AK60" s="117" t="s">
        <v>722</v>
      </c>
      <c r="AL60" s="117" t="s">
        <v>722</v>
      </c>
      <c r="AM60" s="117" t="s">
        <v>722</v>
      </c>
      <c r="AN60" s="117" t="s">
        <v>722</v>
      </c>
      <c r="AO60" s="225" t="s">
        <v>722</v>
      </c>
    </row>
    <row r="61" spans="29:41" x14ac:dyDescent="0.25">
      <c r="AC61" s="224" t="s">
        <v>720</v>
      </c>
      <c r="AD61" s="117">
        <v>294</v>
      </c>
      <c r="AE61" s="117" t="s">
        <v>776</v>
      </c>
      <c r="AF61" s="117" t="s">
        <v>722</v>
      </c>
      <c r="AG61" s="226" t="s">
        <v>722</v>
      </c>
      <c r="AH61" s="117" t="s">
        <v>722</v>
      </c>
      <c r="AI61" s="117" t="s">
        <v>722</v>
      </c>
      <c r="AJ61" s="14" t="s">
        <v>722</v>
      </c>
      <c r="AK61" s="117" t="s">
        <v>722</v>
      </c>
      <c r="AL61" s="117" t="s">
        <v>722</v>
      </c>
      <c r="AM61" s="117" t="s">
        <v>722</v>
      </c>
      <c r="AN61" s="117" t="s">
        <v>722</v>
      </c>
      <c r="AO61" s="227" t="s">
        <v>722</v>
      </c>
    </row>
    <row r="62" spans="29:41" x14ac:dyDescent="0.25">
      <c r="AC62" s="224" t="s">
        <v>720</v>
      </c>
      <c r="AD62" s="117">
        <v>301</v>
      </c>
      <c r="AE62" s="117" t="s">
        <v>777</v>
      </c>
      <c r="AF62" s="117" t="s">
        <v>722</v>
      </c>
      <c r="AG62" s="14" t="s">
        <v>722</v>
      </c>
      <c r="AH62" s="117" t="s">
        <v>722</v>
      </c>
      <c r="AI62" s="117" t="s">
        <v>722</v>
      </c>
      <c r="AJ62" s="14" t="s">
        <v>722</v>
      </c>
      <c r="AK62" s="117" t="s">
        <v>722</v>
      </c>
      <c r="AL62" s="117" t="s">
        <v>722</v>
      </c>
      <c r="AM62" s="117" t="s">
        <v>722</v>
      </c>
      <c r="AN62" s="117" t="s">
        <v>722</v>
      </c>
      <c r="AO62" s="225" t="s">
        <v>722</v>
      </c>
    </row>
    <row r="63" spans="29:41" x14ac:dyDescent="0.25">
      <c r="AC63" s="224" t="s">
        <v>778</v>
      </c>
      <c r="AD63" s="117"/>
      <c r="AE63" s="228" t="s">
        <v>779</v>
      </c>
      <c r="AF63" s="117" t="s">
        <v>722</v>
      </c>
      <c r="AG63" s="229" t="s">
        <v>722</v>
      </c>
      <c r="AH63" s="117" t="s">
        <v>722</v>
      </c>
      <c r="AI63" s="117" t="s">
        <v>722</v>
      </c>
      <c r="AJ63" s="229" t="s">
        <v>722</v>
      </c>
      <c r="AK63" s="117" t="s">
        <v>722</v>
      </c>
      <c r="AL63" s="117" t="s">
        <v>722</v>
      </c>
      <c r="AM63" s="117" t="s">
        <v>722</v>
      </c>
      <c r="AN63" s="117" t="s">
        <v>722</v>
      </c>
      <c r="AO63" s="230" t="s">
        <v>722</v>
      </c>
    </row>
    <row r="64" spans="29:41" x14ac:dyDescent="0.25">
      <c r="AC64" s="224" t="s">
        <v>778</v>
      </c>
      <c r="AD64" s="117"/>
      <c r="AE64" s="117" t="s">
        <v>780</v>
      </c>
      <c r="AF64" s="117" t="s">
        <v>722</v>
      </c>
      <c r="AG64" s="226" t="s">
        <v>722</v>
      </c>
      <c r="AH64" s="117" t="s">
        <v>722</v>
      </c>
      <c r="AI64" s="117" t="s">
        <v>722</v>
      </c>
      <c r="AJ64" s="14" t="s">
        <v>722</v>
      </c>
      <c r="AK64" s="117" t="s">
        <v>722</v>
      </c>
      <c r="AL64" s="117" t="s">
        <v>722</v>
      </c>
      <c r="AM64" s="117" t="s">
        <v>722</v>
      </c>
      <c r="AN64" s="117" t="s">
        <v>722</v>
      </c>
      <c r="AO64" s="227" t="s">
        <v>722</v>
      </c>
    </row>
    <row r="65" spans="29:41" x14ac:dyDescent="0.25">
      <c r="AC65" s="224" t="s">
        <v>778</v>
      </c>
      <c r="AD65" s="117"/>
      <c r="AE65" s="117" t="s">
        <v>781</v>
      </c>
      <c r="AF65" s="117" t="s">
        <v>722</v>
      </c>
      <c r="AG65" s="14" t="s">
        <v>722</v>
      </c>
      <c r="AH65" s="117" t="s">
        <v>722</v>
      </c>
      <c r="AI65" s="117" t="s">
        <v>722</v>
      </c>
      <c r="AJ65" s="14" t="s">
        <v>722</v>
      </c>
      <c r="AK65" s="117" t="s">
        <v>722</v>
      </c>
      <c r="AL65" s="117" t="s">
        <v>722</v>
      </c>
      <c r="AM65" s="117" t="s">
        <v>722</v>
      </c>
      <c r="AN65" s="117" t="s">
        <v>722</v>
      </c>
      <c r="AO65" s="225" t="s">
        <v>722</v>
      </c>
    </row>
    <row r="66" spans="29:41" x14ac:dyDescent="0.25">
      <c r="AC66" s="224" t="s">
        <v>778</v>
      </c>
      <c r="AD66" s="117"/>
      <c r="AE66" s="117" t="s">
        <v>782</v>
      </c>
      <c r="AF66" s="117" t="s">
        <v>722</v>
      </c>
      <c r="AG66" s="226" t="s">
        <v>722</v>
      </c>
      <c r="AH66" s="117" t="s">
        <v>722</v>
      </c>
      <c r="AI66" s="117" t="s">
        <v>722</v>
      </c>
      <c r="AJ66" s="226" t="s">
        <v>722</v>
      </c>
      <c r="AK66" s="117" t="s">
        <v>722</v>
      </c>
      <c r="AL66" s="117" t="s">
        <v>722</v>
      </c>
      <c r="AM66" s="117" t="s">
        <v>722</v>
      </c>
      <c r="AN66" s="117" t="s">
        <v>722</v>
      </c>
      <c r="AO66" s="227" t="s">
        <v>722</v>
      </c>
    </row>
    <row r="67" spans="29:41" x14ac:dyDescent="0.25">
      <c r="AC67" s="224" t="s">
        <v>778</v>
      </c>
      <c r="AD67" s="117"/>
      <c r="AE67" s="117" t="s">
        <v>783</v>
      </c>
      <c r="AF67" s="117" t="s">
        <v>722</v>
      </c>
      <c r="AG67" s="226" t="s">
        <v>722</v>
      </c>
      <c r="AH67" s="117" t="s">
        <v>722</v>
      </c>
      <c r="AI67" s="117" t="s">
        <v>722</v>
      </c>
      <c r="AJ67" s="226" t="s">
        <v>722</v>
      </c>
      <c r="AK67" s="117" t="s">
        <v>722</v>
      </c>
      <c r="AL67" s="117" t="s">
        <v>722</v>
      </c>
      <c r="AM67" s="117" t="s">
        <v>722</v>
      </c>
      <c r="AN67" s="117" t="s">
        <v>722</v>
      </c>
      <c r="AO67" s="227" t="s">
        <v>722</v>
      </c>
    </row>
    <row r="68" spans="29:41" x14ac:dyDescent="0.25">
      <c r="AC68" s="224" t="s">
        <v>778</v>
      </c>
      <c r="AD68" s="117"/>
      <c r="AE68" s="117" t="s">
        <v>784</v>
      </c>
      <c r="AF68" s="117" t="s">
        <v>722</v>
      </c>
      <c r="AG68" s="14" t="s">
        <v>722</v>
      </c>
      <c r="AH68" s="117" t="s">
        <v>722</v>
      </c>
      <c r="AI68" s="117" t="s">
        <v>722</v>
      </c>
      <c r="AJ68" s="14" t="s">
        <v>722</v>
      </c>
      <c r="AK68" s="117" t="s">
        <v>722</v>
      </c>
      <c r="AL68" s="117" t="s">
        <v>722</v>
      </c>
      <c r="AM68" s="117" t="s">
        <v>722</v>
      </c>
      <c r="AN68" s="117" t="s">
        <v>722</v>
      </c>
      <c r="AO68" s="225" t="s">
        <v>722</v>
      </c>
    </row>
    <row r="69" spans="29:41" x14ac:dyDescent="0.25">
      <c r="AC69" s="224" t="s">
        <v>785</v>
      </c>
      <c r="AD69" s="117"/>
      <c r="AE69" s="117" t="s">
        <v>786</v>
      </c>
      <c r="AF69" s="117" t="s">
        <v>722</v>
      </c>
      <c r="AG69" s="117" t="s">
        <v>722</v>
      </c>
      <c r="AH69" s="117" t="s">
        <v>722</v>
      </c>
      <c r="AI69" s="117" t="s">
        <v>722</v>
      </c>
      <c r="AJ69" s="117" t="s">
        <v>722</v>
      </c>
      <c r="AK69" s="117" t="s">
        <v>722</v>
      </c>
      <c r="AL69" s="117" t="s">
        <v>722</v>
      </c>
      <c r="AM69" s="117" t="s">
        <v>722</v>
      </c>
      <c r="AN69" s="117" t="s">
        <v>722</v>
      </c>
      <c r="AO69" s="231" t="s">
        <v>722</v>
      </c>
    </row>
    <row r="70" spans="29:41" x14ac:dyDescent="0.25">
      <c r="AC70" s="224" t="s">
        <v>785</v>
      </c>
      <c r="AD70" s="117"/>
      <c r="AE70" s="117" t="s">
        <v>787</v>
      </c>
      <c r="AF70" s="117" t="s">
        <v>722</v>
      </c>
      <c r="AG70" s="117" t="s">
        <v>722</v>
      </c>
      <c r="AH70" s="117" t="s">
        <v>722</v>
      </c>
      <c r="AI70" s="117" t="s">
        <v>722</v>
      </c>
      <c r="AJ70" s="117" t="s">
        <v>722</v>
      </c>
      <c r="AK70" s="117" t="s">
        <v>722</v>
      </c>
      <c r="AL70" s="117" t="s">
        <v>722</v>
      </c>
      <c r="AM70" s="117" t="s">
        <v>722</v>
      </c>
      <c r="AN70" s="117" t="s">
        <v>722</v>
      </c>
      <c r="AO70" s="231" t="s">
        <v>722</v>
      </c>
    </row>
    <row r="71" spans="29:41" x14ac:dyDescent="0.25">
      <c r="AC71" s="224" t="s">
        <v>785</v>
      </c>
      <c r="AD71" s="117"/>
      <c r="AE71" s="117" t="s">
        <v>788</v>
      </c>
      <c r="AF71" s="117" t="s">
        <v>722</v>
      </c>
      <c r="AG71" s="117" t="s">
        <v>722</v>
      </c>
      <c r="AH71" s="117" t="s">
        <v>722</v>
      </c>
      <c r="AI71" s="117" t="s">
        <v>722</v>
      </c>
      <c r="AJ71" s="117" t="s">
        <v>722</v>
      </c>
      <c r="AK71" s="117" t="s">
        <v>722</v>
      </c>
      <c r="AL71" s="117" t="s">
        <v>722</v>
      </c>
      <c r="AM71" s="117" t="s">
        <v>722</v>
      </c>
      <c r="AN71" s="117" t="s">
        <v>722</v>
      </c>
      <c r="AO71" s="231" t="s">
        <v>722</v>
      </c>
    </row>
    <row r="72" spans="29:41" x14ac:dyDescent="0.25">
      <c r="AC72" s="224" t="s">
        <v>785</v>
      </c>
      <c r="AD72" s="117"/>
      <c r="AE72" s="117" t="s">
        <v>789</v>
      </c>
      <c r="AF72" s="117" t="s">
        <v>722</v>
      </c>
      <c r="AG72" s="14" t="s">
        <v>722</v>
      </c>
      <c r="AH72" s="117" t="s">
        <v>722</v>
      </c>
      <c r="AI72" s="117" t="s">
        <v>722</v>
      </c>
      <c r="AJ72" s="14" t="s">
        <v>722</v>
      </c>
      <c r="AK72" s="117" t="s">
        <v>722</v>
      </c>
      <c r="AL72" s="117" t="s">
        <v>722</v>
      </c>
      <c r="AM72" s="117" t="s">
        <v>722</v>
      </c>
      <c r="AN72" s="117" t="s">
        <v>722</v>
      </c>
      <c r="AO72" s="225" t="s">
        <v>722</v>
      </c>
    </row>
    <row r="73" spans="29:41" x14ac:dyDescent="0.25">
      <c r="AC73" s="224" t="s">
        <v>785</v>
      </c>
      <c r="AD73" s="117"/>
      <c r="AE73" s="117" t="s">
        <v>790</v>
      </c>
      <c r="AF73" s="14" t="s">
        <v>722</v>
      </c>
      <c r="AG73" s="14" t="s">
        <v>722</v>
      </c>
      <c r="AH73" s="117" t="s">
        <v>722</v>
      </c>
      <c r="AI73" s="14" t="s">
        <v>722</v>
      </c>
      <c r="AJ73" s="14" t="s">
        <v>722</v>
      </c>
      <c r="AK73" s="117" t="s">
        <v>722</v>
      </c>
      <c r="AL73" s="14" t="s">
        <v>722</v>
      </c>
      <c r="AM73" s="14" t="s">
        <v>722</v>
      </c>
      <c r="AN73" s="14" t="s">
        <v>722</v>
      </c>
      <c r="AO73" s="225" t="s">
        <v>722</v>
      </c>
    </row>
    <row r="74" spans="29:41" x14ac:dyDescent="0.25">
      <c r="AC74" s="224" t="s">
        <v>785</v>
      </c>
      <c r="AD74" s="117"/>
      <c r="AE74" s="117" t="s">
        <v>791</v>
      </c>
      <c r="AF74" s="117" t="s">
        <v>722</v>
      </c>
      <c r="AG74" s="14" t="s">
        <v>722</v>
      </c>
      <c r="AH74" s="117" t="s">
        <v>722</v>
      </c>
      <c r="AI74" s="117" t="s">
        <v>722</v>
      </c>
      <c r="AJ74" s="14" t="s">
        <v>722</v>
      </c>
      <c r="AK74" s="117" t="s">
        <v>722</v>
      </c>
      <c r="AL74" s="117" t="s">
        <v>722</v>
      </c>
      <c r="AM74" s="117" t="s">
        <v>722</v>
      </c>
      <c r="AN74" s="117" t="s">
        <v>722</v>
      </c>
      <c r="AO74" s="225" t="s">
        <v>722</v>
      </c>
    </row>
    <row r="75" spans="29:41" x14ac:dyDescent="0.25">
      <c r="AC75" s="224"/>
      <c r="AD75" s="117"/>
      <c r="AE75" s="117"/>
      <c r="AF75" s="117"/>
      <c r="AG75" s="117"/>
      <c r="AH75" s="117"/>
      <c r="AI75" s="117"/>
      <c r="AJ75" s="117"/>
      <c r="AK75" s="117"/>
      <c r="AL75" s="117"/>
      <c r="AM75" s="117"/>
      <c r="AN75" s="117"/>
      <c r="AO75" s="231"/>
    </row>
    <row r="76" spans="29:41" x14ac:dyDescent="0.25">
      <c r="AC76" s="224"/>
      <c r="AD76" s="117"/>
      <c r="AE76" s="117"/>
      <c r="AF76" s="117"/>
      <c r="AG76" s="117"/>
      <c r="AH76" s="117"/>
      <c r="AI76" s="117"/>
      <c r="AJ76" s="117"/>
      <c r="AK76" s="117"/>
      <c r="AL76" s="117"/>
      <c r="AM76" s="117"/>
      <c r="AN76" s="117"/>
      <c r="AO76" s="231"/>
    </row>
    <row r="77" spans="29:41" x14ac:dyDescent="0.25">
      <c r="AC77" s="224" t="s">
        <v>785</v>
      </c>
      <c r="AD77" s="117"/>
      <c r="AE77" s="117" t="s">
        <v>792</v>
      </c>
      <c r="AF77" s="14"/>
      <c r="AG77" s="14"/>
      <c r="AH77" s="14"/>
      <c r="AI77" s="14"/>
      <c r="AJ77" s="14" t="s">
        <v>722</v>
      </c>
      <c r="AK77" s="14"/>
      <c r="AL77" s="14"/>
      <c r="AM77" s="14"/>
      <c r="AN77" s="14"/>
      <c r="AO77" s="225"/>
    </row>
    <row r="78" spans="29:41" x14ac:dyDescent="0.25">
      <c r="AC78" s="224" t="s">
        <v>785</v>
      </c>
      <c r="AD78" s="117"/>
      <c r="AE78" s="117" t="s">
        <v>793</v>
      </c>
      <c r="AF78" s="14"/>
      <c r="AG78" s="14"/>
      <c r="AH78" s="14"/>
      <c r="AI78" s="14"/>
      <c r="AJ78" s="14" t="s">
        <v>722</v>
      </c>
      <c r="AK78" s="14"/>
      <c r="AL78" s="14"/>
      <c r="AM78" s="14"/>
      <c r="AN78" s="14"/>
      <c r="AO78" s="225"/>
    </row>
    <row r="79" spans="29:41" x14ac:dyDescent="0.25">
      <c r="AC79" s="224" t="s">
        <v>785</v>
      </c>
      <c r="AD79" s="117"/>
      <c r="AE79" s="117" t="s">
        <v>794</v>
      </c>
      <c r="AF79" s="14"/>
      <c r="AG79" s="14"/>
      <c r="AH79" s="14"/>
      <c r="AI79" s="14"/>
      <c r="AJ79" s="14" t="s">
        <v>722</v>
      </c>
      <c r="AK79" s="14"/>
      <c r="AL79" s="14"/>
      <c r="AM79" s="14"/>
      <c r="AN79" s="14"/>
      <c r="AO79" s="225"/>
    </row>
    <row r="80" spans="29:41" x14ac:dyDescent="0.25">
      <c r="AC80" s="224" t="s">
        <v>785</v>
      </c>
      <c r="AD80" s="117"/>
      <c r="AE80" s="117" t="s">
        <v>795</v>
      </c>
      <c r="AF80" s="14"/>
      <c r="AG80" s="14"/>
      <c r="AH80" s="14"/>
      <c r="AI80" s="14"/>
      <c r="AJ80" s="14" t="s">
        <v>722</v>
      </c>
      <c r="AK80" s="14"/>
      <c r="AL80" s="14"/>
      <c r="AM80" s="14"/>
      <c r="AN80" s="14"/>
      <c r="AO80" s="225"/>
    </row>
    <row r="81" spans="29:41" x14ac:dyDescent="0.25">
      <c r="AC81" s="224" t="s">
        <v>785</v>
      </c>
      <c r="AD81" s="117"/>
      <c r="AE81" s="117" t="s">
        <v>796</v>
      </c>
      <c r="AF81" s="14"/>
      <c r="AG81" s="14"/>
      <c r="AH81" s="14"/>
      <c r="AI81" s="14"/>
      <c r="AJ81" s="14" t="s">
        <v>722</v>
      </c>
      <c r="AK81" s="14"/>
      <c r="AL81" s="14"/>
      <c r="AM81" s="14"/>
      <c r="AN81" s="14"/>
      <c r="AO81" s="225"/>
    </row>
    <row r="82" spans="29:41" x14ac:dyDescent="0.25">
      <c r="AC82" s="224" t="s">
        <v>785</v>
      </c>
      <c r="AD82" s="117"/>
      <c r="AE82" s="117" t="s">
        <v>797</v>
      </c>
      <c r="AF82" s="14"/>
      <c r="AG82" s="14"/>
      <c r="AH82" s="14"/>
      <c r="AI82" s="14"/>
      <c r="AJ82" s="14" t="s">
        <v>722</v>
      </c>
      <c r="AK82" s="14"/>
      <c r="AL82" s="14"/>
      <c r="AM82" s="14"/>
      <c r="AN82" s="14"/>
      <c r="AO82" s="225"/>
    </row>
    <row r="83" spans="29:41" x14ac:dyDescent="0.25">
      <c r="AC83" s="224" t="s">
        <v>785</v>
      </c>
      <c r="AD83" s="117"/>
      <c r="AE83" s="117" t="s">
        <v>798</v>
      </c>
      <c r="AF83" s="14"/>
      <c r="AG83" s="14"/>
      <c r="AH83" s="14"/>
      <c r="AI83" s="14"/>
      <c r="AJ83" s="14" t="s">
        <v>722</v>
      </c>
      <c r="AK83" s="14"/>
      <c r="AL83" s="14"/>
      <c r="AM83" s="14"/>
      <c r="AN83" s="14"/>
      <c r="AO83" s="225"/>
    </row>
    <row r="84" spans="29:41" x14ac:dyDescent="0.25">
      <c r="AC84" s="224" t="s">
        <v>785</v>
      </c>
      <c r="AD84" s="117"/>
      <c r="AE84" s="117" t="s">
        <v>799</v>
      </c>
      <c r="AF84" s="14"/>
      <c r="AG84" s="14"/>
      <c r="AH84" s="14"/>
      <c r="AI84" s="14"/>
      <c r="AJ84" s="14" t="s">
        <v>722</v>
      </c>
      <c r="AK84" s="14"/>
      <c r="AL84" s="14"/>
      <c r="AM84" s="14"/>
      <c r="AN84" s="14"/>
      <c r="AO84" s="225"/>
    </row>
    <row r="85" spans="29:41" x14ac:dyDescent="0.25">
      <c r="AC85" s="224" t="s">
        <v>785</v>
      </c>
      <c r="AD85" s="117"/>
      <c r="AE85" s="117" t="s">
        <v>800</v>
      </c>
      <c r="AF85" s="14"/>
      <c r="AG85" s="14"/>
      <c r="AH85" s="14"/>
      <c r="AI85" s="14"/>
      <c r="AJ85" s="14" t="s">
        <v>722</v>
      </c>
      <c r="AK85" s="14"/>
      <c r="AL85" s="14"/>
      <c r="AM85" s="14"/>
      <c r="AN85" s="14"/>
      <c r="AO85" s="225"/>
    </row>
    <row r="86" spans="29:41" x14ac:dyDescent="0.25">
      <c r="AC86" s="224" t="s">
        <v>785</v>
      </c>
      <c r="AD86" s="117"/>
      <c r="AE86" s="117" t="s">
        <v>801</v>
      </c>
      <c r="AF86" s="14"/>
      <c r="AG86" s="14"/>
      <c r="AH86" s="14"/>
      <c r="AI86" s="14"/>
      <c r="AJ86" s="14" t="s">
        <v>722</v>
      </c>
      <c r="AK86" s="14"/>
      <c r="AL86" s="14"/>
      <c r="AM86" s="14"/>
      <c r="AN86" s="14"/>
      <c r="AO86" s="225"/>
    </row>
    <row r="87" spans="29:41" x14ac:dyDescent="0.25">
      <c r="AC87" s="224" t="s">
        <v>785</v>
      </c>
      <c r="AD87" s="117"/>
      <c r="AE87" s="117" t="s">
        <v>802</v>
      </c>
      <c r="AF87" s="14"/>
      <c r="AG87" s="14"/>
      <c r="AH87" s="14"/>
      <c r="AI87" s="14"/>
      <c r="AJ87" s="14" t="s">
        <v>722</v>
      </c>
      <c r="AK87" s="14"/>
      <c r="AL87" s="14"/>
      <c r="AM87" s="14"/>
      <c r="AN87" s="14"/>
      <c r="AO87" s="225"/>
    </row>
    <row r="88" spans="29:41" x14ac:dyDescent="0.25">
      <c r="AC88" s="224" t="s">
        <v>785</v>
      </c>
      <c r="AD88" s="117"/>
      <c r="AE88" s="117" t="s">
        <v>803</v>
      </c>
      <c r="AF88" s="14"/>
      <c r="AG88" s="14"/>
      <c r="AH88" s="14"/>
      <c r="AI88" s="14"/>
      <c r="AJ88" s="14"/>
      <c r="AK88" s="14"/>
      <c r="AL88" s="14"/>
      <c r="AM88" s="14"/>
      <c r="AN88" s="14"/>
      <c r="AO88" s="225" t="s">
        <v>722</v>
      </c>
    </row>
    <row r="89" spans="29:41" x14ac:dyDescent="0.25">
      <c r="AC89" s="224" t="s">
        <v>785</v>
      </c>
      <c r="AD89" s="117"/>
      <c r="AE89" s="117" t="s">
        <v>804</v>
      </c>
      <c r="AF89" s="14"/>
      <c r="AG89" s="14"/>
      <c r="AH89" s="14"/>
      <c r="AI89" s="14"/>
      <c r="AJ89" s="14"/>
      <c r="AK89" s="14"/>
      <c r="AL89" s="14"/>
      <c r="AM89" s="14"/>
      <c r="AN89" s="14"/>
      <c r="AO89" s="225" t="s">
        <v>722</v>
      </c>
    </row>
    <row r="90" spans="29:41" x14ac:dyDescent="0.25">
      <c r="AC90" s="224" t="s">
        <v>785</v>
      </c>
      <c r="AD90" s="117"/>
      <c r="AE90" s="117" t="s">
        <v>805</v>
      </c>
      <c r="AF90" s="14"/>
      <c r="AG90" s="14"/>
      <c r="AH90" s="14"/>
      <c r="AI90" s="14"/>
      <c r="AJ90" s="14"/>
      <c r="AK90" s="14"/>
      <c r="AL90" s="14"/>
      <c r="AM90" s="14"/>
      <c r="AN90" s="14"/>
      <c r="AO90" s="225" t="s">
        <v>722</v>
      </c>
    </row>
    <row r="91" spans="29:41" x14ac:dyDescent="0.25">
      <c r="AC91" s="224" t="s">
        <v>785</v>
      </c>
      <c r="AD91" s="117"/>
      <c r="AE91" s="117" t="s">
        <v>806</v>
      </c>
      <c r="AF91" s="14"/>
      <c r="AG91" s="14"/>
      <c r="AH91" s="14"/>
      <c r="AI91" s="14"/>
      <c r="AJ91" s="14"/>
      <c r="AK91" s="14"/>
      <c r="AL91" s="14"/>
      <c r="AM91" s="14"/>
      <c r="AN91" s="14"/>
      <c r="AO91" s="225" t="s">
        <v>722</v>
      </c>
    </row>
    <row r="92" spans="29:41" x14ac:dyDescent="0.25">
      <c r="AC92" s="224" t="s">
        <v>785</v>
      </c>
      <c r="AD92" s="117"/>
      <c r="AE92" s="117" t="s">
        <v>807</v>
      </c>
      <c r="AF92" s="14"/>
      <c r="AG92" s="14"/>
      <c r="AH92" s="14"/>
      <c r="AI92" s="14"/>
      <c r="AJ92" s="14"/>
      <c r="AK92" s="14"/>
      <c r="AL92" s="14"/>
      <c r="AM92" s="14"/>
      <c r="AN92" s="14"/>
      <c r="AO92" s="225" t="s">
        <v>722</v>
      </c>
    </row>
    <row r="93" spans="29:41" x14ac:dyDescent="0.25">
      <c r="AC93" s="224" t="s">
        <v>785</v>
      </c>
      <c r="AD93" s="117"/>
      <c r="AE93" s="117" t="s">
        <v>808</v>
      </c>
      <c r="AF93" s="14"/>
      <c r="AG93" s="14"/>
      <c r="AH93" s="14"/>
      <c r="AI93" s="14"/>
      <c r="AJ93" s="14"/>
      <c r="AK93" s="14"/>
      <c r="AL93" s="14"/>
      <c r="AM93" s="14"/>
      <c r="AN93" s="14"/>
      <c r="AO93" s="225" t="s">
        <v>722</v>
      </c>
    </row>
    <row r="94" spans="29:41" x14ac:dyDescent="0.25">
      <c r="AC94" s="224" t="s">
        <v>785</v>
      </c>
      <c r="AD94" s="117"/>
      <c r="AE94" s="117" t="s">
        <v>809</v>
      </c>
      <c r="AF94" s="14"/>
      <c r="AG94" s="14"/>
      <c r="AH94" s="14"/>
      <c r="AI94" s="14"/>
      <c r="AJ94" s="14"/>
      <c r="AK94" s="14"/>
      <c r="AL94" s="14"/>
      <c r="AM94" s="14" t="s">
        <v>722</v>
      </c>
      <c r="AN94" s="14"/>
      <c r="AO94" s="225"/>
    </row>
    <row r="95" spans="29:41" x14ac:dyDescent="0.25">
      <c r="AC95" s="224" t="s">
        <v>785</v>
      </c>
      <c r="AD95" s="117"/>
      <c r="AE95" s="117" t="s">
        <v>810</v>
      </c>
      <c r="AF95" s="14"/>
      <c r="AG95" s="14"/>
      <c r="AH95" s="14"/>
      <c r="AI95" s="14"/>
      <c r="AJ95" s="14"/>
      <c r="AK95" s="14"/>
      <c r="AL95" s="14"/>
      <c r="AM95" s="14" t="s">
        <v>722</v>
      </c>
      <c r="AN95" s="14"/>
      <c r="AO95" s="225"/>
    </row>
    <row r="96" spans="29:41" x14ac:dyDescent="0.25">
      <c r="AC96" s="224" t="s">
        <v>785</v>
      </c>
      <c r="AD96" s="117"/>
      <c r="AE96" s="117" t="s">
        <v>811</v>
      </c>
      <c r="AF96" s="14"/>
      <c r="AG96" s="14"/>
      <c r="AH96" s="14"/>
      <c r="AI96" s="14"/>
      <c r="AJ96" s="14"/>
      <c r="AK96" s="14"/>
      <c r="AL96" s="14"/>
      <c r="AM96" s="14" t="s">
        <v>722</v>
      </c>
      <c r="AN96" s="14"/>
      <c r="AO96" s="225"/>
    </row>
    <row r="97" spans="29:41" x14ac:dyDescent="0.25">
      <c r="AC97" s="224" t="s">
        <v>785</v>
      </c>
      <c r="AD97" s="117"/>
      <c r="AE97" s="117" t="s">
        <v>812</v>
      </c>
      <c r="AF97" s="14"/>
      <c r="AG97" s="14"/>
      <c r="AH97" s="14"/>
      <c r="AI97" s="14"/>
      <c r="AJ97" s="14"/>
      <c r="AK97" s="14"/>
      <c r="AL97" s="14"/>
      <c r="AM97" s="14" t="s">
        <v>722</v>
      </c>
      <c r="AN97" s="14"/>
      <c r="AO97" s="225"/>
    </row>
    <row r="98" spans="29:41" x14ac:dyDescent="0.25">
      <c r="AC98" s="224" t="s">
        <v>785</v>
      </c>
      <c r="AD98" s="117"/>
      <c r="AE98" s="117" t="s">
        <v>813</v>
      </c>
      <c r="AF98" s="14"/>
      <c r="AG98" s="14"/>
      <c r="AH98" s="14"/>
      <c r="AI98" s="14"/>
      <c r="AJ98" s="14"/>
      <c r="AK98" s="14"/>
      <c r="AL98" s="14"/>
      <c r="AM98" s="14" t="s">
        <v>722</v>
      </c>
      <c r="AN98" s="14"/>
      <c r="AO98" s="225"/>
    </row>
    <row r="99" spans="29:41" x14ac:dyDescent="0.25">
      <c r="AC99" s="224" t="s">
        <v>785</v>
      </c>
      <c r="AD99" s="117"/>
      <c r="AE99" s="117" t="s">
        <v>814</v>
      </c>
      <c r="AF99" s="14"/>
      <c r="AG99" s="14"/>
      <c r="AH99" s="14"/>
      <c r="AI99" s="14"/>
      <c r="AJ99" s="14"/>
      <c r="AK99" s="14"/>
      <c r="AL99" s="14"/>
      <c r="AM99" s="14" t="s">
        <v>722</v>
      </c>
      <c r="AN99" s="14"/>
      <c r="AO99" s="225"/>
    </row>
    <row r="100" spans="29:41" x14ac:dyDescent="0.25">
      <c r="AC100" s="224" t="s">
        <v>785</v>
      </c>
      <c r="AD100" s="117"/>
      <c r="AE100" s="117" t="s">
        <v>815</v>
      </c>
      <c r="AF100" s="14"/>
      <c r="AG100" s="14"/>
      <c r="AH100" s="14"/>
      <c r="AI100" s="14"/>
      <c r="AJ100" s="14"/>
      <c r="AK100" s="14"/>
      <c r="AL100" s="14"/>
      <c r="AM100" s="14" t="s">
        <v>722</v>
      </c>
      <c r="AN100" s="14"/>
      <c r="AO100" s="225"/>
    </row>
    <row r="101" spans="29:41" ht="15.75" thickBot="1" x14ac:dyDescent="0.3">
      <c r="AC101" s="232" t="s">
        <v>785</v>
      </c>
      <c r="AD101" s="119"/>
      <c r="AE101" s="119" t="s">
        <v>816</v>
      </c>
      <c r="AF101" s="233"/>
      <c r="AG101" s="233"/>
      <c r="AH101" s="233"/>
      <c r="AI101" s="233"/>
      <c r="AJ101" s="233"/>
      <c r="AK101" s="233"/>
      <c r="AL101" s="233"/>
      <c r="AM101" s="233" t="s">
        <v>722</v>
      </c>
      <c r="AN101" s="233"/>
      <c r="AO101" s="234"/>
    </row>
  </sheetData>
  <mergeCells count="19">
    <mergeCell ref="AC5:AO5"/>
    <mergeCell ref="AR6:AR10"/>
    <mergeCell ref="P5:P7"/>
    <mergeCell ref="Q5:Q7"/>
    <mergeCell ref="R5:R7"/>
    <mergeCell ref="F12:P12"/>
    <mergeCell ref="S4:U4"/>
    <mergeCell ref="T5:T6"/>
    <mergeCell ref="S5:S6"/>
    <mergeCell ref="G4:J4"/>
    <mergeCell ref="E4:F4"/>
    <mergeCell ref="K4:M4"/>
    <mergeCell ref="N5:N7"/>
    <mergeCell ref="O5:O7"/>
    <mergeCell ref="V4:X4"/>
    <mergeCell ref="V5:V6"/>
    <mergeCell ref="W5:W6"/>
    <mergeCell ref="X5:X6"/>
    <mergeCell ref="U5:U6"/>
  </mergeCells>
  <hyperlinks>
    <hyperlink ref="C6" r:id="rId1" xr:uid="{2E9A947C-0976-49D0-B922-C58617775801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8474C-EAED-4397-B711-89F6E1B56BA2}">
  <dimension ref="C3:M25"/>
  <sheetViews>
    <sheetView topLeftCell="A3" workbookViewId="0">
      <selection activeCell="K9" sqref="K9"/>
    </sheetView>
  </sheetViews>
  <sheetFormatPr baseColWidth="10" defaultRowHeight="15" x14ac:dyDescent="0.25"/>
  <cols>
    <col min="10" max="10" width="15.7109375" customWidth="1"/>
    <col min="11" max="11" width="15.140625" customWidth="1"/>
  </cols>
  <sheetData>
    <row r="3" spans="3:13" x14ac:dyDescent="0.25">
      <c r="E3" s="239" t="s">
        <v>388</v>
      </c>
      <c r="F3" s="239"/>
      <c r="G3" s="239"/>
      <c r="H3" s="239"/>
      <c r="I3" s="239"/>
      <c r="J3" s="239" t="s">
        <v>389</v>
      </c>
      <c r="K3" s="239"/>
      <c r="L3" s="239"/>
      <c r="M3" s="239"/>
    </row>
    <row r="4" spans="3:13" ht="18.75" thickBot="1" x14ac:dyDescent="0.4">
      <c r="C4" s="12" t="s">
        <v>390</v>
      </c>
      <c r="D4" s="12"/>
      <c r="E4" s="12" t="s">
        <v>395</v>
      </c>
      <c r="F4" s="12" t="s">
        <v>391</v>
      </c>
      <c r="G4" s="12" t="s">
        <v>396</v>
      </c>
      <c r="H4" s="12" t="s">
        <v>392</v>
      </c>
      <c r="I4" s="12" t="s">
        <v>397</v>
      </c>
      <c r="J4" s="12" t="s">
        <v>393</v>
      </c>
      <c r="K4" s="12" t="s">
        <v>394</v>
      </c>
      <c r="L4" s="53" t="s">
        <v>27</v>
      </c>
      <c r="M4" s="53" t="s">
        <v>28</v>
      </c>
    </row>
    <row r="5" spans="3:13" x14ac:dyDescent="0.25">
      <c r="C5" s="5">
        <v>1200</v>
      </c>
      <c r="D5" s="5">
        <v>-25</v>
      </c>
      <c r="E5" s="5" t="s">
        <v>886</v>
      </c>
      <c r="F5" s="5" t="s">
        <v>887</v>
      </c>
      <c r="G5" s="5" t="s">
        <v>888</v>
      </c>
      <c r="H5" s="5" t="s">
        <v>889</v>
      </c>
      <c r="I5" s="5" t="s">
        <v>890</v>
      </c>
      <c r="J5" s="5"/>
      <c r="K5" s="5"/>
    </row>
    <row r="6" spans="3:13" x14ac:dyDescent="0.25">
      <c r="C6" s="5">
        <v>1190</v>
      </c>
      <c r="D6" s="5">
        <v>-15</v>
      </c>
      <c r="E6" s="5" t="s">
        <v>886</v>
      </c>
      <c r="F6" s="5" t="s">
        <v>887</v>
      </c>
      <c r="G6" s="5" t="s">
        <v>888</v>
      </c>
      <c r="H6" s="5" t="s">
        <v>889</v>
      </c>
      <c r="I6" s="5" t="s">
        <v>890</v>
      </c>
      <c r="J6" s="5"/>
      <c r="K6" s="5"/>
    </row>
    <row r="7" spans="3:13" x14ac:dyDescent="0.25">
      <c r="C7" s="5">
        <v>1180</v>
      </c>
      <c r="D7" s="5">
        <v>-5</v>
      </c>
      <c r="E7" s="5" t="s">
        <v>886</v>
      </c>
      <c r="F7" s="5" t="s">
        <v>887</v>
      </c>
      <c r="G7" s="5" t="s">
        <v>888</v>
      </c>
      <c r="H7" s="5" t="s">
        <v>889</v>
      </c>
      <c r="I7" s="5" t="s">
        <v>891</v>
      </c>
      <c r="J7" s="5"/>
      <c r="K7" s="5"/>
    </row>
    <row r="8" spans="3:13" x14ac:dyDescent="0.25">
      <c r="C8" s="5">
        <v>1170</v>
      </c>
      <c r="D8" s="5">
        <v>5</v>
      </c>
      <c r="E8" s="5" t="s">
        <v>892</v>
      </c>
      <c r="F8" s="5" t="s">
        <v>893</v>
      </c>
      <c r="G8" s="5" t="s">
        <v>894</v>
      </c>
      <c r="H8" s="5" t="s">
        <v>895</v>
      </c>
      <c r="I8" s="5" t="s">
        <v>896</v>
      </c>
      <c r="J8" s="5" t="s">
        <v>995</v>
      </c>
      <c r="K8" s="5" t="s">
        <v>897</v>
      </c>
      <c r="L8" s="61">
        <v>0.58709999999999996</v>
      </c>
      <c r="M8" s="60">
        <v>0</v>
      </c>
    </row>
    <row r="9" spans="3:13" x14ac:dyDescent="0.25">
      <c r="C9" s="5">
        <v>1160</v>
      </c>
      <c r="D9" s="5">
        <v>15</v>
      </c>
      <c r="E9" s="5" t="s">
        <v>898</v>
      </c>
      <c r="F9" s="5" t="s">
        <v>899</v>
      </c>
      <c r="G9" s="5" t="s">
        <v>900</v>
      </c>
      <c r="H9" s="5" t="s">
        <v>901</v>
      </c>
      <c r="I9" s="5" t="s">
        <v>902</v>
      </c>
      <c r="J9" s="5" t="s">
        <v>996</v>
      </c>
      <c r="K9" s="5" t="s">
        <v>897</v>
      </c>
      <c r="L9" s="61">
        <v>0.57730000000000004</v>
      </c>
      <c r="M9" s="61">
        <v>1.38592929112563E-2</v>
      </c>
    </row>
    <row r="10" spans="3:13" x14ac:dyDescent="0.25">
      <c r="C10" s="5">
        <v>1150</v>
      </c>
      <c r="D10" s="5">
        <v>25</v>
      </c>
      <c r="E10" s="5" t="s">
        <v>903</v>
      </c>
      <c r="F10" s="5">
        <v>6</v>
      </c>
      <c r="G10" s="5" t="s">
        <v>904</v>
      </c>
      <c r="H10" s="5" t="s">
        <v>905</v>
      </c>
      <c r="I10" s="5" t="s">
        <v>906</v>
      </c>
      <c r="J10" s="5" t="s">
        <v>997</v>
      </c>
      <c r="K10" s="5" t="s">
        <v>907</v>
      </c>
      <c r="L10" s="61">
        <v>0.55884999999999996</v>
      </c>
      <c r="M10" s="61">
        <v>1.50613744392735E-2</v>
      </c>
    </row>
    <row r="11" spans="3:13" x14ac:dyDescent="0.25">
      <c r="C11" s="5">
        <v>1140</v>
      </c>
      <c r="D11" s="5">
        <v>35</v>
      </c>
      <c r="E11" s="5" t="s">
        <v>908</v>
      </c>
      <c r="F11" s="5" t="s">
        <v>909</v>
      </c>
      <c r="G11" s="5" t="s">
        <v>910</v>
      </c>
      <c r="H11" s="5" t="s">
        <v>911</v>
      </c>
      <c r="I11" s="5" t="s">
        <v>912</v>
      </c>
      <c r="J11" s="5" t="s">
        <v>998</v>
      </c>
      <c r="K11" s="5" t="s">
        <v>913</v>
      </c>
      <c r="L11" s="61">
        <v>0.54449999999999998</v>
      </c>
      <c r="M11" s="61">
        <v>2.16374675043083E-2</v>
      </c>
    </row>
    <row r="12" spans="3:13" x14ac:dyDescent="0.25">
      <c r="C12" s="5">
        <v>1130</v>
      </c>
      <c r="D12" s="5">
        <v>45</v>
      </c>
      <c r="E12" s="5" t="s">
        <v>914</v>
      </c>
      <c r="F12" s="5" t="s">
        <v>915</v>
      </c>
      <c r="G12" s="5" t="s">
        <v>916</v>
      </c>
      <c r="H12" s="5" t="s">
        <v>917</v>
      </c>
      <c r="I12" s="5" t="s">
        <v>918</v>
      </c>
      <c r="J12" s="5" t="s">
        <v>999</v>
      </c>
      <c r="K12" s="5" t="s">
        <v>919</v>
      </c>
      <c r="L12" s="61">
        <v>0.53069999999999995</v>
      </c>
      <c r="M12" s="61">
        <v>2.8284271247461801E-2</v>
      </c>
    </row>
    <row r="13" spans="3:13" x14ac:dyDescent="0.25">
      <c r="C13" s="5">
        <v>1120</v>
      </c>
      <c r="D13" s="5">
        <v>55</v>
      </c>
      <c r="E13" s="5" t="s">
        <v>920</v>
      </c>
      <c r="F13" s="5" t="s">
        <v>921</v>
      </c>
      <c r="G13" s="5" t="s">
        <v>922</v>
      </c>
      <c r="H13" s="5" t="s">
        <v>923</v>
      </c>
      <c r="I13" s="5" t="s">
        <v>924</v>
      </c>
      <c r="J13" s="5" t="s">
        <v>1000</v>
      </c>
      <c r="K13" s="5" t="s">
        <v>925</v>
      </c>
      <c r="L13" s="61">
        <v>0.51695000000000002</v>
      </c>
      <c r="M13" s="61">
        <v>3.5284628381208799E-2</v>
      </c>
    </row>
    <row r="14" spans="3:13" x14ac:dyDescent="0.25">
      <c r="C14" s="5">
        <v>1110</v>
      </c>
      <c r="D14" s="5">
        <v>65</v>
      </c>
      <c r="E14" s="5" t="s">
        <v>926</v>
      </c>
      <c r="F14" s="5" t="s">
        <v>927</v>
      </c>
      <c r="G14" s="5" t="s">
        <v>928</v>
      </c>
      <c r="H14" s="5" t="s">
        <v>929</v>
      </c>
      <c r="I14" s="5" t="s">
        <v>930</v>
      </c>
      <c r="J14" s="5" t="s">
        <v>1001</v>
      </c>
      <c r="K14" s="5" t="s">
        <v>931</v>
      </c>
      <c r="L14" s="61">
        <v>0.4995</v>
      </c>
      <c r="M14" s="61">
        <v>4.6244783489600198E-2</v>
      </c>
    </row>
    <row r="15" spans="3:13" x14ac:dyDescent="0.25">
      <c r="C15" s="5">
        <v>1100</v>
      </c>
      <c r="D15" s="5">
        <v>75</v>
      </c>
      <c r="E15" s="5" t="s">
        <v>932</v>
      </c>
      <c r="F15" s="5" t="s">
        <v>933</v>
      </c>
      <c r="G15" s="5" t="s">
        <v>934</v>
      </c>
      <c r="H15" s="5" t="s">
        <v>935</v>
      </c>
      <c r="I15" s="5" t="s">
        <v>936</v>
      </c>
      <c r="J15" s="5" t="s">
        <v>1002</v>
      </c>
      <c r="K15" s="5" t="s">
        <v>937</v>
      </c>
      <c r="L15" s="61">
        <v>0.48010000000000003</v>
      </c>
      <c r="M15" s="61">
        <v>5.0487424176719503E-2</v>
      </c>
    </row>
    <row r="16" spans="3:13" x14ac:dyDescent="0.25">
      <c r="C16" s="5">
        <v>1090</v>
      </c>
      <c r="D16" s="5">
        <v>85</v>
      </c>
      <c r="E16" s="5" t="s">
        <v>938</v>
      </c>
      <c r="F16" s="5" t="s">
        <v>939</v>
      </c>
      <c r="G16" s="5" t="s">
        <v>940</v>
      </c>
      <c r="H16" s="5" t="s">
        <v>941</v>
      </c>
      <c r="I16" s="5" t="s">
        <v>942</v>
      </c>
      <c r="J16" s="5" t="s">
        <v>1003</v>
      </c>
      <c r="K16" s="5" t="s">
        <v>943</v>
      </c>
      <c r="L16" s="61">
        <v>0.46439999999999998</v>
      </c>
      <c r="M16" s="61">
        <v>5.6427121138686497E-2</v>
      </c>
    </row>
    <row r="17" spans="3:13" x14ac:dyDescent="0.25">
      <c r="C17" s="5">
        <v>1080</v>
      </c>
      <c r="D17" s="5">
        <v>95</v>
      </c>
      <c r="E17" s="5" t="s">
        <v>944</v>
      </c>
      <c r="F17" s="5" t="s">
        <v>945</v>
      </c>
      <c r="G17" s="5" t="s">
        <v>946</v>
      </c>
      <c r="H17" s="5" t="s">
        <v>947</v>
      </c>
      <c r="I17" s="5" t="s">
        <v>948</v>
      </c>
      <c r="J17" s="5" t="s">
        <v>1004</v>
      </c>
      <c r="K17" s="5" t="s">
        <v>949</v>
      </c>
      <c r="L17" s="61">
        <v>0.45100000000000001</v>
      </c>
      <c r="M17" s="61">
        <v>6.2791082169365395E-2</v>
      </c>
    </row>
    <row r="18" spans="3:13" x14ac:dyDescent="0.25">
      <c r="C18" s="5">
        <v>1070</v>
      </c>
      <c r="D18" s="5">
        <v>105</v>
      </c>
      <c r="E18" s="5" t="s">
        <v>950</v>
      </c>
      <c r="F18" s="5" t="s">
        <v>951</v>
      </c>
      <c r="G18" s="5" t="s">
        <v>952</v>
      </c>
      <c r="H18" s="5" t="s">
        <v>953</v>
      </c>
      <c r="I18" s="5" t="s">
        <v>954</v>
      </c>
      <c r="J18" s="5" t="s">
        <v>1005</v>
      </c>
      <c r="K18" s="5" t="s">
        <v>955</v>
      </c>
      <c r="L18" s="61">
        <v>0.43924999999999997</v>
      </c>
      <c r="M18" s="61">
        <v>6.9084332521925404E-2</v>
      </c>
    </row>
    <row r="19" spans="3:13" x14ac:dyDescent="0.25">
      <c r="C19" s="5">
        <v>1060</v>
      </c>
      <c r="D19" s="5">
        <v>115</v>
      </c>
      <c r="E19" s="5" t="s">
        <v>956</v>
      </c>
      <c r="F19" s="5" t="s">
        <v>957</v>
      </c>
      <c r="G19" s="5" t="s">
        <v>958</v>
      </c>
      <c r="H19" s="5" t="s">
        <v>959</v>
      </c>
      <c r="I19" s="5" t="s">
        <v>960</v>
      </c>
      <c r="J19" s="5" t="s">
        <v>1006</v>
      </c>
      <c r="K19" s="5" t="s">
        <v>961</v>
      </c>
      <c r="L19" s="61">
        <v>0.42880000000000001</v>
      </c>
      <c r="M19" s="61">
        <v>7.5094740162011703E-2</v>
      </c>
    </row>
    <row r="20" spans="3:13" x14ac:dyDescent="0.25">
      <c r="C20" s="5">
        <v>1050</v>
      </c>
      <c r="D20" s="5">
        <v>125</v>
      </c>
      <c r="E20" s="5" t="s">
        <v>962</v>
      </c>
      <c r="F20" s="5" t="s">
        <v>963</v>
      </c>
      <c r="G20" s="5" t="s">
        <v>964</v>
      </c>
      <c r="H20" s="5" t="s">
        <v>965</v>
      </c>
      <c r="I20" s="5" t="s">
        <v>966</v>
      </c>
      <c r="J20" s="5" t="s">
        <v>1007</v>
      </c>
      <c r="K20" s="5" t="s">
        <v>967</v>
      </c>
      <c r="L20" s="61">
        <v>0.41935</v>
      </c>
      <c r="M20" s="61">
        <v>8.0822305089622695E-2</v>
      </c>
    </row>
    <row r="21" spans="3:13" x14ac:dyDescent="0.25">
      <c r="C21" s="5">
        <v>1040</v>
      </c>
      <c r="D21" s="5">
        <v>135</v>
      </c>
      <c r="E21" s="5" t="s">
        <v>968</v>
      </c>
      <c r="F21" s="5" t="s">
        <v>969</v>
      </c>
      <c r="G21" s="5" t="s">
        <v>970</v>
      </c>
      <c r="H21" s="5" t="s">
        <v>971</v>
      </c>
      <c r="I21" s="5" t="s">
        <v>972</v>
      </c>
      <c r="J21" s="5" t="s">
        <v>1008</v>
      </c>
      <c r="K21" s="5" t="s">
        <v>973</v>
      </c>
      <c r="L21" s="61">
        <v>0.4108</v>
      </c>
      <c r="M21" s="61">
        <v>8.6267027304758798E-2</v>
      </c>
    </row>
    <row r="22" spans="3:13" x14ac:dyDescent="0.25">
      <c r="C22" s="5">
        <v>1030</v>
      </c>
      <c r="D22" s="5">
        <v>145</v>
      </c>
      <c r="E22" s="5" t="s">
        <v>974</v>
      </c>
      <c r="F22" s="5" t="s">
        <v>975</v>
      </c>
      <c r="G22" s="5" t="s">
        <v>976</v>
      </c>
      <c r="H22" s="5" t="s">
        <v>977</v>
      </c>
      <c r="I22" s="5" t="s">
        <v>927</v>
      </c>
      <c r="J22" s="5" t="s">
        <v>1009</v>
      </c>
      <c r="K22" s="5" t="s">
        <v>978</v>
      </c>
      <c r="L22" s="61">
        <v>0.40294999999999997</v>
      </c>
      <c r="M22" s="61">
        <v>9.1428906807420399E-2</v>
      </c>
    </row>
    <row r="23" spans="3:13" x14ac:dyDescent="0.25">
      <c r="C23" s="5">
        <v>1020</v>
      </c>
      <c r="D23" s="5">
        <v>155</v>
      </c>
      <c r="E23" s="5" t="s">
        <v>979</v>
      </c>
      <c r="F23" s="5" t="s">
        <v>980</v>
      </c>
      <c r="G23" s="5" t="s">
        <v>981</v>
      </c>
      <c r="H23" s="5" t="s">
        <v>982</v>
      </c>
      <c r="I23" s="5" t="s">
        <v>983</v>
      </c>
      <c r="J23" s="5" t="s">
        <v>1010</v>
      </c>
      <c r="K23" s="5" t="s">
        <v>984</v>
      </c>
      <c r="L23" s="61">
        <v>0.3957</v>
      </c>
      <c r="M23" s="61">
        <v>9.6449364953845096E-2</v>
      </c>
    </row>
    <row r="24" spans="3:13" x14ac:dyDescent="0.25">
      <c r="C24" s="5">
        <v>1010</v>
      </c>
      <c r="D24" s="5">
        <v>165</v>
      </c>
      <c r="E24" s="5" t="s">
        <v>985</v>
      </c>
      <c r="F24" s="5" t="s">
        <v>986</v>
      </c>
      <c r="G24" s="5" t="s">
        <v>987</v>
      </c>
      <c r="H24" s="5">
        <v>1</v>
      </c>
      <c r="I24" s="5" t="s">
        <v>988</v>
      </c>
      <c r="J24" s="5" t="s">
        <v>1011</v>
      </c>
      <c r="K24" s="5" t="s">
        <v>989</v>
      </c>
      <c r="L24" s="61">
        <v>0.38895000000000002</v>
      </c>
      <c r="M24" s="61">
        <v>0.101186980387795</v>
      </c>
    </row>
    <row r="25" spans="3:13" ht="15.75" thickBot="1" x14ac:dyDescent="0.3">
      <c r="C25" s="49">
        <v>1000</v>
      </c>
      <c r="D25" s="49">
        <v>175</v>
      </c>
      <c r="E25" s="49" t="s">
        <v>990</v>
      </c>
      <c r="F25" s="49" t="s">
        <v>991</v>
      </c>
      <c r="G25" s="49" t="s">
        <v>992</v>
      </c>
      <c r="H25" s="49" t="s">
        <v>864</v>
      </c>
      <c r="I25" s="49" t="s">
        <v>993</v>
      </c>
      <c r="J25" s="49" t="s">
        <v>1012</v>
      </c>
      <c r="K25" s="49" t="s">
        <v>994</v>
      </c>
      <c r="L25" s="62">
        <v>0.38264999999999999</v>
      </c>
      <c r="M25" s="62">
        <v>0.10585388514362599</v>
      </c>
    </row>
  </sheetData>
  <mergeCells count="2">
    <mergeCell ref="E3:I3"/>
    <mergeCell ref="J3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2CA7F-8808-4AD5-A54A-CDD6A47C1B66}">
  <dimension ref="A3:Z116"/>
  <sheetViews>
    <sheetView topLeftCell="A87" zoomScale="70" zoomScaleNormal="70" workbookViewId="0">
      <selection activeCell="P106" sqref="P106"/>
    </sheetView>
  </sheetViews>
  <sheetFormatPr baseColWidth="10" defaultRowHeight="15" x14ac:dyDescent="0.25"/>
  <cols>
    <col min="1" max="1" width="22.5703125" customWidth="1"/>
    <col min="2" max="2" width="37.42578125" bestFit="1" customWidth="1"/>
    <col min="3" max="3" width="23.42578125" bestFit="1" customWidth="1"/>
    <col min="4" max="4" width="22.42578125" customWidth="1"/>
    <col min="5" max="5" width="30.42578125" customWidth="1"/>
    <col min="6" max="6" width="26.85546875" bestFit="1" customWidth="1"/>
    <col min="7" max="7" width="33.5703125" bestFit="1" customWidth="1"/>
    <col min="8" max="8" width="23.42578125" customWidth="1"/>
    <col min="9" max="9" width="16.85546875" customWidth="1"/>
    <col min="10" max="10" width="24.85546875" bestFit="1" customWidth="1"/>
    <col min="11" max="11" width="17" customWidth="1"/>
    <col min="12" max="12" width="54.140625" customWidth="1"/>
    <col min="13" max="13" width="63.85546875" bestFit="1" customWidth="1"/>
    <col min="14" max="14" width="36.28515625" customWidth="1"/>
    <col min="15" max="15" width="17.28515625" customWidth="1"/>
    <col min="16" max="16" width="21.7109375" bestFit="1" customWidth="1"/>
    <col min="17" max="17" width="19" customWidth="1"/>
    <col min="18" max="18" width="16.42578125" customWidth="1"/>
    <col min="19" max="19" width="92.7109375" customWidth="1"/>
    <col min="20" max="20" width="63" customWidth="1"/>
    <col min="21" max="21" width="29.140625" customWidth="1"/>
    <col min="22" max="22" width="38.7109375" customWidth="1"/>
    <col min="23" max="23" width="35.28515625" customWidth="1"/>
    <col min="24" max="24" width="23.42578125" customWidth="1"/>
    <col min="25" max="25" width="23" customWidth="1"/>
    <col min="26" max="26" width="24.5703125" customWidth="1"/>
  </cols>
  <sheetData>
    <row r="3" spans="3:26" ht="18" x14ac:dyDescent="0.25">
      <c r="C3" s="263" t="s">
        <v>469</v>
      </c>
      <c r="D3" s="264"/>
      <c r="E3" s="264"/>
      <c r="F3" s="264"/>
      <c r="G3" s="265"/>
      <c r="H3" s="140"/>
      <c r="I3" s="266" t="s">
        <v>505</v>
      </c>
      <c r="J3" s="267"/>
      <c r="K3" s="267"/>
      <c r="L3" s="267"/>
      <c r="M3" s="267"/>
      <c r="N3" s="267"/>
      <c r="O3" s="267"/>
      <c r="P3" s="267"/>
      <c r="Q3" s="267"/>
      <c r="R3" s="267"/>
      <c r="S3" s="267"/>
      <c r="T3" s="267"/>
      <c r="U3" s="267"/>
      <c r="V3" s="267"/>
      <c r="W3" s="182"/>
    </row>
    <row r="4" spans="3:26" ht="63.75" customHeight="1" x14ac:dyDescent="0.25">
      <c r="C4" s="139" t="s">
        <v>523</v>
      </c>
      <c r="D4" s="139" t="s">
        <v>586</v>
      </c>
      <c r="E4" s="141" t="s">
        <v>506</v>
      </c>
      <c r="F4" s="141" t="s">
        <v>507</v>
      </c>
      <c r="G4" s="141" t="s">
        <v>508</v>
      </c>
      <c r="H4" s="142" t="s">
        <v>537</v>
      </c>
      <c r="I4" s="161" t="s">
        <v>524</v>
      </c>
      <c r="J4" s="161" t="s">
        <v>525</v>
      </c>
      <c r="K4" s="160" t="s">
        <v>606</v>
      </c>
      <c r="L4" s="161" t="s">
        <v>526</v>
      </c>
      <c r="M4" s="161" t="s">
        <v>527</v>
      </c>
      <c r="N4" s="161" t="s">
        <v>528</v>
      </c>
      <c r="O4" s="162" t="s">
        <v>529</v>
      </c>
      <c r="P4" s="162" t="s">
        <v>530</v>
      </c>
      <c r="Q4" s="162" t="s">
        <v>531</v>
      </c>
      <c r="R4" s="162" t="s">
        <v>532</v>
      </c>
      <c r="S4" s="162" t="s">
        <v>533</v>
      </c>
      <c r="T4" s="162" t="s">
        <v>534</v>
      </c>
      <c r="U4" s="162" t="s">
        <v>535</v>
      </c>
      <c r="V4" s="162" t="s">
        <v>536</v>
      </c>
      <c r="W4" s="183"/>
    </row>
    <row r="5" spans="3:26" ht="42.75" customHeight="1" x14ac:dyDescent="0.25">
      <c r="C5" s="117"/>
      <c r="D5" s="163">
        <v>45622</v>
      </c>
      <c r="E5" s="117" t="s">
        <v>616</v>
      </c>
      <c r="F5" s="164" t="s">
        <v>590</v>
      </c>
      <c r="G5" s="117" t="s">
        <v>593</v>
      </c>
      <c r="H5" s="117"/>
      <c r="I5" s="117" t="s">
        <v>599</v>
      </c>
      <c r="J5" s="117" t="s">
        <v>605</v>
      </c>
      <c r="K5" s="117" t="s">
        <v>607</v>
      </c>
      <c r="L5" s="117" t="s">
        <v>708</v>
      </c>
      <c r="M5" s="117" t="s">
        <v>33</v>
      </c>
      <c r="N5" s="117" t="s">
        <v>33</v>
      </c>
      <c r="O5" s="117" t="s">
        <v>31</v>
      </c>
      <c r="P5" s="117" t="s">
        <v>33</v>
      </c>
      <c r="Q5" s="117" t="s">
        <v>305</v>
      </c>
      <c r="R5" s="117"/>
      <c r="S5" s="117"/>
      <c r="T5" s="125" t="s">
        <v>615</v>
      </c>
      <c r="U5" s="117" t="s">
        <v>33</v>
      </c>
      <c r="V5" s="117"/>
      <c r="W5" s="117"/>
    </row>
    <row r="6" spans="3:26" ht="60" x14ac:dyDescent="0.25">
      <c r="C6" s="117"/>
      <c r="D6" s="117" t="s">
        <v>33</v>
      </c>
      <c r="E6" s="117" t="s">
        <v>589</v>
      </c>
      <c r="F6" s="164" t="s">
        <v>591</v>
      </c>
      <c r="G6" s="117" t="s">
        <v>592</v>
      </c>
      <c r="H6" s="117"/>
      <c r="I6" s="117" t="s">
        <v>599</v>
      </c>
      <c r="J6" s="117" t="s">
        <v>605</v>
      </c>
      <c r="K6" s="117" t="s">
        <v>607</v>
      </c>
      <c r="L6" s="117" t="s">
        <v>708</v>
      </c>
      <c r="M6" s="117" t="s">
        <v>33</v>
      </c>
      <c r="N6" s="125" t="s">
        <v>604</v>
      </c>
      <c r="O6" s="117" t="s">
        <v>31</v>
      </c>
      <c r="P6" s="117" t="s">
        <v>33</v>
      </c>
      <c r="Q6" s="117" t="s">
        <v>305</v>
      </c>
      <c r="R6" s="117"/>
      <c r="S6" s="117"/>
      <c r="T6" s="125" t="s">
        <v>614</v>
      </c>
      <c r="U6" s="117" t="s">
        <v>33</v>
      </c>
      <c r="V6" s="117"/>
      <c r="W6" s="117"/>
    </row>
    <row r="7" spans="3:26" ht="53.25" customHeight="1" x14ac:dyDescent="0.25">
      <c r="C7" s="117"/>
      <c r="D7" s="117" t="s">
        <v>602</v>
      </c>
      <c r="E7" s="117" t="s">
        <v>587</v>
      </c>
      <c r="F7" s="164" t="s">
        <v>596</v>
      </c>
      <c r="G7" s="117" t="s">
        <v>594</v>
      </c>
      <c r="H7" s="117" t="s">
        <v>588</v>
      </c>
      <c r="I7" s="117" t="s">
        <v>603</v>
      </c>
      <c r="J7" s="117" t="s">
        <v>609</v>
      </c>
      <c r="K7" s="117" t="s">
        <v>608</v>
      </c>
      <c r="L7" s="117" t="s">
        <v>844</v>
      </c>
      <c r="M7" s="117" t="s">
        <v>33</v>
      </c>
      <c r="N7" s="125" t="s">
        <v>845</v>
      </c>
      <c r="O7" s="117" t="s">
        <v>305</v>
      </c>
      <c r="P7" s="117" t="s">
        <v>33</v>
      </c>
      <c r="Q7" s="117" t="s">
        <v>31</v>
      </c>
      <c r="R7" s="117" t="s">
        <v>33</v>
      </c>
      <c r="S7" s="125" t="s">
        <v>612</v>
      </c>
      <c r="T7" s="125" t="s">
        <v>613</v>
      </c>
      <c r="U7" s="117" t="s">
        <v>33</v>
      </c>
      <c r="V7" s="117"/>
      <c r="W7" s="117"/>
    </row>
    <row r="8" spans="3:26" ht="45" x14ac:dyDescent="0.25">
      <c r="C8" s="117"/>
      <c r="D8" s="117" t="s">
        <v>601</v>
      </c>
      <c r="E8" s="117" t="s">
        <v>587</v>
      </c>
      <c r="F8" s="164" t="s">
        <v>597</v>
      </c>
      <c r="G8" s="117" t="s">
        <v>592</v>
      </c>
      <c r="H8" s="117"/>
      <c r="I8" s="117" t="s">
        <v>603</v>
      </c>
      <c r="J8" s="117" t="s">
        <v>610</v>
      </c>
      <c r="K8" s="117" t="s">
        <v>608</v>
      </c>
      <c r="L8" s="117" t="s">
        <v>709</v>
      </c>
      <c r="M8" s="117" t="s">
        <v>33</v>
      </c>
      <c r="N8" s="125" t="s">
        <v>604</v>
      </c>
      <c r="O8" s="117" t="s">
        <v>305</v>
      </c>
      <c r="P8" s="117" t="s">
        <v>611</v>
      </c>
      <c r="Q8" s="117" t="s">
        <v>31</v>
      </c>
      <c r="R8" s="117" t="s">
        <v>33</v>
      </c>
      <c r="S8" s="125" t="s">
        <v>612</v>
      </c>
      <c r="T8" s="125" t="s">
        <v>613</v>
      </c>
      <c r="U8" s="117" t="s">
        <v>33</v>
      </c>
      <c r="V8" s="117"/>
      <c r="W8" s="117"/>
    </row>
    <row r="9" spans="3:26" ht="60.75" customHeight="1" thickBot="1" x14ac:dyDescent="0.3">
      <c r="C9" s="119"/>
      <c r="D9" s="119" t="s">
        <v>600</v>
      </c>
      <c r="E9" s="119" t="s">
        <v>587</v>
      </c>
      <c r="F9" s="165" t="s">
        <v>598</v>
      </c>
      <c r="G9" s="119" t="s">
        <v>595</v>
      </c>
      <c r="H9" s="119"/>
      <c r="I9" s="119" t="s">
        <v>603</v>
      </c>
      <c r="J9" s="119" t="s">
        <v>610</v>
      </c>
      <c r="K9" s="119" t="s">
        <v>608</v>
      </c>
      <c r="L9" s="119" t="s">
        <v>709</v>
      </c>
      <c r="M9" s="119" t="s">
        <v>33</v>
      </c>
      <c r="N9" s="118" t="s">
        <v>617</v>
      </c>
      <c r="O9" s="119" t="s">
        <v>305</v>
      </c>
      <c r="P9" s="119" t="s">
        <v>611</v>
      </c>
      <c r="Q9" s="119" t="s">
        <v>31</v>
      </c>
      <c r="R9" s="119" t="s">
        <v>33</v>
      </c>
      <c r="S9" s="118" t="s">
        <v>612</v>
      </c>
      <c r="T9" s="118" t="s">
        <v>613</v>
      </c>
      <c r="U9" s="119" t="s">
        <v>33</v>
      </c>
      <c r="V9" s="119"/>
      <c r="W9" s="117"/>
    </row>
    <row r="14" spans="3:26" ht="20.25" x14ac:dyDescent="0.3">
      <c r="C14" s="268" t="s">
        <v>634</v>
      </c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</row>
    <row r="15" spans="3:26" ht="18" x14ac:dyDescent="0.25">
      <c r="C15" s="143"/>
      <c r="D15" s="269" t="s">
        <v>538</v>
      </c>
      <c r="E15" s="270"/>
      <c r="F15" s="270"/>
      <c r="G15" s="270"/>
      <c r="H15" s="270"/>
      <c r="I15" s="270"/>
      <c r="J15" s="270"/>
      <c r="K15" s="270"/>
      <c r="L15" s="270"/>
      <c r="M15" s="270"/>
      <c r="N15" s="271"/>
      <c r="O15" s="272" t="s">
        <v>539</v>
      </c>
      <c r="P15" s="273"/>
      <c r="Q15" s="273"/>
      <c r="R15" s="274"/>
      <c r="S15" s="275" t="s">
        <v>540</v>
      </c>
      <c r="T15" s="276"/>
      <c r="U15" s="277" t="s">
        <v>541</v>
      </c>
      <c r="V15" s="278"/>
      <c r="W15" s="177" t="s">
        <v>682</v>
      </c>
      <c r="X15" s="260" t="s">
        <v>542</v>
      </c>
      <c r="Y15" s="261"/>
      <c r="Z15" s="262"/>
    </row>
    <row r="16" spans="3:26" ht="15.75" x14ac:dyDescent="0.25">
      <c r="C16" s="137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5"/>
      <c r="P16" s="145"/>
      <c r="Q16" s="145"/>
      <c r="R16" s="145"/>
      <c r="S16" s="146"/>
      <c r="T16" s="146"/>
      <c r="U16" s="147"/>
      <c r="V16" s="147"/>
      <c r="W16" s="186"/>
      <c r="X16" s="148"/>
      <c r="Y16" s="148"/>
      <c r="Z16" s="148"/>
    </row>
    <row r="17" spans="1:26" ht="54" x14ac:dyDescent="0.25">
      <c r="C17" s="141" t="s">
        <v>543</v>
      </c>
      <c r="D17" s="149" t="s">
        <v>525</v>
      </c>
      <c r="E17" s="150" t="s">
        <v>544</v>
      </c>
      <c r="F17" s="150" t="s">
        <v>545</v>
      </c>
      <c r="G17" s="150" t="s">
        <v>546</v>
      </c>
      <c r="H17" s="150" t="s">
        <v>547</v>
      </c>
      <c r="I17" s="150" t="s">
        <v>548</v>
      </c>
      <c r="J17" s="150" t="s">
        <v>549</v>
      </c>
      <c r="K17" s="150" t="s">
        <v>550</v>
      </c>
      <c r="L17" s="150" t="s">
        <v>551</v>
      </c>
      <c r="M17" s="150" t="s">
        <v>552</v>
      </c>
      <c r="N17" s="150" t="s">
        <v>553</v>
      </c>
      <c r="O17" s="151" t="s">
        <v>554</v>
      </c>
      <c r="P17" s="151" t="s">
        <v>555</v>
      </c>
      <c r="Q17" s="151" t="s">
        <v>556</v>
      </c>
      <c r="R17" s="151" t="s">
        <v>557</v>
      </c>
      <c r="S17" s="152" t="s">
        <v>558</v>
      </c>
      <c r="T17" s="152" t="s">
        <v>559</v>
      </c>
      <c r="U17" s="153" t="s">
        <v>560</v>
      </c>
      <c r="V17" s="153" t="s">
        <v>561</v>
      </c>
      <c r="W17" s="184" t="s">
        <v>686</v>
      </c>
      <c r="X17" s="154" t="s">
        <v>562</v>
      </c>
      <c r="Y17" s="154" t="s">
        <v>563</v>
      </c>
      <c r="Z17" s="154" t="s">
        <v>564</v>
      </c>
    </row>
    <row r="18" spans="1:26" ht="156.75" x14ac:dyDescent="0.25">
      <c r="C18" s="138" t="s">
        <v>565</v>
      </c>
      <c r="D18" s="155" t="s">
        <v>566</v>
      </c>
      <c r="E18" s="155" t="s">
        <v>567</v>
      </c>
      <c r="F18" s="155" t="s">
        <v>568</v>
      </c>
      <c r="G18" s="155" t="s">
        <v>569</v>
      </c>
      <c r="H18" s="155" t="s">
        <v>570</v>
      </c>
      <c r="I18" s="155" t="s">
        <v>571</v>
      </c>
      <c r="J18" s="155" t="s">
        <v>572</v>
      </c>
      <c r="K18" s="155" t="s">
        <v>573</v>
      </c>
      <c r="L18" s="155" t="s">
        <v>574</v>
      </c>
      <c r="M18" s="155" t="s">
        <v>575</v>
      </c>
      <c r="N18" s="155" t="s">
        <v>576</v>
      </c>
      <c r="O18" s="156" t="s">
        <v>577</v>
      </c>
      <c r="P18" s="156" t="s">
        <v>578</v>
      </c>
      <c r="Q18" s="156" t="s">
        <v>579</v>
      </c>
      <c r="R18" s="156" t="s">
        <v>580</v>
      </c>
      <c r="S18" s="157" t="s">
        <v>581</v>
      </c>
      <c r="T18" s="157" t="s">
        <v>582</v>
      </c>
      <c r="U18" s="158" t="s">
        <v>581</v>
      </c>
      <c r="V18" s="158" t="s">
        <v>583</v>
      </c>
      <c r="W18" s="185"/>
      <c r="X18" s="159" t="s">
        <v>584</v>
      </c>
      <c r="Y18" s="159" t="s">
        <v>632</v>
      </c>
      <c r="Z18" s="159" t="s">
        <v>585</v>
      </c>
    </row>
    <row r="19" spans="1:26" ht="75" x14ac:dyDescent="0.25">
      <c r="A19" s="280" t="s">
        <v>643</v>
      </c>
      <c r="B19" s="280" t="s">
        <v>25</v>
      </c>
      <c r="C19" s="169" t="s">
        <v>635</v>
      </c>
      <c r="D19" s="117">
        <v>15</v>
      </c>
      <c r="E19" s="117" t="s">
        <v>829</v>
      </c>
      <c r="F19" s="117">
        <v>1</v>
      </c>
      <c r="G19" s="117" t="s">
        <v>620</v>
      </c>
      <c r="H19" s="117"/>
      <c r="I19" s="117" t="s">
        <v>618</v>
      </c>
      <c r="J19" s="117">
        <v>10</v>
      </c>
      <c r="K19" s="117" t="s">
        <v>835</v>
      </c>
      <c r="L19" s="117" t="s">
        <v>665</v>
      </c>
      <c r="M19" s="117" t="s">
        <v>667</v>
      </c>
      <c r="N19" s="117"/>
      <c r="O19" s="164" t="s">
        <v>623</v>
      </c>
      <c r="P19" s="117" t="s">
        <v>33</v>
      </c>
      <c r="Q19" s="117" t="s">
        <v>33</v>
      </c>
      <c r="R19" s="117" t="s">
        <v>33</v>
      </c>
      <c r="S19" s="166" t="s">
        <v>629</v>
      </c>
      <c r="T19" s="125" t="s">
        <v>628</v>
      </c>
      <c r="U19" s="125" t="s">
        <v>630</v>
      </c>
      <c r="V19" s="236" t="s">
        <v>843</v>
      </c>
      <c r="W19" s="117" t="s">
        <v>683</v>
      </c>
      <c r="X19" s="117">
        <v>0.05</v>
      </c>
      <c r="Y19" s="117" t="s">
        <v>631</v>
      </c>
      <c r="Z19" s="125" t="s">
        <v>633</v>
      </c>
    </row>
    <row r="20" spans="1:26" ht="18" x14ac:dyDescent="0.25">
      <c r="A20" s="280"/>
      <c r="B20" s="280"/>
      <c r="C20" s="169" t="s">
        <v>636</v>
      </c>
      <c r="D20" s="117">
        <v>15</v>
      </c>
      <c r="E20" s="117" t="s">
        <v>33</v>
      </c>
      <c r="F20" s="117" t="s">
        <v>33</v>
      </c>
      <c r="G20" s="117" t="s">
        <v>33</v>
      </c>
      <c r="H20" s="117"/>
      <c r="I20" s="117" t="s">
        <v>33</v>
      </c>
      <c r="J20" s="117" t="s">
        <v>33</v>
      </c>
      <c r="K20" s="117" t="s">
        <v>33</v>
      </c>
      <c r="L20" s="117" t="s">
        <v>33</v>
      </c>
      <c r="M20" s="117" t="s">
        <v>33</v>
      </c>
      <c r="N20" s="117"/>
      <c r="O20" s="164" t="s">
        <v>33</v>
      </c>
      <c r="P20" s="117" t="s">
        <v>33</v>
      </c>
      <c r="Q20" s="117" t="s">
        <v>33</v>
      </c>
      <c r="R20" s="117" t="s">
        <v>33</v>
      </c>
      <c r="S20" s="166" t="s">
        <v>33</v>
      </c>
      <c r="T20" s="125" t="s">
        <v>33</v>
      </c>
      <c r="U20" s="125" t="s">
        <v>33</v>
      </c>
      <c r="V20" s="236" t="s">
        <v>33</v>
      </c>
      <c r="W20" s="117" t="s">
        <v>33</v>
      </c>
      <c r="X20" s="117" t="s">
        <v>33</v>
      </c>
      <c r="Y20" s="117" t="s">
        <v>33</v>
      </c>
      <c r="Z20" s="125" t="s">
        <v>33</v>
      </c>
    </row>
    <row r="21" spans="1:26" ht="75" x14ac:dyDescent="0.25">
      <c r="A21" s="280"/>
      <c r="B21" s="280"/>
      <c r="C21" s="169" t="s">
        <v>637</v>
      </c>
      <c r="D21" s="117">
        <v>15</v>
      </c>
      <c r="E21" s="117" t="s">
        <v>827</v>
      </c>
      <c r="F21" s="117">
        <v>2</v>
      </c>
      <c r="G21" s="117" t="s">
        <v>832</v>
      </c>
      <c r="H21" s="117"/>
      <c r="I21" s="117" t="s">
        <v>618</v>
      </c>
      <c r="J21" s="117">
        <v>10</v>
      </c>
      <c r="K21" s="117" t="s">
        <v>835</v>
      </c>
      <c r="L21" s="117" t="s">
        <v>665</v>
      </c>
      <c r="M21" s="117" t="s">
        <v>667</v>
      </c>
      <c r="N21" s="117"/>
      <c r="O21" s="164" t="s">
        <v>841</v>
      </c>
      <c r="P21" s="117" t="s">
        <v>33</v>
      </c>
      <c r="Q21" s="117" t="s">
        <v>33</v>
      </c>
      <c r="R21" s="117" t="s">
        <v>33</v>
      </c>
      <c r="S21" s="166" t="s">
        <v>629</v>
      </c>
      <c r="T21" s="125" t="s">
        <v>628</v>
      </c>
      <c r="U21" s="125" t="s">
        <v>630</v>
      </c>
      <c r="V21" s="236" t="s">
        <v>843</v>
      </c>
      <c r="W21" s="117" t="s">
        <v>683</v>
      </c>
      <c r="X21" s="117">
        <v>0.03</v>
      </c>
      <c r="Y21" s="117" t="s">
        <v>631</v>
      </c>
      <c r="Z21" s="125" t="s">
        <v>633</v>
      </c>
    </row>
    <row r="22" spans="1:26" ht="75" x14ac:dyDescent="0.25">
      <c r="A22" s="280"/>
      <c r="B22" s="280"/>
      <c r="C22" s="169" t="s">
        <v>638</v>
      </c>
      <c r="D22" s="117">
        <v>15</v>
      </c>
      <c r="E22" s="117" t="s">
        <v>830</v>
      </c>
      <c r="F22" s="117">
        <v>1</v>
      </c>
      <c r="G22" s="117" t="s">
        <v>833</v>
      </c>
      <c r="H22" s="117"/>
      <c r="I22" s="117" t="s">
        <v>618</v>
      </c>
      <c r="J22" s="117">
        <v>20</v>
      </c>
      <c r="K22" s="117" t="s">
        <v>835</v>
      </c>
      <c r="L22" s="117" t="s">
        <v>669</v>
      </c>
      <c r="M22" s="117" t="s">
        <v>667</v>
      </c>
      <c r="N22" s="117"/>
      <c r="O22" s="164" t="s">
        <v>840</v>
      </c>
      <c r="P22" s="117" t="s">
        <v>33</v>
      </c>
      <c r="Q22" s="117" t="s">
        <v>33</v>
      </c>
      <c r="R22" s="117" t="s">
        <v>33</v>
      </c>
      <c r="S22" s="166" t="s">
        <v>629</v>
      </c>
      <c r="T22" s="125" t="s">
        <v>628</v>
      </c>
      <c r="U22" s="125" t="s">
        <v>630</v>
      </c>
      <c r="V22" s="236" t="s">
        <v>843</v>
      </c>
      <c r="W22" s="117" t="s">
        <v>683</v>
      </c>
      <c r="X22" s="117">
        <v>0.05</v>
      </c>
      <c r="Y22" s="117" t="s">
        <v>631</v>
      </c>
      <c r="Z22" s="125" t="s">
        <v>633</v>
      </c>
    </row>
    <row r="23" spans="1:26" ht="15.75" x14ac:dyDescent="0.25">
      <c r="A23" s="280"/>
      <c r="B23" s="280"/>
      <c r="C23" s="169" t="s">
        <v>14</v>
      </c>
      <c r="D23" s="117">
        <v>15</v>
      </c>
      <c r="E23" s="117" t="s">
        <v>33</v>
      </c>
      <c r="F23" s="117" t="s">
        <v>33</v>
      </c>
      <c r="G23" s="117" t="s">
        <v>33</v>
      </c>
      <c r="H23" s="117"/>
      <c r="I23" s="117" t="s">
        <v>33</v>
      </c>
      <c r="J23" s="117" t="s">
        <v>33</v>
      </c>
      <c r="K23" s="117" t="s">
        <v>33</v>
      </c>
      <c r="L23" s="117" t="s">
        <v>33</v>
      </c>
      <c r="M23" s="117" t="s">
        <v>33</v>
      </c>
      <c r="N23" s="117"/>
      <c r="O23" s="164" t="s">
        <v>33</v>
      </c>
      <c r="P23" s="117" t="s">
        <v>33</v>
      </c>
      <c r="Q23" s="117" t="s">
        <v>33</v>
      </c>
      <c r="R23" s="117" t="s">
        <v>33</v>
      </c>
      <c r="S23" s="166" t="s">
        <v>33</v>
      </c>
      <c r="T23" s="125" t="s">
        <v>33</v>
      </c>
      <c r="U23" s="125" t="s">
        <v>33</v>
      </c>
      <c r="V23" s="236" t="s">
        <v>33</v>
      </c>
      <c r="W23" s="117" t="s">
        <v>33</v>
      </c>
      <c r="X23" s="117" t="s">
        <v>33</v>
      </c>
      <c r="Y23" s="117" t="s">
        <v>33</v>
      </c>
      <c r="Z23" s="125" t="s">
        <v>33</v>
      </c>
    </row>
    <row r="24" spans="1:26" ht="75" x14ac:dyDescent="0.25">
      <c r="A24" s="280"/>
      <c r="B24" s="280"/>
      <c r="C24" s="169" t="s">
        <v>15</v>
      </c>
      <c r="D24" s="117">
        <v>15</v>
      </c>
      <c r="E24" s="117" t="s">
        <v>829</v>
      </c>
      <c r="F24" s="117">
        <v>2</v>
      </c>
      <c r="G24" s="117" t="s">
        <v>620</v>
      </c>
      <c r="H24" s="117"/>
      <c r="I24" s="117" t="s">
        <v>618</v>
      </c>
      <c r="J24" s="117">
        <v>10</v>
      </c>
      <c r="K24" s="117" t="s">
        <v>835</v>
      </c>
      <c r="L24" s="117" t="s">
        <v>665</v>
      </c>
      <c r="M24" s="117" t="s">
        <v>667</v>
      </c>
      <c r="N24" s="117"/>
      <c r="O24" s="164" t="s">
        <v>625</v>
      </c>
      <c r="P24" s="117" t="s">
        <v>33</v>
      </c>
      <c r="Q24" s="117" t="s">
        <v>33</v>
      </c>
      <c r="R24" s="117" t="s">
        <v>33</v>
      </c>
      <c r="S24" s="166" t="s">
        <v>629</v>
      </c>
      <c r="T24" s="125" t="s">
        <v>628</v>
      </c>
      <c r="U24" s="125" t="s">
        <v>630</v>
      </c>
      <c r="V24" s="236" t="s">
        <v>843</v>
      </c>
      <c r="W24" s="117" t="s">
        <v>683</v>
      </c>
      <c r="X24" s="117">
        <v>0.03</v>
      </c>
      <c r="Y24" s="117" t="s">
        <v>631</v>
      </c>
      <c r="Z24" s="125" t="s">
        <v>633</v>
      </c>
    </row>
    <row r="25" spans="1:26" ht="75" x14ac:dyDescent="0.25">
      <c r="A25" s="280"/>
      <c r="B25" s="280"/>
      <c r="C25" s="169" t="s">
        <v>16</v>
      </c>
      <c r="D25" s="117">
        <v>15</v>
      </c>
      <c r="E25" s="117" t="s">
        <v>828</v>
      </c>
      <c r="F25" s="117">
        <v>2</v>
      </c>
      <c r="G25" s="117" t="s">
        <v>831</v>
      </c>
      <c r="H25" s="117"/>
      <c r="I25" s="117" t="s">
        <v>618</v>
      </c>
      <c r="J25" s="117">
        <v>10</v>
      </c>
      <c r="K25" s="117" t="s">
        <v>835</v>
      </c>
      <c r="L25" s="117" t="s">
        <v>665</v>
      </c>
      <c r="M25" s="117" t="s">
        <v>667</v>
      </c>
      <c r="N25" s="117"/>
      <c r="O25" s="164" t="s">
        <v>623</v>
      </c>
      <c r="P25" s="117" t="s">
        <v>33</v>
      </c>
      <c r="Q25" s="117" t="s">
        <v>33</v>
      </c>
      <c r="R25" s="117" t="s">
        <v>33</v>
      </c>
      <c r="S25" s="166" t="s">
        <v>629</v>
      </c>
      <c r="T25" s="125" t="s">
        <v>628</v>
      </c>
      <c r="U25" s="125" t="s">
        <v>630</v>
      </c>
      <c r="V25" s="236" t="s">
        <v>843</v>
      </c>
      <c r="W25" s="117" t="s">
        <v>683</v>
      </c>
      <c r="X25" s="117">
        <v>0.03</v>
      </c>
      <c r="Y25" s="117" t="s">
        <v>631</v>
      </c>
      <c r="Z25" s="125" t="s">
        <v>633</v>
      </c>
    </row>
    <row r="26" spans="1:26" ht="75" x14ac:dyDescent="0.25">
      <c r="A26" s="280"/>
      <c r="B26" s="280"/>
      <c r="C26" s="169" t="s">
        <v>639</v>
      </c>
      <c r="D26" s="117">
        <v>15</v>
      </c>
      <c r="E26" s="117" t="s">
        <v>827</v>
      </c>
      <c r="F26" s="117">
        <v>1</v>
      </c>
      <c r="G26" s="117" t="s">
        <v>832</v>
      </c>
      <c r="H26" s="117"/>
      <c r="I26" s="117" t="s">
        <v>618</v>
      </c>
      <c r="J26" s="117">
        <v>10</v>
      </c>
      <c r="K26" s="117" t="s">
        <v>835</v>
      </c>
      <c r="L26" s="117" t="s">
        <v>665</v>
      </c>
      <c r="M26" s="117" t="s">
        <v>667</v>
      </c>
      <c r="N26" s="117"/>
      <c r="O26" s="164" t="s">
        <v>626</v>
      </c>
      <c r="P26" s="117" t="s">
        <v>33</v>
      </c>
      <c r="Q26" s="117" t="s">
        <v>33</v>
      </c>
      <c r="R26" s="117" t="s">
        <v>33</v>
      </c>
      <c r="S26" s="166" t="s">
        <v>629</v>
      </c>
      <c r="T26" s="125" t="s">
        <v>628</v>
      </c>
      <c r="U26" s="125" t="s">
        <v>630</v>
      </c>
      <c r="V26" s="236" t="s">
        <v>843</v>
      </c>
      <c r="W26" s="117" t="s">
        <v>683</v>
      </c>
      <c r="X26" s="117">
        <v>0.03</v>
      </c>
      <c r="Y26" s="117" t="s">
        <v>631</v>
      </c>
      <c r="Z26" s="125" t="s">
        <v>633</v>
      </c>
    </row>
    <row r="27" spans="1:26" ht="75" x14ac:dyDescent="0.25">
      <c r="A27" s="280"/>
      <c r="B27" s="280"/>
      <c r="C27" s="169" t="s">
        <v>640</v>
      </c>
      <c r="D27" s="117">
        <v>15</v>
      </c>
      <c r="E27" s="117" t="s">
        <v>828</v>
      </c>
      <c r="F27" s="117">
        <v>1</v>
      </c>
      <c r="G27" s="117" t="s">
        <v>831</v>
      </c>
      <c r="H27" s="117"/>
      <c r="I27" s="117" t="s">
        <v>618</v>
      </c>
      <c r="J27" s="117">
        <v>10</v>
      </c>
      <c r="K27" s="117" t="s">
        <v>835</v>
      </c>
      <c r="L27" s="117" t="s">
        <v>665</v>
      </c>
      <c r="M27" s="117" t="s">
        <v>667</v>
      </c>
      <c r="N27" s="117"/>
      <c r="O27" s="164" t="s">
        <v>841</v>
      </c>
      <c r="P27" s="117" t="s">
        <v>33</v>
      </c>
      <c r="Q27" s="117" t="s">
        <v>33</v>
      </c>
      <c r="R27" s="117" t="s">
        <v>33</v>
      </c>
      <c r="S27" s="166" t="s">
        <v>629</v>
      </c>
      <c r="T27" s="125" t="s">
        <v>628</v>
      </c>
      <c r="U27" s="125" t="s">
        <v>630</v>
      </c>
      <c r="V27" s="236" t="s">
        <v>843</v>
      </c>
      <c r="W27" s="117" t="s">
        <v>683</v>
      </c>
      <c r="X27" s="117">
        <v>0.02</v>
      </c>
      <c r="Y27" s="117" t="s">
        <v>631</v>
      </c>
      <c r="Z27" s="125" t="s">
        <v>633</v>
      </c>
    </row>
    <row r="28" spans="1:26" ht="18" x14ac:dyDescent="0.25">
      <c r="A28" s="280"/>
      <c r="B28" s="280"/>
      <c r="C28" s="169" t="s">
        <v>641</v>
      </c>
      <c r="D28" s="117">
        <v>15</v>
      </c>
      <c r="E28" s="117" t="s">
        <v>33</v>
      </c>
      <c r="F28" s="117" t="s">
        <v>33</v>
      </c>
      <c r="G28" s="117" t="s">
        <v>33</v>
      </c>
      <c r="H28" s="117"/>
      <c r="I28" s="117" t="s">
        <v>33</v>
      </c>
      <c r="J28" s="117" t="s">
        <v>33</v>
      </c>
      <c r="K28" s="117" t="s">
        <v>33</v>
      </c>
      <c r="L28" s="117" t="s">
        <v>33</v>
      </c>
      <c r="M28" s="117" t="s">
        <v>33</v>
      </c>
      <c r="N28" s="117"/>
      <c r="O28" s="164" t="s">
        <v>33</v>
      </c>
      <c r="P28" s="117" t="s">
        <v>33</v>
      </c>
      <c r="Q28" s="117" t="s">
        <v>33</v>
      </c>
      <c r="R28" s="117" t="s">
        <v>33</v>
      </c>
      <c r="S28" s="166" t="s">
        <v>33</v>
      </c>
      <c r="T28" s="125" t="s">
        <v>33</v>
      </c>
      <c r="U28" s="125" t="s">
        <v>33</v>
      </c>
      <c r="V28" s="236" t="s">
        <v>33</v>
      </c>
      <c r="W28" s="117" t="s">
        <v>33</v>
      </c>
      <c r="X28" s="117" t="s">
        <v>33</v>
      </c>
      <c r="Y28" s="117" t="s">
        <v>33</v>
      </c>
      <c r="Z28" s="125" t="s">
        <v>33</v>
      </c>
    </row>
    <row r="29" spans="1:26" ht="18" x14ac:dyDescent="0.25">
      <c r="A29" s="280"/>
      <c r="B29" s="281"/>
      <c r="C29" s="170" t="s">
        <v>642</v>
      </c>
      <c r="D29" s="167">
        <v>15</v>
      </c>
      <c r="E29" s="167" t="s">
        <v>33</v>
      </c>
      <c r="F29" s="167" t="s">
        <v>33</v>
      </c>
      <c r="G29" s="167" t="s">
        <v>33</v>
      </c>
      <c r="H29" s="167"/>
      <c r="I29" s="167" t="s">
        <v>33</v>
      </c>
      <c r="J29" s="167" t="s">
        <v>33</v>
      </c>
      <c r="K29" s="167" t="s">
        <v>33</v>
      </c>
      <c r="L29" s="167" t="s">
        <v>33</v>
      </c>
      <c r="M29" s="167" t="s">
        <v>33</v>
      </c>
      <c r="N29" s="167"/>
      <c r="O29" s="167" t="s">
        <v>33</v>
      </c>
      <c r="P29" s="167" t="s">
        <v>33</v>
      </c>
      <c r="Q29" s="167" t="s">
        <v>33</v>
      </c>
      <c r="R29" s="167" t="s">
        <v>33</v>
      </c>
      <c r="S29" s="171" t="s">
        <v>33</v>
      </c>
      <c r="T29" s="168" t="s">
        <v>33</v>
      </c>
      <c r="U29" s="168" t="s">
        <v>33</v>
      </c>
      <c r="V29" s="237" t="s">
        <v>33</v>
      </c>
      <c r="W29" s="167" t="s">
        <v>33</v>
      </c>
      <c r="X29" s="167" t="s">
        <v>33</v>
      </c>
      <c r="Y29" s="167" t="s">
        <v>33</v>
      </c>
      <c r="Z29" s="167" t="s">
        <v>33</v>
      </c>
    </row>
    <row r="30" spans="1:26" ht="75" x14ac:dyDescent="0.25">
      <c r="A30" s="280"/>
      <c r="B30" s="279" t="s">
        <v>221</v>
      </c>
      <c r="C30" s="169" t="s">
        <v>635</v>
      </c>
      <c r="D30" s="117">
        <v>8</v>
      </c>
      <c r="E30" s="117" t="s">
        <v>829</v>
      </c>
      <c r="F30" s="117">
        <v>2</v>
      </c>
      <c r="G30" s="117" t="s">
        <v>620</v>
      </c>
      <c r="H30" s="117"/>
      <c r="I30" s="117" t="s">
        <v>618</v>
      </c>
      <c r="J30" s="117">
        <v>10</v>
      </c>
      <c r="K30" s="117" t="s">
        <v>835</v>
      </c>
      <c r="L30" s="117" t="s">
        <v>836</v>
      </c>
      <c r="M30" s="117" t="s">
        <v>667</v>
      </c>
      <c r="N30" s="117"/>
      <c r="O30" s="164" t="s">
        <v>846</v>
      </c>
      <c r="P30" s="117" t="s">
        <v>33</v>
      </c>
      <c r="Q30" s="117" t="s">
        <v>33</v>
      </c>
      <c r="R30" s="117" t="s">
        <v>33</v>
      </c>
      <c r="S30" s="166" t="s">
        <v>629</v>
      </c>
      <c r="T30" s="125" t="s">
        <v>628</v>
      </c>
      <c r="U30" s="125" t="s">
        <v>630</v>
      </c>
      <c r="V30" s="117" t="s">
        <v>842</v>
      </c>
      <c r="W30" s="117" t="s">
        <v>683</v>
      </c>
      <c r="X30" s="117">
        <v>0.09</v>
      </c>
      <c r="Y30" s="117" t="s">
        <v>631</v>
      </c>
      <c r="Z30" s="125" t="s">
        <v>633</v>
      </c>
    </row>
    <row r="31" spans="1:26" ht="75" x14ac:dyDescent="0.25">
      <c r="A31" s="280"/>
      <c r="B31" s="280"/>
      <c r="C31" s="169" t="s">
        <v>636</v>
      </c>
      <c r="D31" s="117">
        <v>8</v>
      </c>
      <c r="E31" s="117" t="s">
        <v>828</v>
      </c>
      <c r="F31" s="117">
        <v>3</v>
      </c>
      <c r="G31" s="117" t="s">
        <v>831</v>
      </c>
      <c r="H31" s="117"/>
      <c r="I31" s="117" t="s">
        <v>618</v>
      </c>
      <c r="J31" s="117">
        <v>10</v>
      </c>
      <c r="K31" s="117" t="s">
        <v>835</v>
      </c>
      <c r="L31" s="117" t="s">
        <v>665</v>
      </c>
      <c r="M31" s="117" t="s">
        <v>667</v>
      </c>
      <c r="N31" s="117"/>
      <c r="O31" s="164" t="s">
        <v>624</v>
      </c>
      <c r="P31" s="117" t="s">
        <v>33</v>
      </c>
      <c r="Q31" s="117" t="s">
        <v>33</v>
      </c>
      <c r="R31" s="117" t="s">
        <v>33</v>
      </c>
      <c r="S31" s="166" t="s">
        <v>629</v>
      </c>
      <c r="T31" s="125" t="s">
        <v>628</v>
      </c>
      <c r="U31" s="125" t="s">
        <v>630</v>
      </c>
      <c r="V31" s="117" t="s">
        <v>842</v>
      </c>
      <c r="W31" s="117" t="s">
        <v>683</v>
      </c>
      <c r="X31" s="117">
        <v>0.04</v>
      </c>
      <c r="Y31" s="117" t="s">
        <v>631</v>
      </c>
      <c r="Z31" s="125" t="s">
        <v>633</v>
      </c>
    </row>
    <row r="32" spans="1:26" ht="75" x14ac:dyDescent="0.25">
      <c r="A32" s="280"/>
      <c r="B32" s="280"/>
      <c r="C32" s="169" t="s">
        <v>637</v>
      </c>
      <c r="D32" s="117">
        <v>8</v>
      </c>
      <c r="E32" s="117" t="s">
        <v>827</v>
      </c>
      <c r="F32" s="117">
        <v>2</v>
      </c>
      <c r="G32" s="117" t="s">
        <v>832</v>
      </c>
      <c r="H32" s="117"/>
      <c r="I32" s="117" t="s">
        <v>618</v>
      </c>
      <c r="J32" s="117">
        <v>20</v>
      </c>
      <c r="K32" s="117" t="s">
        <v>835</v>
      </c>
      <c r="L32" s="117" t="s">
        <v>669</v>
      </c>
      <c r="M32" s="117" t="s">
        <v>667</v>
      </c>
      <c r="N32" s="117"/>
      <c r="O32" s="164" t="s">
        <v>655</v>
      </c>
      <c r="P32" s="117" t="s">
        <v>33</v>
      </c>
      <c r="Q32" s="117" t="s">
        <v>33</v>
      </c>
      <c r="R32" s="117" t="s">
        <v>33</v>
      </c>
      <c r="S32" s="166" t="s">
        <v>629</v>
      </c>
      <c r="T32" s="125" t="s">
        <v>628</v>
      </c>
      <c r="U32" s="125" t="s">
        <v>630</v>
      </c>
      <c r="V32" s="117" t="s">
        <v>842</v>
      </c>
      <c r="W32" s="117" t="s">
        <v>683</v>
      </c>
      <c r="X32" s="117">
        <v>0.03</v>
      </c>
      <c r="Y32" s="117" t="s">
        <v>631</v>
      </c>
      <c r="Z32" s="125" t="s">
        <v>633</v>
      </c>
    </row>
    <row r="33" spans="1:26" ht="75" x14ac:dyDescent="0.25">
      <c r="A33" s="280"/>
      <c r="B33" s="280"/>
      <c r="C33" s="169" t="s">
        <v>638</v>
      </c>
      <c r="D33" s="117">
        <v>8</v>
      </c>
      <c r="E33" s="117" t="s">
        <v>830</v>
      </c>
      <c r="F33" s="117">
        <v>1</v>
      </c>
      <c r="G33" s="117" t="s">
        <v>833</v>
      </c>
      <c r="H33" s="117"/>
      <c r="I33" s="117" t="s">
        <v>618</v>
      </c>
      <c r="J33" s="117">
        <v>20</v>
      </c>
      <c r="K33" s="117" t="s">
        <v>835</v>
      </c>
      <c r="L33" s="117" t="s">
        <v>669</v>
      </c>
      <c r="M33" s="117" t="s">
        <v>667</v>
      </c>
      <c r="N33" s="117"/>
      <c r="O33" s="164" t="s">
        <v>840</v>
      </c>
      <c r="P33" s="117" t="s">
        <v>33</v>
      </c>
      <c r="Q33" s="117" t="s">
        <v>33</v>
      </c>
      <c r="R33" s="117" t="s">
        <v>33</v>
      </c>
      <c r="S33" s="166" t="s">
        <v>629</v>
      </c>
      <c r="T33" s="125" t="s">
        <v>628</v>
      </c>
      <c r="U33" s="125" t="s">
        <v>630</v>
      </c>
      <c r="V33" s="117" t="s">
        <v>842</v>
      </c>
      <c r="W33" s="117" t="s">
        <v>683</v>
      </c>
      <c r="X33" s="117">
        <v>0.09</v>
      </c>
      <c r="Y33" s="117" t="s">
        <v>631</v>
      </c>
      <c r="Z33" s="125" t="s">
        <v>633</v>
      </c>
    </row>
    <row r="34" spans="1:26" ht="75" x14ac:dyDescent="0.25">
      <c r="A34" s="280"/>
      <c r="B34" s="280"/>
      <c r="C34" s="169" t="s">
        <v>14</v>
      </c>
      <c r="D34" s="117">
        <v>8</v>
      </c>
      <c r="E34" s="117" t="s">
        <v>830</v>
      </c>
      <c r="F34" s="117">
        <v>2</v>
      </c>
      <c r="G34" s="117" t="s">
        <v>833</v>
      </c>
      <c r="H34" s="117"/>
      <c r="I34" s="117" t="s">
        <v>618</v>
      </c>
      <c r="J34" s="117">
        <v>20</v>
      </c>
      <c r="K34" s="117" t="s">
        <v>835</v>
      </c>
      <c r="L34" s="117" t="s">
        <v>669</v>
      </c>
      <c r="M34" s="117" t="s">
        <v>667</v>
      </c>
      <c r="N34" s="117"/>
      <c r="O34" s="164" t="s">
        <v>624</v>
      </c>
      <c r="P34" s="117" t="s">
        <v>33</v>
      </c>
      <c r="Q34" s="117" t="s">
        <v>33</v>
      </c>
      <c r="R34" s="117" t="s">
        <v>33</v>
      </c>
      <c r="S34" s="166" t="s">
        <v>629</v>
      </c>
      <c r="T34" s="125" t="s">
        <v>628</v>
      </c>
      <c r="U34" s="125" t="s">
        <v>630</v>
      </c>
      <c r="V34" s="117" t="s">
        <v>842</v>
      </c>
      <c r="W34" s="117" t="s">
        <v>683</v>
      </c>
      <c r="X34" s="117">
        <v>0.08</v>
      </c>
      <c r="Y34" s="117" t="s">
        <v>631</v>
      </c>
      <c r="Z34" s="125" t="s">
        <v>633</v>
      </c>
    </row>
    <row r="35" spans="1:26" ht="75" x14ac:dyDescent="0.25">
      <c r="A35" s="280"/>
      <c r="B35" s="280"/>
      <c r="C35" s="169" t="s">
        <v>15</v>
      </c>
      <c r="D35" s="117">
        <v>8</v>
      </c>
      <c r="E35" s="117" t="s">
        <v>829</v>
      </c>
      <c r="F35" s="117">
        <v>1</v>
      </c>
      <c r="G35" s="117" t="s">
        <v>620</v>
      </c>
      <c r="H35" s="117"/>
      <c r="I35" s="117" t="s">
        <v>618</v>
      </c>
      <c r="J35" s="117">
        <v>20</v>
      </c>
      <c r="K35" s="117" t="s">
        <v>835</v>
      </c>
      <c r="L35" s="117" t="s">
        <v>669</v>
      </c>
      <c r="M35" s="117" t="s">
        <v>667</v>
      </c>
      <c r="N35" s="117"/>
      <c r="O35" s="164" t="s">
        <v>839</v>
      </c>
      <c r="P35" s="117" t="s">
        <v>33</v>
      </c>
      <c r="Q35" s="117" t="s">
        <v>33</v>
      </c>
      <c r="R35" s="117" t="s">
        <v>33</v>
      </c>
      <c r="S35" s="166" t="s">
        <v>629</v>
      </c>
      <c r="T35" s="125" t="s">
        <v>628</v>
      </c>
      <c r="U35" s="125" t="s">
        <v>630</v>
      </c>
      <c r="V35" s="117" t="s">
        <v>842</v>
      </c>
      <c r="W35" s="117" t="s">
        <v>683</v>
      </c>
      <c r="X35" s="117">
        <v>0.04</v>
      </c>
      <c r="Y35" s="117" t="s">
        <v>631</v>
      </c>
      <c r="Z35" s="125" t="s">
        <v>633</v>
      </c>
    </row>
    <row r="36" spans="1:26" ht="75" x14ac:dyDescent="0.25">
      <c r="A36" s="280"/>
      <c r="B36" s="280"/>
      <c r="C36" s="169" t="s">
        <v>16</v>
      </c>
      <c r="D36" s="117">
        <v>8</v>
      </c>
      <c r="E36" s="117" t="s">
        <v>828</v>
      </c>
      <c r="F36" s="117">
        <v>2</v>
      </c>
      <c r="G36" s="117" t="s">
        <v>831</v>
      </c>
      <c r="H36" s="117"/>
      <c r="I36" s="117" t="s">
        <v>618</v>
      </c>
      <c r="J36" s="117">
        <v>10</v>
      </c>
      <c r="K36" s="117" t="s">
        <v>835</v>
      </c>
      <c r="L36" s="117" t="s">
        <v>665</v>
      </c>
      <c r="M36" s="117" t="s">
        <v>667</v>
      </c>
      <c r="N36" s="117"/>
      <c r="O36" s="164" t="s">
        <v>623</v>
      </c>
      <c r="P36" s="117" t="s">
        <v>33</v>
      </c>
      <c r="Q36" s="117" t="s">
        <v>33</v>
      </c>
      <c r="R36" s="117" t="s">
        <v>33</v>
      </c>
      <c r="S36" s="166" t="s">
        <v>629</v>
      </c>
      <c r="T36" s="125" t="s">
        <v>628</v>
      </c>
      <c r="U36" s="125" t="s">
        <v>630</v>
      </c>
      <c r="V36" s="117" t="s">
        <v>842</v>
      </c>
      <c r="W36" s="117" t="s">
        <v>683</v>
      </c>
      <c r="X36" s="117">
        <v>0.04</v>
      </c>
      <c r="Y36" s="117" t="s">
        <v>631</v>
      </c>
      <c r="Z36" s="125" t="s">
        <v>633</v>
      </c>
    </row>
    <row r="37" spans="1:26" ht="75" x14ac:dyDescent="0.25">
      <c r="A37" s="280"/>
      <c r="B37" s="280"/>
      <c r="C37" s="169" t="s">
        <v>639</v>
      </c>
      <c r="D37" s="117">
        <v>8</v>
      </c>
      <c r="E37" s="117" t="s">
        <v>827</v>
      </c>
      <c r="F37" s="117">
        <v>1</v>
      </c>
      <c r="G37" s="117" t="s">
        <v>832</v>
      </c>
      <c r="H37" s="117"/>
      <c r="I37" s="117" t="s">
        <v>618</v>
      </c>
      <c r="J37" s="117">
        <v>10</v>
      </c>
      <c r="K37" s="117" t="s">
        <v>835</v>
      </c>
      <c r="L37" s="117" t="s">
        <v>665</v>
      </c>
      <c r="M37" s="117" t="s">
        <v>667</v>
      </c>
      <c r="N37" s="117"/>
      <c r="O37" s="164" t="s">
        <v>626</v>
      </c>
      <c r="P37" s="117" t="s">
        <v>33</v>
      </c>
      <c r="Q37" s="117" t="s">
        <v>33</v>
      </c>
      <c r="R37" s="117" t="s">
        <v>33</v>
      </c>
      <c r="S37" s="166" t="s">
        <v>629</v>
      </c>
      <c r="T37" s="125" t="s">
        <v>628</v>
      </c>
      <c r="U37" s="125" t="s">
        <v>630</v>
      </c>
      <c r="V37" s="117" t="s">
        <v>842</v>
      </c>
      <c r="W37" s="117" t="s">
        <v>683</v>
      </c>
      <c r="X37" s="117">
        <v>0.05</v>
      </c>
      <c r="Y37" s="117" t="s">
        <v>631</v>
      </c>
      <c r="Z37" s="125" t="s">
        <v>633</v>
      </c>
    </row>
    <row r="38" spans="1:26" ht="75" x14ac:dyDescent="0.25">
      <c r="A38" s="280"/>
      <c r="B38" s="280"/>
      <c r="C38" s="169" t="s">
        <v>640</v>
      </c>
      <c r="D38" s="117">
        <v>8</v>
      </c>
      <c r="E38" s="117" t="s">
        <v>828</v>
      </c>
      <c r="F38" s="117">
        <v>1</v>
      </c>
      <c r="G38" s="117" t="s">
        <v>831</v>
      </c>
      <c r="H38" s="117"/>
      <c r="I38" s="117" t="s">
        <v>618</v>
      </c>
      <c r="J38" s="117">
        <v>30</v>
      </c>
      <c r="K38" s="117" t="s">
        <v>835</v>
      </c>
      <c r="L38" s="117" t="s">
        <v>837</v>
      </c>
      <c r="M38" s="117" t="s">
        <v>667</v>
      </c>
      <c r="N38" s="117"/>
      <c r="O38" s="164" t="s">
        <v>627</v>
      </c>
      <c r="P38" s="117" t="s">
        <v>33</v>
      </c>
      <c r="Q38" s="117" t="s">
        <v>33</v>
      </c>
      <c r="R38" s="117" t="s">
        <v>33</v>
      </c>
      <c r="S38" s="166" t="s">
        <v>629</v>
      </c>
      <c r="T38" s="125" t="s">
        <v>628</v>
      </c>
      <c r="U38" s="125" t="s">
        <v>630</v>
      </c>
      <c r="V38" s="117" t="s">
        <v>842</v>
      </c>
      <c r="W38" s="117" t="s">
        <v>683</v>
      </c>
      <c r="X38" s="117">
        <v>0.02</v>
      </c>
      <c r="Y38" s="117" t="s">
        <v>631</v>
      </c>
      <c r="Z38" s="125" t="s">
        <v>633</v>
      </c>
    </row>
    <row r="39" spans="1:26" ht="75" x14ac:dyDescent="0.25">
      <c r="A39" s="280"/>
      <c r="B39" s="280"/>
      <c r="C39" s="169" t="s">
        <v>641</v>
      </c>
      <c r="D39" s="117">
        <v>8</v>
      </c>
      <c r="E39" s="117" t="s">
        <v>826</v>
      </c>
      <c r="F39" s="117">
        <v>1</v>
      </c>
      <c r="G39" s="117" t="s">
        <v>834</v>
      </c>
      <c r="H39" s="117"/>
      <c r="I39" s="117" t="s">
        <v>618</v>
      </c>
      <c r="J39" s="117">
        <v>40</v>
      </c>
      <c r="K39" s="117" t="s">
        <v>835</v>
      </c>
      <c r="L39" s="117" t="s">
        <v>836</v>
      </c>
      <c r="M39" s="117" t="s">
        <v>838</v>
      </c>
      <c r="N39" s="117"/>
      <c r="O39" s="117" t="s">
        <v>676</v>
      </c>
      <c r="P39" s="117" t="s">
        <v>33</v>
      </c>
      <c r="Q39" s="117" t="s">
        <v>33</v>
      </c>
      <c r="R39" s="117" t="s">
        <v>33</v>
      </c>
      <c r="S39" s="166" t="s">
        <v>629</v>
      </c>
      <c r="T39" s="125" t="s">
        <v>628</v>
      </c>
      <c r="U39" s="125" t="s">
        <v>630</v>
      </c>
      <c r="V39" s="117" t="s">
        <v>842</v>
      </c>
      <c r="W39" s="117" t="s">
        <v>683</v>
      </c>
      <c r="X39" s="117">
        <v>0.05</v>
      </c>
      <c r="Y39" s="117" t="s">
        <v>631</v>
      </c>
      <c r="Z39" s="125" t="s">
        <v>633</v>
      </c>
    </row>
    <row r="40" spans="1:26" ht="45" x14ac:dyDescent="0.25">
      <c r="A40" s="281"/>
      <c r="B40" s="281"/>
      <c r="C40" s="170" t="s">
        <v>642</v>
      </c>
      <c r="D40" s="167">
        <v>8</v>
      </c>
      <c r="E40" s="167" t="s">
        <v>33</v>
      </c>
      <c r="F40" s="167" t="s">
        <v>33</v>
      </c>
      <c r="G40" s="167" t="s">
        <v>33</v>
      </c>
      <c r="H40" s="167"/>
      <c r="I40" s="167" t="s">
        <v>618</v>
      </c>
      <c r="J40" s="167" t="s">
        <v>33</v>
      </c>
      <c r="K40" s="167" t="s">
        <v>33</v>
      </c>
      <c r="L40" s="167" t="s">
        <v>33</v>
      </c>
      <c r="M40" s="167" t="s">
        <v>33</v>
      </c>
      <c r="N40" s="167"/>
      <c r="O40" s="167" t="s">
        <v>33</v>
      </c>
      <c r="P40" s="167" t="s">
        <v>33</v>
      </c>
      <c r="Q40" s="167" t="s">
        <v>33</v>
      </c>
      <c r="R40" s="167" t="s">
        <v>33</v>
      </c>
      <c r="S40" s="171" t="s">
        <v>629</v>
      </c>
      <c r="T40" s="168" t="s">
        <v>628</v>
      </c>
      <c r="U40" s="168" t="s">
        <v>630</v>
      </c>
      <c r="V40" s="167" t="s">
        <v>842</v>
      </c>
      <c r="W40" s="167" t="s">
        <v>33</v>
      </c>
      <c r="X40" s="167" t="s">
        <v>33</v>
      </c>
      <c r="Y40" s="167" t="s">
        <v>33</v>
      </c>
      <c r="Z40" s="167" t="s">
        <v>33</v>
      </c>
    </row>
    <row r="41" spans="1:26" ht="75" x14ac:dyDescent="0.25">
      <c r="A41" s="282" t="s">
        <v>644</v>
      </c>
      <c r="B41" s="282" t="s">
        <v>25</v>
      </c>
      <c r="C41" s="172" t="s">
        <v>635</v>
      </c>
      <c r="D41" s="126">
        <v>20</v>
      </c>
      <c r="E41" s="126" t="s">
        <v>660</v>
      </c>
      <c r="F41" s="126">
        <v>2</v>
      </c>
      <c r="G41" s="117" t="s">
        <v>620</v>
      </c>
      <c r="H41" s="126"/>
      <c r="I41" s="126" t="s">
        <v>618</v>
      </c>
      <c r="J41" s="126">
        <v>10</v>
      </c>
      <c r="K41" s="126"/>
      <c r="L41" s="117" t="s">
        <v>665</v>
      </c>
      <c r="M41" s="126" t="s">
        <v>666</v>
      </c>
      <c r="N41" s="126"/>
      <c r="O41" s="174" t="s">
        <v>646</v>
      </c>
      <c r="P41" s="117" t="s">
        <v>33</v>
      </c>
      <c r="Q41" s="117" t="s">
        <v>33</v>
      </c>
      <c r="R41" s="117" t="s">
        <v>33</v>
      </c>
      <c r="S41" s="166" t="s">
        <v>629</v>
      </c>
      <c r="T41" s="125" t="s">
        <v>628</v>
      </c>
      <c r="U41" s="125" t="s">
        <v>630</v>
      </c>
      <c r="V41" s="117" t="s">
        <v>684</v>
      </c>
      <c r="W41" s="117" t="s">
        <v>683</v>
      </c>
      <c r="X41" s="126">
        <v>0.01</v>
      </c>
      <c r="Y41" s="117" t="s">
        <v>631</v>
      </c>
      <c r="Z41" s="125" t="s">
        <v>633</v>
      </c>
    </row>
    <row r="42" spans="1:26" ht="75" x14ac:dyDescent="0.25">
      <c r="A42" s="283"/>
      <c r="B42" s="283"/>
      <c r="C42" s="169" t="s">
        <v>636</v>
      </c>
      <c r="D42" s="117">
        <v>20</v>
      </c>
      <c r="E42" s="117" t="s">
        <v>663</v>
      </c>
      <c r="F42" s="117">
        <v>3</v>
      </c>
      <c r="G42" s="117" t="s">
        <v>622</v>
      </c>
      <c r="H42" s="117"/>
      <c r="I42" s="117" t="s">
        <v>618</v>
      </c>
      <c r="J42" s="117">
        <v>10</v>
      </c>
      <c r="K42" s="117"/>
      <c r="L42" s="117" t="s">
        <v>665</v>
      </c>
      <c r="M42" s="117" t="s">
        <v>667</v>
      </c>
      <c r="N42" s="117"/>
      <c r="O42" s="175" t="s">
        <v>652</v>
      </c>
      <c r="P42" s="117" t="s">
        <v>33</v>
      </c>
      <c r="Q42" s="117" t="s">
        <v>33</v>
      </c>
      <c r="R42" s="117" t="s">
        <v>33</v>
      </c>
      <c r="S42" s="166" t="s">
        <v>629</v>
      </c>
      <c r="T42" s="125" t="s">
        <v>628</v>
      </c>
      <c r="U42" s="125" t="s">
        <v>630</v>
      </c>
      <c r="V42" s="117" t="s">
        <v>684</v>
      </c>
      <c r="W42" s="117" t="s">
        <v>683</v>
      </c>
      <c r="X42" s="117">
        <v>0.02</v>
      </c>
      <c r="Y42" s="117" t="s">
        <v>631</v>
      </c>
      <c r="Z42" s="125" t="s">
        <v>633</v>
      </c>
    </row>
    <row r="43" spans="1:26" ht="75" x14ac:dyDescent="0.25">
      <c r="A43" s="283"/>
      <c r="B43" s="283"/>
      <c r="C43" s="169" t="s">
        <v>637</v>
      </c>
      <c r="D43" s="117">
        <v>20</v>
      </c>
      <c r="E43" s="117" t="s">
        <v>660</v>
      </c>
      <c r="F43" s="117">
        <v>1</v>
      </c>
      <c r="G43" s="117" t="s">
        <v>620</v>
      </c>
      <c r="H43" s="117"/>
      <c r="I43" s="117" t="s">
        <v>618</v>
      </c>
      <c r="J43" s="117">
        <v>10</v>
      </c>
      <c r="K43" s="117"/>
      <c r="L43" s="117" t="s">
        <v>665</v>
      </c>
      <c r="M43" s="117" t="s">
        <v>666</v>
      </c>
      <c r="N43" s="117"/>
      <c r="O43" s="175" t="s">
        <v>645</v>
      </c>
      <c r="P43" s="117" t="s">
        <v>33</v>
      </c>
      <c r="Q43" s="117" t="s">
        <v>33</v>
      </c>
      <c r="R43" s="117" t="s">
        <v>33</v>
      </c>
      <c r="S43" s="166" t="s">
        <v>629</v>
      </c>
      <c r="T43" s="125" t="s">
        <v>628</v>
      </c>
      <c r="U43" s="125" t="s">
        <v>630</v>
      </c>
      <c r="V43" s="117" t="s">
        <v>684</v>
      </c>
      <c r="W43" s="117" t="s">
        <v>683</v>
      </c>
      <c r="X43" s="117">
        <v>0.01</v>
      </c>
      <c r="Y43" s="117" t="s">
        <v>631</v>
      </c>
      <c r="Z43" s="125" t="s">
        <v>633</v>
      </c>
    </row>
    <row r="44" spans="1:26" ht="75" x14ac:dyDescent="0.25">
      <c r="A44" s="283"/>
      <c r="B44" s="283"/>
      <c r="C44" s="169" t="s">
        <v>638</v>
      </c>
      <c r="D44" s="117">
        <v>20</v>
      </c>
      <c r="E44" s="117" t="s">
        <v>661</v>
      </c>
      <c r="F44" s="117">
        <v>1</v>
      </c>
      <c r="G44" s="117" t="s">
        <v>657</v>
      </c>
      <c r="H44" s="117"/>
      <c r="I44" s="117" t="s">
        <v>618</v>
      </c>
      <c r="J44" s="117">
        <v>10</v>
      </c>
      <c r="K44" s="117"/>
      <c r="L44" s="117" t="s">
        <v>665</v>
      </c>
      <c r="M44" s="117" t="s">
        <v>667</v>
      </c>
      <c r="N44" s="117"/>
      <c r="O44" s="175" t="s">
        <v>648</v>
      </c>
      <c r="P44" s="117" t="s">
        <v>33</v>
      </c>
      <c r="Q44" s="117" t="s">
        <v>33</v>
      </c>
      <c r="R44" s="117" t="s">
        <v>33</v>
      </c>
      <c r="S44" s="166" t="s">
        <v>629</v>
      </c>
      <c r="T44" s="125" t="s">
        <v>628</v>
      </c>
      <c r="U44" s="125" t="s">
        <v>630</v>
      </c>
      <c r="V44" s="117" t="s">
        <v>684</v>
      </c>
      <c r="W44" s="117" t="s">
        <v>683</v>
      </c>
      <c r="X44" s="117">
        <v>0.01</v>
      </c>
      <c r="Y44" s="117" t="s">
        <v>631</v>
      </c>
      <c r="Z44" s="125" t="s">
        <v>633</v>
      </c>
    </row>
    <row r="45" spans="1:26" ht="75" x14ac:dyDescent="0.25">
      <c r="A45" s="283"/>
      <c r="B45" s="283"/>
      <c r="C45" s="169" t="s">
        <v>14</v>
      </c>
      <c r="D45" s="117">
        <v>20</v>
      </c>
      <c r="E45" s="117" t="s">
        <v>664</v>
      </c>
      <c r="F45" s="117">
        <v>2</v>
      </c>
      <c r="G45" s="117" t="s">
        <v>622</v>
      </c>
      <c r="H45" s="117"/>
      <c r="I45" s="117" t="s">
        <v>618</v>
      </c>
      <c r="J45" s="117">
        <v>10</v>
      </c>
      <c r="K45" s="117"/>
      <c r="L45" s="117" t="s">
        <v>665</v>
      </c>
      <c r="M45" s="117" t="s">
        <v>667</v>
      </c>
      <c r="N45" s="117"/>
      <c r="O45" s="175" t="s">
        <v>654</v>
      </c>
      <c r="P45" s="117" t="s">
        <v>33</v>
      </c>
      <c r="Q45" s="117" t="s">
        <v>33</v>
      </c>
      <c r="R45" s="117" t="s">
        <v>33</v>
      </c>
      <c r="S45" s="166" t="s">
        <v>629</v>
      </c>
      <c r="T45" s="125" t="s">
        <v>628</v>
      </c>
      <c r="U45" s="125" t="s">
        <v>630</v>
      </c>
      <c r="V45" s="117" t="s">
        <v>684</v>
      </c>
      <c r="W45" s="117" t="s">
        <v>683</v>
      </c>
      <c r="X45" s="117">
        <v>0.01</v>
      </c>
      <c r="Y45" s="117" t="s">
        <v>631</v>
      </c>
      <c r="Z45" s="125" t="s">
        <v>633</v>
      </c>
    </row>
    <row r="46" spans="1:26" ht="75" x14ac:dyDescent="0.25">
      <c r="A46" s="283"/>
      <c r="B46" s="283"/>
      <c r="C46" s="169" t="s">
        <v>15</v>
      </c>
      <c r="D46" s="117">
        <v>20</v>
      </c>
      <c r="E46" s="117" t="s">
        <v>662</v>
      </c>
      <c r="F46" s="117">
        <v>2</v>
      </c>
      <c r="G46" s="117" t="s">
        <v>658</v>
      </c>
      <c r="H46" s="117"/>
      <c r="I46" s="117" t="s">
        <v>618</v>
      </c>
      <c r="J46" s="117">
        <v>10</v>
      </c>
      <c r="K46" s="117"/>
      <c r="L46" s="117" t="s">
        <v>665</v>
      </c>
      <c r="M46" s="117" t="s">
        <v>666</v>
      </c>
      <c r="N46" s="117"/>
      <c r="O46" s="175" t="s">
        <v>650</v>
      </c>
      <c r="P46" s="117" t="s">
        <v>33</v>
      </c>
      <c r="Q46" s="117" t="s">
        <v>33</v>
      </c>
      <c r="R46" s="117" t="s">
        <v>33</v>
      </c>
      <c r="S46" s="166" t="s">
        <v>629</v>
      </c>
      <c r="T46" s="125" t="s">
        <v>628</v>
      </c>
      <c r="U46" s="125" t="s">
        <v>630</v>
      </c>
      <c r="V46" s="117" t="s">
        <v>684</v>
      </c>
      <c r="W46" s="117" t="s">
        <v>683</v>
      </c>
      <c r="X46" s="117">
        <v>0.01</v>
      </c>
      <c r="Y46" s="117" t="s">
        <v>631</v>
      </c>
      <c r="Z46" s="125" t="s">
        <v>633</v>
      </c>
    </row>
    <row r="47" spans="1:26" ht="75" x14ac:dyDescent="0.25">
      <c r="A47" s="283"/>
      <c r="B47" s="283"/>
      <c r="C47" s="169" t="s">
        <v>16</v>
      </c>
      <c r="D47" s="117">
        <v>20</v>
      </c>
      <c r="E47" s="117" t="s">
        <v>663</v>
      </c>
      <c r="F47" s="117">
        <v>2</v>
      </c>
      <c r="G47" s="117" t="s">
        <v>659</v>
      </c>
      <c r="H47" s="117"/>
      <c r="I47" s="117" t="s">
        <v>618</v>
      </c>
      <c r="J47" s="117">
        <v>10</v>
      </c>
      <c r="K47" s="117"/>
      <c r="L47" s="117" t="s">
        <v>665</v>
      </c>
      <c r="M47" s="117" t="s">
        <v>667</v>
      </c>
      <c r="N47" s="117"/>
      <c r="O47" s="175" t="s">
        <v>646</v>
      </c>
      <c r="P47" s="117" t="s">
        <v>33</v>
      </c>
      <c r="Q47" s="117" t="s">
        <v>33</v>
      </c>
      <c r="R47" s="117" t="s">
        <v>33</v>
      </c>
      <c r="S47" s="166" t="s">
        <v>629</v>
      </c>
      <c r="T47" s="125" t="s">
        <v>628</v>
      </c>
      <c r="U47" s="125" t="s">
        <v>630</v>
      </c>
      <c r="V47" s="117" t="s">
        <v>684</v>
      </c>
      <c r="W47" s="117" t="s">
        <v>683</v>
      </c>
      <c r="X47" s="117">
        <v>0.01</v>
      </c>
      <c r="Y47" s="117" t="s">
        <v>631</v>
      </c>
      <c r="Z47" s="125" t="s">
        <v>633</v>
      </c>
    </row>
    <row r="48" spans="1:26" ht="75" x14ac:dyDescent="0.25">
      <c r="A48" s="283"/>
      <c r="B48" s="283"/>
      <c r="C48" s="169" t="s">
        <v>639</v>
      </c>
      <c r="D48" s="117">
        <v>20</v>
      </c>
      <c r="E48" s="117" t="s">
        <v>662</v>
      </c>
      <c r="F48" s="117">
        <v>1</v>
      </c>
      <c r="G48" s="117" t="s">
        <v>658</v>
      </c>
      <c r="H48" s="117"/>
      <c r="I48" s="117" t="s">
        <v>618</v>
      </c>
      <c r="J48" s="117">
        <v>10</v>
      </c>
      <c r="K48" s="117"/>
      <c r="L48" s="117" t="s">
        <v>665</v>
      </c>
      <c r="M48" s="117" t="s">
        <v>666</v>
      </c>
      <c r="N48" s="117"/>
      <c r="O48" s="175" t="s">
        <v>649</v>
      </c>
      <c r="P48" s="117" t="s">
        <v>33</v>
      </c>
      <c r="Q48" s="117" t="s">
        <v>33</v>
      </c>
      <c r="R48" s="117" t="s">
        <v>33</v>
      </c>
      <c r="S48" s="166" t="s">
        <v>629</v>
      </c>
      <c r="T48" s="125" t="s">
        <v>628</v>
      </c>
      <c r="U48" s="125" t="s">
        <v>630</v>
      </c>
      <c r="V48" s="117" t="s">
        <v>684</v>
      </c>
      <c r="W48" s="117" t="s">
        <v>683</v>
      </c>
      <c r="X48" s="117">
        <v>0.01</v>
      </c>
      <c r="Y48" s="117" t="s">
        <v>631</v>
      </c>
      <c r="Z48" s="125" t="s">
        <v>633</v>
      </c>
    </row>
    <row r="49" spans="1:26" ht="75" x14ac:dyDescent="0.25">
      <c r="A49" s="283"/>
      <c r="B49" s="283"/>
      <c r="C49" s="169" t="s">
        <v>640</v>
      </c>
      <c r="D49" s="117">
        <v>20</v>
      </c>
      <c r="E49" s="117" t="s">
        <v>663</v>
      </c>
      <c r="F49" s="117">
        <v>1</v>
      </c>
      <c r="G49" s="117" t="s">
        <v>659</v>
      </c>
      <c r="H49" s="117"/>
      <c r="I49" s="117" t="s">
        <v>618</v>
      </c>
      <c r="J49" s="117">
        <v>10</v>
      </c>
      <c r="K49" s="117"/>
      <c r="L49" s="117" t="s">
        <v>665</v>
      </c>
      <c r="M49" s="117" t="s">
        <v>667</v>
      </c>
      <c r="N49" s="117"/>
      <c r="O49" s="175" t="s">
        <v>651</v>
      </c>
      <c r="P49" s="117" t="s">
        <v>33</v>
      </c>
      <c r="Q49" s="117" t="s">
        <v>33</v>
      </c>
      <c r="R49" s="117" t="s">
        <v>33</v>
      </c>
      <c r="S49" s="166" t="s">
        <v>629</v>
      </c>
      <c r="T49" s="125" t="s">
        <v>628</v>
      </c>
      <c r="U49" s="125" t="s">
        <v>630</v>
      </c>
      <c r="V49" s="117" t="s">
        <v>684</v>
      </c>
      <c r="W49" s="117" t="s">
        <v>683</v>
      </c>
      <c r="X49" s="117">
        <v>0.01</v>
      </c>
      <c r="Y49" s="117" t="s">
        <v>631</v>
      </c>
      <c r="Z49" s="125" t="s">
        <v>633</v>
      </c>
    </row>
    <row r="50" spans="1:26" ht="75" x14ac:dyDescent="0.25">
      <c r="A50" s="283"/>
      <c r="B50" s="283"/>
      <c r="C50" s="169" t="s">
        <v>641</v>
      </c>
      <c r="D50" s="117">
        <v>20</v>
      </c>
      <c r="E50" s="117" t="s">
        <v>660</v>
      </c>
      <c r="F50" s="117">
        <v>3</v>
      </c>
      <c r="G50" s="117" t="s">
        <v>620</v>
      </c>
      <c r="H50" s="117"/>
      <c r="I50" s="117" t="s">
        <v>618</v>
      </c>
      <c r="J50" s="117">
        <v>10</v>
      </c>
      <c r="K50" s="117"/>
      <c r="L50" s="117" t="s">
        <v>665</v>
      </c>
      <c r="M50" s="117" t="s">
        <v>666</v>
      </c>
      <c r="N50" s="117"/>
      <c r="O50" s="175" t="s">
        <v>647</v>
      </c>
      <c r="P50" s="117" t="s">
        <v>33</v>
      </c>
      <c r="Q50" s="117" t="s">
        <v>33</v>
      </c>
      <c r="R50" s="117" t="s">
        <v>33</v>
      </c>
      <c r="S50" s="166" t="s">
        <v>629</v>
      </c>
      <c r="T50" s="125" t="s">
        <v>628</v>
      </c>
      <c r="U50" s="125" t="s">
        <v>630</v>
      </c>
      <c r="V50" s="117" t="s">
        <v>684</v>
      </c>
      <c r="W50" s="117" t="s">
        <v>683</v>
      </c>
      <c r="X50" s="117">
        <v>0.02</v>
      </c>
      <c r="Y50" s="117" t="s">
        <v>631</v>
      </c>
      <c r="Z50" s="125" t="s">
        <v>633</v>
      </c>
    </row>
    <row r="51" spans="1:26" ht="45" x14ac:dyDescent="0.25">
      <c r="A51" s="283"/>
      <c r="B51" s="283"/>
      <c r="C51" s="170" t="s">
        <v>642</v>
      </c>
      <c r="D51" s="167">
        <v>20</v>
      </c>
      <c r="E51" s="167" t="s">
        <v>664</v>
      </c>
      <c r="F51" s="167">
        <v>1</v>
      </c>
      <c r="G51" s="167" t="s">
        <v>622</v>
      </c>
      <c r="H51" s="167"/>
      <c r="I51" s="167" t="s">
        <v>618</v>
      </c>
      <c r="J51" s="167">
        <v>10</v>
      </c>
      <c r="K51" s="167"/>
      <c r="L51" s="167" t="s">
        <v>665</v>
      </c>
      <c r="M51" s="167" t="s">
        <v>667</v>
      </c>
      <c r="N51" s="167"/>
      <c r="O51" s="176" t="s">
        <v>653</v>
      </c>
      <c r="P51" s="167" t="s">
        <v>33</v>
      </c>
      <c r="Q51" s="167" t="s">
        <v>33</v>
      </c>
      <c r="R51" s="167" t="s">
        <v>33</v>
      </c>
      <c r="S51" s="171" t="s">
        <v>629</v>
      </c>
      <c r="T51" s="168" t="s">
        <v>628</v>
      </c>
      <c r="U51" s="168" t="s">
        <v>630</v>
      </c>
      <c r="V51" s="167" t="s">
        <v>684</v>
      </c>
      <c r="W51" s="167" t="s">
        <v>683</v>
      </c>
      <c r="X51" s="167" t="s">
        <v>33</v>
      </c>
      <c r="Y51" s="167" t="s">
        <v>631</v>
      </c>
      <c r="Z51" s="167"/>
    </row>
    <row r="52" spans="1:26" ht="75" x14ac:dyDescent="0.25">
      <c r="A52" s="283"/>
      <c r="B52" s="283" t="s">
        <v>221</v>
      </c>
      <c r="C52" s="169" t="s">
        <v>635</v>
      </c>
      <c r="D52" s="117">
        <v>10</v>
      </c>
      <c r="E52" s="117" t="s">
        <v>660</v>
      </c>
      <c r="F52" s="117">
        <v>2</v>
      </c>
      <c r="G52" s="117" t="s">
        <v>620</v>
      </c>
      <c r="H52" s="117"/>
      <c r="I52" s="117" t="s">
        <v>618</v>
      </c>
      <c r="J52" s="117">
        <v>10</v>
      </c>
      <c r="K52" s="117"/>
      <c r="L52" s="117" t="s">
        <v>665</v>
      </c>
      <c r="M52" s="117" t="s">
        <v>666</v>
      </c>
      <c r="N52" s="117"/>
      <c r="O52" s="175" t="s">
        <v>655</v>
      </c>
      <c r="P52" s="117" t="s">
        <v>33</v>
      </c>
      <c r="Q52" s="117" t="s">
        <v>33</v>
      </c>
      <c r="R52" s="117" t="s">
        <v>33</v>
      </c>
      <c r="S52" s="166" t="s">
        <v>629</v>
      </c>
      <c r="T52" s="125" t="s">
        <v>628</v>
      </c>
      <c r="U52" s="125" t="s">
        <v>630</v>
      </c>
      <c r="V52" s="117" t="s">
        <v>685</v>
      </c>
      <c r="W52" s="117" t="s">
        <v>683</v>
      </c>
      <c r="X52" s="117">
        <v>0.01</v>
      </c>
      <c r="Y52" s="117" t="s">
        <v>631</v>
      </c>
      <c r="Z52" s="125" t="s">
        <v>633</v>
      </c>
    </row>
    <row r="53" spans="1:26" ht="75" x14ac:dyDescent="0.25">
      <c r="A53" s="283"/>
      <c r="B53" s="283"/>
      <c r="C53" s="169" t="s">
        <v>636</v>
      </c>
      <c r="D53" s="117">
        <v>10</v>
      </c>
      <c r="E53" s="117" t="s">
        <v>663</v>
      </c>
      <c r="F53" s="117">
        <v>1</v>
      </c>
      <c r="G53" s="117" t="s">
        <v>622</v>
      </c>
      <c r="H53" s="117"/>
      <c r="I53" s="117" t="s">
        <v>618</v>
      </c>
      <c r="J53" s="117">
        <v>10</v>
      </c>
      <c r="K53" s="117"/>
      <c r="L53" s="117" t="s">
        <v>665</v>
      </c>
      <c r="M53" s="117" t="s">
        <v>667</v>
      </c>
      <c r="N53" s="117"/>
      <c r="O53" s="175" t="s">
        <v>652</v>
      </c>
      <c r="P53" s="117" t="s">
        <v>33</v>
      </c>
      <c r="Q53" s="117" t="s">
        <v>33</v>
      </c>
      <c r="R53" s="117" t="s">
        <v>33</v>
      </c>
      <c r="S53" s="166" t="s">
        <v>629</v>
      </c>
      <c r="T53" s="125" t="s">
        <v>628</v>
      </c>
      <c r="U53" s="125" t="s">
        <v>630</v>
      </c>
      <c r="V53" s="117" t="s">
        <v>685</v>
      </c>
      <c r="W53" s="117" t="s">
        <v>683</v>
      </c>
      <c r="X53" s="117">
        <v>0.01</v>
      </c>
      <c r="Y53" s="117" t="s">
        <v>631</v>
      </c>
      <c r="Z53" s="125" t="s">
        <v>633</v>
      </c>
    </row>
    <row r="54" spans="1:26" ht="75" x14ac:dyDescent="0.25">
      <c r="A54" s="283"/>
      <c r="B54" s="283"/>
      <c r="C54" s="169" t="s">
        <v>637</v>
      </c>
      <c r="D54" s="117">
        <v>10</v>
      </c>
      <c r="E54" s="117" t="s">
        <v>660</v>
      </c>
      <c r="F54" s="117">
        <v>1</v>
      </c>
      <c r="G54" s="117" t="s">
        <v>620</v>
      </c>
      <c r="H54" s="117"/>
      <c r="I54" s="117" t="s">
        <v>618</v>
      </c>
      <c r="J54" s="117">
        <v>10</v>
      </c>
      <c r="K54" s="117"/>
      <c r="L54" s="117" t="s">
        <v>665</v>
      </c>
      <c r="M54" s="117" t="s">
        <v>666</v>
      </c>
      <c r="N54" s="117"/>
      <c r="O54" s="175" t="s">
        <v>655</v>
      </c>
      <c r="P54" s="117" t="s">
        <v>33</v>
      </c>
      <c r="Q54" s="117" t="s">
        <v>33</v>
      </c>
      <c r="R54" s="117" t="s">
        <v>33</v>
      </c>
      <c r="S54" s="166" t="s">
        <v>629</v>
      </c>
      <c r="T54" s="125" t="s">
        <v>628</v>
      </c>
      <c r="U54" s="125" t="s">
        <v>630</v>
      </c>
      <c r="V54" s="117" t="s">
        <v>685</v>
      </c>
      <c r="W54" s="117" t="s">
        <v>683</v>
      </c>
      <c r="X54" s="117">
        <v>0.01</v>
      </c>
      <c r="Y54" s="117" t="s">
        <v>631</v>
      </c>
      <c r="Z54" s="125" t="s">
        <v>633</v>
      </c>
    </row>
    <row r="55" spans="1:26" ht="75" x14ac:dyDescent="0.25">
      <c r="A55" s="283"/>
      <c r="B55" s="283"/>
      <c r="C55" s="169" t="s">
        <v>638</v>
      </c>
      <c r="D55" s="117">
        <v>20</v>
      </c>
      <c r="E55" s="117" t="s">
        <v>661</v>
      </c>
      <c r="F55" s="117">
        <v>2</v>
      </c>
      <c r="G55" s="117" t="s">
        <v>657</v>
      </c>
      <c r="H55" s="117"/>
      <c r="I55" s="117" t="s">
        <v>618</v>
      </c>
      <c r="J55" s="117">
        <v>10</v>
      </c>
      <c r="K55" s="117"/>
      <c r="L55" s="117" t="s">
        <v>665</v>
      </c>
      <c r="M55" s="117" t="s">
        <v>667</v>
      </c>
      <c r="N55" s="117"/>
      <c r="O55" s="175" t="s">
        <v>648</v>
      </c>
      <c r="P55" s="117" t="s">
        <v>33</v>
      </c>
      <c r="Q55" s="117" t="s">
        <v>33</v>
      </c>
      <c r="R55" s="117" t="s">
        <v>33</v>
      </c>
      <c r="S55" s="166" t="s">
        <v>629</v>
      </c>
      <c r="T55" s="125" t="s">
        <v>628</v>
      </c>
      <c r="U55" s="125" t="s">
        <v>630</v>
      </c>
      <c r="V55" s="117" t="s">
        <v>685</v>
      </c>
      <c r="W55" s="117" t="s">
        <v>683</v>
      </c>
      <c r="X55" s="117">
        <v>0.02</v>
      </c>
      <c r="Y55" s="117" t="s">
        <v>631</v>
      </c>
      <c r="Z55" s="125" t="s">
        <v>633</v>
      </c>
    </row>
    <row r="56" spans="1:26" ht="75" x14ac:dyDescent="0.25">
      <c r="A56" s="283"/>
      <c r="B56" s="283"/>
      <c r="C56" s="169" t="s">
        <v>14</v>
      </c>
      <c r="D56" s="117">
        <v>10</v>
      </c>
      <c r="E56" s="117" t="s">
        <v>664</v>
      </c>
      <c r="F56" s="117">
        <v>1</v>
      </c>
      <c r="G56" s="117" t="s">
        <v>622</v>
      </c>
      <c r="H56" s="117"/>
      <c r="I56" s="117" t="s">
        <v>618</v>
      </c>
      <c r="J56" s="117">
        <v>10</v>
      </c>
      <c r="K56" s="117"/>
      <c r="L56" s="117" t="s">
        <v>665</v>
      </c>
      <c r="M56" s="117" t="s">
        <v>667</v>
      </c>
      <c r="N56" s="117"/>
      <c r="O56" s="175" t="s">
        <v>654</v>
      </c>
      <c r="P56" s="117" t="s">
        <v>33</v>
      </c>
      <c r="Q56" s="117" t="s">
        <v>33</v>
      </c>
      <c r="R56" s="117" t="s">
        <v>33</v>
      </c>
      <c r="S56" s="166" t="s">
        <v>629</v>
      </c>
      <c r="T56" s="125" t="s">
        <v>628</v>
      </c>
      <c r="U56" s="125" t="s">
        <v>630</v>
      </c>
      <c r="V56" s="117" t="s">
        <v>685</v>
      </c>
      <c r="W56" s="117" t="s">
        <v>683</v>
      </c>
      <c r="X56" s="117">
        <v>0.01</v>
      </c>
      <c r="Y56" s="117" t="s">
        <v>631</v>
      </c>
      <c r="Z56" s="125" t="s">
        <v>633</v>
      </c>
    </row>
    <row r="57" spans="1:26" ht="75" x14ac:dyDescent="0.25">
      <c r="A57" s="283"/>
      <c r="B57" s="283"/>
      <c r="C57" s="169" t="s">
        <v>15</v>
      </c>
      <c r="D57" s="117">
        <v>10</v>
      </c>
      <c r="E57" s="117" t="s">
        <v>662</v>
      </c>
      <c r="F57" s="117">
        <v>2</v>
      </c>
      <c r="G57" s="117" t="s">
        <v>658</v>
      </c>
      <c r="H57" s="117"/>
      <c r="I57" s="117" t="s">
        <v>618</v>
      </c>
      <c r="J57" s="117">
        <v>10</v>
      </c>
      <c r="K57" s="117"/>
      <c r="L57" s="117" t="s">
        <v>665</v>
      </c>
      <c r="M57" s="117" t="s">
        <v>666</v>
      </c>
      <c r="N57" s="117"/>
      <c r="O57" s="175" t="s">
        <v>650</v>
      </c>
      <c r="P57" s="117" t="s">
        <v>33</v>
      </c>
      <c r="Q57" s="117" t="s">
        <v>33</v>
      </c>
      <c r="R57" s="117" t="s">
        <v>33</v>
      </c>
      <c r="S57" s="166" t="s">
        <v>629</v>
      </c>
      <c r="T57" s="125" t="s">
        <v>628</v>
      </c>
      <c r="U57" s="125" t="s">
        <v>630</v>
      </c>
      <c r="V57" s="117" t="s">
        <v>685</v>
      </c>
      <c r="W57" s="117" t="s">
        <v>683</v>
      </c>
      <c r="X57" s="117">
        <v>0.01</v>
      </c>
      <c r="Y57" s="117" t="s">
        <v>631</v>
      </c>
      <c r="Z57" s="125" t="s">
        <v>633</v>
      </c>
    </row>
    <row r="58" spans="1:26" ht="75" x14ac:dyDescent="0.25">
      <c r="A58" s="283"/>
      <c r="B58" s="283"/>
      <c r="C58" s="169" t="s">
        <v>16</v>
      </c>
      <c r="D58" s="117">
        <v>10</v>
      </c>
      <c r="E58" s="117" t="s">
        <v>661</v>
      </c>
      <c r="F58" s="117">
        <v>1</v>
      </c>
      <c r="G58" s="117" t="s">
        <v>621</v>
      </c>
      <c r="H58" s="117"/>
      <c r="I58" s="117" t="s">
        <v>618</v>
      </c>
      <c r="J58" s="117">
        <v>10</v>
      </c>
      <c r="K58" s="117"/>
      <c r="L58" s="117" t="s">
        <v>665</v>
      </c>
      <c r="M58" s="117" t="s">
        <v>667</v>
      </c>
      <c r="N58" s="117"/>
      <c r="O58" s="175" t="s">
        <v>646</v>
      </c>
      <c r="P58" s="117" t="s">
        <v>33</v>
      </c>
      <c r="Q58" s="117" t="s">
        <v>33</v>
      </c>
      <c r="R58" s="117" t="s">
        <v>33</v>
      </c>
      <c r="S58" s="166" t="s">
        <v>629</v>
      </c>
      <c r="T58" s="125" t="s">
        <v>628</v>
      </c>
      <c r="U58" s="125" t="s">
        <v>630</v>
      </c>
      <c r="V58" s="117" t="s">
        <v>685</v>
      </c>
      <c r="W58" s="117" t="s">
        <v>683</v>
      </c>
      <c r="X58" s="117">
        <v>0.01</v>
      </c>
      <c r="Y58" s="117" t="s">
        <v>631</v>
      </c>
      <c r="Z58" s="125" t="s">
        <v>633</v>
      </c>
    </row>
    <row r="59" spans="1:26" ht="75" x14ac:dyDescent="0.25">
      <c r="A59" s="283"/>
      <c r="B59" s="283"/>
      <c r="C59" s="169" t="s">
        <v>639</v>
      </c>
      <c r="D59" s="117">
        <v>10</v>
      </c>
      <c r="E59" s="117" t="s">
        <v>662</v>
      </c>
      <c r="F59" s="117">
        <v>1</v>
      </c>
      <c r="G59" s="117" t="s">
        <v>658</v>
      </c>
      <c r="H59" s="117"/>
      <c r="I59" s="117" t="s">
        <v>618</v>
      </c>
      <c r="J59" s="117">
        <v>10</v>
      </c>
      <c r="K59" s="117"/>
      <c r="L59" s="117" t="s">
        <v>665</v>
      </c>
      <c r="M59" s="117" t="s">
        <v>666</v>
      </c>
      <c r="N59" s="117"/>
      <c r="O59" s="175" t="s">
        <v>649</v>
      </c>
      <c r="P59" s="117" t="s">
        <v>33</v>
      </c>
      <c r="Q59" s="117" t="s">
        <v>33</v>
      </c>
      <c r="R59" s="117" t="s">
        <v>33</v>
      </c>
      <c r="S59" s="166" t="s">
        <v>629</v>
      </c>
      <c r="T59" s="125" t="s">
        <v>628</v>
      </c>
      <c r="U59" s="125" t="s">
        <v>630</v>
      </c>
      <c r="V59" s="117" t="s">
        <v>685</v>
      </c>
      <c r="W59" s="117" t="s">
        <v>683</v>
      </c>
      <c r="X59" s="117">
        <v>0.01</v>
      </c>
      <c r="Y59" s="117" t="s">
        <v>631</v>
      </c>
      <c r="Z59" s="125" t="s">
        <v>633</v>
      </c>
    </row>
    <row r="60" spans="1:26" ht="75" x14ac:dyDescent="0.25">
      <c r="A60" s="283"/>
      <c r="B60" s="283"/>
      <c r="C60" s="169" t="s">
        <v>640</v>
      </c>
      <c r="D60" s="117">
        <v>10</v>
      </c>
      <c r="E60" s="117" t="s">
        <v>663</v>
      </c>
      <c r="F60" s="117">
        <v>2</v>
      </c>
      <c r="G60" s="117" t="s">
        <v>659</v>
      </c>
      <c r="H60" s="117"/>
      <c r="I60" s="117" t="s">
        <v>618</v>
      </c>
      <c r="J60" s="117">
        <v>10</v>
      </c>
      <c r="K60" s="117"/>
      <c r="L60" s="117" t="s">
        <v>665</v>
      </c>
      <c r="M60" s="117" t="s">
        <v>667</v>
      </c>
      <c r="N60" s="117"/>
      <c r="O60" s="175" t="s">
        <v>655</v>
      </c>
      <c r="P60" s="117" t="s">
        <v>33</v>
      </c>
      <c r="Q60" s="117" t="s">
        <v>33</v>
      </c>
      <c r="R60" s="117" t="s">
        <v>33</v>
      </c>
      <c r="S60" s="166" t="s">
        <v>629</v>
      </c>
      <c r="T60" s="125" t="s">
        <v>628</v>
      </c>
      <c r="U60" s="125" t="s">
        <v>630</v>
      </c>
      <c r="V60" s="117" t="s">
        <v>685</v>
      </c>
      <c r="W60" s="117" t="s">
        <v>683</v>
      </c>
      <c r="X60" s="117">
        <v>0.01</v>
      </c>
      <c r="Y60" s="117" t="s">
        <v>631</v>
      </c>
      <c r="Z60" s="125" t="s">
        <v>633</v>
      </c>
    </row>
    <row r="61" spans="1:26" ht="75" x14ac:dyDescent="0.25">
      <c r="A61" s="283"/>
      <c r="B61" s="283"/>
      <c r="C61" s="169" t="s">
        <v>641</v>
      </c>
      <c r="D61" s="117">
        <v>10</v>
      </c>
      <c r="E61" s="117" t="s">
        <v>660</v>
      </c>
      <c r="F61" s="117">
        <v>3</v>
      </c>
      <c r="G61" s="117" t="s">
        <v>620</v>
      </c>
      <c r="H61" s="117"/>
      <c r="I61" s="117" t="s">
        <v>618</v>
      </c>
      <c r="J61" s="117">
        <v>10</v>
      </c>
      <c r="K61" s="117"/>
      <c r="L61" s="117" t="s">
        <v>665</v>
      </c>
      <c r="M61" s="117" t="s">
        <v>666</v>
      </c>
      <c r="N61" s="117"/>
      <c r="O61" s="175" t="s">
        <v>647</v>
      </c>
      <c r="P61" s="117" t="s">
        <v>33</v>
      </c>
      <c r="Q61" s="117" t="s">
        <v>33</v>
      </c>
      <c r="R61" s="117" t="s">
        <v>33</v>
      </c>
      <c r="S61" s="166" t="s">
        <v>629</v>
      </c>
      <c r="T61" s="125" t="s">
        <v>628</v>
      </c>
      <c r="U61" s="125" t="s">
        <v>630</v>
      </c>
      <c r="V61" s="117" t="s">
        <v>685</v>
      </c>
      <c r="W61" s="117" t="s">
        <v>683</v>
      </c>
      <c r="X61" s="117">
        <v>0.02</v>
      </c>
      <c r="Y61" s="117" t="s">
        <v>631</v>
      </c>
      <c r="Z61" s="125" t="s">
        <v>633</v>
      </c>
    </row>
    <row r="62" spans="1:26" ht="75" x14ac:dyDescent="0.25">
      <c r="A62" s="283"/>
      <c r="B62" s="283"/>
      <c r="C62" s="169" t="s">
        <v>642</v>
      </c>
      <c r="D62" s="117">
        <v>10</v>
      </c>
      <c r="E62" s="117" t="s">
        <v>664</v>
      </c>
      <c r="F62" s="117">
        <v>2</v>
      </c>
      <c r="G62" s="117" t="s">
        <v>622</v>
      </c>
      <c r="H62" s="117"/>
      <c r="I62" s="117" t="s">
        <v>618</v>
      </c>
      <c r="J62" s="117">
        <v>10</v>
      </c>
      <c r="K62" s="117"/>
      <c r="L62" s="117" t="s">
        <v>665</v>
      </c>
      <c r="M62" s="117" t="s">
        <v>667</v>
      </c>
      <c r="N62" s="117"/>
      <c r="O62" s="175" t="s">
        <v>653</v>
      </c>
      <c r="P62" s="117" t="s">
        <v>33</v>
      </c>
      <c r="Q62" s="117" t="s">
        <v>33</v>
      </c>
      <c r="R62" s="117" t="s">
        <v>33</v>
      </c>
      <c r="S62" s="166" t="s">
        <v>629</v>
      </c>
      <c r="T62" s="125" t="s">
        <v>628</v>
      </c>
      <c r="U62" s="125" t="s">
        <v>630</v>
      </c>
      <c r="V62" s="117" t="s">
        <v>685</v>
      </c>
      <c r="W62" s="117" t="s">
        <v>683</v>
      </c>
      <c r="X62" s="117">
        <v>0.01</v>
      </c>
      <c r="Y62" s="117" t="s">
        <v>631</v>
      </c>
      <c r="Z62" s="125" t="s">
        <v>633</v>
      </c>
    </row>
    <row r="63" spans="1:26" ht="75" x14ac:dyDescent="0.25">
      <c r="A63" s="284"/>
      <c r="B63" s="284"/>
      <c r="C63" s="170" t="s">
        <v>417</v>
      </c>
      <c r="D63" s="167">
        <v>10</v>
      </c>
      <c r="E63" s="167" t="s">
        <v>664</v>
      </c>
      <c r="F63" s="167">
        <v>3</v>
      </c>
      <c r="G63" s="167" t="s">
        <v>622</v>
      </c>
      <c r="H63" s="167"/>
      <c r="I63" s="167" t="s">
        <v>618</v>
      </c>
      <c r="J63" s="167">
        <v>10</v>
      </c>
      <c r="K63" s="167"/>
      <c r="L63" s="167" t="s">
        <v>665</v>
      </c>
      <c r="M63" s="167" t="s">
        <v>667</v>
      </c>
      <c r="N63" s="167"/>
      <c r="O63" s="167" t="s">
        <v>656</v>
      </c>
      <c r="P63" s="167" t="s">
        <v>33</v>
      </c>
      <c r="Q63" s="167" t="s">
        <v>33</v>
      </c>
      <c r="R63" s="167" t="s">
        <v>33</v>
      </c>
      <c r="S63" s="171" t="s">
        <v>629</v>
      </c>
      <c r="T63" s="168" t="s">
        <v>628</v>
      </c>
      <c r="U63" s="168" t="s">
        <v>630</v>
      </c>
      <c r="V63" s="167" t="s">
        <v>685</v>
      </c>
      <c r="W63" s="167" t="s">
        <v>683</v>
      </c>
      <c r="X63" s="167">
        <v>0.01</v>
      </c>
      <c r="Y63" s="167" t="s">
        <v>631</v>
      </c>
      <c r="Z63" s="168" t="s">
        <v>633</v>
      </c>
    </row>
    <row r="64" spans="1:26" ht="75" x14ac:dyDescent="0.25">
      <c r="A64" s="282" t="s">
        <v>668</v>
      </c>
      <c r="B64" s="282" t="s">
        <v>25</v>
      </c>
      <c r="C64" s="172" t="s">
        <v>635</v>
      </c>
      <c r="D64" s="72">
        <v>20</v>
      </c>
      <c r="E64" s="126" t="s">
        <v>660</v>
      </c>
      <c r="F64" s="126">
        <v>2</v>
      </c>
      <c r="G64" s="126" t="s">
        <v>619</v>
      </c>
      <c r="H64" s="173"/>
      <c r="I64" s="126" t="s">
        <v>618</v>
      </c>
      <c r="J64" s="126">
        <v>10</v>
      </c>
      <c r="K64" s="173"/>
      <c r="L64" s="126" t="s">
        <v>665</v>
      </c>
      <c r="M64" s="126" t="s">
        <v>666</v>
      </c>
      <c r="N64" s="173"/>
      <c r="O64" s="126" t="s">
        <v>25</v>
      </c>
      <c r="P64" s="117" t="s">
        <v>33</v>
      </c>
      <c r="Q64" s="117" t="s">
        <v>33</v>
      </c>
      <c r="R64" s="117" t="s">
        <v>33</v>
      </c>
      <c r="S64" s="178" t="s">
        <v>629</v>
      </c>
      <c r="T64" s="179" t="s">
        <v>628</v>
      </c>
      <c r="U64" s="179" t="s">
        <v>630</v>
      </c>
      <c r="V64" s="125" t="s">
        <v>687</v>
      </c>
      <c r="W64" s="126" t="s">
        <v>683</v>
      </c>
      <c r="X64" s="117">
        <v>0.01</v>
      </c>
      <c r="Y64" s="126" t="s">
        <v>631</v>
      </c>
      <c r="Z64" s="179" t="s">
        <v>633</v>
      </c>
    </row>
    <row r="65" spans="1:26" ht="75" x14ac:dyDescent="0.25">
      <c r="A65" s="283"/>
      <c r="B65" s="283"/>
      <c r="C65" s="169" t="s">
        <v>636</v>
      </c>
      <c r="D65" s="117">
        <v>20</v>
      </c>
      <c r="E65" s="117" t="s">
        <v>663</v>
      </c>
      <c r="F65" s="117">
        <v>3</v>
      </c>
      <c r="G65" s="3" t="s">
        <v>621</v>
      </c>
      <c r="I65" s="117" t="s">
        <v>618</v>
      </c>
      <c r="J65" s="117">
        <v>10</v>
      </c>
      <c r="L65" s="117" t="s">
        <v>665</v>
      </c>
      <c r="M65" s="117" t="s">
        <v>666</v>
      </c>
      <c r="O65" s="117" t="s">
        <v>678</v>
      </c>
      <c r="P65" s="117" t="s">
        <v>33</v>
      </c>
      <c r="Q65" s="117" t="s">
        <v>33</v>
      </c>
      <c r="R65" s="117" t="s">
        <v>33</v>
      </c>
      <c r="S65" s="166" t="s">
        <v>629</v>
      </c>
      <c r="T65" s="125" t="s">
        <v>628</v>
      </c>
      <c r="U65" s="125" t="s">
        <v>630</v>
      </c>
      <c r="V65" s="125" t="s">
        <v>687</v>
      </c>
      <c r="W65" s="117" t="s">
        <v>683</v>
      </c>
      <c r="X65" s="117">
        <v>0.02</v>
      </c>
      <c r="Y65" s="117" t="s">
        <v>631</v>
      </c>
      <c r="Z65" s="125" t="s">
        <v>633</v>
      </c>
    </row>
    <row r="66" spans="1:26" ht="75" x14ac:dyDescent="0.25">
      <c r="A66" s="283"/>
      <c r="B66" s="283"/>
      <c r="C66" s="169" t="s">
        <v>637</v>
      </c>
      <c r="D66" s="117">
        <v>20</v>
      </c>
      <c r="E66" s="117" t="s">
        <v>660</v>
      </c>
      <c r="F66" s="117">
        <v>1</v>
      </c>
      <c r="G66" s="117" t="s">
        <v>619</v>
      </c>
      <c r="I66" s="117" t="s">
        <v>618</v>
      </c>
      <c r="J66" s="117">
        <v>10</v>
      </c>
      <c r="L66" s="117" t="s">
        <v>665</v>
      </c>
      <c r="M66" s="117" t="s">
        <v>666</v>
      </c>
      <c r="O66" s="117" t="s">
        <v>25</v>
      </c>
      <c r="P66" s="117" t="s">
        <v>33</v>
      </c>
      <c r="Q66" s="117" t="s">
        <v>33</v>
      </c>
      <c r="R66" s="117" t="s">
        <v>33</v>
      </c>
      <c r="S66" s="166" t="s">
        <v>629</v>
      </c>
      <c r="T66" s="125" t="s">
        <v>628</v>
      </c>
      <c r="U66" s="125" t="s">
        <v>630</v>
      </c>
      <c r="V66" s="125" t="s">
        <v>687</v>
      </c>
      <c r="W66" s="117" t="s">
        <v>683</v>
      </c>
      <c r="X66" s="117">
        <v>0.01</v>
      </c>
      <c r="Y66" s="117" t="s">
        <v>631</v>
      </c>
      <c r="Z66" s="125" t="s">
        <v>633</v>
      </c>
    </row>
    <row r="67" spans="1:26" ht="75" x14ac:dyDescent="0.25">
      <c r="A67" s="283"/>
      <c r="B67" s="283"/>
      <c r="C67" s="169" t="s">
        <v>638</v>
      </c>
      <c r="D67" s="117">
        <v>20</v>
      </c>
      <c r="E67" s="117" t="s">
        <v>664</v>
      </c>
      <c r="F67" s="117">
        <v>1</v>
      </c>
      <c r="G67" s="117" t="s">
        <v>622</v>
      </c>
      <c r="I67" s="117" t="s">
        <v>618</v>
      </c>
      <c r="J67" s="117">
        <v>20</v>
      </c>
      <c r="L67" s="3" t="s">
        <v>669</v>
      </c>
      <c r="M67" s="117" t="s">
        <v>666</v>
      </c>
      <c r="O67" s="117" t="s">
        <v>679</v>
      </c>
      <c r="P67" s="117" t="s">
        <v>33</v>
      </c>
      <c r="Q67" s="117" t="s">
        <v>33</v>
      </c>
      <c r="R67" s="117" t="s">
        <v>33</v>
      </c>
      <c r="S67" s="166" t="s">
        <v>629</v>
      </c>
      <c r="T67" s="125" t="s">
        <v>628</v>
      </c>
      <c r="U67" s="125" t="s">
        <v>630</v>
      </c>
      <c r="V67" s="125" t="s">
        <v>687</v>
      </c>
      <c r="W67" s="117" t="s">
        <v>683</v>
      </c>
      <c r="X67" s="117">
        <v>0.02</v>
      </c>
      <c r="Y67" s="117" t="s">
        <v>631</v>
      </c>
      <c r="Z67" s="125" t="s">
        <v>633</v>
      </c>
    </row>
    <row r="68" spans="1:26" ht="75" x14ac:dyDescent="0.25">
      <c r="A68" s="283"/>
      <c r="B68" s="283"/>
      <c r="C68" s="169" t="s">
        <v>14</v>
      </c>
      <c r="D68" s="117">
        <v>20</v>
      </c>
      <c r="E68" s="117" t="s">
        <v>664</v>
      </c>
      <c r="F68" s="117">
        <v>2</v>
      </c>
      <c r="G68" s="117" t="s">
        <v>622</v>
      </c>
      <c r="I68" s="117" t="s">
        <v>618</v>
      </c>
      <c r="J68" s="117">
        <v>10</v>
      </c>
      <c r="L68" s="117" t="s">
        <v>665</v>
      </c>
      <c r="M68" s="117" t="s">
        <v>666</v>
      </c>
      <c r="O68" s="117" t="s">
        <v>672</v>
      </c>
      <c r="P68" s="117" t="s">
        <v>33</v>
      </c>
      <c r="Q68" s="117" t="s">
        <v>33</v>
      </c>
      <c r="R68" s="117" t="s">
        <v>33</v>
      </c>
      <c r="S68" s="166" t="s">
        <v>629</v>
      </c>
      <c r="T68" s="125" t="s">
        <v>628</v>
      </c>
      <c r="U68" s="125" t="s">
        <v>630</v>
      </c>
      <c r="V68" s="125" t="s">
        <v>687</v>
      </c>
      <c r="W68" s="117" t="s">
        <v>683</v>
      </c>
      <c r="X68" s="117">
        <v>0.02</v>
      </c>
      <c r="Y68" s="117" t="s">
        <v>631</v>
      </c>
      <c r="Z68" s="125" t="s">
        <v>633</v>
      </c>
    </row>
    <row r="69" spans="1:26" ht="75" x14ac:dyDescent="0.25">
      <c r="A69" s="283"/>
      <c r="B69" s="283"/>
      <c r="C69" s="169" t="s">
        <v>15</v>
      </c>
      <c r="D69" s="117">
        <v>20</v>
      </c>
      <c r="E69" s="117" t="s">
        <v>661</v>
      </c>
      <c r="F69" s="117">
        <v>2</v>
      </c>
      <c r="G69" s="3" t="s">
        <v>620</v>
      </c>
      <c r="I69" s="117" t="s">
        <v>618</v>
      </c>
      <c r="J69" s="117">
        <v>10</v>
      </c>
      <c r="L69" s="117" t="s">
        <v>665</v>
      </c>
      <c r="M69" s="117" t="s">
        <v>666</v>
      </c>
      <c r="O69" s="117" t="s">
        <v>675</v>
      </c>
      <c r="P69" s="117" t="s">
        <v>33</v>
      </c>
      <c r="Q69" s="117" t="s">
        <v>33</v>
      </c>
      <c r="R69" s="117" t="s">
        <v>33</v>
      </c>
      <c r="S69" s="166" t="s">
        <v>629</v>
      </c>
      <c r="T69" s="125" t="s">
        <v>628</v>
      </c>
      <c r="U69" s="125" t="s">
        <v>630</v>
      </c>
      <c r="V69" s="125" t="s">
        <v>687</v>
      </c>
      <c r="W69" s="117" t="s">
        <v>683</v>
      </c>
      <c r="X69" s="117">
        <v>0.01</v>
      </c>
      <c r="Y69" s="117" t="s">
        <v>631</v>
      </c>
      <c r="Z69" s="125" t="s">
        <v>633</v>
      </c>
    </row>
    <row r="70" spans="1:26" ht="75" x14ac:dyDescent="0.25">
      <c r="A70" s="283"/>
      <c r="B70" s="283"/>
      <c r="C70" s="169" t="s">
        <v>16</v>
      </c>
      <c r="D70" s="117">
        <v>20</v>
      </c>
      <c r="E70" s="117" t="s">
        <v>663</v>
      </c>
      <c r="F70" s="3">
        <v>2</v>
      </c>
      <c r="G70" s="3" t="s">
        <v>621</v>
      </c>
      <c r="I70" s="117" t="s">
        <v>618</v>
      </c>
      <c r="J70" s="117">
        <v>10</v>
      </c>
      <c r="L70" s="117" t="s">
        <v>665</v>
      </c>
      <c r="M70" s="117" t="s">
        <v>666</v>
      </c>
      <c r="O70" s="117" t="s">
        <v>25</v>
      </c>
      <c r="P70" s="117" t="s">
        <v>33</v>
      </c>
      <c r="Q70" s="117" t="s">
        <v>33</v>
      </c>
      <c r="R70" s="117" t="s">
        <v>33</v>
      </c>
      <c r="S70" s="166" t="s">
        <v>629</v>
      </c>
      <c r="T70" s="125" t="s">
        <v>628</v>
      </c>
      <c r="U70" s="125" t="s">
        <v>630</v>
      </c>
      <c r="V70" s="125" t="s">
        <v>687</v>
      </c>
      <c r="W70" s="117" t="s">
        <v>683</v>
      </c>
      <c r="X70" s="117">
        <v>0.01</v>
      </c>
      <c r="Y70" s="117" t="s">
        <v>631</v>
      </c>
      <c r="Z70" s="125" t="s">
        <v>633</v>
      </c>
    </row>
    <row r="71" spans="1:26" ht="75" x14ac:dyDescent="0.25">
      <c r="A71" s="283"/>
      <c r="B71" s="283"/>
      <c r="C71" s="169" t="s">
        <v>639</v>
      </c>
      <c r="D71" s="117">
        <v>20</v>
      </c>
      <c r="E71" s="117" t="s">
        <v>661</v>
      </c>
      <c r="F71" s="3">
        <v>1</v>
      </c>
      <c r="G71" s="3" t="s">
        <v>620</v>
      </c>
      <c r="I71" s="117" t="s">
        <v>618</v>
      </c>
      <c r="J71" s="117">
        <v>20</v>
      </c>
      <c r="L71" s="3" t="s">
        <v>669</v>
      </c>
      <c r="M71" s="117" t="s">
        <v>666</v>
      </c>
      <c r="O71" s="117" t="s">
        <v>674</v>
      </c>
      <c r="P71" s="117" t="s">
        <v>33</v>
      </c>
      <c r="Q71" s="117" t="s">
        <v>33</v>
      </c>
      <c r="R71" s="117" t="s">
        <v>33</v>
      </c>
      <c r="S71" s="166" t="s">
        <v>629</v>
      </c>
      <c r="T71" s="125" t="s">
        <v>628</v>
      </c>
      <c r="U71" s="125" t="s">
        <v>630</v>
      </c>
      <c r="V71" s="125" t="s">
        <v>687</v>
      </c>
      <c r="W71" s="117" t="s">
        <v>683</v>
      </c>
      <c r="X71" s="117">
        <v>0.01</v>
      </c>
      <c r="Y71" s="117" t="s">
        <v>631</v>
      </c>
      <c r="Z71" s="125" t="s">
        <v>633</v>
      </c>
    </row>
    <row r="72" spans="1:26" ht="75" x14ac:dyDescent="0.25">
      <c r="A72" s="283"/>
      <c r="B72" s="283"/>
      <c r="C72" s="169" t="s">
        <v>640</v>
      </c>
      <c r="D72" s="117">
        <v>20</v>
      </c>
      <c r="E72" s="117" t="s">
        <v>663</v>
      </c>
      <c r="F72" s="3">
        <v>1</v>
      </c>
      <c r="G72" s="3" t="s">
        <v>621</v>
      </c>
      <c r="I72" s="117" t="s">
        <v>618</v>
      </c>
      <c r="J72" s="117">
        <v>10</v>
      </c>
      <c r="L72" s="117" t="s">
        <v>665</v>
      </c>
      <c r="M72" s="117" t="s">
        <v>666</v>
      </c>
      <c r="O72" s="117" t="s">
        <v>677</v>
      </c>
      <c r="P72" s="117" t="s">
        <v>33</v>
      </c>
      <c r="Q72" s="117" t="s">
        <v>33</v>
      </c>
      <c r="R72" s="117" t="s">
        <v>33</v>
      </c>
      <c r="S72" s="166" t="s">
        <v>629</v>
      </c>
      <c r="T72" s="125" t="s">
        <v>628</v>
      </c>
      <c r="U72" s="125" t="s">
        <v>630</v>
      </c>
      <c r="V72" s="125" t="s">
        <v>687</v>
      </c>
      <c r="W72" s="117" t="s">
        <v>683</v>
      </c>
      <c r="X72" s="117">
        <v>0.01</v>
      </c>
      <c r="Y72" s="117" t="s">
        <v>631</v>
      </c>
      <c r="Z72" s="125" t="s">
        <v>633</v>
      </c>
    </row>
    <row r="73" spans="1:26" ht="75" x14ac:dyDescent="0.25">
      <c r="A73" s="283"/>
      <c r="B73" s="283"/>
      <c r="C73" s="169" t="s">
        <v>641</v>
      </c>
      <c r="D73" s="117">
        <v>20</v>
      </c>
      <c r="E73" s="117" t="s">
        <v>662</v>
      </c>
      <c r="F73" s="3">
        <v>1</v>
      </c>
      <c r="G73" s="3" t="s">
        <v>621</v>
      </c>
      <c r="I73" s="117" t="s">
        <v>618</v>
      </c>
      <c r="J73" s="117">
        <v>10</v>
      </c>
      <c r="L73" s="117" t="s">
        <v>665</v>
      </c>
      <c r="M73" s="117" t="s">
        <v>666</v>
      </c>
      <c r="O73" s="117" t="s">
        <v>676</v>
      </c>
      <c r="P73" s="117" t="s">
        <v>33</v>
      </c>
      <c r="Q73" s="117" t="s">
        <v>33</v>
      </c>
      <c r="R73" s="117" t="s">
        <v>33</v>
      </c>
      <c r="S73" s="166" t="s">
        <v>629</v>
      </c>
      <c r="T73" s="125" t="s">
        <v>628</v>
      </c>
      <c r="U73" s="125" t="s">
        <v>630</v>
      </c>
      <c r="V73" s="125" t="s">
        <v>687</v>
      </c>
      <c r="W73" s="117" t="s">
        <v>683</v>
      </c>
      <c r="X73" s="117">
        <v>0.01</v>
      </c>
      <c r="Y73" s="117" t="s">
        <v>631</v>
      </c>
      <c r="Z73" s="125" t="s">
        <v>633</v>
      </c>
    </row>
    <row r="74" spans="1:26" ht="75" x14ac:dyDescent="0.25">
      <c r="A74" s="283"/>
      <c r="B74" s="283"/>
      <c r="C74" s="170" t="s">
        <v>642</v>
      </c>
      <c r="D74" s="20">
        <v>20</v>
      </c>
      <c r="E74" s="167" t="s">
        <v>664</v>
      </c>
      <c r="F74" s="20">
        <v>3</v>
      </c>
      <c r="G74" s="167" t="s">
        <v>622</v>
      </c>
      <c r="H74" s="4"/>
      <c r="I74" s="167" t="s">
        <v>618</v>
      </c>
      <c r="J74" s="20">
        <v>10</v>
      </c>
      <c r="K74" s="4"/>
      <c r="L74" s="167" t="s">
        <v>665</v>
      </c>
      <c r="M74" s="167" t="s">
        <v>666</v>
      </c>
      <c r="N74" s="4"/>
      <c r="O74" s="167" t="s">
        <v>680</v>
      </c>
      <c r="P74" s="167" t="s">
        <v>33</v>
      </c>
      <c r="Q74" s="167" t="s">
        <v>33</v>
      </c>
      <c r="R74" s="167" t="s">
        <v>33</v>
      </c>
      <c r="S74" s="171" t="s">
        <v>629</v>
      </c>
      <c r="T74" s="168" t="s">
        <v>628</v>
      </c>
      <c r="U74" s="168" t="s">
        <v>630</v>
      </c>
      <c r="V74" s="168" t="s">
        <v>687</v>
      </c>
      <c r="W74" s="167" t="s">
        <v>683</v>
      </c>
      <c r="X74" s="167">
        <v>0.02</v>
      </c>
      <c r="Y74" s="167" t="s">
        <v>631</v>
      </c>
      <c r="Z74" s="168" t="s">
        <v>633</v>
      </c>
    </row>
    <row r="75" spans="1:26" ht="75" x14ac:dyDescent="0.25">
      <c r="A75" s="283"/>
      <c r="B75" s="282" t="s">
        <v>406</v>
      </c>
      <c r="C75" s="169" t="s">
        <v>635</v>
      </c>
      <c r="D75" s="117">
        <v>20</v>
      </c>
      <c r="E75" s="117" t="s">
        <v>660</v>
      </c>
      <c r="F75" s="3">
        <v>2</v>
      </c>
      <c r="G75" s="117" t="s">
        <v>619</v>
      </c>
      <c r="I75" s="117" t="s">
        <v>618</v>
      </c>
      <c r="J75" s="117">
        <v>20</v>
      </c>
      <c r="L75" s="3" t="s">
        <v>669</v>
      </c>
      <c r="M75" s="117" t="s">
        <v>667</v>
      </c>
      <c r="O75" s="117" t="s">
        <v>650</v>
      </c>
      <c r="P75" s="117" t="s">
        <v>33</v>
      </c>
      <c r="Q75" s="117" t="s">
        <v>33</v>
      </c>
      <c r="R75" s="117" t="s">
        <v>33</v>
      </c>
      <c r="S75" s="166" t="s">
        <v>629</v>
      </c>
      <c r="T75" s="125" t="s">
        <v>628</v>
      </c>
      <c r="U75" s="125" t="s">
        <v>630</v>
      </c>
      <c r="V75" s="125" t="s">
        <v>689</v>
      </c>
      <c r="W75" s="117" t="s">
        <v>683</v>
      </c>
      <c r="X75" s="117">
        <v>0.01</v>
      </c>
      <c r="Y75" s="117" t="s">
        <v>631</v>
      </c>
      <c r="Z75" s="125" t="s">
        <v>633</v>
      </c>
    </row>
    <row r="76" spans="1:26" ht="75" x14ac:dyDescent="0.25">
      <c r="A76" s="283"/>
      <c r="B76" s="283"/>
      <c r="C76" s="169" t="s">
        <v>636</v>
      </c>
      <c r="D76" s="117">
        <v>20</v>
      </c>
      <c r="E76" s="117" t="s">
        <v>663</v>
      </c>
      <c r="F76" s="3">
        <v>1</v>
      </c>
      <c r="G76" s="3" t="s">
        <v>621</v>
      </c>
      <c r="I76" s="117" t="s">
        <v>618</v>
      </c>
      <c r="J76" s="117">
        <v>20</v>
      </c>
      <c r="L76" s="3" t="s">
        <v>669</v>
      </c>
      <c r="M76" s="117" t="s">
        <v>666</v>
      </c>
      <c r="O76" s="117" t="s">
        <v>652</v>
      </c>
      <c r="P76" s="117" t="s">
        <v>33</v>
      </c>
      <c r="Q76" s="117" t="s">
        <v>33</v>
      </c>
      <c r="R76" s="117" t="s">
        <v>33</v>
      </c>
      <c r="S76" s="166" t="s">
        <v>629</v>
      </c>
      <c r="T76" s="125" t="s">
        <v>628</v>
      </c>
      <c r="U76" s="125" t="s">
        <v>630</v>
      </c>
      <c r="V76" s="125" t="s">
        <v>689</v>
      </c>
      <c r="W76" s="117" t="s">
        <v>683</v>
      </c>
      <c r="X76" s="117">
        <v>0.02</v>
      </c>
      <c r="Y76" s="117" t="s">
        <v>631</v>
      </c>
      <c r="Z76" s="125" t="s">
        <v>633</v>
      </c>
    </row>
    <row r="77" spans="1:26" ht="75" x14ac:dyDescent="0.25">
      <c r="A77" s="283"/>
      <c r="B77" s="283"/>
      <c r="C77" s="169" t="s">
        <v>637</v>
      </c>
      <c r="D77" s="117">
        <v>20</v>
      </c>
      <c r="E77" s="117" t="s">
        <v>660</v>
      </c>
      <c r="F77" s="3">
        <v>1</v>
      </c>
      <c r="G77" s="117" t="s">
        <v>619</v>
      </c>
      <c r="I77" s="117" t="s">
        <v>618</v>
      </c>
      <c r="J77" s="117">
        <v>10</v>
      </c>
      <c r="L77" s="117" t="s">
        <v>665</v>
      </c>
      <c r="M77" s="117" t="s">
        <v>666</v>
      </c>
      <c r="O77" s="117" t="s">
        <v>670</v>
      </c>
      <c r="P77" s="117" t="s">
        <v>33</v>
      </c>
      <c r="Q77" s="117" t="s">
        <v>33</v>
      </c>
      <c r="R77" s="117" t="s">
        <v>33</v>
      </c>
      <c r="S77" s="166" t="s">
        <v>629</v>
      </c>
      <c r="T77" s="125" t="s">
        <v>628</v>
      </c>
      <c r="U77" s="125" t="s">
        <v>630</v>
      </c>
      <c r="V77" s="125" t="s">
        <v>689</v>
      </c>
      <c r="W77" s="117" t="s">
        <v>683</v>
      </c>
      <c r="X77" s="117">
        <v>0.01</v>
      </c>
      <c r="Y77" s="117" t="s">
        <v>631</v>
      </c>
      <c r="Z77" s="125" t="s">
        <v>633</v>
      </c>
    </row>
    <row r="78" spans="1:26" ht="75" x14ac:dyDescent="0.25">
      <c r="A78" s="283"/>
      <c r="B78" s="283"/>
      <c r="C78" s="169" t="s">
        <v>638</v>
      </c>
      <c r="D78" s="117">
        <v>20</v>
      </c>
      <c r="E78" s="117" t="s">
        <v>664</v>
      </c>
      <c r="F78" s="3">
        <v>1</v>
      </c>
      <c r="G78" s="117" t="s">
        <v>622</v>
      </c>
      <c r="I78" s="117" t="s">
        <v>618</v>
      </c>
      <c r="J78" s="117">
        <v>10</v>
      </c>
      <c r="L78" s="117" t="s">
        <v>665</v>
      </c>
      <c r="M78" s="117" t="s">
        <v>666</v>
      </c>
      <c r="O78" s="117" t="s">
        <v>671</v>
      </c>
      <c r="P78" s="117" t="s">
        <v>33</v>
      </c>
      <c r="Q78" s="117" t="s">
        <v>33</v>
      </c>
      <c r="R78" s="117" t="s">
        <v>33</v>
      </c>
      <c r="S78" s="166" t="s">
        <v>629</v>
      </c>
      <c r="T78" s="125" t="s">
        <v>628</v>
      </c>
      <c r="U78" s="125" t="s">
        <v>630</v>
      </c>
      <c r="V78" s="125" t="s">
        <v>689</v>
      </c>
      <c r="W78" s="117" t="s">
        <v>683</v>
      </c>
      <c r="X78" s="117">
        <v>0.03</v>
      </c>
      <c r="Y78" s="117" t="s">
        <v>631</v>
      </c>
      <c r="Z78" s="125" t="s">
        <v>633</v>
      </c>
    </row>
    <row r="79" spans="1:26" ht="75" x14ac:dyDescent="0.25">
      <c r="A79" s="283"/>
      <c r="B79" s="283"/>
      <c r="C79" s="169" t="s">
        <v>14</v>
      </c>
      <c r="D79" s="117">
        <v>20</v>
      </c>
      <c r="E79" s="117" t="s">
        <v>664</v>
      </c>
      <c r="F79" s="3">
        <v>2</v>
      </c>
      <c r="G79" s="117" t="s">
        <v>622</v>
      </c>
      <c r="I79" s="117" t="s">
        <v>618</v>
      </c>
      <c r="J79" s="117">
        <v>20</v>
      </c>
      <c r="L79" s="3" t="s">
        <v>669</v>
      </c>
      <c r="M79" s="117" t="s">
        <v>666</v>
      </c>
      <c r="O79" s="117" t="s">
        <v>672</v>
      </c>
      <c r="P79" s="117" t="s">
        <v>33</v>
      </c>
      <c r="Q79" s="117" t="s">
        <v>33</v>
      </c>
      <c r="R79" s="117" t="s">
        <v>33</v>
      </c>
      <c r="S79" s="166" t="s">
        <v>629</v>
      </c>
      <c r="T79" s="125" t="s">
        <v>628</v>
      </c>
      <c r="U79" s="125" t="s">
        <v>630</v>
      </c>
      <c r="V79" s="125" t="s">
        <v>689</v>
      </c>
      <c r="W79" s="117" t="s">
        <v>683</v>
      </c>
      <c r="X79" s="117">
        <v>0.02</v>
      </c>
      <c r="Y79" s="117" t="s">
        <v>631</v>
      </c>
      <c r="Z79" s="125" t="s">
        <v>633</v>
      </c>
    </row>
    <row r="80" spans="1:26" ht="75" x14ac:dyDescent="0.25">
      <c r="A80" s="283"/>
      <c r="B80" s="283"/>
      <c r="C80" s="169" t="s">
        <v>15</v>
      </c>
      <c r="D80" s="117">
        <v>20</v>
      </c>
      <c r="E80" s="117" t="s">
        <v>661</v>
      </c>
      <c r="F80" s="3">
        <v>1</v>
      </c>
      <c r="G80" s="3" t="s">
        <v>620</v>
      </c>
      <c r="I80" s="117" t="s">
        <v>618</v>
      </c>
      <c r="J80" s="117">
        <v>20</v>
      </c>
      <c r="L80" s="3" t="s">
        <v>669</v>
      </c>
      <c r="M80" s="117" t="s">
        <v>666</v>
      </c>
      <c r="O80" s="117" t="s">
        <v>650</v>
      </c>
      <c r="P80" s="117" t="s">
        <v>33</v>
      </c>
      <c r="Q80" s="117" t="s">
        <v>33</v>
      </c>
      <c r="R80" s="117" t="s">
        <v>33</v>
      </c>
      <c r="S80" s="166" t="s">
        <v>629</v>
      </c>
      <c r="T80" s="125" t="s">
        <v>628</v>
      </c>
      <c r="U80" s="125" t="s">
        <v>630</v>
      </c>
      <c r="V80" s="125" t="s">
        <v>689</v>
      </c>
      <c r="W80" s="117" t="s">
        <v>683</v>
      </c>
      <c r="X80" s="117">
        <v>0.01</v>
      </c>
      <c r="Y80" s="117" t="s">
        <v>631</v>
      </c>
      <c r="Z80" s="125" t="s">
        <v>633</v>
      </c>
    </row>
    <row r="81" spans="1:26" ht="75" x14ac:dyDescent="0.25">
      <c r="A81" s="283"/>
      <c r="B81" s="283"/>
      <c r="C81" s="169" t="s">
        <v>642</v>
      </c>
      <c r="D81" s="117">
        <v>20</v>
      </c>
      <c r="E81" s="117" t="s">
        <v>664</v>
      </c>
      <c r="F81" s="3">
        <v>3</v>
      </c>
      <c r="G81" s="117" t="s">
        <v>622</v>
      </c>
      <c r="I81" s="117" t="s">
        <v>618</v>
      </c>
      <c r="J81" s="117">
        <v>20</v>
      </c>
      <c r="L81" s="3" t="s">
        <v>669</v>
      </c>
      <c r="M81" s="117" t="s">
        <v>666</v>
      </c>
      <c r="O81" s="117" t="s">
        <v>673</v>
      </c>
      <c r="P81" s="117" t="s">
        <v>33</v>
      </c>
      <c r="Q81" s="117" t="s">
        <v>33</v>
      </c>
      <c r="R81" s="117" t="s">
        <v>33</v>
      </c>
      <c r="S81" s="166" t="s">
        <v>629</v>
      </c>
      <c r="T81" s="125" t="s">
        <v>628</v>
      </c>
      <c r="U81" s="125" t="s">
        <v>630</v>
      </c>
      <c r="V81" s="125" t="s">
        <v>689</v>
      </c>
      <c r="W81" s="117" t="s">
        <v>683</v>
      </c>
      <c r="X81" s="117">
        <v>0.02</v>
      </c>
      <c r="Y81" s="117" t="s">
        <v>631</v>
      </c>
      <c r="Z81" s="125" t="s">
        <v>633</v>
      </c>
    </row>
    <row r="82" spans="1:26" ht="75" x14ac:dyDescent="0.25">
      <c r="A82" s="283"/>
      <c r="B82" s="284"/>
      <c r="C82" s="170" t="s">
        <v>417</v>
      </c>
      <c r="D82" s="20">
        <v>20</v>
      </c>
      <c r="E82" s="167" t="s">
        <v>664</v>
      </c>
      <c r="F82" s="20">
        <v>4</v>
      </c>
      <c r="G82" s="167" t="s">
        <v>622</v>
      </c>
      <c r="H82" s="4"/>
      <c r="I82" s="167" t="s">
        <v>618</v>
      </c>
      <c r="J82" s="167">
        <v>20</v>
      </c>
      <c r="K82" s="4"/>
      <c r="L82" s="20" t="s">
        <v>669</v>
      </c>
      <c r="M82" s="167" t="s">
        <v>666</v>
      </c>
      <c r="N82" s="4"/>
      <c r="O82" s="167" t="s">
        <v>656</v>
      </c>
      <c r="P82" s="167" t="s">
        <v>33</v>
      </c>
      <c r="Q82" s="167" t="s">
        <v>33</v>
      </c>
      <c r="R82" s="167" t="s">
        <v>33</v>
      </c>
      <c r="S82" s="171" t="s">
        <v>629</v>
      </c>
      <c r="T82" s="168" t="s">
        <v>628</v>
      </c>
      <c r="U82" s="168" t="s">
        <v>630</v>
      </c>
      <c r="V82" s="168" t="s">
        <v>689</v>
      </c>
      <c r="W82" s="167" t="s">
        <v>683</v>
      </c>
      <c r="X82" s="167">
        <v>0.03</v>
      </c>
      <c r="Y82" s="167" t="s">
        <v>631</v>
      </c>
      <c r="Z82" s="168" t="s">
        <v>633</v>
      </c>
    </row>
    <row r="83" spans="1:26" ht="75" x14ac:dyDescent="0.25">
      <c r="A83" s="283"/>
      <c r="B83" s="283" t="s">
        <v>221</v>
      </c>
      <c r="C83" s="169" t="s">
        <v>635</v>
      </c>
      <c r="D83" s="117">
        <v>10</v>
      </c>
      <c r="E83" s="117" t="s">
        <v>660</v>
      </c>
      <c r="F83" s="3">
        <v>1</v>
      </c>
      <c r="G83" s="117" t="s">
        <v>619</v>
      </c>
      <c r="I83" s="117" t="s">
        <v>618</v>
      </c>
      <c r="J83" s="117">
        <v>20</v>
      </c>
      <c r="L83" s="3" t="s">
        <v>669</v>
      </c>
      <c r="M83" s="117" t="s">
        <v>666</v>
      </c>
      <c r="O83" s="3" t="s">
        <v>655</v>
      </c>
      <c r="P83" s="117" t="s">
        <v>33</v>
      </c>
      <c r="Q83" s="117" t="s">
        <v>33</v>
      </c>
      <c r="R83" s="117" t="s">
        <v>33</v>
      </c>
      <c r="S83" s="166" t="s">
        <v>629</v>
      </c>
      <c r="T83" s="125" t="s">
        <v>628</v>
      </c>
      <c r="U83" s="125" t="s">
        <v>630</v>
      </c>
      <c r="V83" s="125" t="s">
        <v>688</v>
      </c>
      <c r="W83" s="126" t="s">
        <v>683</v>
      </c>
      <c r="X83" s="117">
        <v>0.01</v>
      </c>
      <c r="Y83" s="117" t="s">
        <v>631</v>
      </c>
      <c r="Z83" s="125" t="s">
        <v>633</v>
      </c>
    </row>
    <row r="84" spans="1:26" ht="75" x14ac:dyDescent="0.25">
      <c r="A84" s="283"/>
      <c r="B84" s="283"/>
      <c r="C84" s="169" t="s">
        <v>636</v>
      </c>
      <c r="D84" s="117">
        <v>10</v>
      </c>
      <c r="E84" s="117" t="s">
        <v>663</v>
      </c>
      <c r="F84" s="3">
        <v>3</v>
      </c>
      <c r="G84" s="117" t="s">
        <v>619</v>
      </c>
      <c r="I84" s="117" t="s">
        <v>618</v>
      </c>
      <c r="J84" s="117">
        <v>10</v>
      </c>
      <c r="L84" s="3" t="s">
        <v>665</v>
      </c>
      <c r="M84" s="117" t="s">
        <v>666</v>
      </c>
      <c r="O84" s="3" t="s">
        <v>678</v>
      </c>
      <c r="P84" s="117" t="s">
        <v>33</v>
      </c>
      <c r="Q84" s="117" t="s">
        <v>33</v>
      </c>
      <c r="R84" s="117" t="s">
        <v>33</v>
      </c>
      <c r="S84" s="166" t="s">
        <v>629</v>
      </c>
      <c r="T84" s="125" t="s">
        <v>628</v>
      </c>
      <c r="U84" s="125" t="s">
        <v>630</v>
      </c>
      <c r="V84" s="125" t="s">
        <v>688</v>
      </c>
      <c r="W84" s="117" t="s">
        <v>683</v>
      </c>
      <c r="X84" s="117">
        <v>0.01</v>
      </c>
      <c r="Y84" s="117" t="s">
        <v>631</v>
      </c>
      <c r="Z84" s="125" t="s">
        <v>633</v>
      </c>
    </row>
    <row r="85" spans="1:26" ht="75" x14ac:dyDescent="0.25">
      <c r="A85" s="283"/>
      <c r="B85" s="283"/>
      <c r="C85" s="169" t="s">
        <v>637</v>
      </c>
      <c r="D85" s="117">
        <v>10</v>
      </c>
      <c r="E85" s="117" t="s">
        <v>660</v>
      </c>
      <c r="F85" s="3">
        <v>2</v>
      </c>
      <c r="G85" s="3" t="s">
        <v>621</v>
      </c>
      <c r="I85" s="117" t="s">
        <v>618</v>
      </c>
      <c r="J85" s="117">
        <v>20</v>
      </c>
      <c r="L85" s="3" t="s">
        <v>669</v>
      </c>
      <c r="M85" s="117" t="s">
        <v>666</v>
      </c>
      <c r="O85" s="3" t="s">
        <v>655</v>
      </c>
      <c r="P85" s="117" t="s">
        <v>33</v>
      </c>
      <c r="Q85" s="117" t="s">
        <v>33</v>
      </c>
      <c r="R85" s="117" t="s">
        <v>33</v>
      </c>
      <c r="S85" s="166" t="s">
        <v>629</v>
      </c>
      <c r="T85" s="125" t="s">
        <v>628</v>
      </c>
      <c r="U85" s="125" t="s">
        <v>630</v>
      </c>
      <c r="V85" s="125" t="s">
        <v>688</v>
      </c>
      <c r="W85" s="117" t="s">
        <v>683</v>
      </c>
      <c r="X85" s="117">
        <v>0.01</v>
      </c>
      <c r="Y85" s="117" t="s">
        <v>631</v>
      </c>
      <c r="Z85" s="125" t="s">
        <v>633</v>
      </c>
    </row>
    <row r="86" spans="1:26" ht="75" x14ac:dyDescent="0.25">
      <c r="A86" s="283"/>
      <c r="B86" s="283"/>
      <c r="C86" s="169" t="s">
        <v>638</v>
      </c>
      <c r="D86" s="117">
        <v>10</v>
      </c>
      <c r="E86" s="117" t="s">
        <v>664</v>
      </c>
      <c r="F86" s="3">
        <v>1</v>
      </c>
      <c r="G86" s="117" t="s">
        <v>622</v>
      </c>
      <c r="I86" s="117" t="s">
        <v>618</v>
      </c>
      <c r="J86" s="117">
        <v>20</v>
      </c>
      <c r="L86" s="3" t="s">
        <v>669</v>
      </c>
      <c r="M86" s="117" t="s">
        <v>666</v>
      </c>
      <c r="O86" s="3" t="s">
        <v>679</v>
      </c>
      <c r="P86" s="117" t="s">
        <v>33</v>
      </c>
      <c r="Q86" s="117" t="s">
        <v>33</v>
      </c>
      <c r="R86" s="117" t="s">
        <v>33</v>
      </c>
      <c r="S86" s="166" t="s">
        <v>629</v>
      </c>
      <c r="T86" s="125" t="s">
        <v>628</v>
      </c>
      <c r="U86" s="125" t="s">
        <v>630</v>
      </c>
      <c r="V86" s="125" t="s">
        <v>688</v>
      </c>
      <c r="W86" s="117" t="s">
        <v>683</v>
      </c>
      <c r="X86" s="117">
        <v>0.02</v>
      </c>
      <c r="Y86" s="117" t="s">
        <v>631</v>
      </c>
      <c r="Z86" s="125" t="s">
        <v>633</v>
      </c>
    </row>
    <row r="87" spans="1:26" ht="75" x14ac:dyDescent="0.25">
      <c r="A87" s="283"/>
      <c r="B87" s="283"/>
      <c r="C87" s="169" t="s">
        <v>14</v>
      </c>
      <c r="D87" s="117">
        <v>10</v>
      </c>
      <c r="E87" s="117" t="s">
        <v>664</v>
      </c>
      <c r="F87" s="3">
        <v>2</v>
      </c>
      <c r="G87" s="117" t="s">
        <v>622</v>
      </c>
      <c r="I87" s="117" t="s">
        <v>618</v>
      </c>
      <c r="J87" s="117">
        <v>10</v>
      </c>
      <c r="L87" s="3" t="s">
        <v>665</v>
      </c>
      <c r="M87" s="117" t="s">
        <v>666</v>
      </c>
      <c r="O87" s="3" t="s">
        <v>672</v>
      </c>
      <c r="P87" s="117" t="s">
        <v>33</v>
      </c>
      <c r="Q87" s="117" t="s">
        <v>33</v>
      </c>
      <c r="R87" s="117" t="s">
        <v>33</v>
      </c>
      <c r="S87" s="166" t="s">
        <v>629</v>
      </c>
      <c r="T87" s="125" t="s">
        <v>628</v>
      </c>
      <c r="U87" s="125" t="s">
        <v>630</v>
      </c>
      <c r="V87" s="125" t="s">
        <v>688</v>
      </c>
      <c r="W87" s="117" t="s">
        <v>683</v>
      </c>
      <c r="X87" s="117">
        <v>0.03</v>
      </c>
      <c r="Y87" s="117" t="s">
        <v>631</v>
      </c>
      <c r="Z87" s="125" t="s">
        <v>633</v>
      </c>
    </row>
    <row r="88" spans="1:26" ht="75" x14ac:dyDescent="0.25">
      <c r="A88" s="283"/>
      <c r="B88" s="283"/>
      <c r="C88" s="169" t="s">
        <v>15</v>
      </c>
      <c r="D88" s="117">
        <v>10</v>
      </c>
      <c r="E88" s="117" t="s">
        <v>661</v>
      </c>
      <c r="F88" s="3">
        <v>2</v>
      </c>
      <c r="G88" s="3" t="s">
        <v>620</v>
      </c>
      <c r="I88" s="117" t="s">
        <v>618</v>
      </c>
      <c r="J88" s="117">
        <v>20</v>
      </c>
      <c r="L88" s="3" t="s">
        <v>669</v>
      </c>
      <c r="M88" s="117" t="s">
        <v>666</v>
      </c>
      <c r="O88" s="3" t="s">
        <v>675</v>
      </c>
      <c r="P88" s="117" t="s">
        <v>33</v>
      </c>
      <c r="Q88" s="117" t="s">
        <v>33</v>
      </c>
      <c r="R88" s="117" t="s">
        <v>33</v>
      </c>
      <c r="S88" s="166" t="s">
        <v>629</v>
      </c>
      <c r="T88" s="125" t="s">
        <v>628</v>
      </c>
      <c r="U88" s="125" t="s">
        <v>630</v>
      </c>
      <c r="V88" s="125" t="s">
        <v>688</v>
      </c>
      <c r="W88" s="117" t="s">
        <v>683</v>
      </c>
      <c r="X88" s="117">
        <v>0.01</v>
      </c>
      <c r="Y88" s="117" t="s">
        <v>631</v>
      </c>
      <c r="Z88" s="125" t="s">
        <v>633</v>
      </c>
    </row>
    <row r="89" spans="1:26" ht="75" x14ac:dyDescent="0.25">
      <c r="A89" s="283"/>
      <c r="B89" s="283"/>
      <c r="C89" s="169" t="s">
        <v>16</v>
      </c>
      <c r="D89" s="117">
        <v>10</v>
      </c>
      <c r="E89" s="117" t="s">
        <v>663</v>
      </c>
      <c r="F89" s="3">
        <v>2</v>
      </c>
      <c r="G89" s="3" t="s">
        <v>621</v>
      </c>
      <c r="I89" s="117" t="s">
        <v>618</v>
      </c>
      <c r="J89" s="117">
        <v>10</v>
      </c>
      <c r="L89" s="3" t="s">
        <v>665</v>
      </c>
      <c r="M89" s="117" t="s">
        <v>666</v>
      </c>
      <c r="O89" s="3" t="s">
        <v>681</v>
      </c>
      <c r="P89" s="117" t="s">
        <v>33</v>
      </c>
      <c r="Q89" s="117" t="s">
        <v>33</v>
      </c>
      <c r="R89" s="117" t="s">
        <v>33</v>
      </c>
      <c r="S89" s="166" t="s">
        <v>629</v>
      </c>
      <c r="T89" s="125" t="s">
        <v>628</v>
      </c>
      <c r="U89" s="125" t="s">
        <v>630</v>
      </c>
      <c r="V89" s="125" t="s">
        <v>688</v>
      </c>
      <c r="W89" s="117" t="s">
        <v>683</v>
      </c>
      <c r="X89" s="117">
        <v>0.02</v>
      </c>
      <c r="Y89" s="117" t="s">
        <v>631</v>
      </c>
      <c r="Z89" s="125" t="s">
        <v>633</v>
      </c>
    </row>
    <row r="90" spans="1:26" ht="75" x14ac:dyDescent="0.25">
      <c r="A90" s="283"/>
      <c r="B90" s="283"/>
      <c r="C90" s="169" t="s">
        <v>639</v>
      </c>
      <c r="D90" s="117">
        <v>10</v>
      </c>
      <c r="E90" s="117" t="s">
        <v>661</v>
      </c>
      <c r="F90" s="3">
        <v>1</v>
      </c>
      <c r="G90" s="3" t="s">
        <v>620</v>
      </c>
      <c r="I90" s="117" t="s">
        <v>618</v>
      </c>
      <c r="J90" s="117">
        <v>10</v>
      </c>
      <c r="L90" s="3" t="s">
        <v>665</v>
      </c>
      <c r="M90" s="117" t="s">
        <v>666</v>
      </c>
      <c r="O90" s="3" t="s">
        <v>674</v>
      </c>
      <c r="P90" s="117" t="s">
        <v>33</v>
      </c>
      <c r="Q90" s="117" t="s">
        <v>33</v>
      </c>
      <c r="R90" s="117" t="s">
        <v>33</v>
      </c>
      <c r="S90" s="166" t="s">
        <v>629</v>
      </c>
      <c r="T90" s="125" t="s">
        <v>628</v>
      </c>
      <c r="U90" s="125" t="s">
        <v>630</v>
      </c>
      <c r="V90" s="125" t="s">
        <v>688</v>
      </c>
      <c r="W90" s="117" t="s">
        <v>683</v>
      </c>
      <c r="X90" s="117">
        <v>0.01</v>
      </c>
      <c r="Y90" s="117" t="s">
        <v>631</v>
      </c>
      <c r="Z90" s="125" t="s">
        <v>633</v>
      </c>
    </row>
    <row r="91" spans="1:26" ht="75" x14ac:dyDescent="0.25">
      <c r="A91" s="283"/>
      <c r="B91" s="283"/>
      <c r="C91" s="169" t="s">
        <v>640</v>
      </c>
      <c r="D91" s="117">
        <v>10</v>
      </c>
      <c r="E91" s="117" t="s">
        <v>663</v>
      </c>
      <c r="F91" s="3">
        <v>1</v>
      </c>
      <c r="G91" s="3" t="s">
        <v>621</v>
      </c>
      <c r="I91" s="117" t="s">
        <v>618</v>
      </c>
      <c r="J91" s="117">
        <v>20</v>
      </c>
      <c r="L91" s="3" t="s">
        <v>669</v>
      </c>
      <c r="M91" s="117" t="s">
        <v>666</v>
      </c>
      <c r="O91" s="3" t="s">
        <v>655</v>
      </c>
      <c r="P91" s="117" t="s">
        <v>33</v>
      </c>
      <c r="Q91" s="117" t="s">
        <v>33</v>
      </c>
      <c r="R91" s="117" t="s">
        <v>33</v>
      </c>
      <c r="S91" s="166" t="s">
        <v>629</v>
      </c>
      <c r="T91" s="125" t="s">
        <v>628</v>
      </c>
      <c r="U91" s="125" t="s">
        <v>630</v>
      </c>
      <c r="V91" s="125" t="s">
        <v>688</v>
      </c>
      <c r="W91" s="117" t="s">
        <v>683</v>
      </c>
      <c r="X91" s="117">
        <v>0.01</v>
      </c>
      <c r="Y91" s="117" t="s">
        <v>631</v>
      </c>
      <c r="Z91" s="125" t="s">
        <v>633</v>
      </c>
    </row>
    <row r="92" spans="1:26" ht="75" x14ac:dyDescent="0.25">
      <c r="A92" s="283"/>
      <c r="B92" s="283"/>
      <c r="C92" s="169" t="s">
        <v>641</v>
      </c>
      <c r="D92" s="117">
        <v>10</v>
      </c>
      <c r="E92" s="117" t="s">
        <v>662</v>
      </c>
      <c r="F92" s="3">
        <v>1</v>
      </c>
      <c r="G92" s="3" t="s">
        <v>621</v>
      </c>
      <c r="I92" s="117" t="s">
        <v>618</v>
      </c>
      <c r="J92" s="117">
        <v>10</v>
      </c>
      <c r="L92" s="3" t="s">
        <v>665</v>
      </c>
      <c r="M92" s="117" t="s">
        <v>666</v>
      </c>
      <c r="O92" s="3" t="s">
        <v>676</v>
      </c>
      <c r="P92" s="117" t="s">
        <v>33</v>
      </c>
      <c r="Q92" s="117" t="s">
        <v>33</v>
      </c>
      <c r="R92" s="117" t="s">
        <v>33</v>
      </c>
      <c r="S92" s="166" t="s">
        <v>629</v>
      </c>
      <c r="T92" s="125" t="s">
        <v>628</v>
      </c>
      <c r="U92" s="125" t="s">
        <v>630</v>
      </c>
      <c r="V92" s="125" t="s">
        <v>688</v>
      </c>
      <c r="W92" s="117" t="s">
        <v>683</v>
      </c>
      <c r="X92" s="117">
        <v>0.02</v>
      </c>
      <c r="Y92" s="117" t="s">
        <v>631</v>
      </c>
      <c r="Z92" s="125" t="s">
        <v>633</v>
      </c>
    </row>
    <row r="93" spans="1:26" ht="75.75" thickBot="1" x14ac:dyDescent="0.3">
      <c r="A93" s="286"/>
      <c r="B93" s="286"/>
      <c r="C93" s="180" t="s">
        <v>642</v>
      </c>
      <c r="D93" s="119">
        <v>10</v>
      </c>
      <c r="E93" s="119" t="s">
        <v>664</v>
      </c>
      <c r="F93" s="119">
        <v>3</v>
      </c>
      <c r="G93" s="119" t="s">
        <v>622</v>
      </c>
      <c r="H93" s="187"/>
      <c r="I93" s="119" t="s">
        <v>618</v>
      </c>
      <c r="J93" s="119">
        <v>10</v>
      </c>
      <c r="K93" s="187"/>
      <c r="L93" s="119" t="s">
        <v>665</v>
      </c>
      <c r="M93" s="119" t="s">
        <v>666</v>
      </c>
      <c r="N93" s="187"/>
      <c r="O93" s="119" t="s">
        <v>680</v>
      </c>
      <c r="P93" s="119" t="s">
        <v>33</v>
      </c>
      <c r="Q93" s="119" t="s">
        <v>33</v>
      </c>
      <c r="R93" s="119" t="s">
        <v>33</v>
      </c>
      <c r="S93" s="181" t="s">
        <v>629</v>
      </c>
      <c r="T93" s="118" t="s">
        <v>628</v>
      </c>
      <c r="U93" s="118" t="s">
        <v>630</v>
      </c>
      <c r="V93" s="118" t="s">
        <v>688</v>
      </c>
      <c r="W93" s="119" t="s">
        <v>683</v>
      </c>
      <c r="X93" s="119">
        <v>0.03</v>
      </c>
      <c r="Y93" s="119" t="s">
        <v>631</v>
      </c>
      <c r="Z93" s="118" t="s">
        <v>633</v>
      </c>
    </row>
    <row r="97" spans="1:16" ht="15.75" thickBot="1" x14ac:dyDescent="0.3">
      <c r="B97" s="35"/>
      <c r="C97" s="285" t="s">
        <v>692</v>
      </c>
      <c r="D97" s="285"/>
      <c r="E97" s="285"/>
      <c r="F97" s="285"/>
      <c r="G97" s="285"/>
      <c r="H97" s="285"/>
      <c r="I97" s="285"/>
      <c r="J97" s="285"/>
      <c r="K97" s="285"/>
      <c r="L97" s="285"/>
      <c r="M97" s="285"/>
      <c r="N97" s="285"/>
    </row>
    <row r="98" spans="1:16" ht="18.75" thickBot="1" x14ac:dyDescent="0.4">
      <c r="A98" s="12"/>
      <c r="B98" s="38" t="s">
        <v>695</v>
      </c>
      <c r="C98" s="38" t="s">
        <v>635</v>
      </c>
      <c r="D98" s="38" t="s">
        <v>636</v>
      </c>
      <c r="E98" s="38" t="s">
        <v>637</v>
      </c>
      <c r="F98" s="38" t="s">
        <v>638</v>
      </c>
      <c r="G98" s="38" t="s">
        <v>14</v>
      </c>
      <c r="H98" s="38" t="s">
        <v>15</v>
      </c>
      <c r="I98" s="38" t="s">
        <v>16</v>
      </c>
      <c r="J98" s="38" t="s">
        <v>639</v>
      </c>
      <c r="K98" s="38" t="s">
        <v>640</v>
      </c>
      <c r="L98" s="38" t="s">
        <v>641</v>
      </c>
      <c r="M98" s="38" t="s">
        <v>642</v>
      </c>
      <c r="N98" s="38" t="s">
        <v>417</v>
      </c>
      <c r="O98" s="38" t="s">
        <v>690</v>
      </c>
    </row>
    <row r="99" spans="1:16" x14ac:dyDescent="0.25">
      <c r="A99" s="16" t="s">
        <v>644</v>
      </c>
      <c r="B99" s="16" t="s">
        <v>691</v>
      </c>
      <c r="C99" s="3">
        <v>51.25</v>
      </c>
      <c r="D99" s="3">
        <v>0.05</v>
      </c>
      <c r="E99" s="3">
        <v>30.91</v>
      </c>
      <c r="F99" s="3">
        <v>0.46</v>
      </c>
      <c r="G99" s="3">
        <v>0.01</v>
      </c>
      <c r="H99" s="3">
        <v>0.14000000000000001</v>
      </c>
      <c r="I99" s="3">
        <v>13.64</v>
      </c>
      <c r="J99" s="3">
        <v>3.45</v>
      </c>
      <c r="K99" s="3">
        <v>0.18</v>
      </c>
      <c r="L99" s="3">
        <v>0</v>
      </c>
      <c r="M99" s="3">
        <v>0</v>
      </c>
      <c r="N99" s="3">
        <v>0</v>
      </c>
      <c r="O99" s="32">
        <v>100.09</v>
      </c>
    </row>
    <row r="100" spans="1:16" x14ac:dyDescent="0.25">
      <c r="A100" s="16" t="s">
        <v>644</v>
      </c>
      <c r="B100" s="16" t="s">
        <v>694</v>
      </c>
      <c r="C100" s="5">
        <v>50.81</v>
      </c>
      <c r="D100" s="5">
        <v>1.85</v>
      </c>
      <c r="E100" s="5">
        <v>14.06</v>
      </c>
      <c r="F100" s="5">
        <v>11.83657687</v>
      </c>
      <c r="G100" s="5">
        <v>0.22</v>
      </c>
      <c r="H100" s="5">
        <v>6.95</v>
      </c>
      <c r="I100" s="5">
        <v>11.12</v>
      </c>
      <c r="J100" s="5">
        <v>2.62</v>
      </c>
      <c r="K100" s="5">
        <v>0.19</v>
      </c>
      <c r="L100" s="5">
        <v>0.2</v>
      </c>
      <c r="M100" s="5">
        <v>0</v>
      </c>
      <c r="N100" s="5">
        <v>0</v>
      </c>
      <c r="O100" s="8">
        <v>99.856576870000012</v>
      </c>
    </row>
    <row r="101" spans="1:16" x14ac:dyDescent="0.25">
      <c r="A101" s="15" t="s">
        <v>107</v>
      </c>
      <c r="B101" s="16" t="s">
        <v>847</v>
      </c>
      <c r="C101" s="5">
        <v>51.06</v>
      </c>
      <c r="D101" s="5">
        <v>3.95</v>
      </c>
      <c r="E101" s="5">
        <v>12.44</v>
      </c>
      <c r="F101" s="5">
        <v>13.15</v>
      </c>
      <c r="G101" s="5">
        <v>0.19</v>
      </c>
      <c r="H101" s="5">
        <v>5.04</v>
      </c>
      <c r="I101" s="5">
        <v>9.0399999999999991</v>
      </c>
      <c r="J101" s="5">
        <v>2.72</v>
      </c>
      <c r="K101" s="5">
        <v>0.82</v>
      </c>
      <c r="L101" s="5">
        <v>0.43</v>
      </c>
      <c r="M101" s="5" t="s">
        <v>33</v>
      </c>
      <c r="N101" s="5" t="s">
        <v>33</v>
      </c>
      <c r="O101" s="8">
        <v>98.84</v>
      </c>
      <c r="P101" t="s">
        <v>850</v>
      </c>
    </row>
    <row r="102" spans="1:16" x14ac:dyDescent="0.25">
      <c r="A102" s="15" t="s">
        <v>107</v>
      </c>
      <c r="B102" s="16" t="s">
        <v>855</v>
      </c>
      <c r="C102" s="5">
        <v>51</v>
      </c>
      <c r="D102" s="5">
        <v>4.17</v>
      </c>
      <c r="E102" s="5">
        <v>12.65</v>
      </c>
      <c r="F102" s="5">
        <v>13.2</v>
      </c>
      <c r="G102" s="5">
        <v>0.2</v>
      </c>
      <c r="H102" s="5">
        <v>5.01</v>
      </c>
      <c r="I102" s="5">
        <v>9.14</v>
      </c>
      <c r="J102" s="5">
        <v>2.69</v>
      </c>
      <c r="K102" s="5">
        <v>0.86</v>
      </c>
      <c r="L102" s="5">
        <v>0.46</v>
      </c>
      <c r="M102" s="5" t="s">
        <v>33</v>
      </c>
      <c r="N102" s="5" t="s">
        <v>33</v>
      </c>
      <c r="O102" s="8">
        <v>99.35</v>
      </c>
      <c r="P102" t="s">
        <v>849</v>
      </c>
    </row>
    <row r="103" spans="1:16" x14ac:dyDescent="0.25">
      <c r="A103" s="15" t="s">
        <v>107</v>
      </c>
      <c r="B103" s="16" t="s">
        <v>848</v>
      </c>
      <c r="C103" s="5">
        <v>50.94</v>
      </c>
      <c r="D103" s="5">
        <v>4.0599999999999996</v>
      </c>
      <c r="E103" s="5">
        <v>12.49</v>
      </c>
      <c r="F103" s="5">
        <v>13.3</v>
      </c>
      <c r="G103" s="5">
        <v>0.15</v>
      </c>
      <c r="H103" s="5">
        <v>5.08</v>
      </c>
      <c r="I103" s="5">
        <v>9.3000000000000007</v>
      </c>
      <c r="J103" s="5">
        <v>2.66</v>
      </c>
      <c r="K103" s="5">
        <v>0.82</v>
      </c>
      <c r="L103" s="5">
        <v>0.38</v>
      </c>
      <c r="M103" s="5" t="s">
        <v>33</v>
      </c>
      <c r="N103" s="5" t="s">
        <v>33</v>
      </c>
      <c r="O103" s="8">
        <v>99.18</v>
      </c>
    </row>
    <row r="104" spans="1:16" x14ac:dyDescent="0.25">
      <c r="A104" s="15" t="s">
        <v>107</v>
      </c>
      <c r="B104" s="16" t="s">
        <v>677</v>
      </c>
      <c r="C104" s="5">
        <v>65</v>
      </c>
      <c r="D104" s="5" t="s">
        <v>33</v>
      </c>
      <c r="E104" s="5">
        <v>16.98</v>
      </c>
      <c r="F104" s="5">
        <v>1.2</v>
      </c>
      <c r="G104" s="5" t="s">
        <v>33</v>
      </c>
      <c r="H104" s="5">
        <v>0.03</v>
      </c>
      <c r="I104" s="5" t="s">
        <v>33</v>
      </c>
      <c r="J104" s="5">
        <v>0.32</v>
      </c>
      <c r="K104" s="5">
        <v>16.350000000000001</v>
      </c>
      <c r="L104" s="5" t="s">
        <v>33</v>
      </c>
      <c r="M104" s="5" t="s">
        <v>33</v>
      </c>
      <c r="N104" s="5" t="s">
        <v>33</v>
      </c>
      <c r="O104" s="8">
        <v>99.88</v>
      </c>
    </row>
    <row r="105" spans="1:16" x14ac:dyDescent="0.25">
      <c r="A105" s="15" t="s">
        <v>107</v>
      </c>
      <c r="B105" s="16" t="s">
        <v>645</v>
      </c>
      <c r="C105" s="5">
        <v>68.03</v>
      </c>
      <c r="D105" s="5" t="s">
        <v>33</v>
      </c>
      <c r="E105" s="5">
        <v>19.05</v>
      </c>
      <c r="F105" s="5">
        <v>0.06</v>
      </c>
      <c r="G105" s="5" t="s">
        <v>33</v>
      </c>
      <c r="H105" s="5">
        <v>0.15</v>
      </c>
      <c r="I105" s="5">
        <v>0.63</v>
      </c>
      <c r="J105" s="5">
        <v>11.43</v>
      </c>
      <c r="K105" s="5">
        <v>0.22</v>
      </c>
      <c r="L105" s="5" t="s">
        <v>33</v>
      </c>
      <c r="M105" s="5" t="s">
        <v>33</v>
      </c>
      <c r="N105" s="5" t="s">
        <v>33</v>
      </c>
      <c r="O105" s="8">
        <v>99.57</v>
      </c>
    </row>
    <row r="106" spans="1:16" x14ac:dyDescent="0.25">
      <c r="A106" s="16" t="s">
        <v>668</v>
      </c>
      <c r="B106" s="16" t="s">
        <v>693</v>
      </c>
      <c r="C106" s="3">
        <v>51.25</v>
      </c>
      <c r="D106" s="3">
        <v>0.05</v>
      </c>
      <c r="E106" s="3">
        <v>30.91</v>
      </c>
      <c r="F106" s="3">
        <v>0.46</v>
      </c>
      <c r="G106" s="3">
        <v>0.01</v>
      </c>
      <c r="H106" s="3">
        <v>0.14000000000000001</v>
      </c>
      <c r="I106" s="3">
        <v>13.64</v>
      </c>
      <c r="J106" s="3">
        <v>3.45</v>
      </c>
      <c r="K106" s="3">
        <v>0.18</v>
      </c>
      <c r="L106" s="3">
        <v>0</v>
      </c>
      <c r="M106" s="3">
        <v>0</v>
      </c>
      <c r="N106" s="3">
        <v>0</v>
      </c>
      <c r="O106" s="32">
        <v>100.09</v>
      </c>
    </row>
    <row r="107" spans="1:16" x14ac:dyDescent="0.25">
      <c r="A107" s="16" t="s">
        <v>668</v>
      </c>
      <c r="B107" s="16" t="s">
        <v>696</v>
      </c>
      <c r="C107" s="3">
        <v>59.1</v>
      </c>
      <c r="D107" s="3">
        <v>0</v>
      </c>
      <c r="E107" s="3">
        <v>22.2</v>
      </c>
      <c r="F107" s="3">
        <v>1.17</v>
      </c>
      <c r="G107" s="3">
        <v>0</v>
      </c>
      <c r="H107" s="3">
        <v>0</v>
      </c>
      <c r="I107" s="3">
        <v>2.1</v>
      </c>
      <c r="J107" s="3">
        <v>14.2</v>
      </c>
      <c r="K107" s="3">
        <v>0</v>
      </c>
      <c r="L107" s="3">
        <v>0</v>
      </c>
      <c r="M107" s="3">
        <v>0</v>
      </c>
      <c r="N107" s="3">
        <v>0</v>
      </c>
      <c r="O107" s="32">
        <f>SUM(C107:N107)</f>
        <v>98.77</v>
      </c>
    </row>
    <row r="108" spans="1:16" x14ac:dyDescent="0.25">
      <c r="A108" s="16" t="s">
        <v>668</v>
      </c>
      <c r="B108" s="16" t="s">
        <v>697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55.6</v>
      </c>
      <c r="J108" s="3">
        <v>0</v>
      </c>
      <c r="K108" s="3">
        <v>0</v>
      </c>
      <c r="L108" s="3">
        <v>42.2</v>
      </c>
      <c r="M108" s="3">
        <v>0</v>
      </c>
      <c r="N108" s="3">
        <v>0</v>
      </c>
      <c r="O108" s="32">
        <f>SUM(C108:N108)</f>
        <v>97.800000000000011</v>
      </c>
      <c r="P108" t="s">
        <v>698</v>
      </c>
    </row>
    <row r="109" spans="1:16" x14ac:dyDescent="0.25">
      <c r="A109" s="16" t="s">
        <v>668</v>
      </c>
      <c r="B109" s="16" t="s">
        <v>699</v>
      </c>
      <c r="C109" s="3">
        <v>64.650000000000006</v>
      </c>
      <c r="D109" s="3">
        <v>0</v>
      </c>
      <c r="E109" s="3">
        <v>17.04</v>
      </c>
      <c r="F109" s="3">
        <v>1.68</v>
      </c>
      <c r="G109" s="3">
        <v>0</v>
      </c>
      <c r="H109" s="3">
        <v>0</v>
      </c>
      <c r="I109" s="3">
        <v>0</v>
      </c>
      <c r="J109" s="3">
        <v>0.94</v>
      </c>
      <c r="K109" s="3">
        <v>15.4</v>
      </c>
      <c r="L109" s="3">
        <v>0</v>
      </c>
      <c r="M109" s="3">
        <v>0</v>
      </c>
      <c r="N109" s="3">
        <v>0</v>
      </c>
      <c r="O109" s="32">
        <f>SUM(C109:N109)</f>
        <v>99.710000000000008</v>
      </c>
    </row>
    <row r="110" spans="1:16" x14ac:dyDescent="0.25">
      <c r="A110" s="16" t="s">
        <v>668</v>
      </c>
      <c r="B110" s="16" t="s">
        <v>700</v>
      </c>
      <c r="C110" s="3">
        <v>0</v>
      </c>
      <c r="D110" s="3">
        <v>1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2">
        <v>1</v>
      </c>
    </row>
    <row r="111" spans="1:16" x14ac:dyDescent="0.25">
      <c r="A111" s="16" t="s">
        <v>668</v>
      </c>
      <c r="B111" s="16" t="s">
        <v>701</v>
      </c>
      <c r="C111" s="3">
        <v>0</v>
      </c>
      <c r="D111" s="3">
        <v>0</v>
      </c>
      <c r="E111" s="3">
        <v>0</v>
      </c>
      <c r="F111" s="3">
        <v>89.9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2">
        <v>89.9</v>
      </c>
      <c r="P111" t="s">
        <v>702</v>
      </c>
    </row>
    <row r="112" spans="1:16" x14ac:dyDescent="0.25">
      <c r="A112" s="16" t="s">
        <v>668</v>
      </c>
      <c r="B112" s="16" t="s">
        <v>703</v>
      </c>
      <c r="C112" s="3">
        <v>0</v>
      </c>
      <c r="D112" s="3">
        <v>0</v>
      </c>
      <c r="E112" s="3">
        <v>0</v>
      </c>
      <c r="F112" s="3">
        <v>0</v>
      </c>
      <c r="G112" s="3">
        <v>92.5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2">
        <v>92.5</v>
      </c>
    </row>
    <row r="113" spans="1:15" x14ac:dyDescent="0.25">
      <c r="A113" s="16" t="s">
        <v>668</v>
      </c>
      <c r="B113" s="16" t="s">
        <v>704</v>
      </c>
      <c r="C113" s="3">
        <v>0</v>
      </c>
      <c r="D113" s="3">
        <v>0</v>
      </c>
      <c r="E113" s="3">
        <v>9.92</v>
      </c>
      <c r="F113" s="3">
        <v>11.72</v>
      </c>
      <c r="G113" s="3">
        <v>0.11</v>
      </c>
      <c r="H113" s="3">
        <v>15.2</v>
      </c>
      <c r="I113" s="3">
        <v>0.12</v>
      </c>
      <c r="J113" s="3">
        <v>0</v>
      </c>
      <c r="K113" s="3">
        <v>0</v>
      </c>
      <c r="L113" s="3">
        <v>0</v>
      </c>
      <c r="M113" s="3">
        <v>60.5</v>
      </c>
      <c r="N113" s="3">
        <v>0</v>
      </c>
      <c r="O113" s="32">
        <f>SUM(C113:N113)</f>
        <v>97.57</v>
      </c>
    </row>
    <row r="114" spans="1:15" x14ac:dyDescent="0.25">
      <c r="A114" s="16" t="s">
        <v>668</v>
      </c>
      <c r="B114" s="16" t="s">
        <v>705</v>
      </c>
      <c r="C114" s="3">
        <v>0</v>
      </c>
      <c r="D114" s="3">
        <v>0.16</v>
      </c>
      <c r="E114" s="3">
        <v>0</v>
      </c>
      <c r="F114" s="3">
        <v>90.9</v>
      </c>
      <c r="G114" s="3">
        <v>0.01</v>
      </c>
      <c r="H114" s="3">
        <v>0.05</v>
      </c>
      <c r="I114" s="3">
        <v>0</v>
      </c>
      <c r="J114" s="3">
        <v>0</v>
      </c>
      <c r="K114" s="3">
        <v>0</v>
      </c>
      <c r="L114" s="3">
        <v>0</v>
      </c>
      <c r="M114" s="3">
        <v>0.25</v>
      </c>
      <c r="N114" s="3">
        <v>0</v>
      </c>
      <c r="O114" s="32">
        <f>SUM(C114:N114)</f>
        <v>91.37</v>
      </c>
    </row>
    <row r="115" spans="1:15" x14ac:dyDescent="0.25">
      <c r="A115" s="16" t="s">
        <v>668</v>
      </c>
      <c r="B115" s="16" t="s">
        <v>706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99.9</v>
      </c>
      <c r="O115" s="32">
        <v>99.9</v>
      </c>
    </row>
    <row r="116" spans="1:15" ht="15.75" thickBot="1" x14ac:dyDescent="0.3">
      <c r="A116" s="38" t="s">
        <v>668</v>
      </c>
      <c r="B116" s="38" t="s">
        <v>707</v>
      </c>
      <c r="C116" s="12">
        <v>73.94</v>
      </c>
      <c r="D116" s="12">
        <v>0.1</v>
      </c>
      <c r="E116" s="12">
        <v>13.11</v>
      </c>
      <c r="F116" s="12">
        <v>1.72</v>
      </c>
      <c r="G116" s="12">
        <v>0.06</v>
      </c>
      <c r="H116" s="12">
        <v>7.0000000000000007E-2</v>
      </c>
      <c r="I116" s="12">
        <v>0.76</v>
      </c>
      <c r="J116" s="12">
        <v>4.0599999999999996</v>
      </c>
      <c r="K116" s="12">
        <v>5.04</v>
      </c>
      <c r="L116" s="12">
        <v>0</v>
      </c>
      <c r="M116" s="12">
        <v>0</v>
      </c>
      <c r="N116" s="12">
        <v>0</v>
      </c>
      <c r="O116" s="53">
        <f>SUM(C116:N116)</f>
        <v>98.86</v>
      </c>
    </row>
  </sheetData>
  <mergeCells count="19">
    <mergeCell ref="C97:N97"/>
    <mergeCell ref="B64:B74"/>
    <mergeCell ref="B75:B82"/>
    <mergeCell ref="B83:B93"/>
    <mergeCell ref="A64:A93"/>
    <mergeCell ref="B30:B40"/>
    <mergeCell ref="A19:A40"/>
    <mergeCell ref="B41:B51"/>
    <mergeCell ref="B52:B63"/>
    <mergeCell ref="A41:A63"/>
    <mergeCell ref="B19:B29"/>
    <mergeCell ref="X15:Z15"/>
    <mergeCell ref="C3:G3"/>
    <mergeCell ref="I3:V3"/>
    <mergeCell ref="C14:Z14"/>
    <mergeCell ref="D15:N15"/>
    <mergeCell ref="O15:R15"/>
    <mergeCell ref="S15:T15"/>
    <mergeCell ref="U15:V15"/>
  </mergeCells>
  <phoneticPr fontId="5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ED1E0-1691-4DCB-BA54-34341BCEC5AA}">
  <dimension ref="A3:AQ1224"/>
  <sheetViews>
    <sheetView topLeftCell="E118" zoomScale="81" zoomScaleNormal="120" workbookViewId="0">
      <selection activeCell="Q38" sqref="Q38"/>
    </sheetView>
  </sheetViews>
  <sheetFormatPr baseColWidth="10" defaultRowHeight="15" x14ac:dyDescent="0.25"/>
  <cols>
    <col min="2" max="2" width="13" bestFit="1" customWidth="1"/>
    <col min="4" max="4" width="28.85546875" bestFit="1" customWidth="1"/>
    <col min="5" max="5" width="16.85546875" bestFit="1" customWidth="1"/>
    <col min="6" max="6" width="22.140625" bestFit="1" customWidth="1"/>
    <col min="7" max="7" width="11.28515625" bestFit="1" customWidth="1"/>
    <col min="8" max="8" width="24" bestFit="1" customWidth="1"/>
    <col min="9" max="9" width="17.28515625" bestFit="1" customWidth="1"/>
    <col min="12" max="12" width="12.7109375" bestFit="1" customWidth="1"/>
    <col min="13" max="13" width="11.85546875" bestFit="1" customWidth="1"/>
    <col min="30" max="30" width="13.5703125" bestFit="1" customWidth="1"/>
    <col min="33" max="33" width="12.7109375" bestFit="1" customWidth="1"/>
  </cols>
  <sheetData>
    <row r="3" spans="1:40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39" t="s">
        <v>29</v>
      </c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3"/>
      <c r="Y3" s="3"/>
      <c r="AC3" s="3"/>
      <c r="AD3" s="3"/>
      <c r="AE3" s="3"/>
      <c r="AF3" s="3"/>
      <c r="AG3" s="3"/>
      <c r="AH3" s="3"/>
      <c r="AI3" s="3"/>
      <c r="AJ3" s="3"/>
      <c r="AK3" s="239" t="s">
        <v>26</v>
      </c>
      <c r="AL3" s="239"/>
      <c r="AM3" s="239" t="s">
        <v>23</v>
      </c>
      <c r="AN3" s="239"/>
    </row>
    <row r="4" spans="1:40" ht="18.75" thickBot="1" x14ac:dyDescent="0.4">
      <c r="A4" s="3"/>
      <c r="B4" s="12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2" t="s">
        <v>10</v>
      </c>
      <c r="M4" s="12" t="s">
        <v>375</v>
      </c>
      <c r="N4" s="12" t="s">
        <v>376</v>
      </c>
      <c r="O4" s="12" t="s">
        <v>377</v>
      </c>
      <c r="P4" s="12" t="s">
        <v>378</v>
      </c>
      <c r="Q4" s="12" t="s">
        <v>14</v>
      </c>
      <c r="R4" s="12" t="s">
        <v>15</v>
      </c>
      <c r="S4" s="12" t="s">
        <v>16</v>
      </c>
      <c r="T4" s="12" t="s">
        <v>379</v>
      </c>
      <c r="U4" s="12" t="s">
        <v>380</v>
      </c>
      <c r="V4" s="12" t="s">
        <v>381</v>
      </c>
      <c r="W4" s="12" t="s">
        <v>382</v>
      </c>
      <c r="X4" s="12" t="s">
        <v>20</v>
      </c>
      <c r="Y4" s="12" t="s">
        <v>21</v>
      </c>
      <c r="Z4" s="3"/>
      <c r="AC4" s="12"/>
      <c r="AD4" s="12" t="s">
        <v>384</v>
      </c>
      <c r="AE4" s="12" t="s">
        <v>383</v>
      </c>
      <c r="AF4" s="12" t="s">
        <v>220</v>
      </c>
      <c r="AG4" s="12" t="s">
        <v>10</v>
      </c>
      <c r="AH4" s="12" t="s">
        <v>8</v>
      </c>
      <c r="AI4" s="12" t="s">
        <v>9</v>
      </c>
      <c r="AJ4" s="53" t="s">
        <v>399</v>
      </c>
      <c r="AK4" s="12" t="s">
        <v>21</v>
      </c>
      <c r="AL4" s="53" t="s">
        <v>28</v>
      </c>
      <c r="AM4" s="12" t="s">
        <v>21</v>
      </c>
      <c r="AN4" s="53" t="s">
        <v>28</v>
      </c>
    </row>
    <row r="5" spans="1:40" x14ac:dyDescent="0.25">
      <c r="A5" s="3"/>
      <c r="B5" s="3" t="s">
        <v>30</v>
      </c>
      <c r="C5" s="3" t="s">
        <v>26</v>
      </c>
      <c r="D5" s="3"/>
      <c r="E5" s="3" t="s">
        <v>31</v>
      </c>
      <c r="F5" s="3" t="s">
        <v>33</v>
      </c>
      <c r="G5" s="3" t="s">
        <v>25</v>
      </c>
      <c r="H5" s="3" t="s">
        <v>32</v>
      </c>
      <c r="I5" s="3" t="s">
        <v>96</v>
      </c>
      <c r="J5" s="3">
        <v>1200</v>
      </c>
      <c r="K5" s="3">
        <v>1200</v>
      </c>
      <c r="L5" s="3">
        <v>24</v>
      </c>
      <c r="M5" s="5">
        <v>45.758000000000003</v>
      </c>
      <c r="N5" s="5">
        <v>0</v>
      </c>
      <c r="O5" s="5">
        <v>33.854999999999997</v>
      </c>
      <c r="P5" s="5">
        <v>0.81200000000000006</v>
      </c>
      <c r="Q5" s="5">
        <v>1.0999999999999999E-2</v>
      </c>
      <c r="R5" s="5">
        <v>5.7000000000000002E-2</v>
      </c>
      <c r="S5" s="5">
        <v>17.53</v>
      </c>
      <c r="T5" s="5">
        <v>1.5920000000000001</v>
      </c>
      <c r="U5" s="5">
        <v>4.4999999999999998E-2</v>
      </c>
      <c r="V5" s="5">
        <v>0</v>
      </c>
      <c r="W5" s="5">
        <v>1.9E-2</v>
      </c>
      <c r="X5" s="5">
        <v>99.679000000000002</v>
      </c>
      <c r="Y5" s="5">
        <v>0.85660972191037421</v>
      </c>
      <c r="Z5" s="5"/>
      <c r="AC5" s="3"/>
      <c r="AD5" s="3" t="s">
        <v>31</v>
      </c>
      <c r="AE5" s="3" t="s">
        <v>304</v>
      </c>
      <c r="AF5" s="3" t="s">
        <v>33</v>
      </c>
      <c r="AG5" s="3">
        <v>24</v>
      </c>
      <c r="AH5" s="3">
        <v>1200</v>
      </c>
      <c r="AI5" s="3">
        <v>1200</v>
      </c>
      <c r="AJ5" s="32">
        <f>1175-AI5</f>
        <v>-25</v>
      </c>
      <c r="AK5" s="3">
        <v>0.85</v>
      </c>
      <c r="AL5" s="32">
        <v>0.02</v>
      </c>
      <c r="AM5" s="3" t="s">
        <v>33</v>
      </c>
      <c r="AN5" s="32" t="s">
        <v>33</v>
      </c>
    </row>
    <row r="6" spans="1:40" x14ac:dyDescent="0.25">
      <c r="A6" s="3"/>
      <c r="B6" s="3" t="s">
        <v>30</v>
      </c>
      <c r="C6" s="3" t="s">
        <v>26</v>
      </c>
      <c r="D6" s="3"/>
      <c r="E6" s="3" t="s">
        <v>31</v>
      </c>
      <c r="F6" s="3" t="s">
        <v>33</v>
      </c>
      <c r="G6" s="3" t="s">
        <v>25</v>
      </c>
      <c r="H6" s="3" t="s">
        <v>34</v>
      </c>
      <c r="I6" s="3" t="s">
        <v>96</v>
      </c>
      <c r="J6" s="3">
        <v>1200</v>
      </c>
      <c r="K6" s="3">
        <v>1200</v>
      </c>
      <c r="L6" s="3">
        <v>24</v>
      </c>
      <c r="M6" s="5">
        <v>46.241999999999997</v>
      </c>
      <c r="N6" s="5">
        <v>0</v>
      </c>
      <c r="O6" s="5">
        <v>33.558</v>
      </c>
      <c r="P6" s="5">
        <v>0.85699999999999998</v>
      </c>
      <c r="Q6" s="5">
        <v>3.1E-2</v>
      </c>
      <c r="R6" s="5">
        <v>6.6000000000000003E-2</v>
      </c>
      <c r="S6" s="5">
        <v>17.280999999999999</v>
      </c>
      <c r="T6" s="5">
        <v>1.752</v>
      </c>
      <c r="U6" s="5">
        <v>0.05</v>
      </c>
      <c r="V6" s="5">
        <v>0</v>
      </c>
      <c r="W6" s="5">
        <v>8.0000000000000002E-3</v>
      </c>
      <c r="X6" s="5">
        <v>99.844999999999985</v>
      </c>
      <c r="Y6" s="5">
        <v>0.84252854160785573</v>
      </c>
      <c r="Z6" s="5"/>
      <c r="AC6" s="3" t="s">
        <v>385</v>
      </c>
      <c r="AD6" s="3" t="s">
        <v>31</v>
      </c>
      <c r="AE6" s="3" t="s">
        <v>304</v>
      </c>
      <c r="AF6" s="3" t="s">
        <v>33</v>
      </c>
      <c r="AG6" s="3">
        <v>24</v>
      </c>
      <c r="AH6" s="3">
        <v>1190</v>
      </c>
      <c r="AI6" s="3">
        <v>1190</v>
      </c>
      <c r="AJ6" s="32">
        <f t="shared" ref="AJ6:AJ18" si="0">1175-AI6</f>
        <v>-15</v>
      </c>
      <c r="AK6" s="3">
        <v>0.61</v>
      </c>
      <c r="AL6" s="32">
        <v>0.02</v>
      </c>
      <c r="AM6" s="3" t="s">
        <v>33</v>
      </c>
      <c r="AN6" s="32" t="s">
        <v>33</v>
      </c>
    </row>
    <row r="7" spans="1:40" x14ac:dyDescent="0.25">
      <c r="A7" s="3"/>
      <c r="B7" s="3" t="s">
        <v>30</v>
      </c>
      <c r="C7" s="3" t="s">
        <v>26</v>
      </c>
      <c r="D7" s="3"/>
      <c r="E7" s="3" t="s">
        <v>31</v>
      </c>
      <c r="F7" s="3" t="s">
        <v>33</v>
      </c>
      <c r="G7" s="3" t="s">
        <v>25</v>
      </c>
      <c r="H7" s="3" t="s">
        <v>35</v>
      </c>
      <c r="I7" s="3" t="s">
        <v>96</v>
      </c>
      <c r="J7" s="3">
        <v>1200</v>
      </c>
      <c r="K7" s="3">
        <v>1200</v>
      </c>
      <c r="L7" s="3">
        <v>24</v>
      </c>
      <c r="M7" s="5">
        <v>46.223999999999997</v>
      </c>
      <c r="N7" s="5">
        <v>0</v>
      </c>
      <c r="O7" s="5">
        <v>33.43</v>
      </c>
      <c r="P7" s="5">
        <v>0.84</v>
      </c>
      <c r="Q7" s="5">
        <v>0</v>
      </c>
      <c r="R7" s="5">
        <v>8.5000000000000006E-2</v>
      </c>
      <c r="S7" s="5">
        <v>16.934000000000001</v>
      </c>
      <c r="T7" s="5">
        <v>1.829</v>
      </c>
      <c r="U7" s="5">
        <v>3.7999999999999999E-2</v>
      </c>
      <c r="V7" s="5">
        <v>5.0000000000000001E-3</v>
      </c>
      <c r="W7" s="5">
        <v>0</v>
      </c>
      <c r="X7" s="5">
        <v>99.384999999999977</v>
      </c>
      <c r="Y7" s="5">
        <v>0.83464250869624934</v>
      </c>
      <c r="Z7" s="5"/>
      <c r="AC7" s="3" t="s">
        <v>386</v>
      </c>
      <c r="AD7" s="3"/>
      <c r="AE7" s="3"/>
      <c r="AF7" s="3"/>
      <c r="AG7" s="3">
        <v>24</v>
      </c>
      <c r="AH7" s="3">
        <v>1190</v>
      </c>
      <c r="AI7" s="3">
        <v>1190</v>
      </c>
      <c r="AJ7" s="32">
        <f t="shared" si="0"/>
        <v>-15</v>
      </c>
      <c r="AK7" s="3">
        <v>0.78</v>
      </c>
      <c r="AL7" s="32">
        <v>0.08</v>
      </c>
      <c r="AM7" s="3">
        <v>0.79</v>
      </c>
      <c r="AN7" s="32">
        <v>0.05</v>
      </c>
    </row>
    <row r="8" spans="1:40" x14ac:dyDescent="0.25">
      <c r="A8" s="3"/>
      <c r="B8" s="3" t="s">
        <v>30</v>
      </c>
      <c r="C8" s="3" t="s">
        <v>26</v>
      </c>
      <c r="D8" s="3"/>
      <c r="E8" s="3" t="s">
        <v>31</v>
      </c>
      <c r="F8" s="3" t="s">
        <v>33</v>
      </c>
      <c r="G8" s="3" t="s">
        <v>25</v>
      </c>
      <c r="H8" s="3" t="s">
        <v>36</v>
      </c>
      <c r="I8" s="3" t="s">
        <v>96</v>
      </c>
      <c r="J8" s="3">
        <v>1200</v>
      </c>
      <c r="K8" s="3">
        <v>1200</v>
      </c>
      <c r="L8" s="3">
        <v>24</v>
      </c>
      <c r="M8" s="5">
        <v>45.076000000000001</v>
      </c>
      <c r="N8" s="5">
        <v>0</v>
      </c>
      <c r="O8" s="5">
        <v>34.222000000000001</v>
      </c>
      <c r="P8" s="5">
        <v>0.83699999999999997</v>
      </c>
      <c r="Q8" s="5">
        <v>1.4E-2</v>
      </c>
      <c r="R8" s="5">
        <v>7.8E-2</v>
      </c>
      <c r="S8" s="5">
        <v>17.925000000000001</v>
      </c>
      <c r="T8" s="5">
        <v>1.3380000000000001</v>
      </c>
      <c r="U8" s="5">
        <v>3.7999999999999999E-2</v>
      </c>
      <c r="V8" s="5">
        <v>0.01</v>
      </c>
      <c r="W8" s="5">
        <v>0.02</v>
      </c>
      <c r="X8" s="5">
        <v>99.557999999999993</v>
      </c>
      <c r="Y8" s="5">
        <v>0.87904562245875262</v>
      </c>
      <c r="Z8" s="5"/>
      <c r="AC8" s="3" t="s">
        <v>385</v>
      </c>
      <c r="AD8" s="3" t="s">
        <v>31</v>
      </c>
      <c r="AE8" s="3" t="s">
        <v>304</v>
      </c>
      <c r="AF8" s="3" t="s">
        <v>33</v>
      </c>
      <c r="AG8" s="3">
        <v>24</v>
      </c>
      <c r="AH8" s="3">
        <v>1190</v>
      </c>
      <c r="AI8" s="3">
        <v>1190</v>
      </c>
      <c r="AJ8" s="32">
        <f t="shared" si="0"/>
        <v>-15</v>
      </c>
      <c r="AK8" s="3" t="s">
        <v>33</v>
      </c>
      <c r="AL8" s="32" t="s">
        <v>33</v>
      </c>
      <c r="AM8" s="3">
        <v>0.62</v>
      </c>
      <c r="AN8" s="32">
        <v>0.01</v>
      </c>
    </row>
    <row r="9" spans="1:40" x14ac:dyDescent="0.25">
      <c r="A9" s="3"/>
      <c r="B9" s="3"/>
      <c r="C9" s="3"/>
      <c r="D9" s="3"/>
      <c r="E9" s="3"/>
      <c r="F9" s="16" t="s">
        <v>27</v>
      </c>
      <c r="G9" s="16"/>
      <c r="H9" s="16"/>
      <c r="I9" s="16"/>
      <c r="J9" s="16"/>
      <c r="K9" s="16"/>
      <c r="L9" s="16"/>
      <c r="M9" s="6">
        <v>45.824999999999996</v>
      </c>
      <c r="N9" s="6">
        <v>0</v>
      </c>
      <c r="O9" s="6">
        <v>33.766249999999999</v>
      </c>
      <c r="P9" s="6">
        <v>0.83650000000000002</v>
      </c>
      <c r="Q9" s="6">
        <v>1.3999999999999999E-2</v>
      </c>
      <c r="R9" s="6">
        <v>7.1500000000000008E-2</v>
      </c>
      <c r="S9" s="6">
        <v>17.4175</v>
      </c>
      <c r="T9" s="6">
        <v>1.62775</v>
      </c>
      <c r="U9" s="6">
        <v>4.2750000000000003E-2</v>
      </c>
      <c r="V9" s="6">
        <v>3.7499999999999999E-3</v>
      </c>
      <c r="W9" s="6">
        <v>1.175E-2</v>
      </c>
      <c r="X9" s="6"/>
      <c r="Y9" s="6">
        <v>0.85320659866830795</v>
      </c>
      <c r="Z9" s="5"/>
      <c r="AC9" s="3" t="s">
        <v>385</v>
      </c>
      <c r="AD9" s="3" t="s">
        <v>31</v>
      </c>
      <c r="AE9" s="3" t="s">
        <v>304</v>
      </c>
      <c r="AF9" s="3" t="s">
        <v>33</v>
      </c>
      <c r="AG9" s="3">
        <v>24</v>
      </c>
      <c r="AH9" s="3">
        <v>1190</v>
      </c>
      <c r="AI9" s="3">
        <v>1190</v>
      </c>
      <c r="AJ9" s="32">
        <f t="shared" si="0"/>
        <v>-15</v>
      </c>
      <c r="AK9" s="3" t="s">
        <v>33</v>
      </c>
      <c r="AL9" s="32" t="s">
        <v>33</v>
      </c>
      <c r="AM9" s="3">
        <v>0.52</v>
      </c>
      <c r="AN9" s="32">
        <v>0.04</v>
      </c>
    </row>
    <row r="10" spans="1:40" x14ac:dyDescent="0.25">
      <c r="A10" s="3"/>
      <c r="B10" s="3"/>
      <c r="C10" s="3"/>
      <c r="D10" s="3"/>
      <c r="E10" s="3"/>
      <c r="F10" s="25" t="s">
        <v>28</v>
      </c>
      <c r="G10" s="25"/>
      <c r="H10" s="25"/>
      <c r="I10" s="25"/>
      <c r="J10" s="25"/>
      <c r="K10" s="25"/>
      <c r="L10" s="25"/>
      <c r="M10" s="7">
        <v>0.54729029469438306</v>
      </c>
      <c r="N10" s="7">
        <v>0</v>
      </c>
      <c r="O10" s="7">
        <v>0.35214426494454459</v>
      </c>
      <c r="P10" s="7">
        <v>1.8556220879622342E-2</v>
      </c>
      <c r="Q10" s="7">
        <v>1.2832251036613439E-2</v>
      </c>
      <c r="R10" s="7">
        <v>1.2449899597988688E-2</v>
      </c>
      <c r="S10" s="7">
        <v>0.41737952353543506</v>
      </c>
      <c r="T10" s="7">
        <v>0.21692759928910157</v>
      </c>
      <c r="U10" s="7">
        <v>5.8523499553598136E-3</v>
      </c>
      <c r="V10" s="7">
        <v>4.7871355387816908E-3</v>
      </c>
      <c r="W10" s="7">
        <v>9.5350231602585357E-3</v>
      </c>
      <c r="X10" s="7"/>
      <c r="Y10" s="7">
        <v>1.9475478062774373E-2</v>
      </c>
      <c r="Z10" s="5"/>
      <c r="AC10" s="3" t="s">
        <v>386</v>
      </c>
      <c r="AD10" s="3" t="s">
        <v>31</v>
      </c>
      <c r="AE10" s="3" t="s">
        <v>304</v>
      </c>
      <c r="AF10" s="3" t="s">
        <v>33</v>
      </c>
      <c r="AG10" s="3">
        <v>24</v>
      </c>
      <c r="AH10" s="3">
        <v>1190</v>
      </c>
      <c r="AI10" s="3">
        <v>1190</v>
      </c>
      <c r="AJ10" s="32">
        <f t="shared" si="0"/>
        <v>-15</v>
      </c>
      <c r="AK10" s="3" t="s">
        <v>33</v>
      </c>
      <c r="AL10" s="32" t="s">
        <v>33</v>
      </c>
      <c r="AM10" s="3">
        <v>0.7</v>
      </c>
      <c r="AN10" s="32">
        <v>0.03</v>
      </c>
    </row>
    <row r="11" spans="1:40" x14ac:dyDescent="0.25">
      <c r="A11" s="3"/>
      <c r="B11" s="3" t="s">
        <v>22</v>
      </c>
      <c r="C11" s="3" t="s">
        <v>26</v>
      </c>
      <c r="D11" s="3"/>
      <c r="E11" s="3" t="s">
        <v>31</v>
      </c>
      <c r="F11" s="3" t="s">
        <v>66</v>
      </c>
      <c r="G11" s="3" t="s">
        <v>25</v>
      </c>
      <c r="H11" s="3" t="s">
        <v>32</v>
      </c>
      <c r="I11" s="3" t="s">
        <v>96</v>
      </c>
      <c r="J11" s="3">
        <v>1190</v>
      </c>
      <c r="K11" s="3">
        <v>1190</v>
      </c>
      <c r="L11" s="3">
        <v>24</v>
      </c>
      <c r="M11" s="5">
        <v>51.29</v>
      </c>
      <c r="N11" s="5">
        <v>6.7000000000000004E-2</v>
      </c>
      <c r="O11" s="5">
        <v>31.67</v>
      </c>
      <c r="P11" s="5">
        <v>1.024</v>
      </c>
      <c r="Q11" s="5">
        <v>0.04</v>
      </c>
      <c r="R11" s="5">
        <v>8.2000000000000003E-2</v>
      </c>
      <c r="S11" s="5">
        <v>14.388999999999999</v>
      </c>
      <c r="T11" s="5">
        <v>3.2759999999999998</v>
      </c>
      <c r="U11" s="5">
        <v>0.107</v>
      </c>
      <c r="V11" s="5">
        <v>0</v>
      </c>
      <c r="W11" s="5">
        <v>0</v>
      </c>
      <c r="X11" s="5">
        <v>101.94499999999999</v>
      </c>
      <c r="Y11" s="5">
        <v>0.70380748567899276</v>
      </c>
      <c r="Z11" s="5"/>
      <c r="AC11" s="3"/>
      <c r="AD11" s="3" t="s">
        <v>31</v>
      </c>
      <c r="AE11" s="3" t="s">
        <v>304</v>
      </c>
      <c r="AF11" s="3" t="s">
        <v>33</v>
      </c>
      <c r="AG11" s="3">
        <v>24</v>
      </c>
      <c r="AH11" s="3">
        <v>1185</v>
      </c>
      <c r="AI11" s="3">
        <v>1185</v>
      </c>
      <c r="AJ11" s="32">
        <f t="shared" si="0"/>
        <v>-10</v>
      </c>
      <c r="AK11" s="3" t="s">
        <v>33</v>
      </c>
      <c r="AL11" s="32" t="s">
        <v>33</v>
      </c>
      <c r="AM11" s="3">
        <v>0.65</v>
      </c>
      <c r="AN11" s="32">
        <v>0.05</v>
      </c>
    </row>
    <row r="12" spans="1:40" x14ac:dyDescent="0.25">
      <c r="A12" s="3"/>
      <c r="B12" s="3" t="s">
        <v>22</v>
      </c>
      <c r="C12" s="3" t="s">
        <v>26</v>
      </c>
      <c r="D12" s="3"/>
      <c r="E12" s="3" t="s">
        <v>31</v>
      </c>
      <c r="F12" s="3" t="s">
        <v>66</v>
      </c>
      <c r="G12" s="3" t="s">
        <v>25</v>
      </c>
      <c r="H12" s="3" t="s">
        <v>34</v>
      </c>
      <c r="I12" s="3" t="s">
        <v>96</v>
      </c>
      <c r="J12" s="3">
        <v>1190</v>
      </c>
      <c r="K12" s="3">
        <v>1190</v>
      </c>
      <c r="L12" s="3">
        <v>24</v>
      </c>
      <c r="M12" s="5">
        <v>50.292000000000002</v>
      </c>
      <c r="N12" s="5">
        <v>0.10299999999999999</v>
      </c>
      <c r="O12" s="5">
        <v>31.783999999999999</v>
      </c>
      <c r="P12" s="5">
        <v>1.079</v>
      </c>
      <c r="Q12" s="5">
        <v>2.1999999999999999E-2</v>
      </c>
      <c r="R12" s="5">
        <v>7.0000000000000007E-2</v>
      </c>
      <c r="S12" s="5">
        <v>14.724</v>
      </c>
      <c r="T12" s="5">
        <v>3.1309999999999998</v>
      </c>
      <c r="U12" s="5">
        <v>8.1000000000000003E-2</v>
      </c>
      <c r="V12" s="5">
        <v>0</v>
      </c>
      <c r="W12" s="5">
        <v>0</v>
      </c>
      <c r="X12" s="5">
        <v>101.286</v>
      </c>
      <c r="Y12" s="5">
        <v>0.71872884456839059</v>
      </c>
      <c r="Z12" s="5"/>
      <c r="AC12" s="3"/>
      <c r="AD12" s="3" t="s">
        <v>31</v>
      </c>
      <c r="AE12" s="3" t="s">
        <v>304</v>
      </c>
      <c r="AF12" s="3" t="s">
        <v>33</v>
      </c>
      <c r="AG12" s="3">
        <v>24</v>
      </c>
      <c r="AH12" s="3">
        <v>1180</v>
      </c>
      <c r="AI12" s="3">
        <v>1180</v>
      </c>
      <c r="AJ12" s="32">
        <f t="shared" si="0"/>
        <v>-5</v>
      </c>
      <c r="AK12" s="3">
        <v>0.61</v>
      </c>
      <c r="AL12" s="32">
        <v>0.03</v>
      </c>
      <c r="AM12" s="3">
        <v>0.66</v>
      </c>
      <c r="AN12" s="32">
        <v>0.02</v>
      </c>
    </row>
    <row r="13" spans="1:40" x14ac:dyDescent="0.25">
      <c r="A13" s="3"/>
      <c r="B13" s="3" t="s">
        <v>30</v>
      </c>
      <c r="C13" s="3" t="s">
        <v>26</v>
      </c>
      <c r="D13" s="3"/>
      <c r="E13" s="3" t="s">
        <v>31</v>
      </c>
      <c r="F13" s="3" t="s">
        <v>66</v>
      </c>
      <c r="G13" s="3" t="s">
        <v>25</v>
      </c>
      <c r="H13" s="3" t="s">
        <v>35</v>
      </c>
      <c r="I13" s="3" t="s">
        <v>96</v>
      </c>
      <c r="J13" s="3">
        <v>1190</v>
      </c>
      <c r="K13" s="3">
        <v>1190</v>
      </c>
      <c r="L13" s="3">
        <v>24</v>
      </c>
      <c r="M13" s="5">
        <v>46.616</v>
      </c>
      <c r="N13" s="5">
        <v>0</v>
      </c>
      <c r="O13" s="5">
        <v>34.658999999999999</v>
      </c>
      <c r="P13" s="5">
        <v>0.73499999999999999</v>
      </c>
      <c r="Q13" s="5">
        <v>2.5999999999999999E-2</v>
      </c>
      <c r="R13" s="5">
        <v>7.8E-2</v>
      </c>
      <c r="S13" s="5">
        <v>17.59</v>
      </c>
      <c r="T13" s="5">
        <v>1.4650000000000001</v>
      </c>
      <c r="U13" s="5">
        <v>0.04</v>
      </c>
      <c r="V13" s="5">
        <v>5.0000000000000001E-3</v>
      </c>
      <c r="W13" s="5">
        <v>0</v>
      </c>
      <c r="X13" s="5">
        <v>101.21400000000001</v>
      </c>
      <c r="Y13" s="5">
        <v>0.86698813739150116</v>
      </c>
      <c r="Z13" s="5"/>
      <c r="AC13" s="3" t="s">
        <v>386</v>
      </c>
      <c r="AD13" s="3" t="s">
        <v>31</v>
      </c>
      <c r="AE13" s="3" t="s">
        <v>304</v>
      </c>
      <c r="AF13" s="3" t="s">
        <v>33</v>
      </c>
      <c r="AG13" s="3">
        <v>24</v>
      </c>
      <c r="AH13" s="3">
        <v>1175</v>
      </c>
      <c r="AI13" s="3">
        <v>1175</v>
      </c>
      <c r="AJ13" s="32">
        <f t="shared" si="0"/>
        <v>0</v>
      </c>
      <c r="AK13" s="3">
        <v>0.74</v>
      </c>
      <c r="AL13" s="32">
        <v>0.02</v>
      </c>
      <c r="AM13" s="3" t="s">
        <v>33</v>
      </c>
      <c r="AN13" s="32" t="s">
        <v>33</v>
      </c>
    </row>
    <row r="14" spans="1:40" x14ac:dyDescent="0.25">
      <c r="A14" s="3"/>
      <c r="B14" s="3" t="s">
        <v>30</v>
      </c>
      <c r="C14" s="3" t="s">
        <v>26</v>
      </c>
      <c r="D14" s="3"/>
      <c r="E14" s="3" t="s">
        <v>31</v>
      </c>
      <c r="F14" s="3" t="s">
        <v>66</v>
      </c>
      <c r="G14" s="3" t="s">
        <v>25</v>
      </c>
      <c r="H14" s="3" t="s">
        <v>36</v>
      </c>
      <c r="I14" s="3" t="s">
        <v>96</v>
      </c>
      <c r="J14" s="3">
        <v>1190</v>
      </c>
      <c r="K14" s="3">
        <v>1190</v>
      </c>
      <c r="L14" s="3">
        <v>24</v>
      </c>
      <c r="M14" s="5">
        <v>46.414999999999999</v>
      </c>
      <c r="N14" s="5">
        <v>0</v>
      </c>
      <c r="O14" s="5">
        <v>35.045999999999999</v>
      </c>
      <c r="P14" s="5">
        <v>0.80500000000000005</v>
      </c>
      <c r="Q14" s="5">
        <v>0</v>
      </c>
      <c r="R14" s="5">
        <v>8.5000000000000006E-2</v>
      </c>
      <c r="S14" s="5">
        <v>17.972000000000001</v>
      </c>
      <c r="T14" s="5">
        <v>1.355</v>
      </c>
      <c r="U14" s="5">
        <v>2.9000000000000001E-2</v>
      </c>
      <c r="V14" s="5">
        <v>0</v>
      </c>
      <c r="W14" s="5">
        <v>0</v>
      </c>
      <c r="X14" s="5">
        <v>101.70700000000001</v>
      </c>
      <c r="Y14" s="5">
        <v>0.87846214892434293</v>
      </c>
      <c r="Z14" s="5"/>
      <c r="AC14" s="3" t="s">
        <v>385</v>
      </c>
      <c r="AD14" s="3"/>
      <c r="AE14" s="3"/>
      <c r="AF14" s="3"/>
      <c r="AG14" s="3">
        <v>24</v>
      </c>
      <c r="AH14" s="3">
        <v>1175</v>
      </c>
      <c r="AI14" s="3">
        <v>1175</v>
      </c>
      <c r="AJ14" s="32">
        <f t="shared" si="0"/>
        <v>0</v>
      </c>
      <c r="AK14" s="3">
        <v>0.59</v>
      </c>
      <c r="AL14" s="32">
        <v>0.03</v>
      </c>
      <c r="AM14" s="3">
        <v>0.64</v>
      </c>
      <c r="AN14" s="32">
        <v>0.01</v>
      </c>
    </row>
    <row r="15" spans="1:40" x14ac:dyDescent="0.25">
      <c r="A15" s="3"/>
      <c r="B15" s="3" t="s">
        <v>30</v>
      </c>
      <c r="C15" s="3" t="s">
        <v>26</v>
      </c>
      <c r="D15" s="3"/>
      <c r="E15" s="3" t="s">
        <v>31</v>
      </c>
      <c r="F15" s="3" t="s">
        <v>66</v>
      </c>
      <c r="G15" s="3" t="s">
        <v>25</v>
      </c>
      <c r="H15" s="3" t="s">
        <v>37</v>
      </c>
      <c r="I15" s="3" t="s">
        <v>96</v>
      </c>
      <c r="J15" s="3">
        <v>1190</v>
      </c>
      <c r="K15" s="3">
        <v>1190</v>
      </c>
      <c r="L15" s="3">
        <v>24</v>
      </c>
      <c r="M15" s="5">
        <v>49.084000000000003</v>
      </c>
      <c r="N15" s="5">
        <v>3.0000000000000001E-3</v>
      </c>
      <c r="O15" s="5">
        <v>33.393000000000001</v>
      </c>
      <c r="P15" s="5">
        <v>0.93200000000000005</v>
      </c>
      <c r="Q15" s="5">
        <v>0</v>
      </c>
      <c r="R15" s="5">
        <v>7.5999999999999998E-2</v>
      </c>
      <c r="S15" s="5">
        <v>16.175999999999998</v>
      </c>
      <c r="T15" s="5">
        <v>2.1419999999999999</v>
      </c>
      <c r="U15" s="5">
        <v>4.7E-2</v>
      </c>
      <c r="V15" s="5">
        <v>3.9E-2</v>
      </c>
      <c r="W15" s="5">
        <v>1.2999999999999999E-2</v>
      </c>
      <c r="X15" s="5">
        <v>101.905</v>
      </c>
      <c r="Y15" s="5">
        <v>0.80445460401991198</v>
      </c>
      <c r="Z15" s="5"/>
      <c r="AC15" s="20"/>
      <c r="AD15" s="20" t="s">
        <v>31</v>
      </c>
      <c r="AE15" s="20" t="s">
        <v>304</v>
      </c>
      <c r="AF15" s="20" t="s">
        <v>33</v>
      </c>
      <c r="AG15" s="20">
        <v>24</v>
      </c>
      <c r="AH15" s="20">
        <v>1150</v>
      </c>
      <c r="AI15" s="20">
        <v>1150</v>
      </c>
      <c r="AJ15" s="54">
        <f t="shared" si="0"/>
        <v>25</v>
      </c>
      <c r="AK15" s="20" t="s">
        <v>33</v>
      </c>
      <c r="AL15" s="54" t="s">
        <v>33</v>
      </c>
      <c r="AM15" s="20">
        <v>0.53</v>
      </c>
      <c r="AN15" s="54">
        <v>0.04</v>
      </c>
    </row>
    <row r="16" spans="1:40" x14ac:dyDescent="0.25">
      <c r="A16" s="3"/>
      <c r="B16" s="3" t="s">
        <v>30</v>
      </c>
      <c r="C16" s="3" t="s">
        <v>26</v>
      </c>
      <c r="D16" s="3"/>
      <c r="E16" s="3" t="s">
        <v>31</v>
      </c>
      <c r="F16" s="3" t="s">
        <v>66</v>
      </c>
      <c r="G16" s="3" t="s">
        <v>25</v>
      </c>
      <c r="H16" s="3" t="s">
        <v>38</v>
      </c>
      <c r="I16" s="3" t="s">
        <v>96</v>
      </c>
      <c r="J16" s="3">
        <v>1190</v>
      </c>
      <c r="K16" s="3">
        <v>1190</v>
      </c>
      <c r="L16" s="3">
        <v>24</v>
      </c>
      <c r="M16" s="5">
        <v>50.085000000000001</v>
      </c>
      <c r="N16" s="5">
        <v>8.9999999999999993E-3</v>
      </c>
      <c r="O16" s="5">
        <v>32.401000000000003</v>
      </c>
      <c r="P16" s="5">
        <v>0.92100000000000004</v>
      </c>
      <c r="Q16" s="5">
        <v>5.0000000000000001E-3</v>
      </c>
      <c r="R16" s="5">
        <v>9.2999999999999999E-2</v>
      </c>
      <c r="S16" s="5">
        <v>15.186</v>
      </c>
      <c r="T16" s="5">
        <v>2.74</v>
      </c>
      <c r="U16" s="5">
        <v>5.6000000000000001E-2</v>
      </c>
      <c r="V16" s="5">
        <v>1.4999999999999999E-2</v>
      </c>
      <c r="W16" s="5">
        <v>0</v>
      </c>
      <c r="X16" s="5">
        <v>101.51100000000001</v>
      </c>
      <c r="Y16" s="5">
        <v>0.75137804400413144</v>
      </c>
      <c r="Z16" s="5"/>
      <c r="AC16" s="3"/>
      <c r="AD16" s="3" t="s">
        <v>387</v>
      </c>
      <c r="AE16" s="3" t="s">
        <v>304</v>
      </c>
      <c r="AF16" s="3" t="s">
        <v>33</v>
      </c>
      <c r="AG16" s="3">
        <v>24</v>
      </c>
      <c r="AH16" s="3">
        <v>1170</v>
      </c>
      <c r="AI16" s="3">
        <v>1170</v>
      </c>
      <c r="AJ16" s="32">
        <f t="shared" si="0"/>
        <v>5</v>
      </c>
      <c r="AK16" s="5">
        <v>0.60145759893155126</v>
      </c>
      <c r="AL16" s="8">
        <v>2.8336872464780734E-2</v>
      </c>
      <c r="AM16" s="3" t="s">
        <v>33</v>
      </c>
      <c r="AN16" s="32" t="s">
        <v>33</v>
      </c>
    </row>
    <row r="17" spans="1:40" x14ac:dyDescent="0.25">
      <c r="A17" s="3"/>
      <c r="B17" s="3" t="s">
        <v>30</v>
      </c>
      <c r="C17" s="3" t="s">
        <v>26</v>
      </c>
      <c r="D17" s="3"/>
      <c r="E17" s="3" t="s">
        <v>31</v>
      </c>
      <c r="F17" s="3" t="s">
        <v>66</v>
      </c>
      <c r="G17" s="3" t="s">
        <v>25</v>
      </c>
      <c r="H17" s="3" t="s">
        <v>39</v>
      </c>
      <c r="I17" s="3" t="s">
        <v>96</v>
      </c>
      <c r="J17" s="3">
        <v>1190</v>
      </c>
      <c r="K17" s="3">
        <v>1190</v>
      </c>
      <c r="L17" s="3">
        <v>24</v>
      </c>
      <c r="M17" s="5">
        <v>51.154000000000003</v>
      </c>
      <c r="N17" s="5">
        <v>4.0000000000000001E-3</v>
      </c>
      <c r="O17" s="5">
        <v>31.795999999999999</v>
      </c>
      <c r="P17" s="5">
        <v>0.88600000000000001</v>
      </c>
      <c r="Q17" s="5">
        <v>1.7000000000000001E-2</v>
      </c>
      <c r="R17" s="5">
        <v>9.2999999999999999E-2</v>
      </c>
      <c r="S17" s="5">
        <v>14.547000000000001</v>
      </c>
      <c r="T17" s="5">
        <v>3.1269999999999998</v>
      </c>
      <c r="U17" s="5">
        <v>7.9000000000000001E-2</v>
      </c>
      <c r="V17" s="5">
        <v>0</v>
      </c>
      <c r="W17" s="5">
        <v>2.5000000000000001E-2</v>
      </c>
      <c r="X17" s="5">
        <v>101.72799999999999</v>
      </c>
      <c r="Y17" s="5">
        <v>0.7166169183632588</v>
      </c>
      <c r="Z17" s="5"/>
      <c r="AC17" s="3"/>
      <c r="AD17" s="3" t="s">
        <v>387</v>
      </c>
      <c r="AE17" s="3" t="s">
        <v>304</v>
      </c>
      <c r="AF17" s="3" t="s">
        <v>33</v>
      </c>
      <c r="AG17" s="3">
        <v>24</v>
      </c>
      <c r="AH17" s="3">
        <v>1160</v>
      </c>
      <c r="AI17" s="3">
        <v>1160</v>
      </c>
      <c r="AJ17" s="32">
        <f t="shared" si="0"/>
        <v>15</v>
      </c>
      <c r="AK17" s="5">
        <v>0.590140463323511</v>
      </c>
      <c r="AL17" s="8">
        <v>1.0763798690704705E-2</v>
      </c>
      <c r="AM17" s="3" t="s">
        <v>33</v>
      </c>
      <c r="AN17" s="32" t="s">
        <v>33</v>
      </c>
    </row>
    <row r="18" spans="1:40" x14ac:dyDescent="0.25">
      <c r="A18" s="3"/>
      <c r="B18" s="3" t="s">
        <v>30</v>
      </c>
      <c r="C18" s="3" t="s">
        <v>26</v>
      </c>
      <c r="D18" s="3"/>
      <c r="E18" s="3" t="s">
        <v>31</v>
      </c>
      <c r="F18" s="3" t="s">
        <v>66</v>
      </c>
      <c r="G18" s="3" t="s">
        <v>25</v>
      </c>
      <c r="H18" s="3" t="s">
        <v>40</v>
      </c>
      <c r="I18" s="3" t="s">
        <v>96</v>
      </c>
      <c r="J18" s="3">
        <v>1190</v>
      </c>
      <c r="K18" s="3">
        <v>1190</v>
      </c>
      <c r="L18" s="3">
        <v>24</v>
      </c>
      <c r="M18" s="5">
        <v>46.482999999999997</v>
      </c>
      <c r="N18" s="5">
        <v>0</v>
      </c>
      <c r="O18" s="5">
        <v>35.122</v>
      </c>
      <c r="P18" s="5">
        <v>0.90800000000000003</v>
      </c>
      <c r="Q18" s="5">
        <v>1.4999999999999999E-2</v>
      </c>
      <c r="R18" s="5">
        <v>5.2999999999999999E-2</v>
      </c>
      <c r="S18" s="5">
        <v>17.989000000000001</v>
      </c>
      <c r="T18" s="5">
        <v>1.224</v>
      </c>
      <c r="U18" s="5">
        <v>2.9000000000000001E-2</v>
      </c>
      <c r="V18" s="5">
        <v>0</v>
      </c>
      <c r="W18" s="5">
        <v>0</v>
      </c>
      <c r="X18" s="5">
        <v>101.82299999999999</v>
      </c>
      <c r="Y18" s="5">
        <v>0.88885363775446025</v>
      </c>
      <c r="Z18" s="5"/>
      <c r="AC18" s="20"/>
      <c r="AD18" s="20" t="s">
        <v>387</v>
      </c>
      <c r="AE18" s="20" t="s">
        <v>304</v>
      </c>
      <c r="AF18" s="20" t="s">
        <v>33</v>
      </c>
      <c r="AG18" s="20">
        <v>24</v>
      </c>
      <c r="AH18" s="20">
        <v>1150</v>
      </c>
      <c r="AI18" s="20">
        <v>1150</v>
      </c>
      <c r="AJ18" s="54">
        <f t="shared" si="0"/>
        <v>25</v>
      </c>
      <c r="AK18" s="10">
        <v>0.59564781760215446</v>
      </c>
      <c r="AL18" s="9">
        <v>2.0267083551239913E-2</v>
      </c>
      <c r="AM18" s="20">
        <v>0.59</v>
      </c>
      <c r="AN18" s="54">
        <v>0.01</v>
      </c>
    </row>
    <row r="19" spans="1:40" x14ac:dyDescent="0.25">
      <c r="A19" s="3"/>
      <c r="B19" s="3" t="s">
        <v>30</v>
      </c>
      <c r="C19" s="3" t="s">
        <v>26</v>
      </c>
      <c r="D19" s="3"/>
      <c r="E19" s="3" t="s">
        <v>31</v>
      </c>
      <c r="F19" s="3" t="s">
        <v>66</v>
      </c>
      <c r="G19" s="3" t="s">
        <v>25</v>
      </c>
      <c r="H19" s="3" t="s">
        <v>41</v>
      </c>
      <c r="I19" s="3" t="s">
        <v>96</v>
      </c>
      <c r="J19" s="3">
        <v>1190</v>
      </c>
      <c r="K19" s="3">
        <v>1190</v>
      </c>
      <c r="L19" s="3">
        <v>24</v>
      </c>
      <c r="M19" s="5">
        <v>53.133000000000003</v>
      </c>
      <c r="N19" s="5">
        <v>0.122</v>
      </c>
      <c r="O19" s="5">
        <v>29.1</v>
      </c>
      <c r="P19" s="5">
        <v>1.4179999999999999</v>
      </c>
      <c r="Q19" s="5">
        <v>1.9E-2</v>
      </c>
      <c r="R19" s="5">
        <v>0.33500000000000002</v>
      </c>
      <c r="S19" s="5">
        <v>12.41</v>
      </c>
      <c r="T19" s="5">
        <v>3.8519999999999999</v>
      </c>
      <c r="U19" s="5">
        <v>0.14099999999999999</v>
      </c>
      <c r="V19" s="5">
        <v>4.9000000000000002E-2</v>
      </c>
      <c r="W19" s="5">
        <v>0</v>
      </c>
      <c r="X19" s="5">
        <v>100.57900000000002</v>
      </c>
      <c r="Y19" s="5">
        <v>0.63483785323538278</v>
      </c>
      <c r="Z19" s="5"/>
      <c r="AC19" s="3" t="s">
        <v>385</v>
      </c>
      <c r="AD19" s="3" t="s">
        <v>31</v>
      </c>
      <c r="AE19" s="3" t="s">
        <v>398</v>
      </c>
      <c r="AF19" s="3">
        <v>1</v>
      </c>
      <c r="AG19" s="3">
        <v>0.1</v>
      </c>
      <c r="AH19" s="3">
        <v>1190</v>
      </c>
      <c r="AI19" s="3">
        <v>1165</v>
      </c>
      <c r="AJ19" s="32">
        <f>1175-AI19</f>
        <v>10</v>
      </c>
      <c r="AK19" s="5">
        <v>0.62</v>
      </c>
      <c r="AL19" s="8">
        <v>0.01</v>
      </c>
      <c r="AM19" s="3" t="s">
        <v>33</v>
      </c>
      <c r="AN19" s="32" t="s">
        <v>33</v>
      </c>
    </row>
    <row r="20" spans="1:40" x14ac:dyDescent="0.25">
      <c r="A20" s="3"/>
      <c r="B20" s="3" t="s">
        <v>30</v>
      </c>
      <c r="C20" s="3" t="s">
        <v>26</v>
      </c>
      <c r="D20" s="3"/>
      <c r="E20" s="3" t="s">
        <v>31</v>
      </c>
      <c r="F20" s="3" t="s">
        <v>66</v>
      </c>
      <c r="G20" s="3" t="s">
        <v>25</v>
      </c>
      <c r="H20" s="3" t="s">
        <v>42</v>
      </c>
      <c r="I20" s="3" t="s">
        <v>96</v>
      </c>
      <c r="J20" s="3">
        <v>1190</v>
      </c>
      <c r="K20" s="3">
        <v>1190</v>
      </c>
      <c r="L20" s="3">
        <v>24</v>
      </c>
      <c r="M20" s="5">
        <v>53.926000000000002</v>
      </c>
      <c r="N20" s="5">
        <v>0.06</v>
      </c>
      <c r="O20" s="5">
        <v>28.606000000000002</v>
      </c>
      <c r="P20" s="5">
        <v>1.02</v>
      </c>
      <c r="Q20" s="5">
        <v>0.02</v>
      </c>
      <c r="R20" s="5">
        <v>0.13600000000000001</v>
      </c>
      <c r="S20" s="5">
        <v>11.763999999999999</v>
      </c>
      <c r="T20" s="5">
        <v>4.4210000000000003</v>
      </c>
      <c r="U20" s="5">
        <v>0.16600000000000001</v>
      </c>
      <c r="V20" s="5">
        <v>0</v>
      </c>
      <c r="W20" s="5">
        <v>0</v>
      </c>
      <c r="X20" s="5">
        <v>100.119</v>
      </c>
      <c r="Y20" s="5">
        <v>0.58932846186835164</v>
      </c>
      <c r="Z20" s="5"/>
      <c r="AC20" s="3" t="s">
        <v>386</v>
      </c>
      <c r="AD20" s="3"/>
      <c r="AE20" s="3"/>
      <c r="AF20" s="3">
        <v>1</v>
      </c>
      <c r="AG20" s="3">
        <v>0.1</v>
      </c>
      <c r="AH20" s="3">
        <v>1190</v>
      </c>
      <c r="AI20" s="3">
        <v>1165</v>
      </c>
      <c r="AJ20" s="32">
        <f t="shared" ref="AJ20:AJ23" si="1">1175-AI20</f>
        <v>10</v>
      </c>
      <c r="AK20" s="5">
        <v>0.75</v>
      </c>
      <c r="AL20" s="8">
        <v>0.02</v>
      </c>
      <c r="AM20" s="3" t="s">
        <v>33</v>
      </c>
      <c r="AN20" s="32" t="s">
        <v>33</v>
      </c>
    </row>
    <row r="21" spans="1:40" x14ac:dyDescent="0.25">
      <c r="A21" s="3"/>
      <c r="B21" s="3" t="s">
        <v>30</v>
      </c>
      <c r="C21" s="3" t="s">
        <v>26</v>
      </c>
      <c r="D21" s="3"/>
      <c r="E21" s="3" t="s">
        <v>31</v>
      </c>
      <c r="F21" s="3" t="s">
        <v>66</v>
      </c>
      <c r="G21" s="3" t="s">
        <v>25</v>
      </c>
      <c r="H21" s="3" t="s">
        <v>43</v>
      </c>
      <c r="I21" s="3" t="s">
        <v>96</v>
      </c>
      <c r="J21" s="3">
        <v>1190</v>
      </c>
      <c r="K21" s="3">
        <v>1190</v>
      </c>
      <c r="L21" s="3">
        <v>24</v>
      </c>
      <c r="M21" s="5">
        <v>54.152999999999999</v>
      </c>
      <c r="N21" s="5">
        <v>8.7999999999999995E-2</v>
      </c>
      <c r="O21" s="5">
        <v>28.834</v>
      </c>
      <c r="P21" s="5">
        <v>0.99199999999999999</v>
      </c>
      <c r="Q21" s="5">
        <v>5.0000000000000001E-3</v>
      </c>
      <c r="R21" s="5">
        <v>0.126</v>
      </c>
      <c r="S21" s="5">
        <v>11.778</v>
      </c>
      <c r="T21" s="5">
        <v>4.3109999999999999</v>
      </c>
      <c r="U21" s="5">
        <v>0.125</v>
      </c>
      <c r="V21" s="5">
        <v>0</v>
      </c>
      <c r="W21" s="5">
        <v>6.0000000000000001E-3</v>
      </c>
      <c r="X21" s="5">
        <v>100.41800000000001</v>
      </c>
      <c r="Y21" s="5">
        <v>0.59702445373701474</v>
      </c>
      <c r="Z21" s="5"/>
      <c r="AC21" s="3" t="s">
        <v>385</v>
      </c>
      <c r="AD21" s="3"/>
      <c r="AE21" s="3"/>
      <c r="AF21" s="3">
        <v>1</v>
      </c>
      <c r="AG21" s="3">
        <v>0.1</v>
      </c>
      <c r="AH21" s="3">
        <v>1190</v>
      </c>
      <c r="AI21" s="3">
        <v>1165</v>
      </c>
      <c r="AJ21" s="32">
        <f t="shared" si="1"/>
        <v>10</v>
      </c>
      <c r="AK21" s="5">
        <v>0.62</v>
      </c>
      <c r="AL21" s="8">
        <v>0.01</v>
      </c>
      <c r="AM21" s="3" t="s">
        <v>33</v>
      </c>
      <c r="AN21" s="32" t="s">
        <v>33</v>
      </c>
    </row>
    <row r="22" spans="1:40" x14ac:dyDescent="0.25">
      <c r="A22" s="3"/>
      <c r="B22" s="3" t="s">
        <v>30</v>
      </c>
      <c r="C22" s="3" t="s">
        <v>26</v>
      </c>
      <c r="D22" s="3"/>
      <c r="E22" s="3" t="s">
        <v>31</v>
      </c>
      <c r="F22" s="3" t="s">
        <v>66</v>
      </c>
      <c r="G22" s="3" t="s">
        <v>25</v>
      </c>
      <c r="H22" s="3" t="s">
        <v>44</v>
      </c>
      <c r="I22" s="3" t="s">
        <v>96</v>
      </c>
      <c r="J22" s="3">
        <v>1190</v>
      </c>
      <c r="K22" s="3">
        <v>1190</v>
      </c>
      <c r="L22" s="3">
        <v>24</v>
      </c>
      <c r="M22" s="5">
        <v>50.595999999999997</v>
      </c>
      <c r="N22" s="5">
        <v>2.1999999999999999E-2</v>
      </c>
      <c r="O22" s="5">
        <v>31.818000000000001</v>
      </c>
      <c r="P22" s="5">
        <v>0.90600000000000003</v>
      </c>
      <c r="Q22" s="5">
        <v>2.1999999999999999E-2</v>
      </c>
      <c r="R22" s="5">
        <v>0.10100000000000001</v>
      </c>
      <c r="S22" s="5">
        <v>14.445</v>
      </c>
      <c r="T22" s="5">
        <v>2.9790000000000001</v>
      </c>
      <c r="U22" s="5">
        <v>7.2999999999999995E-2</v>
      </c>
      <c r="V22" s="5">
        <v>0</v>
      </c>
      <c r="W22" s="5">
        <v>0</v>
      </c>
      <c r="X22" s="5">
        <v>100.96199999999999</v>
      </c>
      <c r="Y22" s="5">
        <v>0.7250563240736988</v>
      </c>
      <c r="Z22" s="5"/>
      <c r="AC22" s="3" t="s">
        <v>386</v>
      </c>
      <c r="AD22" s="3"/>
      <c r="AE22" s="3"/>
      <c r="AF22" s="3">
        <v>1</v>
      </c>
      <c r="AG22" s="3">
        <v>0.1</v>
      </c>
      <c r="AH22" s="3">
        <v>1190</v>
      </c>
      <c r="AI22" s="3">
        <v>1165</v>
      </c>
      <c r="AJ22" s="32">
        <f t="shared" si="1"/>
        <v>10</v>
      </c>
      <c r="AK22" s="5">
        <v>0.75</v>
      </c>
      <c r="AL22" s="8">
        <v>0.01</v>
      </c>
      <c r="AM22" s="3" t="s">
        <v>33</v>
      </c>
      <c r="AN22" s="32" t="s">
        <v>33</v>
      </c>
    </row>
    <row r="23" spans="1:40" x14ac:dyDescent="0.25">
      <c r="A23" s="3"/>
      <c r="B23" s="3" t="s">
        <v>30</v>
      </c>
      <c r="C23" s="3" t="s">
        <v>23</v>
      </c>
      <c r="D23" s="3"/>
      <c r="E23" s="3" t="s">
        <v>31</v>
      </c>
      <c r="F23" s="3" t="s">
        <v>66</v>
      </c>
      <c r="G23" s="3" t="s">
        <v>25</v>
      </c>
      <c r="H23" s="3" t="s">
        <v>45</v>
      </c>
      <c r="I23" s="3" t="s">
        <v>96</v>
      </c>
      <c r="J23" s="3">
        <v>1190</v>
      </c>
      <c r="K23" s="3">
        <v>1190</v>
      </c>
      <c r="L23" s="3">
        <v>24</v>
      </c>
      <c r="M23" s="5">
        <v>49.159994589852943</v>
      </c>
      <c r="N23" s="5">
        <v>0</v>
      </c>
      <c r="O23" s="5">
        <v>32.495661766429663</v>
      </c>
      <c r="P23" s="5">
        <v>0.67834144550303876</v>
      </c>
      <c r="Q23" s="5">
        <v>0</v>
      </c>
      <c r="R23" s="5">
        <v>0</v>
      </c>
      <c r="S23" s="5">
        <v>14.848903879422448</v>
      </c>
      <c r="T23" s="5">
        <v>2.8170983187919179</v>
      </c>
      <c r="U23" s="5">
        <v>0</v>
      </c>
      <c r="V23" s="5">
        <v>0</v>
      </c>
      <c r="W23" s="5">
        <v>0</v>
      </c>
      <c r="X23" s="5">
        <v>100.00000000000001</v>
      </c>
      <c r="Y23" s="5">
        <v>0.74443262099384266</v>
      </c>
      <c r="Z23" s="5"/>
      <c r="AC23" s="3" t="s">
        <v>385</v>
      </c>
      <c r="AD23" s="3" t="s">
        <v>31</v>
      </c>
      <c r="AE23" s="3" t="s">
        <v>398</v>
      </c>
      <c r="AF23" s="3">
        <v>1</v>
      </c>
      <c r="AG23" s="3">
        <v>0.1</v>
      </c>
      <c r="AH23" s="3">
        <v>1190</v>
      </c>
      <c r="AI23" s="3">
        <v>1137</v>
      </c>
      <c r="AJ23" s="32">
        <f t="shared" si="1"/>
        <v>38</v>
      </c>
      <c r="AK23" s="5">
        <v>0.57291759481540461</v>
      </c>
      <c r="AL23" s="8">
        <v>0.02</v>
      </c>
      <c r="AM23" s="3" t="s">
        <v>33</v>
      </c>
      <c r="AN23" s="32" t="s">
        <v>33</v>
      </c>
    </row>
    <row r="24" spans="1:40" x14ac:dyDescent="0.25">
      <c r="A24" s="3"/>
      <c r="B24" s="3" t="s">
        <v>30</v>
      </c>
      <c r="C24" s="3" t="s">
        <v>23</v>
      </c>
      <c r="D24" s="3"/>
      <c r="E24" s="3" t="s">
        <v>31</v>
      </c>
      <c r="F24" s="3" t="s">
        <v>66</v>
      </c>
      <c r="G24" s="3" t="s">
        <v>25</v>
      </c>
      <c r="H24" s="3" t="s">
        <v>46</v>
      </c>
      <c r="I24" s="3" t="s">
        <v>96</v>
      </c>
      <c r="J24" s="3">
        <v>1190</v>
      </c>
      <c r="K24" s="3">
        <v>1190</v>
      </c>
      <c r="L24" s="3">
        <v>24</v>
      </c>
      <c r="M24" s="5">
        <v>47.6282846349838</v>
      </c>
      <c r="N24" s="5">
        <v>0</v>
      </c>
      <c r="O24" s="5">
        <v>32.380421166212102</v>
      </c>
      <c r="P24" s="5">
        <v>0.93317426881580556</v>
      </c>
      <c r="Q24" s="5">
        <v>0</v>
      </c>
      <c r="R24" s="5">
        <v>0</v>
      </c>
      <c r="S24" s="5">
        <v>16.698511633965953</v>
      </c>
      <c r="T24" s="5">
        <v>2.3596082960223503</v>
      </c>
      <c r="U24" s="5">
        <v>0</v>
      </c>
      <c r="V24" s="5">
        <v>0</v>
      </c>
      <c r="W24" s="5">
        <v>0</v>
      </c>
      <c r="X24" s="5">
        <v>100</v>
      </c>
      <c r="Y24" s="5">
        <v>0.79636712632000861</v>
      </c>
      <c r="Z24" s="5"/>
      <c r="AC24" s="3" t="s">
        <v>386</v>
      </c>
      <c r="AD24" s="3"/>
      <c r="AE24" s="3"/>
      <c r="AF24" s="3">
        <v>1</v>
      </c>
      <c r="AG24" s="3">
        <v>0.1</v>
      </c>
      <c r="AH24" s="3">
        <v>1190</v>
      </c>
      <c r="AI24" s="3">
        <v>1137</v>
      </c>
      <c r="AJ24" s="32">
        <f t="shared" ref="AJ24:AJ47" si="2">1175-AI24</f>
        <v>38</v>
      </c>
      <c r="AK24" s="5">
        <v>0.83</v>
      </c>
      <c r="AL24" s="8">
        <v>0.05</v>
      </c>
      <c r="AM24" s="3" t="s">
        <v>33</v>
      </c>
      <c r="AN24" s="32" t="s">
        <v>33</v>
      </c>
    </row>
    <row r="25" spans="1:40" x14ac:dyDescent="0.25">
      <c r="A25" s="3"/>
      <c r="B25" s="3" t="s">
        <v>30</v>
      </c>
      <c r="C25" s="3" t="s">
        <v>23</v>
      </c>
      <c r="D25" s="3"/>
      <c r="E25" s="3" t="s">
        <v>31</v>
      </c>
      <c r="F25" s="3" t="s">
        <v>66</v>
      </c>
      <c r="G25" s="3" t="s">
        <v>25</v>
      </c>
      <c r="H25" s="3" t="s">
        <v>47</v>
      </c>
      <c r="I25" s="3" t="s">
        <v>96</v>
      </c>
      <c r="J25" s="3">
        <v>1190</v>
      </c>
      <c r="K25" s="3">
        <v>1190</v>
      </c>
      <c r="L25" s="3">
        <v>24</v>
      </c>
      <c r="M25" s="5">
        <v>49.194763619468681</v>
      </c>
      <c r="N25" s="5">
        <v>0</v>
      </c>
      <c r="O25" s="5">
        <v>31.520978896875221</v>
      </c>
      <c r="P25" s="5">
        <v>1.008979061299055</v>
      </c>
      <c r="Q25" s="5">
        <v>0</v>
      </c>
      <c r="R25" s="5">
        <v>0</v>
      </c>
      <c r="S25" s="5">
        <v>15.417022595873181</v>
      </c>
      <c r="T25" s="5">
        <v>2.85825582648387</v>
      </c>
      <c r="U25" s="5">
        <v>0</v>
      </c>
      <c r="V25" s="5">
        <v>0</v>
      </c>
      <c r="W25" s="5">
        <v>0</v>
      </c>
      <c r="X25" s="5">
        <v>100.00000000000001</v>
      </c>
      <c r="Y25" s="5">
        <v>0.74879168235258531</v>
      </c>
      <c r="Z25" s="5"/>
      <c r="AC25" s="3" t="s">
        <v>385</v>
      </c>
      <c r="AD25" s="3" t="s">
        <v>31</v>
      </c>
      <c r="AE25" s="3" t="s">
        <v>398</v>
      </c>
      <c r="AF25" s="3">
        <v>1</v>
      </c>
      <c r="AG25" s="3">
        <v>0.1</v>
      </c>
      <c r="AH25" s="3">
        <v>1190</v>
      </c>
      <c r="AI25" s="3">
        <v>1120</v>
      </c>
      <c r="AJ25" s="32">
        <f t="shared" si="2"/>
        <v>55</v>
      </c>
      <c r="AK25" s="5">
        <v>0.59681298801129423</v>
      </c>
      <c r="AL25" s="8">
        <v>0.01</v>
      </c>
      <c r="AM25" s="3" t="s">
        <v>33</v>
      </c>
      <c r="AN25" s="32" t="s">
        <v>33</v>
      </c>
    </row>
    <row r="26" spans="1:40" x14ac:dyDescent="0.25">
      <c r="A26" s="3"/>
      <c r="B26" s="3" t="s">
        <v>30</v>
      </c>
      <c r="C26" s="3" t="s">
        <v>23</v>
      </c>
      <c r="D26" s="3"/>
      <c r="E26" s="3" t="s">
        <v>31</v>
      </c>
      <c r="F26" s="3" t="s">
        <v>66</v>
      </c>
      <c r="G26" s="3" t="s">
        <v>25</v>
      </c>
      <c r="H26" s="3" t="s">
        <v>48</v>
      </c>
      <c r="I26" s="3" t="s">
        <v>96</v>
      </c>
      <c r="J26" s="3">
        <v>1190</v>
      </c>
      <c r="K26" s="3">
        <v>1190</v>
      </c>
      <c r="L26" s="3">
        <v>24</v>
      </c>
      <c r="M26" s="5">
        <v>47.033177681483906</v>
      </c>
      <c r="N26" s="5">
        <v>0</v>
      </c>
      <c r="O26" s="5">
        <v>32.799291045455561</v>
      </c>
      <c r="P26" s="5">
        <v>0.8660999357474306</v>
      </c>
      <c r="Q26" s="5">
        <v>0</v>
      </c>
      <c r="R26" s="5">
        <v>0</v>
      </c>
      <c r="S26" s="5">
        <v>17.305017666976457</v>
      </c>
      <c r="T26" s="5">
        <v>1.9964136703366457</v>
      </c>
      <c r="U26" s="5">
        <v>0</v>
      </c>
      <c r="V26" s="5">
        <v>0</v>
      </c>
      <c r="W26" s="5">
        <v>0</v>
      </c>
      <c r="X26" s="5">
        <v>100</v>
      </c>
      <c r="Y26" s="5">
        <v>0.82729289728305722</v>
      </c>
      <c r="Z26" s="5"/>
      <c r="AC26" s="3" t="s">
        <v>386</v>
      </c>
      <c r="AD26" s="3"/>
      <c r="AE26" s="3"/>
      <c r="AF26" s="3">
        <v>1</v>
      </c>
      <c r="AG26" s="3">
        <v>0.1</v>
      </c>
      <c r="AH26" s="3">
        <v>1190</v>
      </c>
      <c r="AI26" s="3">
        <v>1120</v>
      </c>
      <c r="AJ26" s="32">
        <f t="shared" si="2"/>
        <v>55</v>
      </c>
      <c r="AK26" s="5">
        <v>0.85</v>
      </c>
      <c r="AL26" s="8">
        <v>0.02</v>
      </c>
      <c r="AM26" s="3" t="s">
        <v>33</v>
      </c>
      <c r="AN26" s="32" t="s">
        <v>33</v>
      </c>
    </row>
    <row r="27" spans="1:40" x14ac:dyDescent="0.25">
      <c r="A27" s="3"/>
      <c r="B27" s="3" t="s">
        <v>30</v>
      </c>
      <c r="C27" s="3" t="s">
        <v>23</v>
      </c>
      <c r="D27" s="3"/>
      <c r="E27" s="3" t="s">
        <v>31</v>
      </c>
      <c r="F27" s="3" t="s">
        <v>66</v>
      </c>
      <c r="G27" s="3" t="s">
        <v>25</v>
      </c>
      <c r="H27" s="3" t="s">
        <v>49</v>
      </c>
      <c r="I27" s="3" t="s">
        <v>96</v>
      </c>
      <c r="J27" s="3">
        <v>1190</v>
      </c>
      <c r="K27" s="3">
        <v>1190</v>
      </c>
      <c r="L27" s="3">
        <v>24</v>
      </c>
      <c r="M27" s="5">
        <v>48.476219601834018</v>
      </c>
      <c r="N27" s="5">
        <v>0</v>
      </c>
      <c r="O27" s="5">
        <v>32.097123159689872</v>
      </c>
      <c r="P27" s="5">
        <v>0.84766054168981964</v>
      </c>
      <c r="Q27" s="5">
        <v>0</v>
      </c>
      <c r="R27" s="5">
        <v>0</v>
      </c>
      <c r="S27" s="5">
        <v>16.31359410910337</v>
      </c>
      <c r="T27" s="5">
        <v>2.2654025876829058</v>
      </c>
      <c r="U27" s="5">
        <v>0</v>
      </c>
      <c r="V27" s="5">
        <v>0</v>
      </c>
      <c r="W27" s="5">
        <v>0</v>
      </c>
      <c r="X27" s="5">
        <v>99.999999999999972</v>
      </c>
      <c r="Y27" s="5">
        <v>0.79917785712578704</v>
      </c>
      <c r="Z27" s="5"/>
      <c r="AC27" s="3" t="s">
        <v>385</v>
      </c>
      <c r="AD27" s="3" t="s">
        <v>31</v>
      </c>
      <c r="AE27" s="3" t="s">
        <v>398</v>
      </c>
      <c r="AF27" s="3">
        <v>1</v>
      </c>
      <c r="AG27" s="3">
        <v>0.1</v>
      </c>
      <c r="AH27" s="3">
        <v>1190</v>
      </c>
      <c r="AI27" s="3">
        <v>1100</v>
      </c>
      <c r="AJ27" s="32">
        <f t="shared" si="2"/>
        <v>75</v>
      </c>
      <c r="AK27" s="5">
        <v>0.56106910577157443</v>
      </c>
      <c r="AL27" s="8">
        <v>0.03</v>
      </c>
      <c r="AM27" s="3" t="s">
        <v>33</v>
      </c>
      <c r="AN27" s="32" t="s">
        <v>33</v>
      </c>
    </row>
    <row r="28" spans="1:40" x14ac:dyDescent="0.25">
      <c r="A28" s="3"/>
      <c r="B28" s="3" t="s">
        <v>30</v>
      </c>
      <c r="C28" s="3" t="s">
        <v>23</v>
      </c>
      <c r="D28" s="3"/>
      <c r="E28" s="3" t="s">
        <v>31</v>
      </c>
      <c r="F28" s="3" t="s">
        <v>66</v>
      </c>
      <c r="G28" s="3" t="s">
        <v>25</v>
      </c>
      <c r="H28" s="3" t="s">
        <v>50</v>
      </c>
      <c r="I28" s="3" t="s">
        <v>96</v>
      </c>
      <c r="J28" s="3">
        <v>1190</v>
      </c>
      <c r="K28" s="3">
        <v>1190</v>
      </c>
      <c r="L28" s="3">
        <v>24</v>
      </c>
      <c r="M28" s="5">
        <v>46.090456357094155</v>
      </c>
      <c r="N28" s="5">
        <v>0</v>
      </c>
      <c r="O28" s="5">
        <v>33.36807947368451</v>
      </c>
      <c r="P28" s="5">
        <v>0.94612363710749847</v>
      </c>
      <c r="Q28" s="5">
        <v>0</v>
      </c>
      <c r="R28" s="5">
        <v>0</v>
      </c>
      <c r="S28" s="5">
        <v>16.95651184991944</v>
      </c>
      <c r="T28" s="5">
        <v>2.6388286821943883</v>
      </c>
      <c r="U28" s="5">
        <v>0</v>
      </c>
      <c r="V28" s="5">
        <v>0</v>
      </c>
      <c r="W28" s="5">
        <v>0</v>
      </c>
      <c r="X28" s="5">
        <v>99.999999999999986</v>
      </c>
      <c r="Y28" s="5">
        <v>0.78026895511629002</v>
      </c>
      <c r="Z28" s="5"/>
      <c r="AC28" s="3" t="s">
        <v>386</v>
      </c>
      <c r="AD28" s="3"/>
      <c r="AE28" s="3"/>
      <c r="AF28" s="3">
        <v>1</v>
      </c>
      <c r="AG28" s="3">
        <v>0.1</v>
      </c>
      <c r="AH28" s="3">
        <v>1190</v>
      </c>
      <c r="AI28" s="3">
        <v>1100</v>
      </c>
      <c r="AJ28" s="32">
        <f t="shared" si="2"/>
        <v>75</v>
      </c>
      <c r="AK28" s="5">
        <v>0.82</v>
      </c>
      <c r="AL28" s="8">
        <v>0.06</v>
      </c>
      <c r="AM28" s="3" t="s">
        <v>33</v>
      </c>
      <c r="AN28" s="32" t="s">
        <v>33</v>
      </c>
    </row>
    <row r="29" spans="1:40" x14ac:dyDescent="0.25">
      <c r="A29" s="3"/>
      <c r="B29" s="3" t="s">
        <v>30</v>
      </c>
      <c r="C29" s="3" t="s">
        <v>23</v>
      </c>
      <c r="D29" s="3"/>
      <c r="E29" s="3" t="s">
        <v>31</v>
      </c>
      <c r="F29" s="3" t="s">
        <v>66</v>
      </c>
      <c r="G29" s="3" t="s">
        <v>25</v>
      </c>
      <c r="H29" s="3" t="s">
        <v>51</v>
      </c>
      <c r="I29" s="3" t="s">
        <v>96</v>
      </c>
      <c r="J29" s="3">
        <v>1190</v>
      </c>
      <c r="K29" s="3">
        <v>1190</v>
      </c>
      <c r="L29" s="3">
        <v>24</v>
      </c>
      <c r="M29" s="5">
        <v>55.46166661067803</v>
      </c>
      <c r="N29" s="5">
        <v>0</v>
      </c>
      <c r="O29" s="5">
        <v>28.722719814537381</v>
      </c>
      <c r="P29" s="5">
        <v>2.4326557749752018</v>
      </c>
      <c r="Q29" s="5">
        <v>0</v>
      </c>
      <c r="R29" s="5">
        <v>0</v>
      </c>
      <c r="S29" s="5">
        <v>10.118669471967484</v>
      </c>
      <c r="T29" s="5">
        <v>3.2642883278419146</v>
      </c>
      <c r="U29" s="5">
        <v>0</v>
      </c>
      <c r="V29" s="5">
        <v>0</v>
      </c>
      <c r="W29" s="5">
        <v>0</v>
      </c>
      <c r="X29" s="5">
        <v>100</v>
      </c>
      <c r="Y29" s="5">
        <v>0.63140709308037057</v>
      </c>
      <c r="Z29" s="5"/>
      <c r="AC29" s="3" t="s">
        <v>385</v>
      </c>
      <c r="AD29" s="3" t="s">
        <v>31</v>
      </c>
      <c r="AE29" s="3" t="s">
        <v>398</v>
      </c>
      <c r="AF29" s="3">
        <v>9</v>
      </c>
      <c r="AG29" s="3">
        <v>0.1</v>
      </c>
      <c r="AH29" s="3">
        <v>1190</v>
      </c>
      <c r="AI29" s="3">
        <v>1165</v>
      </c>
      <c r="AJ29" s="32">
        <f t="shared" si="2"/>
        <v>10</v>
      </c>
      <c r="AK29" s="5">
        <v>0.61</v>
      </c>
      <c r="AL29" s="8">
        <v>0.01</v>
      </c>
      <c r="AM29" s="3" t="s">
        <v>33</v>
      </c>
      <c r="AN29" s="32" t="s">
        <v>33</v>
      </c>
    </row>
    <row r="30" spans="1:40" x14ac:dyDescent="0.25">
      <c r="A30" s="3"/>
      <c r="B30" s="3" t="s">
        <v>30</v>
      </c>
      <c r="C30" s="3" t="s">
        <v>23</v>
      </c>
      <c r="D30" s="3"/>
      <c r="E30" s="3" t="s">
        <v>31</v>
      </c>
      <c r="F30" s="3" t="s">
        <v>66</v>
      </c>
      <c r="G30" s="3" t="s">
        <v>25</v>
      </c>
      <c r="H30" s="3" t="s">
        <v>52</v>
      </c>
      <c r="I30" s="3" t="s">
        <v>96</v>
      </c>
      <c r="J30" s="3">
        <v>1190</v>
      </c>
      <c r="K30" s="3">
        <v>1190</v>
      </c>
      <c r="L30" s="3">
        <v>24</v>
      </c>
      <c r="M30" s="5">
        <v>45.772458705414088</v>
      </c>
      <c r="N30" s="5">
        <v>0</v>
      </c>
      <c r="O30" s="5">
        <v>35.526093474783153</v>
      </c>
      <c r="P30" s="5">
        <v>0.87039337754341028</v>
      </c>
      <c r="Q30" s="5">
        <v>0</v>
      </c>
      <c r="R30" s="5">
        <v>0</v>
      </c>
      <c r="S30" s="5">
        <v>16.526446091547946</v>
      </c>
      <c r="T30" s="5">
        <v>1.3046083507113952</v>
      </c>
      <c r="U30" s="5">
        <v>0</v>
      </c>
      <c r="V30" s="5">
        <v>0</v>
      </c>
      <c r="W30" s="5">
        <v>0</v>
      </c>
      <c r="X30" s="5">
        <v>100</v>
      </c>
      <c r="Y30" s="5">
        <v>0.87500726864819789</v>
      </c>
      <c r="Z30" s="5"/>
      <c r="AC30" s="3" t="s">
        <v>386</v>
      </c>
      <c r="AD30" s="3"/>
      <c r="AE30" s="3"/>
      <c r="AF30" s="3">
        <v>9</v>
      </c>
      <c r="AG30" s="3">
        <v>0.1</v>
      </c>
      <c r="AH30" s="3">
        <v>1190</v>
      </c>
      <c r="AI30" s="3">
        <v>1165</v>
      </c>
      <c r="AJ30" s="32">
        <f t="shared" si="2"/>
        <v>10</v>
      </c>
      <c r="AK30" s="5">
        <v>0.77</v>
      </c>
      <c r="AL30" s="8">
        <v>0.05</v>
      </c>
      <c r="AM30" s="3" t="s">
        <v>33</v>
      </c>
      <c r="AN30" s="32" t="s">
        <v>33</v>
      </c>
    </row>
    <row r="31" spans="1:40" x14ac:dyDescent="0.25">
      <c r="A31" s="3"/>
      <c r="B31" s="3" t="s">
        <v>30</v>
      </c>
      <c r="C31" s="3" t="s">
        <v>23</v>
      </c>
      <c r="D31" s="3"/>
      <c r="E31" s="3" t="s">
        <v>31</v>
      </c>
      <c r="F31" s="3" t="s">
        <v>66</v>
      </c>
      <c r="G31" s="3" t="s">
        <v>25</v>
      </c>
      <c r="H31" s="3" t="s">
        <v>53</v>
      </c>
      <c r="I31" s="3" t="s">
        <v>96</v>
      </c>
      <c r="J31" s="3">
        <v>1190</v>
      </c>
      <c r="K31" s="3">
        <v>1190</v>
      </c>
      <c r="L31" s="3">
        <v>24</v>
      </c>
      <c r="M31" s="5">
        <v>46.541159714073814</v>
      </c>
      <c r="N31" s="5">
        <v>0</v>
      </c>
      <c r="O31" s="5">
        <v>33.065608681917546</v>
      </c>
      <c r="P31" s="5">
        <v>0.81555790331368039</v>
      </c>
      <c r="Q31" s="5">
        <v>0</v>
      </c>
      <c r="R31" s="5">
        <v>0</v>
      </c>
      <c r="S31" s="5">
        <v>17.726246029201413</v>
      </c>
      <c r="T31" s="5">
        <v>1.8514276714935476</v>
      </c>
      <c r="U31" s="5">
        <v>0</v>
      </c>
      <c r="V31" s="5">
        <v>0</v>
      </c>
      <c r="W31" s="5">
        <v>0</v>
      </c>
      <c r="X31" s="5">
        <v>100</v>
      </c>
      <c r="Y31" s="5">
        <v>0.84104271205095726</v>
      </c>
      <c r="Z31" s="5"/>
      <c r="AC31" s="3" t="s">
        <v>385</v>
      </c>
      <c r="AD31" s="3" t="s">
        <v>31</v>
      </c>
      <c r="AE31" s="3" t="s">
        <v>398</v>
      </c>
      <c r="AF31" s="3">
        <v>9</v>
      </c>
      <c r="AG31" s="3">
        <v>0.1</v>
      </c>
      <c r="AH31" s="3">
        <v>1190</v>
      </c>
      <c r="AI31" s="3">
        <v>1140</v>
      </c>
      <c r="AJ31" s="32">
        <f t="shared" si="2"/>
        <v>35</v>
      </c>
      <c r="AK31" s="5">
        <v>0.57999999999999996</v>
      </c>
      <c r="AL31" s="8">
        <v>0.01</v>
      </c>
      <c r="AM31" s="3" t="s">
        <v>33</v>
      </c>
      <c r="AN31" s="32" t="s">
        <v>33</v>
      </c>
    </row>
    <row r="32" spans="1:40" x14ac:dyDescent="0.25">
      <c r="A32" s="3"/>
      <c r="B32" s="3" t="s">
        <v>30</v>
      </c>
      <c r="C32" s="3" t="s">
        <v>23</v>
      </c>
      <c r="D32" s="3"/>
      <c r="E32" s="3" t="s">
        <v>31</v>
      </c>
      <c r="F32" s="3" t="s">
        <v>66</v>
      </c>
      <c r="G32" s="3" t="s">
        <v>25</v>
      </c>
      <c r="H32" s="3" t="s">
        <v>54</v>
      </c>
      <c r="I32" s="3" t="s">
        <v>96</v>
      </c>
      <c r="J32" s="3">
        <v>1190</v>
      </c>
      <c r="K32" s="3">
        <v>1190</v>
      </c>
      <c r="L32" s="3">
        <v>24</v>
      </c>
      <c r="M32" s="5">
        <v>49.626123110296327</v>
      </c>
      <c r="N32" s="5">
        <v>0</v>
      </c>
      <c r="O32" s="5">
        <v>32.436189367617608</v>
      </c>
      <c r="P32" s="5">
        <v>0.87276368452077258</v>
      </c>
      <c r="Q32" s="5">
        <v>0</v>
      </c>
      <c r="R32" s="5">
        <v>0</v>
      </c>
      <c r="S32" s="5">
        <v>14.092984942182655</v>
      </c>
      <c r="T32" s="5">
        <v>2.9719388953826318</v>
      </c>
      <c r="U32" s="5">
        <v>0</v>
      </c>
      <c r="V32" s="5">
        <v>0</v>
      </c>
      <c r="W32" s="5">
        <v>0</v>
      </c>
      <c r="X32" s="5">
        <v>100</v>
      </c>
      <c r="Y32" s="5">
        <v>0.72379806324840823</v>
      </c>
      <c r="Z32" s="5"/>
      <c r="AC32" s="3" t="s">
        <v>386</v>
      </c>
      <c r="AD32" s="3"/>
      <c r="AE32" s="3"/>
      <c r="AF32" s="3">
        <v>9</v>
      </c>
      <c r="AG32" s="3">
        <v>0.1</v>
      </c>
      <c r="AH32" s="3">
        <v>1190</v>
      </c>
      <c r="AI32" s="3">
        <v>1140</v>
      </c>
      <c r="AJ32" s="32">
        <f t="shared" si="2"/>
        <v>35</v>
      </c>
      <c r="AK32" s="5">
        <v>0.84</v>
      </c>
      <c r="AL32" s="8">
        <v>7.0000000000000007E-2</v>
      </c>
      <c r="AM32" s="3" t="s">
        <v>33</v>
      </c>
      <c r="AN32" s="32" t="s">
        <v>33</v>
      </c>
    </row>
    <row r="33" spans="1:40" x14ac:dyDescent="0.25">
      <c r="A33" s="3"/>
      <c r="B33" s="3"/>
      <c r="C33" s="3"/>
      <c r="D33" s="3"/>
      <c r="E33" s="3"/>
      <c r="F33" s="16" t="s">
        <v>55</v>
      </c>
      <c r="G33" s="16" t="s">
        <v>23</v>
      </c>
      <c r="H33" s="16"/>
      <c r="I33" s="16"/>
      <c r="J33" s="16"/>
      <c r="K33" s="16"/>
      <c r="L33" s="16"/>
      <c r="M33" s="6">
        <v>47.724737557166847</v>
      </c>
      <c r="N33" s="6">
        <v>0</v>
      </c>
      <c r="O33" s="6">
        <v>32.854383003629465</v>
      </c>
      <c r="P33" s="6">
        <v>0.87101042839339005</v>
      </c>
      <c r="Q33" s="6">
        <v>0</v>
      </c>
      <c r="R33" s="6">
        <v>0</v>
      </c>
      <c r="S33" s="6">
        <v>16.209470977576984</v>
      </c>
      <c r="T33" s="6">
        <v>2.3403980332332943</v>
      </c>
      <c r="U33" s="6">
        <v>0</v>
      </c>
      <c r="V33" s="6">
        <v>0</v>
      </c>
      <c r="W33" s="6">
        <v>0</v>
      </c>
      <c r="X33" s="6"/>
      <c r="Y33" s="6">
        <v>0.79290879812657045</v>
      </c>
      <c r="Z33" s="5"/>
      <c r="AC33" s="3" t="s">
        <v>385</v>
      </c>
      <c r="AD33" s="3" t="s">
        <v>31</v>
      </c>
      <c r="AE33" s="3" t="s">
        <v>398</v>
      </c>
      <c r="AF33" s="3">
        <v>9</v>
      </c>
      <c r="AG33" s="3">
        <v>0.1</v>
      </c>
      <c r="AH33" s="3">
        <v>1190</v>
      </c>
      <c r="AI33" s="3">
        <v>1140</v>
      </c>
      <c r="AJ33" s="32">
        <f t="shared" si="2"/>
        <v>35</v>
      </c>
      <c r="AK33" s="5">
        <v>0.56000000000000005</v>
      </c>
      <c r="AL33" s="8">
        <v>0.03</v>
      </c>
      <c r="AM33" s="3" t="s">
        <v>33</v>
      </c>
      <c r="AN33" s="32" t="s">
        <v>33</v>
      </c>
    </row>
    <row r="34" spans="1:40" x14ac:dyDescent="0.25">
      <c r="A34" s="3"/>
      <c r="B34" s="3"/>
      <c r="C34" s="3"/>
      <c r="D34" s="3"/>
      <c r="E34" s="3"/>
      <c r="F34" s="25" t="s">
        <v>56</v>
      </c>
      <c r="G34" s="25" t="s">
        <v>23</v>
      </c>
      <c r="H34" s="25"/>
      <c r="I34" s="25"/>
      <c r="J34" s="25"/>
      <c r="K34" s="25"/>
      <c r="L34" s="25"/>
      <c r="M34" s="7">
        <v>1.4479129010947662</v>
      </c>
      <c r="N34" s="7">
        <v>0</v>
      </c>
      <c r="O34" s="7">
        <v>1.1362871537238335</v>
      </c>
      <c r="P34" s="7">
        <v>9.307979450239616E-2</v>
      </c>
      <c r="Q34" s="7">
        <v>0</v>
      </c>
      <c r="R34" s="7">
        <v>0</v>
      </c>
      <c r="S34" s="7">
        <v>1.1920573176286748</v>
      </c>
      <c r="T34" s="7">
        <v>0.54995402570709973</v>
      </c>
      <c r="U34" s="7">
        <v>0</v>
      </c>
      <c r="V34" s="7">
        <v>0</v>
      </c>
      <c r="W34" s="7">
        <v>0</v>
      </c>
      <c r="X34" s="7"/>
      <c r="Y34" s="7">
        <v>4.9399998610129135E-2</v>
      </c>
      <c r="Z34" s="5"/>
      <c r="AC34" s="3" t="s">
        <v>386</v>
      </c>
      <c r="AD34" s="3"/>
      <c r="AE34" s="3"/>
      <c r="AF34" s="3">
        <v>9</v>
      </c>
      <c r="AG34" s="3">
        <v>0.1</v>
      </c>
      <c r="AH34" s="3">
        <v>1190</v>
      </c>
      <c r="AI34" s="3">
        <v>1140</v>
      </c>
      <c r="AJ34" s="32">
        <f t="shared" si="2"/>
        <v>35</v>
      </c>
      <c r="AK34" s="5">
        <v>0.83</v>
      </c>
      <c r="AL34" s="8">
        <v>7.0000000000000007E-2</v>
      </c>
      <c r="AM34" s="3" t="s">
        <v>33</v>
      </c>
      <c r="AN34" s="32" t="s">
        <v>33</v>
      </c>
    </row>
    <row r="35" spans="1:40" x14ac:dyDescent="0.25">
      <c r="A35" s="3"/>
      <c r="B35" s="3"/>
      <c r="C35" s="3"/>
      <c r="D35" s="3"/>
      <c r="E35" s="3"/>
      <c r="F35" s="16" t="s">
        <v>57</v>
      </c>
      <c r="G35" s="16" t="s">
        <v>23</v>
      </c>
      <c r="H35" s="16"/>
      <c r="I35" s="16"/>
      <c r="J35" s="16"/>
      <c r="K35" s="16"/>
      <c r="L35" s="16"/>
      <c r="M35" s="6" t="s">
        <v>33</v>
      </c>
      <c r="N35" s="6" t="s">
        <v>33</v>
      </c>
      <c r="O35" s="6" t="s">
        <v>33</v>
      </c>
      <c r="P35" s="6" t="s">
        <v>33</v>
      </c>
      <c r="Q35" s="6" t="s">
        <v>33</v>
      </c>
      <c r="R35" s="6" t="s">
        <v>33</v>
      </c>
      <c r="S35" s="6" t="s">
        <v>33</v>
      </c>
      <c r="T35" s="6" t="s">
        <v>33</v>
      </c>
      <c r="U35" s="6" t="s">
        <v>33</v>
      </c>
      <c r="V35" s="6" t="s">
        <v>33</v>
      </c>
      <c r="W35" s="6" t="s">
        <v>33</v>
      </c>
      <c r="X35" s="6"/>
      <c r="Y35" s="6" t="s">
        <v>33</v>
      </c>
      <c r="Z35" s="5"/>
      <c r="AC35" s="3" t="s">
        <v>385</v>
      </c>
      <c r="AD35" s="3" t="s">
        <v>31</v>
      </c>
      <c r="AE35" s="3" t="s">
        <v>398</v>
      </c>
      <c r="AF35" s="3">
        <v>9</v>
      </c>
      <c r="AG35" s="3">
        <v>0.1</v>
      </c>
      <c r="AH35" s="3">
        <v>1190</v>
      </c>
      <c r="AI35" s="3">
        <v>1120</v>
      </c>
      <c r="AJ35" s="32">
        <f t="shared" si="2"/>
        <v>55</v>
      </c>
      <c r="AK35" s="5">
        <v>0.55000000000000004</v>
      </c>
      <c r="AL35" s="8">
        <v>0.03</v>
      </c>
      <c r="AM35" s="3" t="s">
        <v>33</v>
      </c>
      <c r="AN35" s="32" t="s">
        <v>33</v>
      </c>
    </row>
    <row r="36" spans="1:40" x14ac:dyDescent="0.25">
      <c r="A36" s="3"/>
      <c r="B36" s="3"/>
      <c r="C36" s="3"/>
      <c r="D36" s="3"/>
      <c r="E36" s="3"/>
      <c r="F36" s="16" t="s">
        <v>58</v>
      </c>
      <c r="G36" s="16" t="s">
        <v>23</v>
      </c>
      <c r="H36" s="16"/>
      <c r="I36" s="16"/>
      <c r="J36" s="16"/>
      <c r="K36" s="16"/>
      <c r="L36" s="16"/>
      <c r="M36" s="6" t="s">
        <v>33</v>
      </c>
      <c r="N36" s="6" t="s">
        <v>33</v>
      </c>
      <c r="O36" s="6" t="s">
        <v>33</v>
      </c>
      <c r="P36" s="6" t="s">
        <v>33</v>
      </c>
      <c r="Q36" s="6" t="s">
        <v>33</v>
      </c>
      <c r="R36" s="6" t="s">
        <v>33</v>
      </c>
      <c r="S36" s="6" t="s">
        <v>33</v>
      </c>
      <c r="T36" s="6" t="s">
        <v>33</v>
      </c>
      <c r="U36" s="6" t="s">
        <v>33</v>
      </c>
      <c r="V36" s="6" t="s">
        <v>33</v>
      </c>
      <c r="W36" s="6" t="s">
        <v>33</v>
      </c>
      <c r="X36" s="6"/>
      <c r="Y36" s="6" t="s">
        <v>33</v>
      </c>
      <c r="Z36" s="5"/>
      <c r="AC36" s="3" t="s">
        <v>386</v>
      </c>
      <c r="AD36" s="3"/>
      <c r="AE36" s="3"/>
      <c r="AF36" s="3">
        <v>9</v>
      </c>
      <c r="AG36" s="3">
        <v>0.1</v>
      </c>
      <c r="AH36" s="3">
        <v>1190</v>
      </c>
      <c r="AI36" s="3">
        <v>1120</v>
      </c>
      <c r="AJ36" s="32">
        <f t="shared" si="2"/>
        <v>55</v>
      </c>
      <c r="AK36" s="5">
        <v>0.78</v>
      </c>
      <c r="AL36" s="8">
        <v>0.06</v>
      </c>
      <c r="AM36" s="3" t="s">
        <v>33</v>
      </c>
      <c r="AN36" s="32" t="s">
        <v>33</v>
      </c>
    </row>
    <row r="37" spans="1:40" x14ac:dyDescent="0.25">
      <c r="A37" s="3"/>
      <c r="B37" s="3"/>
      <c r="C37" s="3"/>
      <c r="D37" s="3"/>
      <c r="E37" s="3"/>
      <c r="F37" s="16" t="s">
        <v>55</v>
      </c>
      <c r="G37" s="16" t="s">
        <v>26</v>
      </c>
      <c r="H37" s="16"/>
      <c r="I37" s="16"/>
      <c r="J37" s="16"/>
      <c r="K37" s="16"/>
      <c r="L37" s="16"/>
      <c r="M37" s="6">
        <v>49.112777777777779</v>
      </c>
      <c r="N37" s="6">
        <v>2.311111111111111E-2</v>
      </c>
      <c r="O37" s="6">
        <v>33.076555555555551</v>
      </c>
      <c r="P37" s="6">
        <v>0.91066666666666685</v>
      </c>
      <c r="Q37" s="6">
        <v>1.6333333333333332E-2</v>
      </c>
      <c r="R37" s="6">
        <v>8.1222222222222237E-2</v>
      </c>
      <c r="S37" s="6">
        <v>15.890888888888888</v>
      </c>
      <c r="T37" s="6">
        <v>2.3821111111111111</v>
      </c>
      <c r="U37" s="6">
        <v>6.0111111111111115E-2</v>
      </c>
      <c r="V37" s="6">
        <v>6.5555555555555549E-3</v>
      </c>
      <c r="W37" s="6">
        <v>4.2222222222222218E-3</v>
      </c>
      <c r="X37" s="6"/>
      <c r="Y37" s="6">
        <v>0.78381623830874314</v>
      </c>
      <c r="Z37" s="5"/>
      <c r="AC37" s="3" t="s">
        <v>385</v>
      </c>
      <c r="AD37" s="3" t="s">
        <v>31</v>
      </c>
      <c r="AE37" s="3" t="s">
        <v>398</v>
      </c>
      <c r="AF37" s="3">
        <v>9</v>
      </c>
      <c r="AG37" s="3">
        <v>0.1</v>
      </c>
      <c r="AH37" s="3">
        <v>1190</v>
      </c>
      <c r="AI37" s="3">
        <v>1120</v>
      </c>
      <c r="AJ37" s="32">
        <f t="shared" si="2"/>
        <v>55</v>
      </c>
      <c r="AK37" s="5">
        <v>0.56999999999999995</v>
      </c>
      <c r="AL37" s="8">
        <v>0.02</v>
      </c>
      <c r="AM37" s="3" t="s">
        <v>33</v>
      </c>
      <c r="AN37" s="32" t="s">
        <v>33</v>
      </c>
    </row>
    <row r="38" spans="1:40" x14ac:dyDescent="0.25">
      <c r="A38" s="3"/>
      <c r="B38" s="3"/>
      <c r="C38" s="3"/>
      <c r="D38" s="3"/>
      <c r="E38" s="3"/>
      <c r="F38" s="25" t="s">
        <v>56</v>
      </c>
      <c r="G38" s="25" t="s">
        <v>26</v>
      </c>
      <c r="H38" s="25"/>
      <c r="I38" s="25"/>
      <c r="J38" s="25"/>
      <c r="K38" s="25"/>
      <c r="L38" s="25"/>
      <c r="M38" s="7">
        <v>2.0576405649297569</v>
      </c>
      <c r="N38" s="7">
        <v>3.6879684259916209E-2</v>
      </c>
      <c r="O38" s="7">
        <v>1.4998366670333727</v>
      </c>
      <c r="P38" s="7">
        <v>0.10271562685394844</v>
      </c>
      <c r="Q38" s="7">
        <v>1.3143439428094917E-2</v>
      </c>
      <c r="R38" s="7">
        <v>1.4333333333333344E-2</v>
      </c>
      <c r="S38" s="7">
        <v>1.5697197555968747</v>
      </c>
      <c r="T38" s="7">
        <v>0.84365402334790773</v>
      </c>
      <c r="U38" s="7">
        <v>2.6661978754606921E-2</v>
      </c>
      <c r="V38" s="7">
        <v>1.3154002348250428E-2</v>
      </c>
      <c r="W38" s="7">
        <v>8.8991260494749955E-3</v>
      </c>
      <c r="X38" s="7"/>
      <c r="Y38" s="7">
        <v>7.6642589749356255E-2</v>
      </c>
      <c r="Z38" s="5"/>
      <c r="AC38" s="3" t="s">
        <v>386</v>
      </c>
      <c r="AD38" s="3"/>
      <c r="AE38" s="3"/>
      <c r="AF38" s="3">
        <v>9</v>
      </c>
      <c r="AG38" s="3">
        <v>0.1</v>
      </c>
      <c r="AH38" s="3">
        <v>1190</v>
      </c>
      <c r="AI38" s="3">
        <v>1120</v>
      </c>
      <c r="AJ38" s="32">
        <f t="shared" si="2"/>
        <v>55</v>
      </c>
      <c r="AK38" s="5">
        <v>0.79</v>
      </c>
      <c r="AL38" s="8">
        <v>0.09</v>
      </c>
      <c r="AM38" s="3" t="s">
        <v>33</v>
      </c>
      <c r="AN38" s="32" t="s">
        <v>33</v>
      </c>
    </row>
    <row r="39" spans="1:40" x14ac:dyDescent="0.25">
      <c r="A39" s="3"/>
      <c r="B39" s="3"/>
      <c r="C39" s="3"/>
      <c r="D39" s="3"/>
      <c r="E39" s="3"/>
      <c r="F39" s="16" t="s">
        <v>57</v>
      </c>
      <c r="G39" s="16" t="s">
        <v>26</v>
      </c>
      <c r="H39" s="16"/>
      <c r="I39" s="16"/>
      <c r="J39" s="16"/>
      <c r="K39" s="16"/>
      <c r="L39" s="16"/>
      <c r="M39" s="6">
        <v>53.737333333333332</v>
      </c>
      <c r="N39" s="6">
        <v>9.0000000000000011E-2</v>
      </c>
      <c r="O39" s="6">
        <v>28.846666666666668</v>
      </c>
      <c r="P39" s="6">
        <v>1.1433333333333333</v>
      </c>
      <c r="Q39" s="6">
        <v>1.4666666666666666E-2</v>
      </c>
      <c r="R39" s="6">
        <v>0.19899999999999998</v>
      </c>
      <c r="S39" s="6">
        <v>11.984</v>
      </c>
      <c r="T39" s="6">
        <v>4.1946666666666665</v>
      </c>
      <c r="U39" s="6">
        <v>0.14399999999999999</v>
      </c>
      <c r="V39" s="6">
        <v>1.6333333333333335E-2</v>
      </c>
      <c r="W39" s="6">
        <v>2E-3</v>
      </c>
      <c r="X39" s="6"/>
      <c r="Y39" s="6">
        <v>0.60706358961358309</v>
      </c>
      <c r="Z39" s="5"/>
      <c r="AC39" s="3" t="s">
        <v>385</v>
      </c>
      <c r="AD39" s="3" t="s">
        <v>31</v>
      </c>
      <c r="AE39" s="3" t="s">
        <v>398</v>
      </c>
      <c r="AF39" s="3">
        <v>9</v>
      </c>
      <c r="AG39" s="3">
        <v>0.1</v>
      </c>
      <c r="AH39" s="3">
        <v>1190</v>
      </c>
      <c r="AI39" s="3">
        <v>1100</v>
      </c>
      <c r="AJ39" s="32">
        <f t="shared" si="2"/>
        <v>75</v>
      </c>
      <c r="AK39" s="5">
        <v>0.55000000000000004</v>
      </c>
      <c r="AL39" s="8">
        <v>0.01</v>
      </c>
      <c r="AM39" s="3" t="s">
        <v>33</v>
      </c>
      <c r="AN39" s="32" t="s">
        <v>33</v>
      </c>
    </row>
    <row r="40" spans="1:40" x14ac:dyDescent="0.25">
      <c r="A40" s="3"/>
      <c r="B40" s="3"/>
      <c r="C40" s="3"/>
      <c r="D40" s="3"/>
      <c r="E40" s="3"/>
      <c r="F40" s="25" t="s">
        <v>58</v>
      </c>
      <c r="G40" s="25" t="s">
        <v>26</v>
      </c>
      <c r="H40" s="25"/>
      <c r="I40" s="25"/>
      <c r="J40" s="25"/>
      <c r="K40" s="25"/>
      <c r="L40" s="25"/>
      <c r="M40" s="7">
        <v>0.53553369019449326</v>
      </c>
      <c r="N40" s="7">
        <v>3.104834939252004E-2</v>
      </c>
      <c r="O40" s="7">
        <v>0.247243469748613</v>
      </c>
      <c r="P40" s="7">
        <v>0.23827994740081188</v>
      </c>
      <c r="Q40" s="7">
        <v>8.3864970836060818E-3</v>
      </c>
      <c r="R40" s="7">
        <v>0.11788553770501291</v>
      </c>
      <c r="S40" s="7">
        <v>0.3689932248700511</v>
      </c>
      <c r="T40" s="7">
        <v>0.30181175148316114</v>
      </c>
      <c r="U40" s="7">
        <v>2.0663978319772E-2</v>
      </c>
      <c r="V40" s="7">
        <v>2.8290163190291664E-2</v>
      </c>
      <c r="W40" s="7">
        <v>3.4641016151377548E-3</v>
      </c>
      <c r="X40" s="7"/>
      <c r="Y40" s="7">
        <v>2.4359071462404985E-2</v>
      </c>
      <c r="Z40" s="5"/>
      <c r="AC40" s="3" t="s">
        <v>386</v>
      </c>
      <c r="AD40" s="3"/>
      <c r="AE40" s="3"/>
      <c r="AF40" s="3">
        <v>9</v>
      </c>
      <c r="AG40" s="3">
        <v>0.1</v>
      </c>
      <c r="AH40" s="3">
        <v>1190</v>
      </c>
      <c r="AI40" s="3">
        <v>1100</v>
      </c>
      <c r="AJ40" s="32">
        <f t="shared" si="2"/>
        <v>75</v>
      </c>
      <c r="AK40" s="5">
        <v>0.8</v>
      </c>
      <c r="AL40" s="8">
        <v>0.05</v>
      </c>
      <c r="AM40" s="3" t="s">
        <v>33</v>
      </c>
      <c r="AN40" s="32" t="s">
        <v>33</v>
      </c>
    </row>
    <row r="41" spans="1:40" x14ac:dyDescent="0.25">
      <c r="A41" s="3"/>
      <c r="B41" s="3" t="s">
        <v>22</v>
      </c>
      <c r="C41" s="3" t="s">
        <v>23</v>
      </c>
      <c r="D41" s="3"/>
      <c r="E41" s="3" t="s">
        <v>31</v>
      </c>
      <c r="F41" s="3" t="s">
        <v>67</v>
      </c>
      <c r="G41" s="3" t="s">
        <v>25</v>
      </c>
      <c r="H41" s="3" t="s">
        <v>70</v>
      </c>
      <c r="I41" s="3" t="s">
        <v>96</v>
      </c>
      <c r="J41" s="3">
        <v>1190</v>
      </c>
      <c r="K41" s="3">
        <v>1190</v>
      </c>
      <c r="L41" s="3">
        <v>24</v>
      </c>
      <c r="M41" s="5">
        <v>46.168888888888894</v>
      </c>
      <c r="N41" s="5">
        <v>6.8888888888888888E-2</v>
      </c>
      <c r="O41" s="5">
        <v>34.956666666666663</v>
      </c>
      <c r="P41" s="5">
        <v>1.1533333333333333</v>
      </c>
      <c r="Q41" s="5">
        <v>0.01</v>
      </c>
      <c r="R41" s="5">
        <v>7.2222222222222257E-2</v>
      </c>
      <c r="S41" s="5">
        <v>16.522222222222222</v>
      </c>
      <c r="T41" s="5">
        <v>1.278888888888889</v>
      </c>
      <c r="U41" s="5">
        <v>9.444444444444447E-2</v>
      </c>
      <c r="V41" s="5">
        <v>0</v>
      </c>
      <c r="W41" s="5">
        <v>0</v>
      </c>
      <c r="X41" s="5">
        <v>100.32555555555557</v>
      </c>
      <c r="Y41" s="5">
        <v>0.87193585713098898</v>
      </c>
      <c r="Z41" s="5"/>
      <c r="AC41" s="3" t="s">
        <v>385</v>
      </c>
      <c r="AD41" s="3" t="s">
        <v>31</v>
      </c>
      <c r="AE41" s="3" t="s">
        <v>398</v>
      </c>
      <c r="AF41" s="3">
        <v>9</v>
      </c>
      <c r="AG41" s="3">
        <v>0.1</v>
      </c>
      <c r="AH41" s="3">
        <v>1190</v>
      </c>
      <c r="AI41" s="3">
        <v>1050</v>
      </c>
      <c r="AJ41" s="32">
        <f t="shared" si="2"/>
        <v>125</v>
      </c>
      <c r="AK41" s="5">
        <v>0.55000000000000004</v>
      </c>
      <c r="AL41" s="8">
        <v>0.04</v>
      </c>
      <c r="AM41" s="3" t="s">
        <v>33</v>
      </c>
      <c r="AN41" s="32" t="s">
        <v>33</v>
      </c>
    </row>
    <row r="42" spans="1:40" x14ac:dyDescent="0.25">
      <c r="A42" s="3"/>
      <c r="B42" s="3" t="s">
        <v>22</v>
      </c>
      <c r="C42" s="3" t="s">
        <v>23</v>
      </c>
      <c r="D42" s="3"/>
      <c r="E42" s="3" t="s">
        <v>31</v>
      </c>
      <c r="F42" s="3" t="s">
        <v>67</v>
      </c>
      <c r="G42" s="3" t="s">
        <v>25</v>
      </c>
      <c r="H42" s="3" t="s">
        <v>34</v>
      </c>
      <c r="I42" s="3" t="s">
        <v>96</v>
      </c>
      <c r="J42" s="3">
        <v>1190</v>
      </c>
      <c r="K42" s="3">
        <v>1190</v>
      </c>
      <c r="L42" s="3">
        <v>24</v>
      </c>
      <c r="M42" s="5">
        <v>52.238888888888894</v>
      </c>
      <c r="N42" s="5">
        <v>7.8888888888888897E-2</v>
      </c>
      <c r="O42" s="5">
        <v>31.476666666666667</v>
      </c>
      <c r="P42" s="5">
        <v>1.0833333333333335</v>
      </c>
      <c r="Q42" s="5">
        <v>0.01</v>
      </c>
      <c r="R42" s="5">
        <v>0.12222222222222226</v>
      </c>
      <c r="S42" s="5">
        <v>11.482222222222223</v>
      </c>
      <c r="T42" s="5">
        <v>3.7588888888888889</v>
      </c>
      <c r="U42" s="5">
        <v>0.14444444444444446</v>
      </c>
      <c r="V42" s="5">
        <v>0</v>
      </c>
      <c r="W42" s="5">
        <v>0</v>
      </c>
      <c r="X42" s="5">
        <v>100.39555555555556</v>
      </c>
      <c r="Y42" s="5">
        <v>0.62213588986717094</v>
      </c>
      <c r="Z42" s="5"/>
      <c r="AC42" s="3" t="s">
        <v>385</v>
      </c>
      <c r="AD42" s="3" t="s">
        <v>31</v>
      </c>
      <c r="AE42" s="3" t="s">
        <v>398</v>
      </c>
      <c r="AF42" s="3">
        <v>9</v>
      </c>
      <c r="AG42" s="3">
        <v>0.1</v>
      </c>
      <c r="AH42" s="3">
        <v>1190</v>
      </c>
      <c r="AI42" s="3">
        <v>1000</v>
      </c>
      <c r="AJ42" s="32">
        <f t="shared" si="2"/>
        <v>175</v>
      </c>
      <c r="AK42" s="5">
        <v>0.59</v>
      </c>
      <c r="AL42" s="8">
        <v>0.05</v>
      </c>
      <c r="AM42" s="3" t="s">
        <v>33</v>
      </c>
      <c r="AN42" s="32" t="s">
        <v>33</v>
      </c>
    </row>
    <row r="43" spans="1:40" x14ac:dyDescent="0.25">
      <c r="A43" s="3"/>
      <c r="B43" s="3" t="s">
        <v>22</v>
      </c>
      <c r="C43" s="3" t="s">
        <v>23</v>
      </c>
      <c r="D43" s="3"/>
      <c r="E43" s="3" t="s">
        <v>31</v>
      </c>
      <c r="F43" s="3" t="s">
        <v>67</v>
      </c>
      <c r="G43" s="3" t="s">
        <v>25</v>
      </c>
      <c r="H43" s="3" t="s">
        <v>35</v>
      </c>
      <c r="I43" s="3" t="s">
        <v>96</v>
      </c>
      <c r="J43" s="3">
        <v>1190</v>
      </c>
      <c r="K43" s="3">
        <v>1190</v>
      </c>
      <c r="L43" s="3">
        <v>24</v>
      </c>
      <c r="M43" s="5">
        <v>54.198888888888895</v>
      </c>
      <c r="N43" s="5">
        <v>0.43888888888888888</v>
      </c>
      <c r="O43" s="5">
        <v>28.196666666666665</v>
      </c>
      <c r="P43" s="5">
        <v>2.7033333333333336</v>
      </c>
      <c r="Q43" s="5">
        <v>6.9999999999999993E-2</v>
      </c>
      <c r="R43" s="5">
        <v>0.85222222222222221</v>
      </c>
      <c r="S43" s="5">
        <v>10.092222222222222</v>
      </c>
      <c r="T43" s="5">
        <v>3.358888888888889</v>
      </c>
      <c r="U43" s="5">
        <v>0.33444444444444449</v>
      </c>
      <c r="V43" s="5">
        <v>7.0000000000000007E-2</v>
      </c>
      <c r="W43" s="5">
        <v>0</v>
      </c>
      <c r="X43" s="5">
        <v>100.31555555555553</v>
      </c>
      <c r="Y43" s="5">
        <v>0.6091197991985674</v>
      </c>
      <c r="Z43" s="5"/>
      <c r="AC43" s="3" t="s">
        <v>385</v>
      </c>
      <c r="AD43" s="3" t="s">
        <v>31</v>
      </c>
      <c r="AE43" s="3" t="s">
        <v>398</v>
      </c>
      <c r="AF43" s="3">
        <v>25</v>
      </c>
      <c r="AG43" s="3">
        <v>0.1</v>
      </c>
      <c r="AH43" s="3">
        <v>1190</v>
      </c>
      <c r="AI43" s="3">
        <v>1165</v>
      </c>
      <c r="AJ43" s="32">
        <f t="shared" si="2"/>
        <v>10</v>
      </c>
      <c r="AK43" s="5">
        <v>0.63</v>
      </c>
      <c r="AL43" s="8">
        <v>0.03</v>
      </c>
      <c r="AM43" s="3" t="s">
        <v>33</v>
      </c>
      <c r="AN43" s="32" t="s">
        <v>33</v>
      </c>
    </row>
    <row r="44" spans="1:40" x14ac:dyDescent="0.25">
      <c r="A44" s="3"/>
      <c r="B44" s="3"/>
      <c r="C44" s="3"/>
      <c r="D44" s="3"/>
      <c r="E44" s="3"/>
      <c r="F44" s="16" t="s">
        <v>57</v>
      </c>
      <c r="G44" s="16" t="s">
        <v>23</v>
      </c>
      <c r="H44" s="16"/>
      <c r="I44" s="16"/>
      <c r="J44" s="16"/>
      <c r="K44" s="16"/>
      <c r="L44" s="16"/>
      <c r="M44" s="6">
        <v>53.218888888888898</v>
      </c>
      <c r="N44" s="6">
        <v>0.25888888888888889</v>
      </c>
      <c r="O44" s="6">
        <v>29.836666666666666</v>
      </c>
      <c r="P44" s="6">
        <v>1.8933333333333335</v>
      </c>
      <c r="Q44" s="6">
        <v>3.9999999999999994E-2</v>
      </c>
      <c r="R44" s="6">
        <v>0.48722222222222222</v>
      </c>
      <c r="S44" s="6">
        <v>10.787222222222223</v>
      </c>
      <c r="T44" s="6">
        <v>3.5588888888888892</v>
      </c>
      <c r="U44" s="6">
        <v>0.23944444444444446</v>
      </c>
      <c r="V44" s="6">
        <v>3.5000000000000003E-2</v>
      </c>
      <c r="W44" s="6">
        <v>0</v>
      </c>
      <c r="X44" s="5"/>
      <c r="Y44" s="6">
        <v>0.61562784453286912</v>
      </c>
      <c r="Z44" s="5"/>
      <c r="AC44" s="3" t="s">
        <v>386</v>
      </c>
      <c r="AD44" s="3"/>
      <c r="AE44" s="3"/>
      <c r="AF44" s="3"/>
      <c r="AG44" s="3">
        <v>0.1</v>
      </c>
      <c r="AH44" s="3">
        <v>1190</v>
      </c>
      <c r="AI44" s="3">
        <v>1165</v>
      </c>
      <c r="AJ44" s="32">
        <f t="shared" si="2"/>
        <v>10</v>
      </c>
      <c r="AK44" s="5">
        <v>0.76</v>
      </c>
      <c r="AL44" s="8">
        <v>0.03</v>
      </c>
      <c r="AM44" s="3" t="s">
        <v>33</v>
      </c>
      <c r="AN44" s="32" t="s">
        <v>33</v>
      </c>
    </row>
    <row r="45" spans="1:40" x14ac:dyDescent="0.25">
      <c r="A45" s="3"/>
      <c r="B45" s="3"/>
      <c r="C45" s="3"/>
      <c r="D45" s="3"/>
      <c r="E45" s="3"/>
      <c r="F45" s="25" t="s">
        <v>58</v>
      </c>
      <c r="G45" s="25" t="s">
        <v>23</v>
      </c>
      <c r="H45" s="25"/>
      <c r="I45" s="25"/>
      <c r="J45" s="25"/>
      <c r="K45" s="25"/>
      <c r="L45" s="25"/>
      <c r="M45" s="7">
        <v>1.3859292911256338</v>
      </c>
      <c r="N45" s="7">
        <v>0.2545584412271571</v>
      </c>
      <c r="O45" s="7">
        <v>2.3193102422918765</v>
      </c>
      <c r="P45" s="7">
        <v>1.1455129855222073</v>
      </c>
      <c r="Q45" s="7">
        <v>4.2426406871192854E-2</v>
      </c>
      <c r="R45" s="7">
        <v>0.5161879502661797</v>
      </c>
      <c r="S45" s="7">
        <v>0.98287842584930141</v>
      </c>
      <c r="T45" s="7">
        <v>0.28284271247461895</v>
      </c>
      <c r="U45" s="7">
        <v>0.13435028842544411</v>
      </c>
      <c r="V45" s="7">
        <v>4.9497474683058332E-2</v>
      </c>
      <c r="W45" s="7">
        <v>0</v>
      </c>
      <c r="X45" s="8"/>
      <c r="Y45" s="7">
        <v>9.2037659763085072E-3</v>
      </c>
      <c r="Z45" s="5"/>
      <c r="AC45" s="3" t="s">
        <v>385</v>
      </c>
      <c r="AD45" s="3" t="s">
        <v>31</v>
      </c>
      <c r="AE45" s="3" t="s">
        <v>398</v>
      </c>
      <c r="AF45" s="3">
        <v>25</v>
      </c>
      <c r="AG45" s="3">
        <v>0.1</v>
      </c>
      <c r="AH45" s="3">
        <v>1190</v>
      </c>
      <c r="AI45" s="3">
        <v>1100</v>
      </c>
      <c r="AJ45" s="32">
        <f t="shared" si="2"/>
        <v>75</v>
      </c>
      <c r="AK45" s="5">
        <v>0.55000000000000004</v>
      </c>
      <c r="AL45" s="8">
        <v>0.04</v>
      </c>
      <c r="AM45" s="3">
        <v>0.53</v>
      </c>
      <c r="AN45" s="32">
        <v>0.03</v>
      </c>
    </row>
    <row r="46" spans="1:40" x14ac:dyDescent="0.25">
      <c r="A46" s="3"/>
      <c r="B46" s="3" t="s">
        <v>22</v>
      </c>
      <c r="C46" s="3" t="s">
        <v>23</v>
      </c>
      <c r="D46" s="3"/>
      <c r="E46" s="3" t="s">
        <v>31</v>
      </c>
      <c r="F46" s="3" t="s">
        <v>68</v>
      </c>
      <c r="G46" s="3"/>
      <c r="H46" s="3" t="s">
        <v>59</v>
      </c>
      <c r="I46" s="3" t="s">
        <v>96</v>
      </c>
      <c r="J46" s="3">
        <v>1190</v>
      </c>
      <c r="K46" s="3">
        <v>1190</v>
      </c>
      <c r="L46" s="3">
        <v>24</v>
      </c>
      <c r="M46" s="5">
        <v>57.168888888888894</v>
      </c>
      <c r="N46" s="5">
        <v>0.22888888888888889</v>
      </c>
      <c r="O46" s="5">
        <v>26.336666666666666</v>
      </c>
      <c r="P46" s="5">
        <v>1.7633333333333332</v>
      </c>
      <c r="Q46" s="5">
        <v>0.03</v>
      </c>
      <c r="R46" s="5">
        <v>0.41222222222222227</v>
      </c>
      <c r="S46" s="5">
        <v>9.1722222222222225</v>
      </c>
      <c r="T46" s="5">
        <v>4.9288888888888893</v>
      </c>
      <c r="U46" s="5">
        <v>0.26444444444444448</v>
      </c>
      <c r="V46" s="5">
        <v>0.03</v>
      </c>
      <c r="W46" s="5">
        <v>0</v>
      </c>
      <c r="X46" s="5">
        <v>100.33555555555557</v>
      </c>
      <c r="Y46" s="5">
        <v>0.49832259907836962</v>
      </c>
      <c r="Z46" s="5"/>
      <c r="AC46" s="3" t="s">
        <v>386</v>
      </c>
      <c r="AD46" s="3"/>
      <c r="AE46" s="3"/>
      <c r="AF46" s="3"/>
      <c r="AG46" s="3">
        <v>0.1</v>
      </c>
      <c r="AH46" s="3">
        <v>1190</v>
      </c>
      <c r="AI46" s="3">
        <v>1100</v>
      </c>
      <c r="AJ46" s="32">
        <f t="shared" si="2"/>
        <v>75</v>
      </c>
      <c r="AK46" s="5">
        <v>0.79</v>
      </c>
      <c r="AL46" s="8">
        <v>0.06</v>
      </c>
      <c r="AM46" s="3" t="s">
        <v>33</v>
      </c>
      <c r="AN46" s="32" t="s">
        <v>33</v>
      </c>
    </row>
    <row r="47" spans="1:40" x14ac:dyDescent="0.25">
      <c r="A47" s="3"/>
      <c r="B47" s="3" t="s">
        <v>22</v>
      </c>
      <c r="C47" s="3" t="s">
        <v>23</v>
      </c>
      <c r="D47" s="3"/>
      <c r="E47" s="3" t="s">
        <v>31</v>
      </c>
      <c r="F47" s="3" t="s">
        <v>68</v>
      </c>
      <c r="G47" s="3"/>
      <c r="H47" s="3" t="s">
        <v>60</v>
      </c>
      <c r="I47" s="3" t="s">
        <v>96</v>
      </c>
      <c r="J47" s="3">
        <v>1190</v>
      </c>
      <c r="K47" s="3">
        <v>1190</v>
      </c>
      <c r="L47" s="3">
        <v>24</v>
      </c>
      <c r="M47" s="5">
        <v>57.718888888888891</v>
      </c>
      <c r="N47" s="5">
        <v>0.17888888888888888</v>
      </c>
      <c r="O47" s="5">
        <v>26.496666666666666</v>
      </c>
      <c r="P47" s="5">
        <v>1.3833333333333333</v>
      </c>
      <c r="Q47" s="5">
        <v>0.01</v>
      </c>
      <c r="R47" s="5">
        <v>0.25222222222222224</v>
      </c>
      <c r="S47" s="5">
        <v>8.8422222222222224</v>
      </c>
      <c r="T47" s="5">
        <v>5.2088888888888887</v>
      </c>
      <c r="U47" s="5">
        <v>0.25444444444444447</v>
      </c>
      <c r="V47" s="5">
        <v>0</v>
      </c>
      <c r="W47" s="5">
        <v>0</v>
      </c>
      <c r="X47" s="5">
        <v>100.34555555555556</v>
      </c>
      <c r="Y47" s="5">
        <v>0.47613159112608133</v>
      </c>
      <c r="Z47" s="5"/>
      <c r="AC47" s="3" t="s">
        <v>385</v>
      </c>
      <c r="AD47" s="3" t="s">
        <v>31</v>
      </c>
      <c r="AE47" s="3" t="s">
        <v>398</v>
      </c>
      <c r="AF47" s="3">
        <v>25</v>
      </c>
      <c r="AG47" s="3">
        <v>0.1</v>
      </c>
      <c r="AH47" s="3">
        <v>1190</v>
      </c>
      <c r="AI47" s="3">
        <v>1050</v>
      </c>
      <c r="AJ47" s="32">
        <f t="shared" si="2"/>
        <v>125</v>
      </c>
      <c r="AK47" s="5">
        <v>0.51</v>
      </c>
      <c r="AL47" s="8">
        <v>0.02</v>
      </c>
      <c r="AM47" s="3" t="s">
        <v>33</v>
      </c>
      <c r="AN47" s="32" t="s">
        <v>33</v>
      </c>
    </row>
    <row r="48" spans="1:40" x14ac:dyDescent="0.25">
      <c r="A48" s="3"/>
      <c r="B48" s="3" t="s">
        <v>22</v>
      </c>
      <c r="C48" s="3" t="s">
        <v>23</v>
      </c>
      <c r="D48" s="3"/>
      <c r="E48" s="3" t="s">
        <v>31</v>
      </c>
      <c r="F48" s="3" t="s">
        <v>68</v>
      </c>
      <c r="G48" s="3"/>
      <c r="H48" s="3" t="s">
        <v>61</v>
      </c>
      <c r="I48" s="3" t="s">
        <v>96</v>
      </c>
      <c r="J48" s="3">
        <v>1190</v>
      </c>
      <c r="K48" s="3">
        <v>1190</v>
      </c>
      <c r="L48" s="3">
        <v>24</v>
      </c>
      <c r="M48" s="5">
        <v>55.478888888888889</v>
      </c>
      <c r="N48" s="5">
        <v>0.12888888888888889</v>
      </c>
      <c r="O48" s="5">
        <v>28.006666666666664</v>
      </c>
      <c r="P48" s="5">
        <v>1.4233333333333333</v>
      </c>
      <c r="Q48" s="5">
        <v>0.01</v>
      </c>
      <c r="R48" s="5">
        <v>0.16222222222222227</v>
      </c>
      <c r="S48" s="5">
        <v>10.042222222222223</v>
      </c>
      <c r="T48" s="5">
        <v>4.8288888888888888</v>
      </c>
      <c r="U48" s="5">
        <v>0.22444444444444447</v>
      </c>
      <c r="V48" s="5">
        <v>0</v>
      </c>
      <c r="W48" s="5">
        <v>0</v>
      </c>
      <c r="X48" s="5">
        <v>100.30555555555556</v>
      </c>
      <c r="Y48" s="5">
        <v>0.52721687590106581</v>
      </c>
      <c r="Z48" s="5"/>
      <c r="AC48" s="3" t="s">
        <v>386</v>
      </c>
      <c r="AD48" s="3" t="s">
        <v>31</v>
      </c>
      <c r="AE48" s="3" t="s">
        <v>398</v>
      </c>
      <c r="AF48" s="3">
        <v>125</v>
      </c>
      <c r="AG48" s="3">
        <v>0.1</v>
      </c>
      <c r="AH48" s="3">
        <v>1190</v>
      </c>
      <c r="AI48" s="3">
        <v>1165</v>
      </c>
      <c r="AJ48" s="32">
        <v>-27.5</v>
      </c>
      <c r="AK48" s="5">
        <v>0.82</v>
      </c>
      <c r="AL48" s="8">
        <v>0.02</v>
      </c>
      <c r="AM48" s="3" t="s">
        <v>33</v>
      </c>
      <c r="AN48" s="32" t="s">
        <v>33</v>
      </c>
    </row>
    <row r="49" spans="1:40" x14ac:dyDescent="0.25">
      <c r="A49" s="3"/>
      <c r="B49" s="3" t="s">
        <v>22</v>
      </c>
      <c r="C49" s="3" t="s">
        <v>23</v>
      </c>
      <c r="D49" s="3" t="s">
        <v>62</v>
      </c>
      <c r="E49" s="3" t="s">
        <v>31</v>
      </c>
      <c r="F49" s="3" t="s">
        <v>68</v>
      </c>
      <c r="G49" s="3"/>
      <c r="H49" s="3" t="s">
        <v>63</v>
      </c>
      <c r="I49" s="3" t="s">
        <v>96</v>
      </c>
      <c r="J49" s="3">
        <v>1190</v>
      </c>
      <c r="K49" s="3">
        <v>1190</v>
      </c>
      <c r="L49" s="3">
        <v>24</v>
      </c>
      <c r="M49" s="5">
        <v>56.93888888888889</v>
      </c>
      <c r="N49" s="5">
        <v>0.99888888888888883</v>
      </c>
      <c r="O49" s="5">
        <v>21.286666666666665</v>
      </c>
      <c r="P49" s="11">
        <v>6.5733333333333333</v>
      </c>
      <c r="Q49" s="5">
        <v>0.16</v>
      </c>
      <c r="R49" s="5">
        <v>1.9022222222222223</v>
      </c>
      <c r="S49" s="5">
        <v>7.7722222222222239</v>
      </c>
      <c r="T49" s="5">
        <v>3.8688888888888888</v>
      </c>
      <c r="U49" s="5">
        <v>0.62444444444444436</v>
      </c>
      <c r="V49" s="11">
        <v>0.17</v>
      </c>
      <c r="W49" s="5">
        <v>0</v>
      </c>
      <c r="X49" s="5">
        <v>100.29555555555557</v>
      </c>
      <c r="Y49" s="11">
        <v>0.50089403663416721</v>
      </c>
      <c r="Z49" s="5"/>
      <c r="AC49" s="3" t="s">
        <v>385</v>
      </c>
      <c r="AD49" s="3" t="s">
        <v>31</v>
      </c>
      <c r="AE49" s="3" t="s">
        <v>398</v>
      </c>
      <c r="AF49" s="3">
        <v>125</v>
      </c>
      <c r="AG49" s="3">
        <v>0.1</v>
      </c>
      <c r="AH49" s="3">
        <v>1190</v>
      </c>
      <c r="AI49" s="3">
        <v>1100</v>
      </c>
      <c r="AJ49" s="32">
        <v>37.5</v>
      </c>
      <c r="AK49" s="5">
        <v>0.5</v>
      </c>
      <c r="AL49" s="8">
        <v>0.05</v>
      </c>
      <c r="AM49" s="3">
        <v>0.57999999999999996</v>
      </c>
      <c r="AN49" s="32">
        <v>0.06</v>
      </c>
    </row>
    <row r="50" spans="1:40" x14ac:dyDescent="0.25">
      <c r="A50" s="3"/>
      <c r="B50" s="3" t="s">
        <v>22</v>
      </c>
      <c r="C50" s="3" t="s">
        <v>23</v>
      </c>
      <c r="D50" s="3"/>
      <c r="E50" s="3" t="s">
        <v>31</v>
      </c>
      <c r="F50" s="3" t="s">
        <v>68</v>
      </c>
      <c r="G50" s="3"/>
      <c r="H50" s="3" t="s">
        <v>64</v>
      </c>
      <c r="I50" s="3" t="s">
        <v>96</v>
      </c>
      <c r="J50" s="3">
        <v>1190</v>
      </c>
      <c r="K50" s="3">
        <v>1190</v>
      </c>
      <c r="L50" s="3">
        <v>24</v>
      </c>
      <c r="M50" s="5">
        <v>54.748888888888892</v>
      </c>
      <c r="N50" s="5">
        <v>0.14888888888888888</v>
      </c>
      <c r="O50" s="5">
        <v>28.216666666666665</v>
      </c>
      <c r="P50" s="5">
        <v>1.5933333333333333</v>
      </c>
      <c r="Q50" s="5">
        <v>0.04</v>
      </c>
      <c r="R50" s="5">
        <v>0.28222222222222226</v>
      </c>
      <c r="S50" s="5">
        <v>10.852222222222224</v>
      </c>
      <c r="T50" s="5">
        <v>4.2188888888888894</v>
      </c>
      <c r="U50" s="5">
        <v>0.21444444444444447</v>
      </c>
      <c r="V50" s="5">
        <v>0.03</v>
      </c>
      <c r="W50" s="5">
        <v>0</v>
      </c>
      <c r="X50" s="5">
        <v>100.34555555555555</v>
      </c>
      <c r="Y50" s="5">
        <v>0.5790361081729346</v>
      </c>
      <c r="Z50" s="5"/>
      <c r="AC50" s="3" t="s">
        <v>385</v>
      </c>
      <c r="AD50" s="3" t="s">
        <v>31</v>
      </c>
      <c r="AE50" s="3" t="s">
        <v>398</v>
      </c>
      <c r="AF50" s="3">
        <v>125</v>
      </c>
      <c r="AG50" s="3">
        <v>0.1</v>
      </c>
      <c r="AH50" s="3">
        <v>1190</v>
      </c>
      <c r="AI50" s="3">
        <v>1100</v>
      </c>
      <c r="AJ50" s="32">
        <v>37.5</v>
      </c>
      <c r="AK50" s="5">
        <v>0.54</v>
      </c>
      <c r="AL50" s="8">
        <v>0.04</v>
      </c>
      <c r="AM50" s="3">
        <v>0.5</v>
      </c>
      <c r="AN50" s="32">
        <v>0.03</v>
      </c>
    </row>
    <row r="51" spans="1:40" x14ac:dyDescent="0.25">
      <c r="A51" s="3"/>
      <c r="B51" s="3" t="s">
        <v>22</v>
      </c>
      <c r="C51" s="3" t="s">
        <v>23</v>
      </c>
      <c r="D51" s="3" t="s">
        <v>62</v>
      </c>
      <c r="E51" s="3" t="s">
        <v>31</v>
      </c>
      <c r="F51" s="3" t="s">
        <v>68</v>
      </c>
      <c r="G51" s="3"/>
      <c r="H51" s="3" t="s">
        <v>65</v>
      </c>
      <c r="I51" s="3" t="s">
        <v>96</v>
      </c>
      <c r="J51" s="3">
        <v>1190</v>
      </c>
      <c r="K51" s="3">
        <v>1190</v>
      </c>
      <c r="L51" s="3">
        <v>24</v>
      </c>
      <c r="M51" s="5">
        <v>57.268888888888895</v>
      </c>
      <c r="N51" s="5">
        <v>1.018888888888889</v>
      </c>
      <c r="O51" s="5">
        <v>20.556666666666665</v>
      </c>
      <c r="P51" s="11">
        <v>7.1633333333333331</v>
      </c>
      <c r="Q51" s="5">
        <v>0.16</v>
      </c>
      <c r="R51" s="5">
        <v>2.2622222222222224</v>
      </c>
      <c r="S51" s="5">
        <v>7.6422222222222231</v>
      </c>
      <c r="T51" s="5">
        <v>3.3488888888888888</v>
      </c>
      <c r="U51" s="5">
        <v>0.71444444444444444</v>
      </c>
      <c r="V51" s="11">
        <v>0.18</v>
      </c>
      <c r="W51" s="5">
        <v>0</v>
      </c>
      <c r="X51" s="5">
        <v>100.31555555555556</v>
      </c>
      <c r="Y51" s="11">
        <v>0.5251343816558689</v>
      </c>
      <c r="Z51" s="5"/>
      <c r="AC51" s="3" t="s">
        <v>386</v>
      </c>
      <c r="AD51" s="3"/>
      <c r="AE51" s="3"/>
      <c r="AF51" s="3"/>
      <c r="AG51" s="3">
        <v>0.1</v>
      </c>
      <c r="AH51" s="3">
        <v>1190</v>
      </c>
      <c r="AI51" s="3">
        <v>1100</v>
      </c>
      <c r="AJ51" s="32">
        <v>37.5</v>
      </c>
      <c r="AK51" s="5">
        <v>0.81</v>
      </c>
      <c r="AL51" s="8">
        <v>0.01</v>
      </c>
      <c r="AM51" s="3" t="s">
        <v>33</v>
      </c>
      <c r="AN51" s="32" t="s">
        <v>33</v>
      </c>
    </row>
    <row r="52" spans="1:40" x14ac:dyDescent="0.25">
      <c r="A52" s="3"/>
      <c r="B52" s="3" t="s">
        <v>22</v>
      </c>
      <c r="C52" s="3" t="s">
        <v>23</v>
      </c>
      <c r="D52" s="3"/>
      <c r="E52" s="3" t="s">
        <v>31</v>
      </c>
      <c r="F52" s="3" t="s">
        <v>68</v>
      </c>
      <c r="G52" s="3"/>
      <c r="H52" s="3" t="s">
        <v>71</v>
      </c>
      <c r="I52" s="3" t="s">
        <v>96</v>
      </c>
      <c r="J52" s="3">
        <v>1190</v>
      </c>
      <c r="K52" s="3">
        <v>1190</v>
      </c>
      <c r="L52" s="3">
        <v>24</v>
      </c>
      <c r="M52" s="5">
        <v>46.858888888888892</v>
      </c>
      <c r="N52" s="5">
        <v>2.8888888888888888E-2</v>
      </c>
      <c r="O52" s="5">
        <v>34.976666666666659</v>
      </c>
      <c r="P52" s="5">
        <v>1.1033333333333335</v>
      </c>
      <c r="Q52" s="5">
        <v>0.01</v>
      </c>
      <c r="R52" s="5">
        <v>8.2222222222222252E-2</v>
      </c>
      <c r="S52" s="5">
        <v>15.712222222222223</v>
      </c>
      <c r="T52" s="5">
        <v>1.4288888888888891</v>
      </c>
      <c r="U52" s="5">
        <v>0.71444444444444444</v>
      </c>
      <c r="V52" s="5">
        <v>0</v>
      </c>
      <c r="W52" s="5">
        <v>0.03</v>
      </c>
      <c r="X52" s="5">
        <v>100.94555555555557</v>
      </c>
      <c r="Y52" s="5">
        <v>0.82054421772935682</v>
      </c>
      <c r="Z52" s="5"/>
      <c r="AC52" s="3" t="s">
        <v>385</v>
      </c>
      <c r="AD52" s="3" t="s">
        <v>31</v>
      </c>
      <c r="AE52" s="3" t="s">
        <v>398</v>
      </c>
      <c r="AF52" s="3">
        <v>125</v>
      </c>
      <c r="AG52" s="3">
        <v>0.1</v>
      </c>
      <c r="AH52" s="3">
        <v>1190</v>
      </c>
      <c r="AI52" s="3">
        <v>1050</v>
      </c>
      <c r="AJ52" s="32">
        <v>87.5</v>
      </c>
      <c r="AK52" s="5">
        <v>0.5</v>
      </c>
      <c r="AL52" s="8">
        <v>0.04</v>
      </c>
      <c r="AM52" s="3">
        <v>0.44</v>
      </c>
      <c r="AN52" s="32">
        <v>0.06</v>
      </c>
    </row>
    <row r="53" spans="1:40" x14ac:dyDescent="0.25">
      <c r="A53" s="3"/>
      <c r="B53" s="3"/>
      <c r="C53" s="3"/>
      <c r="D53" s="3"/>
      <c r="E53" s="3"/>
      <c r="F53" s="16" t="s">
        <v>57</v>
      </c>
      <c r="G53" s="16" t="s">
        <v>23</v>
      </c>
      <c r="H53" s="16"/>
      <c r="I53" s="16"/>
      <c r="J53" s="16"/>
      <c r="K53" s="16"/>
      <c r="L53" s="16"/>
      <c r="M53" s="6">
        <v>56.553888888888899</v>
      </c>
      <c r="N53" s="6">
        <v>0.45055555555555554</v>
      </c>
      <c r="O53" s="6">
        <v>25.149999999999995</v>
      </c>
      <c r="P53" s="6">
        <v>3.3166666666666669</v>
      </c>
      <c r="Q53" s="6">
        <v>6.8333333333333343E-2</v>
      </c>
      <c r="R53" s="6">
        <v>0.87888888888888894</v>
      </c>
      <c r="S53" s="6">
        <v>9.0538888888888902</v>
      </c>
      <c r="T53" s="6">
        <v>4.4005555555555551</v>
      </c>
      <c r="U53" s="6">
        <v>0.38277777777777783</v>
      </c>
      <c r="V53" s="6">
        <v>6.8333333333333343E-2</v>
      </c>
      <c r="W53" s="6">
        <v>0</v>
      </c>
      <c r="X53" s="5"/>
      <c r="Y53" s="6">
        <v>0.52017679356961288</v>
      </c>
      <c r="Z53" s="5"/>
      <c r="AC53" s="20" t="s">
        <v>386</v>
      </c>
      <c r="AD53" s="20"/>
      <c r="AE53" s="20"/>
      <c r="AF53" s="20"/>
      <c r="AG53" s="20">
        <v>0.1</v>
      </c>
      <c r="AH53" s="20">
        <v>1190</v>
      </c>
      <c r="AI53" s="20">
        <v>1050</v>
      </c>
      <c r="AJ53" s="54">
        <v>87.5</v>
      </c>
      <c r="AK53" s="10">
        <v>0.83</v>
      </c>
      <c r="AL53" s="9">
        <v>0.06</v>
      </c>
      <c r="AM53" s="20" t="s">
        <v>33</v>
      </c>
      <c r="AN53" s="54" t="s">
        <v>33</v>
      </c>
    </row>
    <row r="54" spans="1:40" x14ac:dyDescent="0.25">
      <c r="A54" s="3"/>
      <c r="B54" s="3"/>
      <c r="C54" s="3"/>
      <c r="D54" s="3"/>
      <c r="E54" s="3"/>
      <c r="F54" s="25" t="s">
        <v>58</v>
      </c>
      <c r="G54" s="25" t="s">
        <v>23</v>
      </c>
      <c r="H54" s="25"/>
      <c r="I54" s="25"/>
      <c r="J54" s="25"/>
      <c r="K54" s="25"/>
      <c r="L54" s="25"/>
      <c r="M54" s="7">
        <v>1.1669233051062105</v>
      </c>
      <c r="N54" s="7">
        <v>0.43383944802964458</v>
      </c>
      <c r="O54" s="7">
        <v>3.3707783473059796</v>
      </c>
      <c r="P54" s="7">
        <v>2.7607221277532918</v>
      </c>
      <c r="Q54" s="7">
        <v>7.194905605125522E-2</v>
      </c>
      <c r="R54" s="7">
        <v>0.9424365584306813</v>
      </c>
      <c r="S54" s="7">
        <v>1.2573848522495712</v>
      </c>
      <c r="T54" s="7">
        <v>0.71241607692883147</v>
      </c>
      <c r="U54" s="7">
        <v>0.22462561444916876</v>
      </c>
      <c r="V54" s="7">
        <v>8.3765545820860418E-2</v>
      </c>
      <c r="W54" s="7">
        <v>0</v>
      </c>
      <c r="X54" s="5"/>
      <c r="Y54" s="6">
        <v>4.4465594752044729E-2</v>
      </c>
      <c r="Z54" s="5"/>
      <c r="AC54" s="3"/>
      <c r="AD54" s="3" t="s">
        <v>387</v>
      </c>
      <c r="AE54" s="3" t="s">
        <v>398</v>
      </c>
      <c r="AF54" s="3">
        <v>1</v>
      </c>
      <c r="AG54" s="3">
        <v>0.1</v>
      </c>
      <c r="AH54" s="3">
        <v>1190</v>
      </c>
      <c r="AI54" s="3">
        <v>1165</v>
      </c>
      <c r="AJ54" s="32">
        <v>10</v>
      </c>
      <c r="AK54" s="5">
        <v>0.6</v>
      </c>
      <c r="AL54" s="8">
        <v>0.01</v>
      </c>
      <c r="AM54" s="3">
        <v>0.62</v>
      </c>
      <c r="AN54" s="32">
        <v>0.01</v>
      </c>
    </row>
    <row r="55" spans="1:40" x14ac:dyDescent="0.25">
      <c r="A55" s="3"/>
      <c r="B55" s="3" t="s">
        <v>22</v>
      </c>
      <c r="C55" s="3" t="s">
        <v>23</v>
      </c>
      <c r="D55" s="3"/>
      <c r="E55" s="3" t="s">
        <v>31</v>
      </c>
      <c r="F55" s="3" t="s">
        <v>69</v>
      </c>
      <c r="G55" s="3"/>
      <c r="H55" s="3"/>
      <c r="I55" s="3" t="s">
        <v>96</v>
      </c>
      <c r="J55" s="3">
        <v>1190</v>
      </c>
      <c r="K55" s="3">
        <v>1190</v>
      </c>
      <c r="L55" s="3">
        <v>24</v>
      </c>
      <c r="M55" s="5">
        <v>49.68888888888889</v>
      </c>
      <c r="N55" s="5">
        <v>8.8888888888888878E-2</v>
      </c>
      <c r="O55" s="5">
        <v>32.016666666666666</v>
      </c>
      <c r="P55" s="5">
        <v>1.1833333333333333</v>
      </c>
      <c r="Q55" s="5">
        <v>0.01</v>
      </c>
      <c r="R55" s="5">
        <v>9.2222222222222261E-2</v>
      </c>
      <c r="S55" s="5">
        <v>14.382222222222223</v>
      </c>
      <c r="T55" s="5">
        <v>2.7288888888888891</v>
      </c>
      <c r="U55" s="5">
        <v>0.12444444444444447</v>
      </c>
      <c r="V55" s="5">
        <v>0</v>
      </c>
      <c r="W55" s="5">
        <v>0.02</v>
      </c>
      <c r="X55" s="5">
        <v>99.939999999999969</v>
      </c>
      <c r="Y55" s="5">
        <v>0.73874417265697723</v>
      </c>
      <c r="Z55" s="5"/>
      <c r="AC55" s="3"/>
      <c r="AD55" s="3" t="s">
        <v>387</v>
      </c>
      <c r="AE55" s="3" t="s">
        <v>398</v>
      </c>
      <c r="AF55" s="3">
        <v>1</v>
      </c>
      <c r="AG55" s="3">
        <v>0.1</v>
      </c>
      <c r="AH55" s="3">
        <v>1190</v>
      </c>
      <c r="AI55" s="3">
        <v>1140</v>
      </c>
      <c r="AJ55" s="32">
        <v>35</v>
      </c>
      <c r="AK55" s="5">
        <v>0.56000000000000005</v>
      </c>
      <c r="AL55" s="8">
        <v>0.01</v>
      </c>
      <c r="AM55" s="3">
        <v>0.6</v>
      </c>
      <c r="AN55" s="32">
        <v>0.01</v>
      </c>
    </row>
    <row r="56" spans="1:40" x14ac:dyDescent="0.25">
      <c r="A56" s="3"/>
      <c r="B56" s="3" t="s">
        <v>22</v>
      </c>
      <c r="C56" s="3" t="s">
        <v>23</v>
      </c>
      <c r="D56" s="3"/>
      <c r="E56" s="3" t="s">
        <v>31</v>
      </c>
      <c r="F56" s="3" t="s">
        <v>69</v>
      </c>
      <c r="G56" s="3"/>
      <c r="H56" s="3"/>
      <c r="I56" s="3" t="s">
        <v>96</v>
      </c>
      <c r="J56" s="3">
        <v>1190</v>
      </c>
      <c r="K56" s="3">
        <v>1190</v>
      </c>
      <c r="L56" s="3">
        <v>24</v>
      </c>
      <c r="M56" s="5">
        <v>50.598888888888894</v>
      </c>
      <c r="N56" s="5">
        <v>9.8888888888888887E-2</v>
      </c>
      <c r="O56" s="5">
        <v>32.13666666666667</v>
      </c>
      <c r="P56" s="5">
        <v>1.1833333333333333</v>
      </c>
      <c r="Q56" s="5">
        <v>0.01</v>
      </c>
      <c r="R56" s="5">
        <v>0.14222222222222225</v>
      </c>
      <c r="S56" s="5">
        <v>13.022222222222224</v>
      </c>
      <c r="T56" s="5">
        <v>3.0188888888888892</v>
      </c>
      <c r="U56" s="5">
        <v>0.12444444444444447</v>
      </c>
      <c r="V56" s="5">
        <v>0</v>
      </c>
      <c r="W56" s="5">
        <v>0</v>
      </c>
      <c r="X56" s="5">
        <v>99.940000000000012</v>
      </c>
      <c r="Y56" s="5">
        <v>0.69887028536882312</v>
      </c>
      <c r="Z56" s="5"/>
      <c r="AC56" s="3"/>
      <c r="AD56" s="3" t="s">
        <v>387</v>
      </c>
      <c r="AE56" s="3" t="s">
        <v>398</v>
      </c>
      <c r="AF56" s="3">
        <v>1</v>
      </c>
      <c r="AG56" s="3">
        <v>0.1</v>
      </c>
      <c r="AH56" s="3">
        <v>1190</v>
      </c>
      <c r="AI56" s="3">
        <v>1120</v>
      </c>
      <c r="AJ56" s="32">
        <v>55</v>
      </c>
      <c r="AK56" s="5">
        <v>0.57999999999999996</v>
      </c>
      <c r="AL56" s="8">
        <v>0.01</v>
      </c>
      <c r="AM56" s="3">
        <v>0.6</v>
      </c>
      <c r="AN56" s="32">
        <v>0.01</v>
      </c>
    </row>
    <row r="57" spans="1:40" x14ac:dyDescent="0.25">
      <c r="A57" s="3"/>
      <c r="B57" s="3" t="s">
        <v>22</v>
      </c>
      <c r="C57" s="3" t="s">
        <v>23</v>
      </c>
      <c r="D57" s="3"/>
      <c r="E57" s="3" t="s">
        <v>31</v>
      </c>
      <c r="F57" s="3" t="s">
        <v>69</v>
      </c>
      <c r="G57" s="3"/>
      <c r="H57" s="3"/>
      <c r="I57" s="3" t="s">
        <v>96</v>
      </c>
      <c r="J57" s="3">
        <v>1190</v>
      </c>
      <c r="K57" s="3">
        <v>1190</v>
      </c>
      <c r="L57" s="3">
        <v>24</v>
      </c>
      <c r="M57" s="5">
        <v>51.398888888888891</v>
      </c>
      <c r="N57" s="5">
        <v>7.8888888888888897E-2</v>
      </c>
      <c r="O57" s="5">
        <v>32.206666666666663</v>
      </c>
      <c r="P57" s="5">
        <v>1.0733333333333333</v>
      </c>
      <c r="Q57" s="5">
        <v>0.01</v>
      </c>
      <c r="R57" s="5">
        <v>0.12222222222222226</v>
      </c>
      <c r="S57" s="5">
        <v>12.042222222222223</v>
      </c>
      <c r="T57" s="5">
        <v>3.318888888888889</v>
      </c>
      <c r="U57" s="5">
        <v>0.14444444444444446</v>
      </c>
      <c r="V57" s="5">
        <v>0</v>
      </c>
      <c r="W57" s="5">
        <v>0</v>
      </c>
      <c r="X57" s="5">
        <v>100.00000000000001</v>
      </c>
      <c r="Y57" s="5">
        <v>0.66093691425459145</v>
      </c>
      <c r="Z57" s="5"/>
      <c r="AC57" s="3"/>
      <c r="AD57" s="3" t="s">
        <v>387</v>
      </c>
      <c r="AE57" s="3" t="s">
        <v>398</v>
      </c>
      <c r="AF57" s="3">
        <v>1</v>
      </c>
      <c r="AG57" s="3">
        <v>0.1</v>
      </c>
      <c r="AH57" s="3">
        <v>1190</v>
      </c>
      <c r="AI57" s="3">
        <v>1100</v>
      </c>
      <c r="AJ57" s="32">
        <v>75</v>
      </c>
      <c r="AK57" s="5">
        <v>0.56999999999999995</v>
      </c>
      <c r="AL57" s="8">
        <v>0.01</v>
      </c>
      <c r="AM57" s="3">
        <v>0.57999999999999996</v>
      </c>
      <c r="AN57" s="32">
        <v>0.03</v>
      </c>
    </row>
    <row r="58" spans="1:40" x14ac:dyDescent="0.25">
      <c r="A58" s="3"/>
      <c r="B58" s="3" t="s">
        <v>22</v>
      </c>
      <c r="C58" s="3" t="s">
        <v>23</v>
      </c>
      <c r="D58" s="3"/>
      <c r="E58" s="3" t="s">
        <v>31</v>
      </c>
      <c r="F58" s="3" t="s">
        <v>69</v>
      </c>
      <c r="G58" s="3"/>
      <c r="H58" s="3"/>
      <c r="I58" s="3" t="s">
        <v>96</v>
      </c>
      <c r="J58" s="3">
        <v>1190</v>
      </c>
      <c r="K58" s="3">
        <v>1190</v>
      </c>
      <c r="L58" s="3">
        <v>24</v>
      </c>
      <c r="M58" s="5">
        <v>50.478888888888889</v>
      </c>
      <c r="N58" s="5">
        <v>8.8888888888888878E-2</v>
      </c>
      <c r="O58" s="5">
        <v>32.756666666666661</v>
      </c>
      <c r="P58" s="5">
        <v>1.0633333333333335</v>
      </c>
      <c r="Q58" s="5">
        <v>0.01</v>
      </c>
      <c r="R58" s="5">
        <v>0.11222222222222225</v>
      </c>
      <c r="S58" s="5">
        <v>12.802222222222223</v>
      </c>
      <c r="T58" s="5">
        <v>2.9688888888888889</v>
      </c>
      <c r="U58" s="5">
        <v>0.11444444444444446</v>
      </c>
      <c r="V58" s="5">
        <v>0</v>
      </c>
      <c r="W58" s="5">
        <v>0</v>
      </c>
      <c r="X58" s="5">
        <v>100</v>
      </c>
      <c r="Y58" s="5">
        <v>0.69915999981634658</v>
      </c>
      <c r="Z58" s="5"/>
      <c r="AC58" s="3"/>
      <c r="AD58" s="3" t="s">
        <v>387</v>
      </c>
      <c r="AE58" s="3" t="s">
        <v>398</v>
      </c>
      <c r="AF58" s="3">
        <v>9</v>
      </c>
      <c r="AG58" s="3">
        <v>0.1</v>
      </c>
      <c r="AH58" s="3">
        <v>1190</v>
      </c>
      <c r="AI58" s="3">
        <v>1050</v>
      </c>
      <c r="AJ58" s="32">
        <v>125</v>
      </c>
      <c r="AK58" s="5">
        <v>0.49</v>
      </c>
      <c r="AL58" s="8">
        <v>0.03</v>
      </c>
      <c r="AM58" s="3" t="s">
        <v>33</v>
      </c>
      <c r="AN58" s="32" t="s">
        <v>33</v>
      </c>
    </row>
    <row r="59" spans="1:40" x14ac:dyDescent="0.25">
      <c r="A59" s="3"/>
      <c r="B59" s="3"/>
      <c r="C59" s="3"/>
      <c r="D59" s="3"/>
      <c r="E59" s="3"/>
      <c r="F59" s="25" t="s">
        <v>55</v>
      </c>
      <c r="G59" s="25" t="s">
        <v>23</v>
      </c>
      <c r="H59" s="32"/>
      <c r="I59" s="32"/>
      <c r="J59" s="32"/>
      <c r="K59" s="32"/>
      <c r="L59" s="32"/>
      <c r="M59" s="7">
        <v>50.541388888888889</v>
      </c>
      <c r="N59" s="7">
        <v>8.8888888888888878E-2</v>
      </c>
      <c r="O59" s="7">
        <v>32.279166666666669</v>
      </c>
      <c r="P59" s="7">
        <v>1.1258333333333335</v>
      </c>
      <c r="Q59" s="7">
        <v>0.01</v>
      </c>
      <c r="R59" s="7">
        <v>0.11722222222222226</v>
      </c>
      <c r="S59" s="7">
        <v>13.062222222222225</v>
      </c>
      <c r="T59" s="7">
        <v>3.0088888888888889</v>
      </c>
      <c r="U59" s="7">
        <v>0.12694444444444447</v>
      </c>
      <c r="V59" s="7">
        <v>0</v>
      </c>
      <c r="W59" s="7">
        <v>5.0000000000000001E-3</v>
      </c>
      <c r="X59" s="8"/>
      <c r="Y59" s="7">
        <v>0.69942784302418459</v>
      </c>
      <c r="Z59" s="5"/>
      <c r="AC59" s="3"/>
      <c r="AD59" s="3" t="s">
        <v>387</v>
      </c>
      <c r="AE59" s="3" t="s">
        <v>398</v>
      </c>
      <c r="AF59" s="3">
        <v>9</v>
      </c>
      <c r="AG59" s="3">
        <v>0.1</v>
      </c>
      <c r="AH59" s="3">
        <v>1190</v>
      </c>
      <c r="AI59" s="3">
        <v>1000</v>
      </c>
      <c r="AJ59" s="32">
        <v>175</v>
      </c>
      <c r="AK59" s="5">
        <v>0.54</v>
      </c>
      <c r="AL59" s="8">
        <v>0.03</v>
      </c>
      <c r="AM59" s="3">
        <v>0.49</v>
      </c>
      <c r="AN59" s="32">
        <v>0.02</v>
      </c>
    </row>
    <row r="60" spans="1:40" x14ac:dyDescent="0.25">
      <c r="A60" s="3"/>
      <c r="B60" s="3"/>
      <c r="C60" s="3"/>
      <c r="D60" s="3"/>
      <c r="E60" s="3"/>
      <c r="F60" s="25" t="s">
        <v>56</v>
      </c>
      <c r="G60" s="25" t="s">
        <v>23</v>
      </c>
      <c r="H60" s="32"/>
      <c r="I60" s="32"/>
      <c r="J60" s="32"/>
      <c r="K60" s="32"/>
      <c r="L60" s="32"/>
      <c r="M60" s="7">
        <v>0.6998273596633201</v>
      </c>
      <c r="N60" s="7">
        <v>8.164965809277256E-3</v>
      </c>
      <c r="O60" s="7">
        <v>0.32785921775460991</v>
      </c>
      <c r="P60" s="7">
        <v>6.6520673478250344E-2</v>
      </c>
      <c r="Q60" s="7">
        <v>0</v>
      </c>
      <c r="R60" s="7">
        <v>2.0816659994661348E-2</v>
      </c>
      <c r="S60" s="7">
        <v>0.97502136728723365</v>
      </c>
      <c r="T60" s="7">
        <v>0.24234960972391373</v>
      </c>
      <c r="U60" s="7">
        <v>1.2583057392117914E-2</v>
      </c>
      <c r="V60" s="7">
        <v>0</v>
      </c>
      <c r="W60" s="7">
        <v>0.01</v>
      </c>
      <c r="X60" s="8"/>
      <c r="Y60" s="7">
        <v>3.1768474855131353E-2</v>
      </c>
      <c r="Z60" s="5"/>
      <c r="AC60" s="3"/>
      <c r="AD60" s="3" t="s">
        <v>387</v>
      </c>
      <c r="AE60" s="3" t="s">
        <v>398</v>
      </c>
      <c r="AF60" s="3">
        <v>25</v>
      </c>
      <c r="AG60" s="3">
        <v>0.1</v>
      </c>
      <c r="AH60" s="3">
        <v>1190</v>
      </c>
      <c r="AI60" s="3">
        <v>1100</v>
      </c>
      <c r="AJ60" s="3">
        <v>10</v>
      </c>
      <c r="AK60" s="5">
        <v>0.52</v>
      </c>
      <c r="AL60" s="8">
        <v>0.02</v>
      </c>
      <c r="AM60" s="3">
        <v>0.51</v>
      </c>
      <c r="AN60" s="32">
        <v>0.02</v>
      </c>
    </row>
    <row r="61" spans="1:40" x14ac:dyDescent="0.25">
      <c r="A61" s="3"/>
      <c r="B61" s="3" t="s">
        <v>30</v>
      </c>
      <c r="C61" s="3" t="s">
        <v>23</v>
      </c>
      <c r="D61" s="3"/>
      <c r="E61" s="3" t="s">
        <v>31</v>
      </c>
      <c r="F61" s="3" t="s">
        <v>87</v>
      </c>
      <c r="G61" s="3" t="s">
        <v>25</v>
      </c>
      <c r="H61" s="3" t="s">
        <v>32</v>
      </c>
      <c r="I61" s="3" t="s">
        <v>96</v>
      </c>
      <c r="J61" s="3">
        <v>1185</v>
      </c>
      <c r="K61" s="3">
        <v>1185</v>
      </c>
      <c r="L61" s="3">
        <v>24</v>
      </c>
      <c r="M61" s="5">
        <v>51.347521452985895</v>
      </c>
      <c r="N61" s="5">
        <v>0</v>
      </c>
      <c r="O61" s="5">
        <v>29.941526804732135</v>
      </c>
      <c r="P61" s="5">
        <v>0.97685815617637384</v>
      </c>
      <c r="Q61" s="5">
        <v>0</v>
      </c>
      <c r="R61" s="5">
        <v>0</v>
      </c>
      <c r="S61" s="5">
        <v>13.85273756151083</v>
      </c>
      <c r="T61" s="5">
        <v>3.8813560245947762</v>
      </c>
      <c r="U61" s="5">
        <v>0</v>
      </c>
      <c r="V61" s="5">
        <v>0</v>
      </c>
      <c r="W61" s="5">
        <v>0</v>
      </c>
      <c r="X61" s="5">
        <v>100.00000000000003</v>
      </c>
      <c r="Y61" s="5">
        <v>0.6635636684963534</v>
      </c>
      <c r="Z61" s="5"/>
      <c r="AC61" s="20"/>
      <c r="AD61" s="20" t="s">
        <v>387</v>
      </c>
      <c r="AE61" s="20" t="s">
        <v>398</v>
      </c>
      <c r="AF61" s="20">
        <v>25</v>
      </c>
      <c r="AG61" s="20">
        <v>0.1</v>
      </c>
      <c r="AH61" s="20">
        <v>1190</v>
      </c>
      <c r="AI61" s="20">
        <v>1050</v>
      </c>
      <c r="AJ61" s="20">
        <v>60</v>
      </c>
      <c r="AK61" s="10">
        <v>0.51</v>
      </c>
      <c r="AL61" s="9">
        <v>0.02</v>
      </c>
      <c r="AM61" s="20">
        <v>0.51</v>
      </c>
      <c r="AN61" s="54">
        <v>0.03</v>
      </c>
    </row>
    <row r="62" spans="1:40" x14ac:dyDescent="0.25">
      <c r="A62" s="3"/>
      <c r="B62" s="3" t="s">
        <v>30</v>
      </c>
      <c r="C62" s="3" t="s">
        <v>23</v>
      </c>
      <c r="D62" s="3"/>
      <c r="E62" s="3" t="s">
        <v>31</v>
      </c>
      <c r="F62" s="3" t="s">
        <v>87</v>
      </c>
      <c r="G62" s="3" t="s">
        <v>25</v>
      </c>
      <c r="H62" s="3" t="s">
        <v>34</v>
      </c>
      <c r="I62" s="3" t="s">
        <v>96</v>
      </c>
      <c r="J62" s="3">
        <v>1185</v>
      </c>
      <c r="K62" s="3">
        <v>1185</v>
      </c>
      <c r="L62" s="3">
        <v>24</v>
      </c>
      <c r="M62" s="5">
        <v>53.034467044325972</v>
      </c>
      <c r="N62" s="5">
        <v>0</v>
      </c>
      <c r="O62" s="5">
        <v>29.92863553171842</v>
      </c>
      <c r="P62" s="5">
        <v>1.5436279701713851</v>
      </c>
      <c r="Q62" s="5">
        <v>0</v>
      </c>
      <c r="R62" s="5">
        <v>0</v>
      </c>
      <c r="S62" s="5">
        <v>11.34556386436882</v>
      </c>
      <c r="T62" s="5">
        <v>4.1477055894154127</v>
      </c>
      <c r="U62" s="5">
        <v>0</v>
      </c>
      <c r="V62" s="5">
        <v>0</v>
      </c>
      <c r="W62" s="5">
        <v>0</v>
      </c>
      <c r="X62" s="5">
        <v>100</v>
      </c>
      <c r="Y62" s="5">
        <v>0.60185231913791115</v>
      </c>
      <c r="Z62" s="5"/>
      <c r="AC62" s="3"/>
      <c r="AD62" s="3" t="s">
        <v>400</v>
      </c>
      <c r="AE62" s="3" t="s">
        <v>398</v>
      </c>
      <c r="AF62" s="3">
        <v>1</v>
      </c>
      <c r="AG62" s="3">
        <v>0.1</v>
      </c>
      <c r="AH62" s="3">
        <v>1210</v>
      </c>
      <c r="AI62" s="3">
        <v>1140</v>
      </c>
      <c r="AJ62" s="32">
        <v>5</v>
      </c>
      <c r="AK62" s="32">
        <v>0.56000000000000005</v>
      </c>
      <c r="AL62" s="8">
        <v>0.01</v>
      </c>
      <c r="AM62" s="3" t="s">
        <v>33</v>
      </c>
      <c r="AN62" s="32" t="s">
        <v>33</v>
      </c>
    </row>
    <row r="63" spans="1:40" x14ac:dyDescent="0.25">
      <c r="A63" s="3"/>
      <c r="B63" s="3" t="s">
        <v>30</v>
      </c>
      <c r="C63" s="3" t="s">
        <v>23</v>
      </c>
      <c r="D63" s="3"/>
      <c r="E63" s="3" t="s">
        <v>31</v>
      </c>
      <c r="F63" s="3" t="s">
        <v>87</v>
      </c>
      <c r="G63" s="3" t="s">
        <v>25</v>
      </c>
      <c r="H63" s="3" t="s">
        <v>35</v>
      </c>
      <c r="I63" s="3" t="s">
        <v>96</v>
      </c>
      <c r="J63" s="3">
        <v>1185</v>
      </c>
      <c r="K63" s="3">
        <v>1185</v>
      </c>
      <c r="L63" s="3">
        <v>24</v>
      </c>
      <c r="M63" s="5">
        <v>50.13318746688104</v>
      </c>
      <c r="N63" s="5">
        <v>0</v>
      </c>
      <c r="O63" s="5">
        <v>32.345561207158724</v>
      </c>
      <c r="P63" s="5">
        <v>1.2613443292792565</v>
      </c>
      <c r="Q63" s="5">
        <v>0</v>
      </c>
      <c r="R63" s="5">
        <v>0</v>
      </c>
      <c r="S63" s="5">
        <v>13.07256663570795</v>
      </c>
      <c r="T63" s="5">
        <v>3.1873403609730357</v>
      </c>
      <c r="U63" s="5">
        <v>0</v>
      </c>
      <c r="V63" s="5">
        <v>0</v>
      </c>
      <c r="W63" s="5">
        <v>0</v>
      </c>
      <c r="X63" s="5">
        <v>100.00000000000001</v>
      </c>
      <c r="Y63" s="5">
        <v>0.69386402694857752</v>
      </c>
      <c r="Z63" s="5"/>
      <c r="AC63" s="3"/>
      <c r="AD63" s="3" t="s">
        <v>400</v>
      </c>
      <c r="AE63" s="3" t="s">
        <v>398</v>
      </c>
      <c r="AF63" s="3">
        <v>1</v>
      </c>
      <c r="AG63" s="3">
        <v>0.1</v>
      </c>
      <c r="AH63" s="3">
        <v>1210</v>
      </c>
      <c r="AI63" s="3">
        <v>1130</v>
      </c>
      <c r="AJ63" s="32">
        <v>15</v>
      </c>
      <c r="AK63" s="32">
        <v>0.54</v>
      </c>
      <c r="AL63" s="8">
        <v>0.01</v>
      </c>
      <c r="AM63" s="3" t="s">
        <v>33</v>
      </c>
      <c r="AN63" s="32" t="s">
        <v>33</v>
      </c>
    </row>
    <row r="64" spans="1:40" x14ac:dyDescent="0.25">
      <c r="A64" s="3"/>
      <c r="B64" s="3" t="s">
        <v>30</v>
      </c>
      <c r="C64" s="3" t="s">
        <v>23</v>
      </c>
      <c r="D64" s="3"/>
      <c r="E64" s="3" t="s">
        <v>31</v>
      </c>
      <c r="F64" s="3" t="s">
        <v>87</v>
      </c>
      <c r="G64" s="3" t="s">
        <v>25</v>
      </c>
      <c r="H64" s="3" t="s">
        <v>36</v>
      </c>
      <c r="I64" s="3" t="s">
        <v>96</v>
      </c>
      <c r="J64" s="3">
        <v>1185</v>
      </c>
      <c r="K64" s="3">
        <v>1185</v>
      </c>
      <c r="L64" s="3">
        <v>24</v>
      </c>
      <c r="M64" s="5">
        <v>44.223727735822976</v>
      </c>
      <c r="N64" s="5">
        <v>0</v>
      </c>
      <c r="O64" s="5">
        <v>34.527776001181756</v>
      </c>
      <c r="P64" s="5">
        <v>1.0946422069423842</v>
      </c>
      <c r="Q64" s="5">
        <v>0</v>
      </c>
      <c r="R64" s="5">
        <v>0</v>
      </c>
      <c r="S64" s="5">
        <v>19.34579880894076</v>
      </c>
      <c r="T64" s="5">
        <v>0.80805524711212051</v>
      </c>
      <c r="U64" s="5">
        <v>0</v>
      </c>
      <c r="V64" s="5">
        <v>0</v>
      </c>
      <c r="W64" s="5">
        <v>0</v>
      </c>
      <c r="X64" s="5">
        <v>99.999999999999986</v>
      </c>
      <c r="Y64" s="5">
        <v>0.92972793995611225</v>
      </c>
      <c r="Z64" s="5"/>
      <c r="AC64" s="3"/>
      <c r="AD64" s="3" t="s">
        <v>400</v>
      </c>
      <c r="AE64" s="3" t="s">
        <v>398</v>
      </c>
      <c r="AF64" s="3">
        <v>1</v>
      </c>
      <c r="AG64" s="3">
        <v>0.1</v>
      </c>
      <c r="AH64" s="3">
        <v>1210</v>
      </c>
      <c r="AI64" s="3">
        <v>1120</v>
      </c>
      <c r="AJ64" s="32">
        <v>25</v>
      </c>
      <c r="AK64" s="32">
        <v>0.55000000000000004</v>
      </c>
      <c r="AL64" s="8">
        <v>0.01</v>
      </c>
      <c r="AM64" s="3" t="s">
        <v>33</v>
      </c>
      <c r="AN64" s="32" t="s">
        <v>33</v>
      </c>
    </row>
    <row r="65" spans="1:40" x14ac:dyDescent="0.25">
      <c r="A65" s="3"/>
      <c r="B65" s="3"/>
      <c r="C65" s="3"/>
      <c r="D65" s="3"/>
      <c r="E65" s="3"/>
      <c r="F65" s="16" t="s">
        <v>27</v>
      </c>
      <c r="G65" s="16" t="s">
        <v>23</v>
      </c>
      <c r="H65" s="16"/>
      <c r="I65" s="16"/>
      <c r="J65" s="16"/>
      <c r="K65" s="16"/>
      <c r="L65" s="16"/>
      <c r="M65" s="6">
        <v>51.505058654730966</v>
      </c>
      <c r="N65" s="6">
        <v>0</v>
      </c>
      <c r="O65" s="6">
        <v>30.738574514536424</v>
      </c>
      <c r="P65" s="6">
        <v>1.2606101518756718</v>
      </c>
      <c r="Q65" s="6">
        <v>0</v>
      </c>
      <c r="R65" s="6">
        <v>0</v>
      </c>
      <c r="S65" s="6">
        <v>12.7569560205292</v>
      </c>
      <c r="T65" s="6">
        <v>3.7388006583277416</v>
      </c>
      <c r="U65" s="6">
        <v>0</v>
      </c>
      <c r="V65" s="6">
        <v>0</v>
      </c>
      <c r="W65" s="6"/>
      <c r="X65" s="6"/>
      <c r="Y65" s="6">
        <v>0.65309333819428073</v>
      </c>
      <c r="Z65" s="5"/>
      <c r="AC65" s="3"/>
      <c r="AD65" s="3" t="s">
        <v>400</v>
      </c>
      <c r="AE65" s="3" t="s">
        <v>398</v>
      </c>
      <c r="AF65" s="3">
        <v>1</v>
      </c>
      <c r="AG65" s="3">
        <v>0.1</v>
      </c>
      <c r="AH65" s="3">
        <v>1210</v>
      </c>
      <c r="AI65" s="3">
        <v>1100</v>
      </c>
      <c r="AJ65" s="32">
        <v>45</v>
      </c>
      <c r="AK65" s="32">
        <v>0.55000000000000004</v>
      </c>
      <c r="AL65" s="8">
        <v>0.02</v>
      </c>
      <c r="AM65" s="3" t="s">
        <v>33</v>
      </c>
      <c r="AN65" s="32" t="s">
        <v>33</v>
      </c>
    </row>
    <row r="66" spans="1:40" x14ac:dyDescent="0.25">
      <c r="A66" s="3"/>
      <c r="B66" s="3"/>
      <c r="C66" s="3"/>
      <c r="D66" s="3"/>
      <c r="E66" s="3"/>
      <c r="F66" s="25" t="s">
        <v>28</v>
      </c>
      <c r="G66" s="25" t="s">
        <v>23</v>
      </c>
      <c r="H66" s="25"/>
      <c r="I66" s="25"/>
      <c r="J66" s="25"/>
      <c r="K66" s="25"/>
      <c r="L66" s="25"/>
      <c r="M66" s="7">
        <v>1.4570412739778553</v>
      </c>
      <c r="N66" s="7">
        <v>0</v>
      </c>
      <c r="O66" s="7">
        <v>1.3917062257994111</v>
      </c>
      <c r="P66" s="7">
        <v>0.28338562027091302</v>
      </c>
      <c r="Q66" s="7">
        <v>0</v>
      </c>
      <c r="R66" s="7">
        <v>0</v>
      </c>
      <c r="S66" s="7">
        <v>1.283038398575941</v>
      </c>
      <c r="T66" s="7">
        <v>0.49579922079299915</v>
      </c>
      <c r="U66" s="7">
        <v>0</v>
      </c>
      <c r="V66" s="7">
        <v>0</v>
      </c>
      <c r="W66" s="7"/>
      <c r="X66" s="7"/>
      <c r="Y66" s="7">
        <v>4.6890931490371747E-2</v>
      </c>
      <c r="Z66" s="5"/>
      <c r="AC66" s="20"/>
      <c r="AD66" s="20" t="s">
        <v>401</v>
      </c>
      <c r="AE66" s="20" t="s">
        <v>398</v>
      </c>
      <c r="AF66" s="20">
        <v>1</v>
      </c>
      <c r="AG66" s="20">
        <v>0.1</v>
      </c>
      <c r="AH66" s="20">
        <v>1230</v>
      </c>
      <c r="AI66" s="20">
        <v>1100</v>
      </c>
      <c r="AJ66" s="54">
        <v>45</v>
      </c>
      <c r="AK66" s="54">
        <v>0.55000000000000004</v>
      </c>
      <c r="AL66" s="9">
        <v>0.01</v>
      </c>
      <c r="AM66" s="20" t="s">
        <v>33</v>
      </c>
      <c r="AN66" s="54" t="s">
        <v>33</v>
      </c>
    </row>
    <row r="67" spans="1:40" x14ac:dyDescent="0.25">
      <c r="A67" s="3"/>
      <c r="B67" s="3" t="s">
        <v>22</v>
      </c>
      <c r="C67" s="3" t="s">
        <v>26</v>
      </c>
      <c r="D67" s="3"/>
      <c r="E67" s="3" t="s">
        <v>31</v>
      </c>
      <c r="F67" s="3" t="s">
        <v>88</v>
      </c>
      <c r="G67" s="3" t="s">
        <v>25</v>
      </c>
      <c r="H67" s="3" t="s">
        <v>32</v>
      </c>
      <c r="I67" s="3" t="s">
        <v>96</v>
      </c>
      <c r="J67" s="3">
        <v>1180</v>
      </c>
      <c r="K67" s="3">
        <v>1180</v>
      </c>
      <c r="L67" s="3">
        <v>24</v>
      </c>
      <c r="M67" s="5">
        <v>52.795000000000002</v>
      </c>
      <c r="N67" s="5">
        <v>8.2000000000000003E-2</v>
      </c>
      <c r="O67" s="5">
        <v>29.38</v>
      </c>
      <c r="P67" s="5">
        <v>0.91200000000000003</v>
      </c>
      <c r="Q67" s="5">
        <v>0</v>
      </c>
      <c r="R67" s="5">
        <v>0.11</v>
      </c>
      <c r="S67" s="5">
        <v>12.667</v>
      </c>
      <c r="T67" s="5">
        <v>4.3259999999999996</v>
      </c>
      <c r="U67" s="5">
        <v>0.121</v>
      </c>
      <c r="V67" s="5">
        <v>0</v>
      </c>
      <c r="W67" s="5">
        <v>0</v>
      </c>
      <c r="X67" s="5">
        <v>100.393</v>
      </c>
      <c r="Y67" s="5">
        <v>0.61399999999999999</v>
      </c>
      <c r="Z67" s="5"/>
      <c r="AC67" s="3" t="s">
        <v>385</v>
      </c>
      <c r="AD67" s="3" t="s">
        <v>31</v>
      </c>
      <c r="AE67" s="3" t="s">
        <v>402</v>
      </c>
      <c r="AF67" s="3">
        <v>1</v>
      </c>
      <c r="AG67" s="3">
        <v>2</v>
      </c>
      <c r="AH67" s="3">
        <v>1190</v>
      </c>
      <c r="AI67" s="3">
        <v>1165</v>
      </c>
      <c r="AJ67" s="32">
        <v>10</v>
      </c>
      <c r="AK67" s="32">
        <v>0.59</v>
      </c>
      <c r="AL67" s="8">
        <v>0.01</v>
      </c>
      <c r="AM67" s="3" t="s">
        <v>33</v>
      </c>
      <c r="AN67" s="32" t="s">
        <v>33</v>
      </c>
    </row>
    <row r="68" spans="1:40" x14ac:dyDescent="0.25">
      <c r="A68" s="3"/>
      <c r="B68" s="3" t="s">
        <v>22</v>
      </c>
      <c r="C68" s="3" t="s">
        <v>26</v>
      </c>
      <c r="D68" s="3"/>
      <c r="E68" s="3" t="s">
        <v>31</v>
      </c>
      <c r="F68" s="3" t="s">
        <v>88</v>
      </c>
      <c r="G68" s="3" t="s">
        <v>25</v>
      </c>
      <c r="H68" s="3" t="s">
        <v>34</v>
      </c>
      <c r="I68" s="3" t="s">
        <v>96</v>
      </c>
      <c r="J68" s="3">
        <v>1180</v>
      </c>
      <c r="K68" s="3">
        <v>1180</v>
      </c>
      <c r="L68" s="3">
        <v>24</v>
      </c>
      <c r="M68" s="5">
        <v>53.404000000000003</v>
      </c>
      <c r="N68" s="5">
        <v>0.151</v>
      </c>
      <c r="O68" s="5">
        <v>29.204000000000001</v>
      </c>
      <c r="P68" s="5">
        <v>1.0669999999999999</v>
      </c>
      <c r="Q68" s="5">
        <v>0</v>
      </c>
      <c r="R68" s="5">
        <v>0.14399999999999999</v>
      </c>
      <c r="S68" s="5">
        <v>12.465</v>
      </c>
      <c r="T68" s="5">
        <v>4.423</v>
      </c>
      <c r="U68" s="5">
        <v>0.123</v>
      </c>
      <c r="V68" s="5">
        <v>0</v>
      </c>
      <c r="W68" s="5">
        <v>0</v>
      </c>
      <c r="X68" s="5">
        <v>100.98100000000002</v>
      </c>
      <c r="Y68" s="5">
        <v>0.60499999999999998</v>
      </c>
      <c r="Z68" s="5"/>
      <c r="AC68" s="3" t="s">
        <v>385</v>
      </c>
      <c r="AD68" s="3" t="s">
        <v>31</v>
      </c>
      <c r="AE68" s="3" t="s">
        <v>402</v>
      </c>
      <c r="AF68" s="3">
        <v>1</v>
      </c>
      <c r="AG68" s="3">
        <v>5</v>
      </c>
      <c r="AH68" s="3">
        <v>1190</v>
      </c>
      <c r="AI68" s="3">
        <v>1165</v>
      </c>
      <c r="AJ68" s="32">
        <v>10</v>
      </c>
      <c r="AK68" s="32">
        <v>0.6</v>
      </c>
      <c r="AL68" s="8">
        <v>0.01</v>
      </c>
      <c r="AM68" s="3" t="s">
        <v>33</v>
      </c>
      <c r="AN68" s="32" t="s">
        <v>33</v>
      </c>
    </row>
    <row r="69" spans="1:40" x14ac:dyDescent="0.25">
      <c r="A69" s="3"/>
      <c r="B69" s="3" t="s">
        <v>22</v>
      </c>
      <c r="C69" s="3" t="s">
        <v>26</v>
      </c>
      <c r="D69" s="3"/>
      <c r="E69" s="3" t="s">
        <v>31</v>
      </c>
      <c r="F69" s="3" t="s">
        <v>88</v>
      </c>
      <c r="G69" s="3" t="s">
        <v>25</v>
      </c>
      <c r="H69" s="3" t="s">
        <v>72</v>
      </c>
      <c r="I69" s="3" t="s">
        <v>96</v>
      </c>
      <c r="J69" s="3">
        <v>1180</v>
      </c>
      <c r="K69" s="3">
        <v>1180</v>
      </c>
      <c r="L69" s="3">
        <v>24</v>
      </c>
      <c r="M69" s="5">
        <v>46.335999999999999</v>
      </c>
      <c r="N69" s="5">
        <v>1.2E-2</v>
      </c>
      <c r="O69" s="5">
        <v>34.24</v>
      </c>
      <c r="P69" s="5">
        <v>0.91700000000000004</v>
      </c>
      <c r="Q69" s="5">
        <v>0</v>
      </c>
      <c r="R69" s="5">
        <v>3.6999999999999998E-2</v>
      </c>
      <c r="S69" s="5">
        <v>17.300999999999998</v>
      </c>
      <c r="T69" s="5">
        <v>1.6459999999999999</v>
      </c>
      <c r="U69" s="5">
        <v>4.1000000000000002E-2</v>
      </c>
      <c r="V69" s="5">
        <v>0</v>
      </c>
      <c r="W69" s="5">
        <v>0</v>
      </c>
      <c r="X69" s="5">
        <v>100.53</v>
      </c>
      <c r="Y69" s="5">
        <v>0.85099999999999998</v>
      </c>
      <c r="Z69" s="5"/>
      <c r="AC69" s="3" t="s">
        <v>385</v>
      </c>
      <c r="AD69" s="3" t="s">
        <v>31</v>
      </c>
      <c r="AE69" s="3" t="s">
        <v>402</v>
      </c>
      <c r="AF69" s="3">
        <v>1</v>
      </c>
      <c r="AG69" s="3">
        <v>5</v>
      </c>
      <c r="AH69" s="3">
        <v>1190</v>
      </c>
      <c r="AI69" s="3">
        <v>1165</v>
      </c>
      <c r="AJ69" s="32">
        <v>10</v>
      </c>
      <c r="AK69" s="32">
        <v>0.6</v>
      </c>
      <c r="AL69" s="8">
        <v>0.01</v>
      </c>
      <c r="AM69" s="3" t="s">
        <v>33</v>
      </c>
      <c r="AN69" s="32" t="s">
        <v>33</v>
      </c>
    </row>
    <row r="70" spans="1:40" x14ac:dyDescent="0.25">
      <c r="A70" s="3"/>
      <c r="B70" s="3" t="s">
        <v>30</v>
      </c>
      <c r="C70" s="3" t="s">
        <v>26</v>
      </c>
      <c r="D70" s="3"/>
      <c r="E70" s="3" t="s">
        <v>31</v>
      </c>
      <c r="F70" s="3" t="s">
        <v>88</v>
      </c>
      <c r="G70" s="3" t="s">
        <v>25</v>
      </c>
      <c r="H70" s="3" t="s">
        <v>36</v>
      </c>
      <c r="I70" s="3" t="s">
        <v>96</v>
      </c>
      <c r="J70" s="3">
        <v>1180</v>
      </c>
      <c r="K70" s="3">
        <v>1180</v>
      </c>
      <c r="L70" s="3">
        <v>24</v>
      </c>
      <c r="M70" s="5">
        <v>52.555</v>
      </c>
      <c r="N70" s="5">
        <v>5.0000000000000001E-3</v>
      </c>
      <c r="O70" s="5">
        <v>29.581</v>
      </c>
      <c r="P70" s="5">
        <v>0.95399999999999996</v>
      </c>
      <c r="Q70" s="5">
        <v>0</v>
      </c>
      <c r="R70" s="5">
        <v>0.10100000000000001</v>
      </c>
      <c r="S70" s="5">
        <v>12.76</v>
      </c>
      <c r="T70" s="5">
        <v>4.109</v>
      </c>
      <c r="U70" s="5">
        <v>0.11799999999999999</v>
      </c>
      <c r="V70" s="5">
        <v>1.4999999999999999E-2</v>
      </c>
      <c r="W70" s="5">
        <v>0</v>
      </c>
      <c r="X70" s="5">
        <v>100.19799999999999</v>
      </c>
      <c r="Y70" s="5">
        <v>0.62745962271476008</v>
      </c>
      <c r="Z70" s="5"/>
      <c r="AC70" s="3" t="s">
        <v>386</v>
      </c>
      <c r="AD70" s="3" t="s">
        <v>31</v>
      </c>
      <c r="AE70" s="3" t="s">
        <v>402</v>
      </c>
      <c r="AF70" s="3">
        <v>1</v>
      </c>
      <c r="AG70" s="3"/>
      <c r="AH70" s="3">
        <v>1190</v>
      </c>
      <c r="AI70" s="3">
        <v>1165</v>
      </c>
      <c r="AJ70" s="32">
        <v>10</v>
      </c>
      <c r="AK70" s="32">
        <v>0.78</v>
      </c>
      <c r="AL70" s="8">
        <v>0.04</v>
      </c>
      <c r="AM70" s="3" t="s">
        <v>33</v>
      </c>
      <c r="AN70" s="32" t="s">
        <v>33</v>
      </c>
    </row>
    <row r="71" spans="1:40" x14ac:dyDescent="0.25">
      <c r="A71" s="3"/>
      <c r="B71" s="3" t="s">
        <v>30</v>
      </c>
      <c r="C71" s="3" t="s">
        <v>26</v>
      </c>
      <c r="D71" s="3"/>
      <c r="E71" s="3" t="s">
        <v>31</v>
      </c>
      <c r="F71" s="3" t="s">
        <v>88</v>
      </c>
      <c r="G71" s="3" t="s">
        <v>25</v>
      </c>
      <c r="H71" s="3" t="s">
        <v>37</v>
      </c>
      <c r="I71" s="3" t="s">
        <v>96</v>
      </c>
      <c r="J71" s="3">
        <v>1180</v>
      </c>
      <c r="K71" s="3">
        <v>1180</v>
      </c>
      <c r="L71" s="3">
        <v>24</v>
      </c>
      <c r="M71" s="5">
        <v>52.704000000000001</v>
      </c>
      <c r="N71" s="5">
        <v>0</v>
      </c>
      <c r="O71" s="5">
        <v>29.425999999999998</v>
      </c>
      <c r="P71" s="5">
        <v>0.88</v>
      </c>
      <c r="Q71" s="5">
        <v>0</v>
      </c>
      <c r="R71" s="5">
        <v>7.2999999999999995E-2</v>
      </c>
      <c r="S71" s="5">
        <v>12.444000000000001</v>
      </c>
      <c r="T71" s="5">
        <v>4.2140000000000004</v>
      </c>
      <c r="U71" s="5">
        <v>0.121</v>
      </c>
      <c r="V71" s="5">
        <v>0.01</v>
      </c>
      <c r="W71" s="5">
        <v>1.6E-2</v>
      </c>
      <c r="X71" s="5">
        <v>99.887999999999991</v>
      </c>
      <c r="Y71" s="5">
        <v>0.61562678589951747</v>
      </c>
      <c r="Z71" s="5"/>
      <c r="AC71" s="3" t="s">
        <v>385</v>
      </c>
      <c r="AD71" s="3" t="s">
        <v>31</v>
      </c>
      <c r="AE71" s="3" t="s">
        <v>402</v>
      </c>
      <c r="AF71" s="3">
        <v>1</v>
      </c>
      <c r="AG71" s="3">
        <v>10</v>
      </c>
      <c r="AH71" s="3">
        <v>1190</v>
      </c>
      <c r="AI71" s="3">
        <v>1165</v>
      </c>
      <c r="AJ71" s="32">
        <v>10</v>
      </c>
      <c r="AK71" s="32">
        <v>0.61</v>
      </c>
      <c r="AL71" s="8">
        <v>0.01</v>
      </c>
      <c r="AM71" s="3" t="s">
        <v>33</v>
      </c>
      <c r="AN71" s="32" t="s">
        <v>33</v>
      </c>
    </row>
    <row r="72" spans="1:40" x14ac:dyDescent="0.25">
      <c r="A72" s="3"/>
      <c r="B72" s="3" t="s">
        <v>30</v>
      </c>
      <c r="C72" s="3" t="s">
        <v>26</v>
      </c>
      <c r="D72" s="3"/>
      <c r="E72" s="3" t="s">
        <v>31</v>
      </c>
      <c r="F72" s="3" t="s">
        <v>88</v>
      </c>
      <c r="G72" s="3" t="s">
        <v>25</v>
      </c>
      <c r="H72" s="3" t="s">
        <v>38</v>
      </c>
      <c r="I72" s="3" t="s">
        <v>96</v>
      </c>
      <c r="J72" s="3">
        <v>1180</v>
      </c>
      <c r="K72" s="3">
        <v>1180</v>
      </c>
      <c r="L72" s="3">
        <v>24</v>
      </c>
      <c r="M72" s="5">
        <v>52.168999999999997</v>
      </c>
      <c r="N72" s="5">
        <v>3.5999999999999997E-2</v>
      </c>
      <c r="O72" s="5">
        <v>28.616</v>
      </c>
      <c r="P72" s="5">
        <v>1.5980000000000001</v>
      </c>
      <c r="Q72" s="5">
        <v>1.4999999999999999E-2</v>
      </c>
      <c r="R72" s="5">
        <v>0.215</v>
      </c>
      <c r="S72" s="5">
        <v>12.664</v>
      </c>
      <c r="T72" s="5">
        <v>3.9079999999999999</v>
      </c>
      <c r="U72" s="5">
        <v>0.121</v>
      </c>
      <c r="V72" s="5">
        <v>0</v>
      </c>
      <c r="W72" s="5">
        <v>1.0999999999999999E-2</v>
      </c>
      <c r="X72" s="5">
        <v>99.352999999999994</v>
      </c>
      <c r="Y72" s="5">
        <v>0.63702787525615456</v>
      </c>
      <c r="Z72" s="5"/>
      <c r="AC72" s="3" t="s">
        <v>385</v>
      </c>
      <c r="AD72" s="3" t="s">
        <v>31</v>
      </c>
      <c r="AE72" s="3" t="s">
        <v>402</v>
      </c>
      <c r="AF72" s="3">
        <v>1</v>
      </c>
      <c r="AG72" s="3">
        <v>24</v>
      </c>
      <c r="AH72" s="3">
        <v>1190</v>
      </c>
      <c r="AI72" s="3">
        <v>1165</v>
      </c>
      <c r="AJ72" s="32">
        <v>10</v>
      </c>
      <c r="AK72" s="32">
        <v>0.61</v>
      </c>
      <c r="AL72" s="8">
        <v>0.01</v>
      </c>
      <c r="AM72" s="3" t="s">
        <v>33</v>
      </c>
      <c r="AN72" s="32" t="s">
        <v>33</v>
      </c>
    </row>
    <row r="73" spans="1:40" x14ac:dyDescent="0.25">
      <c r="A73" s="3"/>
      <c r="B73" s="3" t="s">
        <v>30</v>
      </c>
      <c r="C73" s="3" t="s">
        <v>26</v>
      </c>
      <c r="D73" s="3"/>
      <c r="E73" s="3" t="s">
        <v>31</v>
      </c>
      <c r="F73" s="3" t="s">
        <v>88</v>
      </c>
      <c r="G73" s="3" t="s">
        <v>25</v>
      </c>
      <c r="H73" s="3" t="s">
        <v>39</v>
      </c>
      <c r="I73" s="3" t="s">
        <v>96</v>
      </c>
      <c r="J73" s="3">
        <v>1180</v>
      </c>
      <c r="K73" s="3">
        <v>1180</v>
      </c>
      <c r="L73" s="3">
        <v>24</v>
      </c>
      <c r="M73" s="5">
        <v>54.468000000000004</v>
      </c>
      <c r="N73" s="5">
        <v>5.2999999999999999E-2</v>
      </c>
      <c r="O73" s="5">
        <v>28.172000000000001</v>
      </c>
      <c r="P73" s="5">
        <v>0.97699999999999998</v>
      </c>
      <c r="Q73" s="5">
        <v>0.02</v>
      </c>
      <c r="R73" s="5">
        <v>0.11700000000000001</v>
      </c>
      <c r="S73" s="5">
        <v>11.231</v>
      </c>
      <c r="T73" s="5">
        <v>4.71</v>
      </c>
      <c r="U73" s="5">
        <v>0.13900000000000001</v>
      </c>
      <c r="V73" s="5">
        <v>5.0000000000000001E-3</v>
      </c>
      <c r="W73" s="5">
        <v>0</v>
      </c>
      <c r="X73" s="5">
        <v>99.891999999999982</v>
      </c>
      <c r="Y73" s="5">
        <v>0.56381886785351554</v>
      </c>
      <c r="Z73" s="5"/>
      <c r="AC73" s="3" t="s">
        <v>385</v>
      </c>
      <c r="AD73" s="3" t="s">
        <v>31</v>
      </c>
      <c r="AE73" s="3" t="s">
        <v>402</v>
      </c>
      <c r="AF73" s="3">
        <v>1</v>
      </c>
      <c r="AG73" s="3">
        <v>2</v>
      </c>
      <c r="AH73" s="3">
        <v>1190</v>
      </c>
      <c r="AI73" s="3">
        <v>1120</v>
      </c>
      <c r="AJ73" s="32">
        <v>55</v>
      </c>
      <c r="AK73" s="32">
        <v>0.57999999999999996</v>
      </c>
      <c r="AL73" s="8">
        <v>0.02</v>
      </c>
      <c r="AM73" s="3" t="s">
        <v>33</v>
      </c>
      <c r="AN73" s="32" t="s">
        <v>33</v>
      </c>
    </row>
    <row r="74" spans="1:40" x14ac:dyDescent="0.25">
      <c r="A74" s="3"/>
      <c r="B74" s="3" t="s">
        <v>30</v>
      </c>
      <c r="C74" s="3" t="s">
        <v>26</v>
      </c>
      <c r="D74" s="3"/>
      <c r="E74" s="3" t="s">
        <v>31</v>
      </c>
      <c r="F74" s="3" t="s">
        <v>88</v>
      </c>
      <c r="G74" s="3" t="s">
        <v>25</v>
      </c>
      <c r="H74" s="3" t="s">
        <v>40</v>
      </c>
      <c r="I74" s="3" t="s">
        <v>96</v>
      </c>
      <c r="J74" s="3">
        <v>1180</v>
      </c>
      <c r="K74" s="3">
        <v>1180</v>
      </c>
      <c r="L74" s="3">
        <v>24</v>
      </c>
      <c r="M74" s="5">
        <v>51.816000000000003</v>
      </c>
      <c r="N74" s="5">
        <v>5.0999999999999997E-2</v>
      </c>
      <c r="O74" s="5">
        <v>28.934000000000001</v>
      </c>
      <c r="P74" s="5">
        <v>1.589</v>
      </c>
      <c r="Q74" s="5">
        <v>0</v>
      </c>
      <c r="R74" s="5">
        <v>0.14799999999999999</v>
      </c>
      <c r="S74" s="5">
        <v>12.798</v>
      </c>
      <c r="T74" s="5">
        <v>3.875</v>
      </c>
      <c r="U74" s="5">
        <v>0.126</v>
      </c>
      <c r="V74" s="5">
        <v>1.4999999999999999E-2</v>
      </c>
      <c r="W74" s="5">
        <v>0</v>
      </c>
      <c r="X74" s="5">
        <v>99.352000000000004</v>
      </c>
      <c r="Y74" s="5">
        <v>0.64118047966361924</v>
      </c>
      <c r="Z74" s="5"/>
      <c r="AC74" s="3" t="s">
        <v>386</v>
      </c>
      <c r="AD74" s="3" t="s">
        <v>31</v>
      </c>
      <c r="AE74" s="3" t="s">
        <v>402</v>
      </c>
      <c r="AF74" s="3">
        <v>1</v>
      </c>
      <c r="AG74" s="3"/>
      <c r="AH74" s="3">
        <v>1190</v>
      </c>
      <c r="AI74" s="3">
        <v>1120</v>
      </c>
      <c r="AJ74" s="32">
        <v>55</v>
      </c>
      <c r="AK74" s="32">
        <v>0.82</v>
      </c>
      <c r="AL74" s="8">
        <v>0.01</v>
      </c>
      <c r="AM74" s="3" t="s">
        <v>33</v>
      </c>
      <c r="AN74" s="32" t="s">
        <v>33</v>
      </c>
    </row>
    <row r="75" spans="1:40" x14ac:dyDescent="0.25">
      <c r="A75" s="3"/>
      <c r="B75" s="3" t="s">
        <v>30</v>
      </c>
      <c r="C75" s="3" t="s">
        <v>26</v>
      </c>
      <c r="D75" s="3"/>
      <c r="E75" s="3" t="s">
        <v>31</v>
      </c>
      <c r="F75" s="3" t="s">
        <v>88</v>
      </c>
      <c r="G75" s="3" t="s">
        <v>25</v>
      </c>
      <c r="H75" s="3" t="s">
        <v>73</v>
      </c>
      <c r="I75" s="3" t="s">
        <v>96</v>
      </c>
      <c r="J75" s="3">
        <v>1180</v>
      </c>
      <c r="K75" s="3">
        <v>1180</v>
      </c>
      <c r="L75" s="3">
        <v>24</v>
      </c>
      <c r="M75" s="5">
        <v>46.103000000000002</v>
      </c>
      <c r="N75" s="5">
        <v>0</v>
      </c>
      <c r="O75" s="5">
        <v>34.241</v>
      </c>
      <c r="P75" s="5">
        <v>0.80800000000000005</v>
      </c>
      <c r="Q75" s="5">
        <v>2.1999999999999999E-2</v>
      </c>
      <c r="R75" s="5">
        <v>4.7E-2</v>
      </c>
      <c r="S75" s="5">
        <v>17.765999999999998</v>
      </c>
      <c r="T75" s="5">
        <v>1.4850000000000001</v>
      </c>
      <c r="U75" s="5">
        <v>1.7000000000000001E-2</v>
      </c>
      <c r="V75" s="5">
        <v>0</v>
      </c>
      <c r="W75" s="5">
        <v>0</v>
      </c>
      <c r="X75" s="5">
        <v>100.48899999999999</v>
      </c>
      <c r="Y75" s="5">
        <v>0.86775866654279976</v>
      </c>
      <c r="Z75" s="5"/>
      <c r="AC75" s="3" t="s">
        <v>385</v>
      </c>
      <c r="AD75" s="3" t="s">
        <v>31</v>
      </c>
      <c r="AE75" s="3" t="s">
        <v>402</v>
      </c>
      <c r="AF75" s="3">
        <v>1</v>
      </c>
      <c r="AG75" s="3">
        <v>5</v>
      </c>
      <c r="AH75" s="3">
        <v>1190</v>
      </c>
      <c r="AI75" s="3">
        <v>1120</v>
      </c>
      <c r="AJ75" s="32">
        <v>55</v>
      </c>
      <c r="AK75" s="32">
        <v>0.59</v>
      </c>
      <c r="AL75" s="8">
        <v>0.01</v>
      </c>
      <c r="AM75" s="3" t="s">
        <v>33</v>
      </c>
      <c r="AN75" s="32" t="s">
        <v>33</v>
      </c>
    </row>
    <row r="76" spans="1:40" x14ac:dyDescent="0.25">
      <c r="A76" s="3"/>
      <c r="B76" s="3" t="s">
        <v>30</v>
      </c>
      <c r="C76" s="3" t="s">
        <v>26</v>
      </c>
      <c r="D76" s="3"/>
      <c r="E76" s="3" t="s">
        <v>31</v>
      </c>
      <c r="F76" s="3" t="s">
        <v>88</v>
      </c>
      <c r="G76" s="3" t="s">
        <v>25</v>
      </c>
      <c r="H76" s="3" t="s">
        <v>42</v>
      </c>
      <c r="I76" s="3" t="s">
        <v>96</v>
      </c>
      <c r="J76" s="3">
        <v>1180</v>
      </c>
      <c r="K76" s="3">
        <v>1180</v>
      </c>
      <c r="L76" s="3">
        <v>24</v>
      </c>
      <c r="M76" s="5">
        <v>53.697000000000003</v>
      </c>
      <c r="N76" s="5">
        <v>6.6000000000000003E-2</v>
      </c>
      <c r="O76" s="5">
        <v>28.841999999999999</v>
      </c>
      <c r="P76" s="5">
        <v>1.05</v>
      </c>
      <c r="Q76" s="5">
        <v>1.4999999999999999E-2</v>
      </c>
      <c r="R76" s="5">
        <v>0.1</v>
      </c>
      <c r="S76" s="5">
        <v>11.98</v>
      </c>
      <c r="T76" s="5">
        <v>4.3940000000000001</v>
      </c>
      <c r="U76" s="5">
        <v>0.14599999999999999</v>
      </c>
      <c r="V76" s="5">
        <v>0</v>
      </c>
      <c r="W76" s="5">
        <v>0</v>
      </c>
      <c r="X76" s="5">
        <v>100.29</v>
      </c>
      <c r="Y76" s="5">
        <v>0.59587071797430258</v>
      </c>
      <c r="Z76" s="5"/>
      <c r="AC76" s="3" t="s">
        <v>385</v>
      </c>
      <c r="AD76" s="3" t="s">
        <v>31</v>
      </c>
      <c r="AE76" s="3" t="s">
        <v>402</v>
      </c>
      <c r="AF76" s="3">
        <v>1</v>
      </c>
      <c r="AG76" s="3">
        <v>10</v>
      </c>
      <c r="AH76" s="3">
        <v>1190</v>
      </c>
      <c r="AI76" s="3">
        <v>1120</v>
      </c>
      <c r="AJ76" s="32">
        <v>55</v>
      </c>
      <c r="AK76" s="32">
        <v>0.59</v>
      </c>
      <c r="AL76" s="8">
        <v>0.02</v>
      </c>
      <c r="AM76" s="3" t="s">
        <v>33</v>
      </c>
      <c r="AN76" s="32" t="s">
        <v>33</v>
      </c>
    </row>
    <row r="77" spans="1:40" x14ac:dyDescent="0.25">
      <c r="A77" s="3"/>
      <c r="B77" s="3" t="s">
        <v>30</v>
      </c>
      <c r="C77" s="3" t="s">
        <v>26</v>
      </c>
      <c r="D77" s="3"/>
      <c r="E77" s="3" t="s">
        <v>31</v>
      </c>
      <c r="F77" s="3" t="s">
        <v>88</v>
      </c>
      <c r="G77" s="3" t="s">
        <v>25</v>
      </c>
      <c r="H77" s="3" t="s">
        <v>43</v>
      </c>
      <c r="I77" s="3" t="s">
        <v>96</v>
      </c>
      <c r="J77" s="3">
        <v>1180</v>
      </c>
      <c r="K77" s="3">
        <v>1180</v>
      </c>
      <c r="L77" s="3">
        <v>24</v>
      </c>
      <c r="M77" s="5">
        <v>54.046999999999997</v>
      </c>
      <c r="N77" s="5">
        <v>4.4999999999999998E-2</v>
      </c>
      <c r="O77" s="5">
        <v>28.274000000000001</v>
      </c>
      <c r="P77" s="5">
        <v>1.02</v>
      </c>
      <c r="Q77" s="5">
        <v>6.0000000000000001E-3</v>
      </c>
      <c r="R77" s="5">
        <v>0.11600000000000001</v>
      </c>
      <c r="S77" s="5">
        <v>11.456</v>
      </c>
      <c r="T77" s="5">
        <v>4.4790000000000001</v>
      </c>
      <c r="U77" s="5">
        <v>0.11899999999999999</v>
      </c>
      <c r="V77" s="5">
        <v>2.5000000000000001E-2</v>
      </c>
      <c r="W77" s="5">
        <v>1E-3</v>
      </c>
      <c r="X77" s="5">
        <v>99.588000000000008</v>
      </c>
      <c r="Y77" s="5">
        <v>0.58144324472440767</v>
      </c>
      <c r="Z77" s="5"/>
      <c r="AC77" s="3" t="s">
        <v>385</v>
      </c>
      <c r="AD77" s="3" t="s">
        <v>31</v>
      </c>
      <c r="AE77" s="3" t="s">
        <v>402</v>
      </c>
      <c r="AF77" s="3">
        <v>1</v>
      </c>
      <c r="AG77" s="3">
        <v>24</v>
      </c>
      <c r="AH77" s="3">
        <v>1190</v>
      </c>
      <c r="AI77" s="3">
        <v>1120</v>
      </c>
      <c r="AJ77" s="32">
        <v>55</v>
      </c>
      <c r="AK77" s="32">
        <v>0.6</v>
      </c>
      <c r="AL77" s="8">
        <v>0.02</v>
      </c>
      <c r="AM77" s="3" t="s">
        <v>33</v>
      </c>
      <c r="AN77" s="32" t="s">
        <v>33</v>
      </c>
    </row>
    <row r="78" spans="1:40" x14ac:dyDescent="0.25">
      <c r="A78" s="3"/>
      <c r="B78" s="3" t="s">
        <v>30</v>
      </c>
      <c r="C78" s="3" t="s">
        <v>26</v>
      </c>
      <c r="D78" s="3"/>
      <c r="E78" s="3" t="s">
        <v>31</v>
      </c>
      <c r="F78" s="3" t="s">
        <v>88</v>
      </c>
      <c r="G78" s="3" t="s">
        <v>25</v>
      </c>
      <c r="H78" s="3" t="s">
        <v>44</v>
      </c>
      <c r="I78" s="3" t="s">
        <v>96</v>
      </c>
      <c r="J78" s="3">
        <v>1180</v>
      </c>
      <c r="K78" s="3">
        <v>1180</v>
      </c>
      <c r="L78" s="3">
        <v>24</v>
      </c>
      <c r="M78" s="5">
        <v>53.43</v>
      </c>
      <c r="N78" s="5">
        <v>2.5999999999999999E-2</v>
      </c>
      <c r="O78" s="5">
        <v>29.251000000000001</v>
      </c>
      <c r="P78" s="5">
        <v>1.01</v>
      </c>
      <c r="Q78" s="5">
        <v>1.7000000000000001E-2</v>
      </c>
      <c r="R78" s="5">
        <v>7.3999999999999996E-2</v>
      </c>
      <c r="S78" s="5">
        <v>11.878</v>
      </c>
      <c r="T78" s="5">
        <v>4.141</v>
      </c>
      <c r="U78" s="5">
        <v>0.127</v>
      </c>
      <c r="V78" s="5">
        <v>1.4999999999999999E-2</v>
      </c>
      <c r="W78" s="5">
        <v>0</v>
      </c>
      <c r="X78" s="5">
        <v>99.969000000000008</v>
      </c>
      <c r="Y78" s="5">
        <v>0.60842331814579498</v>
      </c>
      <c r="Z78" s="5"/>
      <c r="AC78" s="3" t="s">
        <v>385</v>
      </c>
      <c r="AD78" s="3" t="s">
        <v>31</v>
      </c>
      <c r="AE78" s="3" t="s">
        <v>402</v>
      </c>
      <c r="AF78" s="3">
        <v>1</v>
      </c>
      <c r="AG78" s="3">
        <v>240</v>
      </c>
      <c r="AH78" s="3">
        <v>1190</v>
      </c>
      <c r="AI78" s="3">
        <v>1120</v>
      </c>
      <c r="AJ78" s="32">
        <v>55</v>
      </c>
      <c r="AK78" s="32">
        <v>0.57999999999999996</v>
      </c>
      <c r="AL78" s="8">
        <v>0.01</v>
      </c>
      <c r="AM78" s="3" t="s">
        <v>33</v>
      </c>
      <c r="AN78" s="32" t="s">
        <v>33</v>
      </c>
    </row>
    <row r="79" spans="1:40" x14ac:dyDescent="0.25">
      <c r="A79" s="3"/>
      <c r="B79" s="3" t="s">
        <v>30</v>
      </c>
      <c r="C79" s="3" t="s">
        <v>26</v>
      </c>
      <c r="D79" s="3"/>
      <c r="E79" s="3" t="s">
        <v>31</v>
      </c>
      <c r="F79" s="3" t="s">
        <v>88</v>
      </c>
      <c r="G79" s="3" t="s">
        <v>25</v>
      </c>
      <c r="H79" s="3" t="s">
        <v>74</v>
      </c>
      <c r="I79" s="3" t="s">
        <v>96</v>
      </c>
      <c r="J79" s="3">
        <v>1180</v>
      </c>
      <c r="K79" s="3">
        <v>1180</v>
      </c>
      <c r="L79" s="3">
        <v>24</v>
      </c>
      <c r="M79" s="5">
        <v>52.37</v>
      </c>
      <c r="N79" s="5">
        <v>0</v>
      </c>
      <c r="O79" s="5">
        <v>29.913</v>
      </c>
      <c r="P79" s="5">
        <v>0.95699999999999996</v>
      </c>
      <c r="Q79" s="5">
        <v>0</v>
      </c>
      <c r="R79" s="5">
        <v>8.5999999999999993E-2</v>
      </c>
      <c r="S79" s="5">
        <v>12.872999999999999</v>
      </c>
      <c r="T79" s="5">
        <v>3.8159999999999998</v>
      </c>
      <c r="U79" s="5">
        <v>0.11700000000000001</v>
      </c>
      <c r="V79" s="5">
        <v>0.03</v>
      </c>
      <c r="W79" s="5">
        <v>0.01</v>
      </c>
      <c r="X79" s="5">
        <v>100.17200000000001</v>
      </c>
      <c r="Y79" s="5">
        <v>0.64631349476835276</v>
      </c>
      <c r="Z79" s="5"/>
      <c r="AC79" s="3" t="s">
        <v>385</v>
      </c>
      <c r="AD79" s="3" t="s">
        <v>31</v>
      </c>
      <c r="AE79" s="3" t="s">
        <v>402</v>
      </c>
      <c r="AF79" s="3">
        <v>9</v>
      </c>
      <c r="AG79" s="3">
        <v>5</v>
      </c>
      <c r="AH79" s="3">
        <v>1190</v>
      </c>
      <c r="AI79" s="3">
        <v>1165</v>
      </c>
      <c r="AJ79" s="32">
        <v>10</v>
      </c>
      <c r="AK79" s="32">
        <v>0.59</v>
      </c>
      <c r="AL79" s="8">
        <v>0.02</v>
      </c>
      <c r="AM79" s="3" t="s">
        <v>33</v>
      </c>
      <c r="AN79" s="32" t="s">
        <v>33</v>
      </c>
    </row>
    <row r="80" spans="1:40" x14ac:dyDescent="0.25">
      <c r="A80" s="3"/>
      <c r="B80" s="3" t="s">
        <v>30</v>
      </c>
      <c r="C80" s="3" t="s">
        <v>26</v>
      </c>
      <c r="D80" s="3"/>
      <c r="E80" s="3" t="s">
        <v>31</v>
      </c>
      <c r="F80" s="3" t="s">
        <v>88</v>
      </c>
      <c r="G80" s="3" t="s">
        <v>25</v>
      </c>
      <c r="H80" s="3" t="s">
        <v>75</v>
      </c>
      <c r="I80" s="3" t="s">
        <v>96</v>
      </c>
      <c r="J80" s="3">
        <v>1180</v>
      </c>
      <c r="K80" s="3">
        <v>1180</v>
      </c>
      <c r="L80" s="3">
        <v>24</v>
      </c>
      <c r="M80" s="5">
        <v>54.289000000000001</v>
      </c>
      <c r="N80" s="5">
        <v>2.3E-2</v>
      </c>
      <c r="O80" s="5">
        <v>28.274000000000001</v>
      </c>
      <c r="P80" s="5">
        <v>1.1379999999999999</v>
      </c>
      <c r="Q80" s="5">
        <v>0</v>
      </c>
      <c r="R80" s="5">
        <v>8.5999999999999993E-2</v>
      </c>
      <c r="S80" s="5">
        <v>11.196</v>
      </c>
      <c r="T80" s="5">
        <v>4.5739999999999998</v>
      </c>
      <c r="U80" s="5">
        <v>0.156</v>
      </c>
      <c r="V80" s="5">
        <v>0</v>
      </c>
      <c r="W80" s="5">
        <v>2.1999999999999999E-2</v>
      </c>
      <c r="X80" s="5">
        <v>99.758000000000024</v>
      </c>
      <c r="Y80" s="5">
        <v>0.56999999999999995</v>
      </c>
      <c r="Z80" s="5"/>
      <c r="AC80" s="3" t="s">
        <v>385</v>
      </c>
      <c r="AD80" s="3" t="s">
        <v>31</v>
      </c>
      <c r="AE80" s="3" t="s">
        <v>402</v>
      </c>
      <c r="AF80" s="3">
        <v>9</v>
      </c>
      <c r="AG80" s="3">
        <v>24</v>
      </c>
      <c r="AH80" s="3">
        <v>1190</v>
      </c>
      <c r="AI80" s="3">
        <v>1165</v>
      </c>
      <c r="AJ80" s="32">
        <v>10</v>
      </c>
      <c r="AK80" s="32">
        <v>0.59</v>
      </c>
      <c r="AL80" s="8">
        <v>0.01</v>
      </c>
      <c r="AM80" s="3" t="s">
        <v>33</v>
      </c>
      <c r="AN80" s="32" t="s">
        <v>33</v>
      </c>
    </row>
    <row r="81" spans="1:40" x14ac:dyDescent="0.25">
      <c r="A81" s="3"/>
      <c r="B81" s="3" t="s">
        <v>30</v>
      </c>
      <c r="C81" s="3" t="s">
        <v>26</v>
      </c>
      <c r="D81" s="3"/>
      <c r="E81" s="3" t="s">
        <v>31</v>
      </c>
      <c r="F81" s="3" t="s">
        <v>88</v>
      </c>
      <c r="G81" s="3" t="s">
        <v>25</v>
      </c>
      <c r="H81" s="3" t="s">
        <v>76</v>
      </c>
      <c r="I81" s="3" t="s">
        <v>96</v>
      </c>
      <c r="J81" s="3">
        <v>1180</v>
      </c>
      <c r="K81" s="3">
        <v>1180</v>
      </c>
      <c r="L81" s="3">
        <v>24</v>
      </c>
      <c r="M81" s="5">
        <v>52.402000000000001</v>
      </c>
      <c r="N81" s="5">
        <v>1.2E-2</v>
      </c>
      <c r="O81" s="5">
        <v>29.623000000000001</v>
      </c>
      <c r="P81" s="5">
        <v>1.0760000000000001</v>
      </c>
      <c r="Q81" s="5">
        <v>3.0000000000000001E-3</v>
      </c>
      <c r="R81" s="5">
        <v>7.4999999999999997E-2</v>
      </c>
      <c r="S81" s="5">
        <v>12.742000000000001</v>
      </c>
      <c r="T81" s="5">
        <v>3.9590000000000001</v>
      </c>
      <c r="U81" s="5">
        <v>0.15</v>
      </c>
      <c r="V81" s="5">
        <v>0</v>
      </c>
      <c r="W81" s="5">
        <v>0</v>
      </c>
      <c r="X81" s="5">
        <v>100.04200000000002</v>
      </c>
      <c r="Y81" s="5">
        <v>0.63400000000000001</v>
      </c>
      <c r="Z81" s="5"/>
      <c r="AC81" s="3" t="s">
        <v>386</v>
      </c>
      <c r="AD81" s="3" t="s">
        <v>31</v>
      </c>
      <c r="AE81" s="3" t="s">
        <v>402</v>
      </c>
      <c r="AF81" s="3">
        <v>9</v>
      </c>
      <c r="AG81" s="3"/>
      <c r="AH81" s="3">
        <v>1190</v>
      </c>
      <c r="AI81" s="3">
        <v>1165</v>
      </c>
      <c r="AJ81" s="32">
        <v>10</v>
      </c>
      <c r="AK81" s="32">
        <v>0.82</v>
      </c>
      <c r="AL81" s="8">
        <v>0.05</v>
      </c>
      <c r="AM81" s="3" t="s">
        <v>33</v>
      </c>
      <c r="AN81" s="32" t="s">
        <v>33</v>
      </c>
    </row>
    <row r="82" spans="1:40" x14ac:dyDescent="0.25">
      <c r="A82" s="3"/>
      <c r="B82" s="3"/>
      <c r="C82" s="3" t="s">
        <v>23</v>
      </c>
      <c r="D82" s="3"/>
      <c r="E82" s="3" t="s">
        <v>31</v>
      </c>
      <c r="F82" s="3" t="s">
        <v>88</v>
      </c>
      <c r="G82" s="3" t="s">
        <v>25</v>
      </c>
      <c r="H82" s="3"/>
      <c r="I82" s="3" t="s">
        <v>96</v>
      </c>
      <c r="J82" s="3">
        <v>1180</v>
      </c>
      <c r="K82" s="3">
        <v>1180</v>
      </c>
      <c r="L82" s="3">
        <v>24</v>
      </c>
      <c r="M82" s="5">
        <v>51.639737782224259</v>
      </c>
      <c r="N82" s="5">
        <v>0</v>
      </c>
      <c r="O82" s="5">
        <v>29.702091391429107</v>
      </c>
      <c r="P82" s="5">
        <v>1.026298892939657</v>
      </c>
      <c r="Q82" s="5">
        <v>0</v>
      </c>
      <c r="R82" s="5">
        <v>0</v>
      </c>
      <c r="S82" s="5">
        <v>14.077023386984623</v>
      </c>
      <c r="T82" s="5">
        <v>3.5548485464223596</v>
      </c>
      <c r="U82" s="5">
        <v>0</v>
      </c>
      <c r="V82" s="5">
        <v>0</v>
      </c>
      <c r="W82" s="5">
        <v>0</v>
      </c>
      <c r="X82" s="5">
        <v>100</v>
      </c>
      <c r="Y82" s="5">
        <v>0.68635841104840278</v>
      </c>
      <c r="Z82" s="5"/>
      <c r="AC82" s="3" t="s">
        <v>385</v>
      </c>
      <c r="AD82" s="3" t="s">
        <v>31</v>
      </c>
      <c r="AE82" s="3" t="s">
        <v>402</v>
      </c>
      <c r="AF82" s="3">
        <v>9</v>
      </c>
      <c r="AG82" s="3">
        <v>10</v>
      </c>
      <c r="AH82" s="3">
        <v>1190</v>
      </c>
      <c r="AI82" s="3">
        <v>1120</v>
      </c>
      <c r="AJ82" s="3"/>
      <c r="AK82" s="32">
        <v>0.53</v>
      </c>
      <c r="AL82" s="8">
        <v>0.02</v>
      </c>
      <c r="AM82" s="3" t="s">
        <v>33</v>
      </c>
      <c r="AN82" s="32" t="s">
        <v>33</v>
      </c>
    </row>
    <row r="83" spans="1:40" x14ac:dyDescent="0.25">
      <c r="A83" s="3"/>
      <c r="B83" s="3"/>
      <c r="C83" s="3" t="s">
        <v>23</v>
      </c>
      <c r="D83" s="3"/>
      <c r="E83" s="3" t="s">
        <v>31</v>
      </c>
      <c r="F83" s="3" t="s">
        <v>88</v>
      </c>
      <c r="G83" s="3" t="s">
        <v>25</v>
      </c>
      <c r="H83" s="3"/>
      <c r="I83" s="3" t="s">
        <v>96</v>
      </c>
      <c r="J83" s="3">
        <v>1180</v>
      </c>
      <c r="K83" s="3">
        <v>1180</v>
      </c>
      <c r="L83" s="3">
        <v>24</v>
      </c>
      <c r="M83" s="5">
        <v>48.955208779187814</v>
      </c>
      <c r="N83" s="5">
        <v>0</v>
      </c>
      <c r="O83" s="5">
        <v>30.637133387275412</v>
      </c>
      <c r="P83" s="5">
        <v>1.8915228111932263</v>
      </c>
      <c r="Q83" s="5">
        <v>0</v>
      </c>
      <c r="R83" s="5">
        <v>0</v>
      </c>
      <c r="S83" s="5">
        <v>15.076204517354366</v>
      </c>
      <c r="T83" s="5">
        <v>3.4399305049891833</v>
      </c>
      <c r="U83" s="5">
        <v>0</v>
      </c>
      <c r="V83" s="5">
        <v>0</v>
      </c>
      <c r="W83" s="5">
        <v>0</v>
      </c>
      <c r="X83" s="5">
        <v>100</v>
      </c>
      <c r="Y83" s="5">
        <v>0.70777123069744574</v>
      </c>
      <c r="Z83" s="5"/>
      <c r="AC83" s="3" t="s">
        <v>385</v>
      </c>
      <c r="AD83" s="3" t="s">
        <v>31</v>
      </c>
      <c r="AE83" s="3" t="s">
        <v>402</v>
      </c>
      <c r="AF83" s="3">
        <v>9</v>
      </c>
      <c r="AG83" s="3">
        <v>264</v>
      </c>
      <c r="AH83" s="3">
        <v>1190</v>
      </c>
      <c r="AI83" s="3">
        <v>1120</v>
      </c>
      <c r="AJ83" s="3"/>
      <c r="AK83" s="3" t="s">
        <v>33</v>
      </c>
      <c r="AL83" s="32" t="s">
        <v>33</v>
      </c>
      <c r="AM83" s="3">
        <v>0.49</v>
      </c>
      <c r="AN83" s="32">
        <v>0.02</v>
      </c>
    </row>
    <row r="84" spans="1:40" x14ac:dyDescent="0.25">
      <c r="A84" s="3"/>
      <c r="B84" s="3"/>
      <c r="C84" s="3" t="s">
        <v>23</v>
      </c>
      <c r="D84" s="3"/>
      <c r="E84" s="3" t="s">
        <v>31</v>
      </c>
      <c r="F84" s="3" t="s">
        <v>88</v>
      </c>
      <c r="G84" s="3" t="s">
        <v>25</v>
      </c>
      <c r="H84" s="3"/>
      <c r="I84" s="3" t="s">
        <v>96</v>
      </c>
      <c r="J84" s="3">
        <v>1180</v>
      </c>
      <c r="K84" s="3">
        <v>1180</v>
      </c>
      <c r="L84" s="3">
        <v>24</v>
      </c>
      <c r="M84" s="5">
        <v>50.5504646111306</v>
      </c>
      <c r="N84" s="5">
        <v>0</v>
      </c>
      <c r="O84" s="5">
        <v>30.487188306919176</v>
      </c>
      <c r="P84" s="5">
        <v>1.0607613588598721</v>
      </c>
      <c r="Q84" s="5">
        <v>0</v>
      </c>
      <c r="R84" s="5">
        <v>0</v>
      </c>
      <c r="S84" s="5">
        <v>14.004587421066502</v>
      </c>
      <c r="T84" s="5">
        <v>3.8969983020238539</v>
      </c>
      <c r="U84" s="5">
        <v>0</v>
      </c>
      <c r="V84" s="5">
        <v>0</v>
      </c>
      <c r="W84" s="5">
        <v>0</v>
      </c>
      <c r="X84" s="5">
        <v>100.00000000000001</v>
      </c>
      <c r="Y84" s="5">
        <v>0.66509789057858226</v>
      </c>
      <c r="Z84" s="5"/>
      <c r="AC84" s="3" t="s">
        <v>385</v>
      </c>
      <c r="AD84" s="3" t="s">
        <v>31</v>
      </c>
      <c r="AE84" s="3" t="s">
        <v>402</v>
      </c>
      <c r="AF84" s="3">
        <v>9</v>
      </c>
      <c r="AG84" s="3">
        <v>384</v>
      </c>
      <c r="AH84" s="3">
        <v>1190</v>
      </c>
      <c r="AI84" s="3">
        <v>1120</v>
      </c>
      <c r="AJ84" s="3"/>
      <c r="AK84" s="3" t="s">
        <v>33</v>
      </c>
      <c r="AL84" s="32" t="s">
        <v>33</v>
      </c>
      <c r="AM84" s="3">
        <v>0.49</v>
      </c>
      <c r="AN84" s="32">
        <v>0.01</v>
      </c>
    </row>
    <row r="85" spans="1:40" x14ac:dyDescent="0.25">
      <c r="A85" s="3"/>
      <c r="B85" s="3"/>
      <c r="C85" s="3" t="s">
        <v>23</v>
      </c>
      <c r="D85" s="3"/>
      <c r="E85" s="3" t="s">
        <v>31</v>
      </c>
      <c r="F85" s="3" t="s">
        <v>88</v>
      </c>
      <c r="G85" s="3" t="s">
        <v>25</v>
      </c>
      <c r="H85" s="3"/>
      <c r="I85" s="3" t="s">
        <v>96</v>
      </c>
      <c r="J85" s="3">
        <v>1180</v>
      </c>
      <c r="K85" s="3">
        <v>1180</v>
      </c>
      <c r="L85" s="3">
        <v>24</v>
      </c>
      <c r="M85" s="5">
        <v>53.590874175751573</v>
      </c>
      <c r="N85" s="5">
        <v>0</v>
      </c>
      <c r="O85" s="5">
        <v>29.163107010922182</v>
      </c>
      <c r="P85" s="5">
        <v>1.6813516614467172</v>
      </c>
      <c r="Q85" s="5">
        <v>0</v>
      </c>
      <c r="R85" s="5">
        <v>0</v>
      </c>
      <c r="S85" s="5">
        <v>12.092811965154173</v>
      </c>
      <c r="T85" s="5">
        <v>3.4718551867253677</v>
      </c>
      <c r="U85" s="5">
        <v>0</v>
      </c>
      <c r="V85" s="5">
        <v>0</v>
      </c>
      <c r="W85" s="5">
        <v>0</v>
      </c>
      <c r="X85" s="5">
        <v>100</v>
      </c>
      <c r="Y85" s="5">
        <v>0.65810025533286809</v>
      </c>
      <c r="Z85" s="5"/>
      <c r="AC85" s="3" t="s">
        <v>385</v>
      </c>
      <c r="AD85" s="3" t="s">
        <v>31</v>
      </c>
      <c r="AE85" s="3" t="s">
        <v>402</v>
      </c>
      <c r="AF85" s="3">
        <v>9</v>
      </c>
      <c r="AG85" s="3">
        <v>744</v>
      </c>
      <c r="AH85" s="3">
        <v>1190</v>
      </c>
      <c r="AI85" s="3">
        <v>1120</v>
      </c>
      <c r="AJ85" s="3"/>
      <c r="AK85" s="3" t="s">
        <v>33</v>
      </c>
      <c r="AL85" s="32" t="s">
        <v>33</v>
      </c>
      <c r="AM85" s="3">
        <v>0.48</v>
      </c>
      <c r="AN85" s="32">
        <v>0.02</v>
      </c>
    </row>
    <row r="86" spans="1:40" x14ac:dyDescent="0.25">
      <c r="A86" s="3"/>
      <c r="B86" s="3"/>
      <c r="C86" s="3" t="s">
        <v>23</v>
      </c>
      <c r="D86" s="3"/>
      <c r="E86" s="3" t="s">
        <v>31</v>
      </c>
      <c r="F86" s="3" t="s">
        <v>88</v>
      </c>
      <c r="G86" s="3" t="s">
        <v>25</v>
      </c>
      <c r="H86" s="3"/>
      <c r="I86" s="3" t="s">
        <v>96</v>
      </c>
      <c r="J86" s="3">
        <v>1180</v>
      </c>
      <c r="K86" s="3">
        <v>1180</v>
      </c>
      <c r="L86" s="3">
        <v>24</v>
      </c>
      <c r="M86" s="5">
        <v>53.720477591176284</v>
      </c>
      <c r="N86" s="5">
        <v>0</v>
      </c>
      <c r="O86" s="5">
        <v>28.485705422425362</v>
      </c>
      <c r="P86" s="5">
        <v>1.1612825390330452</v>
      </c>
      <c r="Q86" s="5">
        <v>0</v>
      </c>
      <c r="R86" s="5">
        <v>0</v>
      </c>
      <c r="S86" s="5">
        <v>12.710489930588817</v>
      </c>
      <c r="T86" s="5">
        <v>3.922044516776499</v>
      </c>
      <c r="U86" s="5">
        <v>0</v>
      </c>
      <c r="V86" s="5">
        <v>0</v>
      </c>
      <c r="W86" s="5">
        <v>0</v>
      </c>
      <c r="X86" s="5">
        <v>100</v>
      </c>
      <c r="Y86" s="5">
        <v>0.64169583144138642</v>
      </c>
      <c r="Z86" s="5"/>
      <c r="AC86" s="3" t="s">
        <v>385</v>
      </c>
      <c r="AD86" s="3" t="s">
        <v>31</v>
      </c>
      <c r="AE86" s="3" t="s">
        <v>402</v>
      </c>
      <c r="AF86" s="3">
        <v>9</v>
      </c>
      <c r="AG86" s="3">
        <v>744</v>
      </c>
      <c r="AH86" s="3">
        <v>1190</v>
      </c>
      <c r="AI86" s="3">
        <v>1120</v>
      </c>
      <c r="AJ86" s="3"/>
      <c r="AK86" s="3" t="s">
        <v>33</v>
      </c>
      <c r="AL86" s="32" t="s">
        <v>33</v>
      </c>
      <c r="AM86" s="3">
        <v>0.47</v>
      </c>
      <c r="AN86" s="32">
        <v>0.02</v>
      </c>
    </row>
    <row r="87" spans="1:40" ht="15.75" thickBot="1" x14ac:dyDescent="0.3">
      <c r="A87" s="3"/>
      <c r="B87" s="3"/>
      <c r="C87" s="3" t="s">
        <v>23</v>
      </c>
      <c r="D87" s="3"/>
      <c r="E87" s="3" t="s">
        <v>31</v>
      </c>
      <c r="F87" s="3" t="s">
        <v>88</v>
      </c>
      <c r="G87" s="3" t="s">
        <v>25</v>
      </c>
      <c r="H87" s="3"/>
      <c r="I87" s="3" t="s">
        <v>96</v>
      </c>
      <c r="J87" s="3">
        <v>1180</v>
      </c>
      <c r="K87" s="3">
        <v>1180</v>
      </c>
      <c r="L87" s="3">
        <v>24</v>
      </c>
      <c r="M87" s="5">
        <v>50.219386644387662</v>
      </c>
      <c r="N87" s="5">
        <v>0</v>
      </c>
      <c r="O87" s="5">
        <v>30.80425763868887</v>
      </c>
      <c r="P87" s="5">
        <v>0.87806357975917759</v>
      </c>
      <c r="Q87" s="5">
        <v>0</v>
      </c>
      <c r="R87" s="5">
        <v>0</v>
      </c>
      <c r="S87" s="5">
        <v>15.118024278999664</v>
      </c>
      <c r="T87" s="5">
        <v>2.9802678581646234</v>
      </c>
      <c r="U87" s="5">
        <v>0</v>
      </c>
      <c r="V87" s="5">
        <v>0</v>
      </c>
      <c r="W87" s="5">
        <v>0</v>
      </c>
      <c r="X87" s="5">
        <v>100</v>
      </c>
      <c r="Y87" s="5">
        <v>0.7370694336879654</v>
      </c>
      <c r="Z87" s="5"/>
      <c r="AC87" s="12" t="s">
        <v>385</v>
      </c>
      <c r="AD87" s="12" t="s">
        <v>31</v>
      </c>
      <c r="AE87" s="12" t="s">
        <v>402</v>
      </c>
      <c r="AF87" s="12">
        <v>1</v>
      </c>
      <c r="AG87" s="12">
        <v>24</v>
      </c>
      <c r="AH87" s="12">
        <v>1210</v>
      </c>
      <c r="AI87" s="12">
        <v>1120</v>
      </c>
      <c r="AJ87" s="12"/>
      <c r="AK87" s="12" t="s">
        <v>33</v>
      </c>
      <c r="AL87" s="53" t="s">
        <v>33</v>
      </c>
      <c r="AM87" s="12">
        <v>0.54</v>
      </c>
      <c r="AN87" s="53">
        <v>0.01</v>
      </c>
    </row>
    <row r="88" spans="1:40" x14ac:dyDescent="0.25">
      <c r="A88" s="3"/>
      <c r="B88" s="3"/>
      <c r="C88" s="3" t="s">
        <v>23</v>
      </c>
      <c r="D88" s="3"/>
      <c r="E88" s="3" t="s">
        <v>31</v>
      </c>
      <c r="F88" s="3" t="s">
        <v>88</v>
      </c>
      <c r="G88" s="3" t="s">
        <v>25</v>
      </c>
      <c r="H88" s="3"/>
      <c r="I88" s="3" t="s">
        <v>96</v>
      </c>
      <c r="J88" s="3">
        <v>1180</v>
      </c>
      <c r="K88" s="3">
        <v>1180</v>
      </c>
      <c r="L88" s="3">
        <v>24</v>
      </c>
      <c r="M88" s="5">
        <v>52.350070109295544</v>
      </c>
      <c r="N88" s="5">
        <v>0</v>
      </c>
      <c r="O88" s="5">
        <v>29.407860869606154</v>
      </c>
      <c r="P88" s="5">
        <v>1.1199534977944474</v>
      </c>
      <c r="Q88" s="5">
        <v>0</v>
      </c>
      <c r="R88" s="5">
        <v>0</v>
      </c>
      <c r="S88" s="5">
        <v>13.318115929155974</v>
      </c>
      <c r="T88" s="5">
        <v>3.8039995941478861</v>
      </c>
      <c r="U88" s="5">
        <v>0</v>
      </c>
      <c r="V88" s="5">
        <v>0</v>
      </c>
      <c r="W88" s="5">
        <v>0</v>
      </c>
      <c r="X88" s="5">
        <v>100</v>
      </c>
      <c r="Y88" s="5">
        <v>0.65925808983189982</v>
      </c>
      <c r="Z88" s="5"/>
    </row>
    <row r="89" spans="1:40" x14ac:dyDescent="0.25">
      <c r="A89" s="3"/>
      <c r="B89" s="3"/>
      <c r="C89" s="3"/>
      <c r="D89" s="3"/>
      <c r="E89" s="3"/>
      <c r="F89" s="16" t="s">
        <v>27</v>
      </c>
      <c r="G89" s="16" t="s">
        <v>23</v>
      </c>
      <c r="H89" s="16"/>
      <c r="I89" s="16"/>
      <c r="J89" s="16"/>
      <c r="K89" s="16"/>
      <c r="L89" s="16"/>
      <c r="M89" s="6">
        <v>52.825289914611915</v>
      </c>
      <c r="N89" s="6">
        <v>0</v>
      </c>
      <c r="O89" s="6">
        <v>29.189691173595701</v>
      </c>
      <c r="P89" s="6">
        <v>1.2472216478034668</v>
      </c>
      <c r="Q89" s="6">
        <v>0</v>
      </c>
      <c r="R89" s="6">
        <v>0</v>
      </c>
      <c r="S89" s="6">
        <v>13.049610302970896</v>
      </c>
      <c r="T89" s="6">
        <v>3.6881869610180278</v>
      </c>
      <c r="U89" s="6">
        <v>0</v>
      </c>
      <c r="V89" s="6">
        <v>0</v>
      </c>
      <c r="W89" s="6">
        <v>0</v>
      </c>
      <c r="X89" s="6"/>
      <c r="Y89" s="6">
        <v>0.66135314691363933</v>
      </c>
      <c r="Z89" s="5"/>
    </row>
    <row r="90" spans="1:40" x14ac:dyDescent="0.25">
      <c r="A90" s="3"/>
      <c r="B90" s="3"/>
      <c r="C90" s="3"/>
      <c r="D90" s="3"/>
      <c r="E90" s="3"/>
      <c r="F90" s="25" t="s">
        <v>28</v>
      </c>
      <c r="G90" s="25" t="s">
        <v>23</v>
      </c>
      <c r="H90" s="25"/>
      <c r="I90" s="25"/>
      <c r="J90" s="25"/>
      <c r="K90" s="25"/>
      <c r="L90" s="25"/>
      <c r="M90" s="7">
        <v>1.0031364079976557</v>
      </c>
      <c r="N90" s="7">
        <v>0</v>
      </c>
      <c r="O90" s="7">
        <v>0.51847682527731631</v>
      </c>
      <c r="P90" s="7">
        <v>0.29487762703957709</v>
      </c>
      <c r="Q90" s="7">
        <v>0</v>
      </c>
      <c r="R90" s="7">
        <v>0</v>
      </c>
      <c r="S90" s="7">
        <v>0.84816244566494881</v>
      </c>
      <c r="T90" s="7">
        <v>0.21030176077349291</v>
      </c>
      <c r="U90" s="7">
        <v>0</v>
      </c>
      <c r="V90" s="7">
        <v>0</v>
      </c>
      <c r="W90" s="7">
        <v>0</v>
      </c>
      <c r="X90" s="7"/>
      <c r="Y90" s="7">
        <v>1.8499043703544608E-2</v>
      </c>
      <c r="Z90" s="5"/>
    </row>
    <row r="91" spans="1:40" x14ac:dyDescent="0.25">
      <c r="A91" s="3"/>
      <c r="B91" s="3"/>
      <c r="C91" s="3"/>
      <c r="D91" s="3"/>
      <c r="E91" s="3"/>
      <c r="F91" s="16" t="s">
        <v>27</v>
      </c>
      <c r="G91" s="16" t="s">
        <v>26</v>
      </c>
      <c r="H91" s="16"/>
      <c r="I91" s="16"/>
      <c r="J91" s="16"/>
      <c r="K91" s="16"/>
      <c r="L91" s="16"/>
      <c r="M91" s="6">
        <v>52.172333333333334</v>
      </c>
      <c r="N91" s="6">
        <v>3.7466666666666669E-2</v>
      </c>
      <c r="O91" s="6">
        <v>29.731399999999997</v>
      </c>
      <c r="P91" s="6">
        <v>1.0635333333333334</v>
      </c>
      <c r="Q91" s="6">
        <v>6.5333333333333346E-3</v>
      </c>
      <c r="R91" s="6">
        <v>0.10193333333333336</v>
      </c>
      <c r="S91" s="6">
        <v>12.948066666666664</v>
      </c>
      <c r="T91" s="6">
        <v>3.8706000000000005</v>
      </c>
      <c r="U91" s="6">
        <v>0.11613333333333332</v>
      </c>
      <c r="V91" s="6">
        <v>7.6666666666666671E-3</v>
      </c>
      <c r="W91" s="6">
        <v>4.0000000000000001E-3</v>
      </c>
      <c r="X91" s="6"/>
      <c r="Y91" s="6">
        <v>0.61078187746157131</v>
      </c>
      <c r="Z91" s="5"/>
    </row>
    <row r="92" spans="1:40" x14ac:dyDescent="0.25">
      <c r="A92" s="3"/>
      <c r="B92" s="3"/>
      <c r="C92" s="3"/>
      <c r="D92" s="3"/>
      <c r="E92" s="3"/>
      <c r="F92" s="25" t="s">
        <v>28</v>
      </c>
      <c r="G92" s="25" t="s">
        <v>26</v>
      </c>
      <c r="H92" s="25"/>
      <c r="I92" s="25"/>
      <c r="J92" s="25"/>
      <c r="K92" s="25"/>
      <c r="L92" s="25"/>
      <c r="M92" s="7">
        <v>0.85733315637833707</v>
      </c>
      <c r="N92" s="7">
        <v>4.1549939060092932E-2</v>
      </c>
      <c r="O92" s="7">
        <v>0.56919495556083166</v>
      </c>
      <c r="P92" s="7">
        <v>0.23228452932578739</v>
      </c>
      <c r="Q92" s="7">
        <v>7.8511798884642568E-3</v>
      </c>
      <c r="R92" s="7">
        <v>3.9702741622055331E-2</v>
      </c>
      <c r="S92" s="7">
        <v>0.61981388852643216</v>
      </c>
      <c r="T92" s="7">
        <v>0.28594380387474561</v>
      </c>
      <c r="U92" s="7">
        <v>1.3420229659084234E-2</v>
      </c>
      <c r="V92" s="7">
        <v>1.0439078454267836E-2</v>
      </c>
      <c r="W92" s="7">
        <v>7.5557755121326616E-3</v>
      </c>
      <c r="X92" s="7"/>
      <c r="Y92" s="7">
        <v>2.6952516663254173E-2</v>
      </c>
      <c r="Z92" s="5"/>
    </row>
    <row r="93" spans="1:40" x14ac:dyDescent="0.25">
      <c r="A93" s="3"/>
      <c r="B93" s="3" t="s">
        <v>30</v>
      </c>
      <c r="C93" s="3" t="s">
        <v>26</v>
      </c>
      <c r="D93" s="3"/>
      <c r="E93" s="3" t="s">
        <v>31</v>
      </c>
      <c r="F93" s="3" t="s">
        <v>89</v>
      </c>
      <c r="G93" s="3" t="s">
        <v>25</v>
      </c>
      <c r="H93" s="3" t="s">
        <v>32</v>
      </c>
      <c r="I93" s="3" t="s">
        <v>96</v>
      </c>
      <c r="J93" s="3">
        <v>1175</v>
      </c>
      <c r="K93" s="3">
        <v>1175</v>
      </c>
      <c r="L93" s="3">
        <v>24</v>
      </c>
      <c r="M93" s="5">
        <v>53.024999999999999</v>
      </c>
      <c r="N93" s="5">
        <v>8.2000000000000003E-2</v>
      </c>
      <c r="O93" s="5">
        <v>29.55</v>
      </c>
      <c r="P93" s="5">
        <v>0.98499999999999999</v>
      </c>
      <c r="Q93" s="5">
        <v>0</v>
      </c>
      <c r="R93" s="5">
        <v>0.115</v>
      </c>
      <c r="S93" s="5">
        <v>12.486000000000001</v>
      </c>
      <c r="T93" s="5">
        <v>4.3259999999999996</v>
      </c>
      <c r="U93" s="5">
        <v>0.10100000000000001</v>
      </c>
      <c r="V93" s="5">
        <v>0</v>
      </c>
      <c r="W93" s="5">
        <v>0</v>
      </c>
      <c r="X93" s="5">
        <v>100.66999999999999</v>
      </c>
      <c r="Y93" s="5">
        <v>0.61102838072773646</v>
      </c>
      <c r="Z93" s="5"/>
    </row>
    <row r="94" spans="1:40" x14ac:dyDescent="0.25">
      <c r="A94" s="3"/>
      <c r="B94" s="3" t="s">
        <v>30</v>
      </c>
      <c r="C94" s="3" t="s">
        <v>26</v>
      </c>
      <c r="D94" s="3"/>
      <c r="E94" s="3" t="s">
        <v>31</v>
      </c>
      <c r="F94" s="3" t="s">
        <v>89</v>
      </c>
      <c r="G94" s="3" t="s">
        <v>25</v>
      </c>
      <c r="H94" s="3" t="s">
        <v>34</v>
      </c>
      <c r="I94" s="3" t="s">
        <v>96</v>
      </c>
      <c r="J94" s="3">
        <v>1175</v>
      </c>
      <c r="K94" s="3">
        <v>1175</v>
      </c>
      <c r="L94" s="3">
        <v>24</v>
      </c>
      <c r="M94" s="5">
        <v>53.122999999999998</v>
      </c>
      <c r="N94" s="5">
        <v>0.14599999999999999</v>
      </c>
      <c r="O94" s="5">
        <v>29.393000000000001</v>
      </c>
      <c r="P94" s="5">
        <v>0.92900000000000005</v>
      </c>
      <c r="Q94" s="5">
        <v>5.0000000000000001E-3</v>
      </c>
      <c r="R94" s="5">
        <v>0.106</v>
      </c>
      <c r="S94" s="5">
        <v>12.315</v>
      </c>
      <c r="T94" s="5">
        <v>4.4269999999999996</v>
      </c>
      <c r="U94" s="5">
        <v>0.13100000000000001</v>
      </c>
      <c r="V94" s="5">
        <v>0</v>
      </c>
      <c r="W94" s="5">
        <v>0</v>
      </c>
      <c r="X94" s="5">
        <v>100.57499999999999</v>
      </c>
      <c r="Y94" s="5">
        <v>0.60126293703093014</v>
      </c>
      <c r="Z94" s="5"/>
    </row>
    <row r="95" spans="1:40" x14ac:dyDescent="0.25">
      <c r="A95" s="3"/>
      <c r="B95" s="3" t="s">
        <v>30</v>
      </c>
      <c r="C95" s="3" t="s">
        <v>26</v>
      </c>
      <c r="D95" s="3"/>
      <c r="E95" s="3" t="s">
        <v>31</v>
      </c>
      <c r="F95" s="3" t="s">
        <v>89</v>
      </c>
      <c r="G95" s="3" t="s">
        <v>25</v>
      </c>
      <c r="H95" s="3" t="s">
        <v>64</v>
      </c>
      <c r="I95" s="3" t="s">
        <v>96</v>
      </c>
      <c r="J95" s="3">
        <v>1175</v>
      </c>
      <c r="K95" s="3">
        <v>1175</v>
      </c>
      <c r="L95" s="3">
        <v>24</v>
      </c>
      <c r="M95" s="5">
        <v>49.628</v>
      </c>
      <c r="N95" s="5">
        <v>6.9000000000000006E-2</v>
      </c>
      <c r="O95" s="5">
        <v>31.992999999999999</v>
      </c>
      <c r="P95" s="5">
        <v>0.90800000000000003</v>
      </c>
      <c r="Q95" s="5">
        <v>3.5000000000000003E-2</v>
      </c>
      <c r="R95" s="5">
        <v>7.9000000000000001E-2</v>
      </c>
      <c r="S95" s="5">
        <v>15.007</v>
      </c>
      <c r="T95" s="5">
        <v>2.9009999999999998</v>
      </c>
      <c r="U95" s="5">
        <v>7.4999999999999997E-2</v>
      </c>
      <c r="V95" s="5">
        <v>0</v>
      </c>
      <c r="W95" s="5">
        <v>0</v>
      </c>
      <c r="X95" s="5">
        <v>100.69499999999999</v>
      </c>
      <c r="Y95" s="5">
        <v>0.73759600618479071</v>
      </c>
      <c r="Z95" s="5"/>
    </row>
    <row r="96" spans="1:40" x14ac:dyDescent="0.25">
      <c r="A96" s="3"/>
      <c r="B96" s="3" t="s">
        <v>30</v>
      </c>
      <c r="C96" s="3" t="s">
        <v>26</v>
      </c>
      <c r="D96" s="3"/>
      <c r="E96" s="3" t="s">
        <v>31</v>
      </c>
      <c r="F96" s="3" t="s">
        <v>89</v>
      </c>
      <c r="G96" s="3" t="s">
        <v>25</v>
      </c>
      <c r="H96" s="3" t="s">
        <v>65</v>
      </c>
      <c r="I96" s="3" t="s">
        <v>96</v>
      </c>
      <c r="J96" s="3">
        <v>1175</v>
      </c>
      <c r="K96" s="3">
        <v>1175</v>
      </c>
      <c r="L96" s="3">
        <v>24</v>
      </c>
      <c r="M96" s="5">
        <v>53.850999999999999</v>
      </c>
      <c r="N96" s="5">
        <v>6.3E-2</v>
      </c>
      <c r="O96" s="5">
        <v>28.442</v>
      </c>
      <c r="P96" s="5">
        <v>1.0409999999999999</v>
      </c>
      <c r="Q96" s="5">
        <v>2.1000000000000001E-2</v>
      </c>
      <c r="R96" s="5">
        <v>9.8000000000000004E-2</v>
      </c>
      <c r="S96" s="5">
        <v>11.785</v>
      </c>
      <c r="T96" s="5">
        <v>4.6769999999999996</v>
      </c>
      <c r="U96" s="5">
        <v>0.13100000000000001</v>
      </c>
      <c r="V96" s="5">
        <v>0</v>
      </c>
      <c r="W96" s="5">
        <v>0</v>
      </c>
      <c r="X96" s="5">
        <v>100.10899999999998</v>
      </c>
      <c r="Y96" s="5">
        <v>0.57757498080072667</v>
      </c>
      <c r="Z96" s="5"/>
    </row>
    <row r="97" spans="1:26" x14ac:dyDescent="0.25">
      <c r="A97" s="3"/>
      <c r="B97" s="3" t="s">
        <v>30</v>
      </c>
      <c r="C97" s="3" t="s">
        <v>26</v>
      </c>
      <c r="D97" s="3"/>
      <c r="E97" s="3" t="s">
        <v>31</v>
      </c>
      <c r="F97" s="3" t="s">
        <v>89</v>
      </c>
      <c r="G97" s="3" t="s">
        <v>25</v>
      </c>
      <c r="H97" s="3" t="s">
        <v>77</v>
      </c>
      <c r="I97" s="3" t="s">
        <v>96</v>
      </c>
      <c r="J97" s="3">
        <v>1175</v>
      </c>
      <c r="K97" s="3">
        <v>1175</v>
      </c>
      <c r="L97" s="3">
        <v>24</v>
      </c>
      <c r="M97" s="5">
        <v>49.744</v>
      </c>
      <c r="N97" s="5">
        <v>1.6E-2</v>
      </c>
      <c r="O97" s="5">
        <v>31.285</v>
      </c>
      <c r="P97" s="5">
        <v>0.84499999999999997</v>
      </c>
      <c r="Q97" s="5">
        <v>1.4E-2</v>
      </c>
      <c r="R97" s="5">
        <v>0.13600000000000001</v>
      </c>
      <c r="S97" s="5">
        <v>14.586</v>
      </c>
      <c r="T97" s="5">
        <v>3.1269999999999998</v>
      </c>
      <c r="U97" s="5">
        <v>8.7999999999999995E-2</v>
      </c>
      <c r="V97" s="5">
        <v>0</v>
      </c>
      <c r="W97" s="5">
        <v>1.2E-2</v>
      </c>
      <c r="X97" s="5">
        <v>99.85299999999998</v>
      </c>
      <c r="Y97" s="5">
        <v>0.71678266037556593</v>
      </c>
      <c r="Z97" s="5"/>
    </row>
    <row r="98" spans="1:26" x14ac:dyDescent="0.25">
      <c r="A98" s="3"/>
      <c r="B98" s="3" t="s">
        <v>30</v>
      </c>
      <c r="C98" s="3" t="s">
        <v>26</v>
      </c>
      <c r="D98" s="3"/>
      <c r="E98" s="3" t="s">
        <v>31</v>
      </c>
      <c r="F98" s="3" t="s">
        <v>89</v>
      </c>
      <c r="G98" s="3" t="s">
        <v>25</v>
      </c>
      <c r="H98" s="3" t="s">
        <v>78</v>
      </c>
      <c r="I98" s="3" t="s">
        <v>96</v>
      </c>
      <c r="J98" s="3">
        <v>1175</v>
      </c>
      <c r="K98" s="3">
        <v>1175</v>
      </c>
      <c r="L98" s="3">
        <v>24</v>
      </c>
      <c r="M98" s="5">
        <v>49.991</v>
      </c>
      <c r="N98" s="5">
        <v>2.5000000000000001E-2</v>
      </c>
      <c r="O98" s="5">
        <v>31.274999999999999</v>
      </c>
      <c r="P98" s="5">
        <v>0.80500000000000005</v>
      </c>
      <c r="Q98" s="5">
        <v>0</v>
      </c>
      <c r="R98" s="5">
        <v>8.7999999999999995E-2</v>
      </c>
      <c r="S98" s="5">
        <v>14.423999999999999</v>
      </c>
      <c r="T98" s="5">
        <v>2.78</v>
      </c>
      <c r="U98" s="5">
        <v>8.1000000000000003E-2</v>
      </c>
      <c r="V98" s="5">
        <v>0</v>
      </c>
      <c r="W98" s="5">
        <v>0</v>
      </c>
      <c r="X98" s="5">
        <v>99.469000000000008</v>
      </c>
      <c r="Y98" s="5">
        <v>0.73776226570049219</v>
      </c>
      <c r="Z98" s="5"/>
    </row>
    <row r="99" spans="1:26" x14ac:dyDescent="0.25">
      <c r="A99" s="3"/>
      <c r="B99" s="3" t="s">
        <v>30</v>
      </c>
      <c r="C99" s="3" t="s">
        <v>26</v>
      </c>
      <c r="D99" s="3"/>
      <c r="E99" s="3" t="s">
        <v>31</v>
      </c>
      <c r="F99" s="3" t="s">
        <v>89</v>
      </c>
      <c r="G99" s="3" t="s">
        <v>25</v>
      </c>
      <c r="H99" s="3" t="s">
        <v>79</v>
      </c>
      <c r="I99" s="3" t="s">
        <v>96</v>
      </c>
      <c r="J99" s="3">
        <v>1175</v>
      </c>
      <c r="K99" s="3">
        <v>1175</v>
      </c>
      <c r="L99" s="3">
        <v>24</v>
      </c>
      <c r="M99" s="5">
        <v>50.298000000000002</v>
      </c>
      <c r="N99" s="5">
        <v>0</v>
      </c>
      <c r="O99" s="5">
        <v>31.599</v>
      </c>
      <c r="P99" s="5">
        <v>0.80700000000000005</v>
      </c>
      <c r="Q99" s="5">
        <v>3.5999999999999997E-2</v>
      </c>
      <c r="R99" s="5">
        <v>7.2999999999999995E-2</v>
      </c>
      <c r="S99" s="5">
        <v>14.71</v>
      </c>
      <c r="T99" s="5">
        <v>2.476</v>
      </c>
      <c r="U99" s="5">
        <v>8.3000000000000004E-2</v>
      </c>
      <c r="V99" s="5">
        <v>0.02</v>
      </c>
      <c r="W99" s="5">
        <v>0</v>
      </c>
      <c r="X99" s="5">
        <v>100.10199999999999</v>
      </c>
      <c r="Y99" s="5">
        <v>0.76259937765826336</v>
      </c>
      <c r="Z99" s="5"/>
    </row>
    <row r="100" spans="1:26" x14ac:dyDescent="0.25">
      <c r="A100" s="3"/>
      <c r="B100" s="3" t="s">
        <v>30</v>
      </c>
      <c r="C100" s="3" t="s">
        <v>26</v>
      </c>
      <c r="D100" s="3"/>
      <c r="E100" s="3" t="s">
        <v>31</v>
      </c>
      <c r="F100" s="3" t="s">
        <v>89</v>
      </c>
      <c r="G100" s="3" t="s">
        <v>25</v>
      </c>
      <c r="H100" s="3" t="s">
        <v>39</v>
      </c>
      <c r="I100" s="3" t="s">
        <v>96</v>
      </c>
      <c r="J100" s="3">
        <v>1175</v>
      </c>
      <c r="K100" s="3">
        <v>1175</v>
      </c>
      <c r="L100" s="3">
        <v>24</v>
      </c>
      <c r="M100" s="5">
        <v>52.24</v>
      </c>
      <c r="N100" s="5">
        <v>5.6000000000000001E-2</v>
      </c>
      <c r="O100" s="5">
        <v>29.64</v>
      </c>
      <c r="P100" s="5">
        <v>0.88300000000000001</v>
      </c>
      <c r="Q100" s="5">
        <v>0.02</v>
      </c>
      <c r="R100" s="5">
        <v>8.4000000000000005E-2</v>
      </c>
      <c r="S100" s="5">
        <v>12.409000000000001</v>
      </c>
      <c r="T100" s="5">
        <v>4.1189999999999998</v>
      </c>
      <c r="U100" s="5">
        <v>0.14299999999999999</v>
      </c>
      <c r="V100" s="5">
        <v>0</v>
      </c>
      <c r="W100" s="5">
        <v>0</v>
      </c>
      <c r="X100" s="5">
        <v>99.594000000000008</v>
      </c>
      <c r="Y100" s="5">
        <v>0.61943314075805156</v>
      </c>
      <c r="Z100" s="5"/>
    </row>
    <row r="101" spans="1:26" x14ac:dyDescent="0.25">
      <c r="A101" s="3"/>
      <c r="B101" s="3" t="s">
        <v>30</v>
      </c>
      <c r="C101" s="3" t="s">
        <v>26</v>
      </c>
      <c r="D101" s="3"/>
      <c r="E101" s="3" t="s">
        <v>31</v>
      </c>
      <c r="F101" s="3" t="s">
        <v>89</v>
      </c>
      <c r="G101" s="3" t="s">
        <v>25</v>
      </c>
      <c r="H101" s="3" t="s">
        <v>40</v>
      </c>
      <c r="I101" s="3" t="s">
        <v>96</v>
      </c>
      <c r="J101" s="3">
        <v>1175</v>
      </c>
      <c r="K101" s="3">
        <v>1175</v>
      </c>
      <c r="L101" s="3">
        <v>24</v>
      </c>
      <c r="M101" s="5">
        <v>55.253999999999998</v>
      </c>
      <c r="N101" s="5">
        <v>2.1999999999999999E-2</v>
      </c>
      <c r="O101" s="5">
        <v>27.175000000000001</v>
      </c>
      <c r="P101" s="5">
        <v>0.90600000000000003</v>
      </c>
      <c r="Q101" s="5">
        <v>2.1999999999999999E-2</v>
      </c>
      <c r="R101" s="5">
        <v>9.6000000000000002E-2</v>
      </c>
      <c r="S101" s="5">
        <v>10.49</v>
      </c>
      <c r="T101" s="5">
        <v>5.2110000000000003</v>
      </c>
      <c r="U101" s="5">
        <v>0.14299999999999999</v>
      </c>
      <c r="V101" s="5">
        <v>0.01</v>
      </c>
      <c r="W101" s="5">
        <v>1E-3</v>
      </c>
      <c r="X101" s="5">
        <v>99.330000000000013</v>
      </c>
      <c r="Y101" s="5">
        <v>0.52215373241395746</v>
      </c>
      <c r="Z101" s="5"/>
    </row>
    <row r="102" spans="1:26" x14ac:dyDescent="0.25">
      <c r="A102" s="3"/>
      <c r="B102" s="3" t="s">
        <v>30</v>
      </c>
      <c r="C102" s="3" t="s">
        <v>26</v>
      </c>
      <c r="D102" s="3"/>
      <c r="E102" s="3" t="s">
        <v>31</v>
      </c>
      <c r="F102" s="3" t="s">
        <v>89</v>
      </c>
      <c r="G102" s="3" t="s">
        <v>25</v>
      </c>
      <c r="H102" s="3" t="s">
        <v>80</v>
      </c>
      <c r="I102" s="3" t="s">
        <v>96</v>
      </c>
      <c r="J102" s="3">
        <v>1175</v>
      </c>
      <c r="K102" s="3">
        <v>1175</v>
      </c>
      <c r="L102" s="3">
        <v>24</v>
      </c>
      <c r="M102" s="5">
        <v>48.344000000000001</v>
      </c>
      <c r="N102" s="5">
        <v>0</v>
      </c>
      <c r="O102" s="5">
        <v>32.265000000000001</v>
      </c>
      <c r="P102" s="5">
        <v>0.94099999999999995</v>
      </c>
      <c r="Q102" s="5">
        <v>1.0999999999999999E-2</v>
      </c>
      <c r="R102" s="5">
        <v>0.123</v>
      </c>
      <c r="S102" s="5">
        <v>15.414</v>
      </c>
      <c r="T102" s="5">
        <v>2.5760000000000001</v>
      </c>
      <c r="U102" s="5">
        <v>4.7E-2</v>
      </c>
      <c r="V102" s="5">
        <v>3.4000000000000002E-2</v>
      </c>
      <c r="W102" s="5">
        <v>0</v>
      </c>
      <c r="X102" s="5">
        <v>99.75500000000001</v>
      </c>
      <c r="Y102" s="5">
        <v>0.7656702605076634</v>
      </c>
      <c r="Z102" s="5"/>
    </row>
    <row r="103" spans="1:26" x14ac:dyDescent="0.25">
      <c r="A103" s="3"/>
      <c r="B103" s="3" t="s">
        <v>30</v>
      </c>
      <c r="C103" s="3" t="s">
        <v>26</v>
      </c>
      <c r="D103" s="3"/>
      <c r="E103" s="3" t="s">
        <v>31</v>
      </c>
      <c r="F103" s="3" t="s">
        <v>89</v>
      </c>
      <c r="G103" s="3" t="s">
        <v>25</v>
      </c>
      <c r="H103" s="3" t="s">
        <v>81</v>
      </c>
      <c r="I103" s="3" t="s">
        <v>96</v>
      </c>
      <c r="J103" s="3">
        <v>1175</v>
      </c>
      <c r="K103" s="3">
        <v>1175</v>
      </c>
      <c r="L103" s="3">
        <v>24</v>
      </c>
      <c r="M103" s="5">
        <v>52.399000000000001</v>
      </c>
      <c r="N103" s="5">
        <v>6.6000000000000003E-2</v>
      </c>
      <c r="O103" s="5">
        <v>29.556000000000001</v>
      </c>
      <c r="P103" s="5">
        <v>0.77800000000000002</v>
      </c>
      <c r="Q103" s="5">
        <v>0</v>
      </c>
      <c r="R103" s="5">
        <v>0.13500000000000001</v>
      </c>
      <c r="S103" s="5">
        <v>12.67</v>
      </c>
      <c r="T103" s="5">
        <v>4.0999999999999996</v>
      </c>
      <c r="U103" s="5">
        <v>0.105</v>
      </c>
      <c r="V103" s="5">
        <v>0</v>
      </c>
      <c r="W103" s="5">
        <v>2.4E-2</v>
      </c>
      <c r="X103" s="5">
        <v>99.833000000000013</v>
      </c>
      <c r="Y103" s="5">
        <v>0.62678694498007703</v>
      </c>
      <c r="Z103" s="5"/>
    </row>
    <row r="104" spans="1:26" x14ac:dyDescent="0.25">
      <c r="A104" s="3"/>
      <c r="B104" s="3" t="s">
        <v>30</v>
      </c>
      <c r="C104" s="3" t="s">
        <v>26</v>
      </c>
      <c r="D104" s="3"/>
      <c r="E104" s="3" t="s">
        <v>31</v>
      </c>
      <c r="F104" s="3" t="s">
        <v>89</v>
      </c>
      <c r="G104" s="3" t="s">
        <v>25</v>
      </c>
      <c r="H104" s="3" t="s">
        <v>42</v>
      </c>
      <c r="I104" s="3" t="s">
        <v>96</v>
      </c>
      <c r="J104" s="3">
        <v>1175</v>
      </c>
      <c r="K104" s="3">
        <v>1175</v>
      </c>
      <c r="L104" s="3">
        <v>24</v>
      </c>
      <c r="M104" s="5">
        <v>53.304000000000002</v>
      </c>
      <c r="N104" s="5">
        <v>0</v>
      </c>
      <c r="O104" s="5">
        <v>28.759</v>
      </c>
      <c r="P104" s="5">
        <v>0.93100000000000005</v>
      </c>
      <c r="Q104" s="5">
        <v>0</v>
      </c>
      <c r="R104" s="5">
        <v>0.12</v>
      </c>
      <c r="S104" s="5">
        <v>11.923999999999999</v>
      </c>
      <c r="T104" s="5">
        <v>4.4130000000000003</v>
      </c>
      <c r="U104" s="5">
        <v>0.128</v>
      </c>
      <c r="V104" s="5">
        <v>0.03</v>
      </c>
      <c r="W104" s="5">
        <v>1.6E-2</v>
      </c>
      <c r="X104" s="5">
        <v>99.625000000000014</v>
      </c>
      <c r="Y104" s="5">
        <v>0.59435802520269687</v>
      </c>
      <c r="Z104" s="5"/>
    </row>
    <row r="105" spans="1:26" x14ac:dyDescent="0.25">
      <c r="A105" s="3"/>
      <c r="B105" s="3" t="s">
        <v>30</v>
      </c>
      <c r="C105" s="3" t="s">
        <v>23</v>
      </c>
      <c r="D105" s="3"/>
      <c r="E105" s="3" t="s">
        <v>31</v>
      </c>
      <c r="F105" s="3" t="s">
        <v>89</v>
      </c>
      <c r="G105" s="3" t="s">
        <v>25</v>
      </c>
      <c r="H105" s="3" t="s">
        <v>82</v>
      </c>
      <c r="I105" s="3" t="s">
        <v>96</v>
      </c>
      <c r="J105" s="3">
        <v>1175</v>
      </c>
      <c r="K105" s="3">
        <v>1175</v>
      </c>
      <c r="L105" s="3">
        <v>24</v>
      </c>
      <c r="M105" s="5">
        <v>52.77391033404605</v>
      </c>
      <c r="N105" s="5">
        <v>0</v>
      </c>
      <c r="O105" s="5">
        <v>30.807246745656965</v>
      </c>
      <c r="P105" s="5">
        <v>0.73665750813211162</v>
      </c>
      <c r="Q105" s="5">
        <v>0</v>
      </c>
      <c r="R105" s="5">
        <v>0</v>
      </c>
      <c r="S105" s="5">
        <v>11.886266844335069</v>
      </c>
      <c r="T105" s="5">
        <v>3.7959185678298049</v>
      </c>
      <c r="U105" s="5">
        <v>0</v>
      </c>
      <c r="V105" s="5">
        <v>0</v>
      </c>
      <c r="W105" s="5">
        <v>0</v>
      </c>
      <c r="X105" s="5">
        <v>100</v>
      </c>
      <c r="Y105" s="5">
        <v>0.63375846296319438</v>
      </c>
      <c r="Z105" s="5"/>
    </row>
    <row r="106" spans="1:26" x14ac:dyDescent="0.25">
      <c r="A106" s="3"/>
      <c r="B106" s="3" t="s">
        <v>30</v>
      </c>
      <c r="C106" s="3" t="s">
        <v>23</v>
      </c>
      <c r="D106" s="3"/>
      <c r="E106" s="3" t="s">
        <v>31</v>
      </c>
      <c r="F106" s="3" t="s">
        <v>89</v>
      </c>
      <c r="G106" s="3" t="s">
        <v>25</v>
      </c>
      <c r="H106" s="3" t="s">
        <v>83</v>
      </c>
      <c r="I106" s="3" t="s">
        <v>96</v>
      </c>
      <c r="J106" s="3">
        <v>1175</v>
      </c>
      <c r="K106" s="3">
        <v>1175</v>
      </c>
      <c r="L106" s="3">
        <v>24</v>
      </c>
      <c r="M106" s="5">
        <v>53.304923568388496</v>
      </c>
      <c r="N106" s="5">
        <v>0</v>
      </c>
      <c r="O106" s="5">
        <v>28.606047748978725</v>
      </c>
      <c r="P106" s="5">
        <v>1.1112743242790968</v>
      </c>
      <c r="Q106" s="5">
        <v>0</v>
      </c>
      <c r="R106" s="5">
        <v>0</v>
      </c>
      <c r="S106" s="5">
        <v>12.896154570047131</v>
      </c>
      <c r="T106" s="5">
        <v>4.0815997883065478</v>
      </c>
      <c r="U106" s="5">
        <v>0</v>
      </c>
      <c r="V106" s="5">
        <v>0</v>
      </c>
      <c r="W106" s="5">
        <v>0</v>
      </c>
      <c r="X106" s="5">
        <v>100</v>
      </c>
      <c r="Y106" s="5">
        <v>0.63584095494855886</v>
      </c>
      <c r="Z106" s="5"/>
    </row>
    <row r="107" spans="1:26" x14ac:dyDescent="0.25">
      <c r="A107" s="3"/>
      <c r="B107" s="3" t="s">
        <v>30</v>
      </c>
      <c r="C107" s="3" t="s">
        <v>23</v>
      </c>
      <c r="D107" s="3"/>
      <c r="E107" s="3" t="s">
        <v>31</v>
      </c>
      <c r="F107" s="3" t="s">
        <v>89</v>
      </c>
      <c r="G107" s="3" t="s">
        <v>25</v>
      </c>
      <c r="H107" s="3" t="s">
        <v>84</v>
      </c>
      <c r="I107" s="3" t="s">
        <v>96</v>
      </c>
      <c r="J107" s="3">
        <v>1175</v>
      </c>
      <c r="K107" s="3">
        <v>1175</v>
      </c>
      <c r="L107" s="3">
        <v>24</v>
      </c>
      <c r="M107" s="5">
        <v>53.228169828883438</v>
      </c>
      <c r="N107" s="5">
        <v>0</v>
      </c>
      <c r="O107" s="5">
        <v>28.809199645947817</v>
      </c>
      <c r="P107" s="5">
        <v>1.1054815596210223</v>
      </c>
      <c r="Q107" s="5">
        <v>0</v>
      </c>
      <c r="R107" s="5">
        <v>0</v>
      </c>
      <c r="S107" s="5">
        <v>12.944756403832159</v>
      </c>
      <c r="T107" s="5">
        <v>3.912392561715571</v>
      </c>
      <c r="U107" s="5">
        <v>0</v>
      </c>
      <c r="V107" s="5">
        <v>0</v>
      </c>
      <c r="W107" s="5">
        <v>0</v>
      </c>
      <c r="X107" s="5">
        <v>100.00000000000001</v>
      </c>
      <c r="Y107" s="5">
        <v>0.64644733950779876</v>
      </c>
      <c r="Z107" s="5"/>
    </row>
    <row r="108" spans="1:26" x14ac:dyDescent="0.25">
      <c r="A108" s="3"/>
      <c r="B108" s="3" t="s">
        <v>30</v>
      </c>
      <c r="C108" s="3" t="s">
        <v>23</v>
      </c>
      <c r="D108" s="3"/>
      <c r="E108" s="3" t="s">
        <v>31</v>
      </c>
      <c r="F108" s="3" t="s">
        <v>89</v>
      </c>
      <c r="G108" s="3" t="s">
        <v>25</v>
      </c>
      <c r="H108" s="3" t="s">
        <v>85</v>
      </c>
      <c r="I108" s="3" t="s">
        <v>96</v>
      </c>
      <c r="J108" s="3">
        <v>1175</v>
      </c>
      <c r="K108" s="3">
        <v>1175</v>
      </c>
      <c r="L108" s="3">
        <v>24</v>
      </c>
      <c r="M108" s="5">
        <v>47.739355157332227</v>
      </c>
      <c r="N108" s="5">
        <v>0</v>
      </c>
      <c r="O108" s="5">
        <v>32.033470282379099</v>
      </c>
      <c r="P108" s="5">
        <v>0.88803335056229527</v>
      </c>
      <c r="Q108" s="5">
        <v>0</v>
      </c>
      <c r="R108" s="5">
        <v>0</v>
      </c>
      <c r="S108" s="5">
        <v>17.159613603017412</v>
      </c>
      <c r="T108" s="5">
        <v>2.1795276067089575</v>
      </c>
      <c r="U108" s="5">
        <v>0</v>
      </c>
      <c r="V108" s="5">
        <v>0</v>
      </c>
      <c r="W108" s="5">
        <v>0</v>
      </c>
      <c r="X108" s="5">
        <v>99.999999999999986</v>
      </c>
      <c r="Y108" s="5">
        <v>0.81311331595974334</v>
      </c>
      <c r="Z108" s="5"/>
    </row>
    <row r="109" spans="1:26" x14ac:dyDescent="0.25">
      <c r="A109" s="3"/>
      <c r="B109" s="3"/>
      <c r="C109" s="3"/>
      <c r="D109" s="3"/>
      <c r="E109" s="3" t="s">
        <v>31</v>
      </c>
      <c r="F109" s="3" t="s">
        <v>89</v>
      </c>
      <c r="G109" s="3" t="s">
        <v>25</v>
      </c>
      <c r="H109" s="3" t="s">
        <v>86</v>
      </c>
      <c r="I109" s="3" t="s">
        <v>96</v>
      </c>
      <c r="J109" s="3">
        <v>1175</v>
      </c>
      <c r="K109" s="3">
        <v>1175</v>
      </c>
      <c r="L109" s="3">
        <v>24</v>
      </c>
      <c r="M109" s="5">
        <v>52.350102939351068</v>
      </c>
      <c r="N109" s="5">
        <v>0</v>
      </c>
      <c r="O109" s="5">
        <v>29.29336264803328</v>
      </c>
      <c r="P109" s="5">
        <v>1.1401115354209586</v>
      </c>
      <c r="Q109" s="5">
        <v>0</v>
      </c>
      <c r="R109" s="5">
        <v>0</v>
      </c>
      <c r="S109" s="5">
        <v>13.452923405472879</v>
      </c>
      <c r="T109" s="5">
        <v>3.7634994717218095</v>
      </c>
      <c r="U109" s="5">
        <v>0</v>
      </c>
      <c r="V109" s="5">
        <v>0</v>
      </c>
      <c r="W109" s="5">
        <v>0</v>
      </c>
      <c r="X109" s="5">
        <v>100</v>
      </c>
      <c r="Y109" s="5">
        <v>0.66390937099018099</v>
      </c>
      <c r="Z109" s="5"/>
    </row>
    <row r="110" spans="1:26" x14ac:dyDescent="0.25">
      <c r="A110" s="3"/>
      <c r="B110" s="3"/>
      <c r="C110" s="3"/>
      <c r="D110" s="3"/>
      <c r="E110" s="3"/>
      <c r="F110" s="16" t="s">
        <v>55</v>
      </c>
      <c r="G110" s="16" t="s">
        <v>26</v>
      </c>
      <c r="H110" s="16"/>
      <c r="I110" s="16"/>
      <c r="J110" s="16"/>
      <c r="K110" s="16"/>
      <c r="L110" s="16"/>
      <c r="M110" s="6">
        <v>49.600999999999999</v>
      </c>
      <c r="N110" s="6">
        <v>2.2000000000000002E-2</v>
      </c>
      <c r="O110" s="6">
        <v>31.683399999999999</v>
      </c>
      <c r="P110" s="6">
        <v>0.86119999999999997</v>
      </c>
      <c r="Q110" s="6">
        <v>1.9199999999999998E-2</v>
      </c>
      <c r="R110" s="6">
        <v>9.9800000000000014E-2</v>
      </c>
      <c r="S110" s="6">
        <v>14.828199999999999</v>
      </c>
      <c r="T110" s="6">
        <v>2.7719999999999998</v>
      </c>
      <c r="U110" s="6">
        <v>7.4800000000000005E-2</v>
      </c>
      <c r="V110" s="6">
        <v>1.0800000000000001E-2</v>
      </c>
      <c r="W110" s="6">
        <v>2.4000000000000002E-3</v>
      </c>
      <c r="X110" s="6"/>
      <c r="Y110" s="6">
        <v>0.74408211408535507</v>
      </c>
      <c r="Z110" s="5"/>
    </row>
    <row r="111" spans="1:26" x14ac:dyDescent="0.25">
      <c r="A111" s="3"/>
      <c r="B111" s="3"/>
      <c r="C111" s="3"/>
      <c r="D111" s="3"/>
      <c r="E111" s="3"/>
      <c r="F111" s="25" t="s">
        <v>56</v>
      </c>
      <c r="G111" s="25" t="s">
        <v>26</v>
      </c>
      <c r="H111" s="25"/>
      <c r="I111" s="25"/>
      <c r="J111" s="25"/>
      <c r="K111" s="25"/>
      <c r="L111" s="25"/>
      <c r="M111" s="7">
        <v>0.74818714236479622</v>
      </c>
      <c r="N111" s="7">
        <v>2.8381331892636748E-2</v>
      </c>
      <c r="O111" s="7">
        <v>0.43782051116867537</v>
      </c>
      <c r="P111" s="7">
        <v>6.1067176125968001E-2</v>
      </c>
      <c r="Q111" s="7">
        <v>1.5770225109363531E-2</v>
      </c>
      <c r="R111" s="7">
        <v>2.8012497211066335E-2</v>
      </c>
      <c r="S111" s="7">
        <v>0.39087747440854137</v>
      </c>
      <c r="T111" s="7">
        <v>0.25921130376586582</v>
      </c>
      <c r="U111" s="7">
        <v>1.6223439832538593E-2</v>
      </c>
      <c r="V111" s="7">
        <v>1.5594870951694342E-2</v>
      </c>
      <c r="W111" s="7">
        <v>5.3665631459994959E-3</v>
      </c>
      <c r="X111" s="7"/>
      <c r="Y111" s="7">
        <v>2.0225030088592683E-2</v>
      </c>
      <c r="Z111" s="5"/>
    </row>
    <row r="112" spans="1:26" x14ac:dyDescent="0.25">
      <c r="A112" s="3"/>
      <c r="B112" s="3"/>
      <c r="C112" s="3"/>
      <c r="D112" s="3"/>
      <c r="E112" s="3"/>
      <c r="F112" s="16" t="s">
        <v>57</v>
      </c>
      <c r="G112" s="16" t="s">
        <v>26</v>
      </c>
      <c r="H112" s="16"/>
      <c r="I112" s="16"/>
      <c r="J112" s="16"/>
      <c r="K112" s="16"/>
      <c r="L112" s="16"/>
      <c r="M112" s="6">
        <v>53.31371428571429</v>
      </c>
      <c r="N112" s="6">
        <v>6.2142857142857146E-2</v>
      </c>
      <c r="O112" s="6">
        <v>28.930714285714284</v>
      </c>
      <c r="P112" s="6">
        <v>0.92185714285714293</v>
      </c>
      <c r="Q112" s="6">
        <v>9.7142857142857152E-3</v>
      </c>
      <c r="R112" s="6">
        <v>0.10771428571428572</v>
      </c>
      <c r="S112" s="6">
        <v>12.011285714285716</v>
      </c>
      <c r="T112" s="6">
        <v>4.4675714285714285</v>
      </c>
      <c r="U112" s="6">
        <v>0.126</v>
      </c>
      <c r="V112" s="6">
        <v>5.7142857142857143E-3</v>
      </c>
      <c r="W112" s="6">
        <v>5.8571428571428576E-3</v>
      </c>
      <c r="X112" s="6"/>
      <c r="Y112" s="6">
        <v>0.59322830598773935</v>
      </c>
      <c r="Z112" s="5"/>
    </row>
    <row r="113" spans="1:26" x14ac:dyDescent="0.25">
      <c r="A113" s="3"/>
      <c r="B113" s="3"/>
      <c r="C113" s="3"/>
      <c r="D113" s="3"/>
      <c r="E113" s="3"/>
      <c r="F113" s="25" t="s">
        <v>58</v>
      </c>
      <c r="G113" s="25" t="s">
        <v>26</v>
      </c>
      <c r="H113" s="25"/>
      <c r="I113" s="25"/>
      <c r="J113" s="25"/>
      <c r="K113" s="25"/>
      <c r="L113" s="25"/>
      <c r="M113" s="7">
        <v>0.93830043924412199</v>
      </c>
      <c r="N113" s="7">
        <v>4.8302432650954533E-2</v>
      </c>
      <c r="O113" s="7">
        <v>0.833919446263932</v>
      </c>
      <c r="P113" s="7">
        <v>7.6388106778102927E-2</v>
      </c>
      <c r="Q113" s="7">
        <v>1.0501700542565204E-2</v>
      </c>
      <c r="R113" s="7">
        <v>1.6377249027668975E-2</v>
      </c>
      <c r="S113" s="7">
        <v>0.68551105805397894</v>
      </c>
      <c r="T113" s="7">
        <v>0.35464861885695115</v>
      </c>
      <c r="U113" s="7">
        <v>1.5590748172279218E-2</v>
      </c>
      <c r="V113" s="7">
        <v>1.3562026818605376E-2</v>
      </c>
      <c r="W113" s="7">
        <v>9.8769211512784397E-3</v>
      </c>
      <c r="X113" s="7"/>
      <c r="Y113" s="7">
        <v>3.2718033841191811E-2</v>
      </c>
      <c r="Z113" s="5"/>
    </row>
    <row r="114" spans="1:26" x14ac:dyDescent="0.25">
      <c r="A114" s="3"/>
      <c r="B114" s="3"/>
      <c r="C114" s="3"/>
      <c r="D114" s="3"/>
      <c r="E114" s="3"/>
      <c r="F114" s="16" t="s">
        <v>57</v>
      </c>
      <c r="G114" s="16" t="s">
        <v>23</v>
      </c>
      <c r="H114" s="16"/>
      <c r="I114" s="16"/>
      <c r="J114" s="16"/>
      <c r="K114" s="16"/>
      <c r="L114" s="16"/>
      <c r="M114" s="6">
        <v>52.914276667667266</v>
      </c>
      <c r="N114" s="6">
        <v>0</v>
      </c>
      <c r="O114" s="6">
        <v>29.378964197154197</v>
      </c>
      <c r="P114" s="6">
        <v>1.0233812318632973</v>
      </c>
      <c r="Q114" s="6">
        <v>0</v>
      </c>
      <c r="R114" s="6">
        <v>0</v>
      </c>
      <c r="S114" s="6">
        <v>12.79502530592181</v>
      </c>
      <c r="T114" s="6">
        <v>3.8883525973934332</v>
      </c>
      <c r="U114" s="6">
        <v>0</v>
      </c>
      <c r="V114" s="6">
        <v>0</v>
      </c>
      <c r="W114" s="6">
        <v>0</v>
      </c>
      <c r="X114" s="6"/>
      <c r="Y114" s="6">
        <v>0.64498903210243319</v>
      </c>
      <c r="Z114" s="5"/>
    </row>
    <row r="115" spans="1:26" x14ac:dyDescent="0.25">
      <c r="A115" s="3"/>
      <c r="B115" s="3"/>
      <c r="C115" s="3"/>
      <c r="D115" s="3"/>
      <c r="E115" s="3"/>
      <c r="F115" s="25" t="s">
        <v>58</v>
      </c>
      <c r="G115" s="25" t="s">
        <v>23</v>
      </c>
      <c r="H115" s="25"/>
      <c r="I115" s="25"/>
      <c r="J115" s="25"/>
      <c r="K115" s="25"/>
      <c r="L115" s="25"/>
      <c r="M115" s="7">
        <v>0.44314355124791704</v>
      </c>
      <c r="N115" s="7">
        <v>0</v>
      </c>
      <c r="O115" s="7">
        <v>0.9948785760485308</v>
      </c>
      <c r="P115" s="7">
        <v>0.19174820036641776</v>
      </c>
      <c r="Q115" s="7">
        <v>0</v>
      </c>
      <c r="R115" s="7">
        <v>0</v>
      </c>
      <c r="S115" s="7">
        <v>0.65607885213145334</v>
      </c>
      <c r="T115" s="7">
        <v>0.14382251735126339</v>
      </c>
      <c r="U115" s="7">
        <v>0</v>
      </c>
      <c r="V115" s="7">
        <v>0</v>
      </c>
      <c r="W115" s="7">
        <v>0</v>
      </c>
      <c r="X115" s="7"/>
      <c r="Y115" s="7">
        <v>1.378306790861196E-2</v>
      </c>
      <c r="Z115" s="5"/>
    </row>
    <row r="116" spans="1:26" x14ac:dyDescent="0.25">
      <c r="A116" s="3"/>
      <c r="B116" s="3" t="s">
        <v>22</v>
      </c>
      <c r="C116" s="3" t="s">
        <v>23</v>
      </c>
      <c r="D116" s="3"/>
      <c r="E116" s="3" t="s">
        <v>31</v>
      </c>
      <c r="F116" s="13" t="s">
        <v>95</v>
      </c>
      <c r="G116" s="3" t="s">
        <v>25</v>
      </c>
      <c r="H116" s="3" t="s">
        <v>32</v>
      </c>
      <c r="I116" s="3" t="s">
        <v>96</v>
      </c>
      <c r="J116" s="3">
        <v>1150</v>
      </c>
      <c r="K116" s="3">
        <v>1150</v>
      </c>
      <c r="L116" s="3">
        <v>24</v>
      </c>
      <c r="M116" s="5">
        <v>53.288888888888891</v>
      </c>
      <c r="N116" s="5">
        <v>8.8888888888888878E-2</v>
      </c>
      <c r="O116" s="5">
        <v>29.546666666666667</v>
      </c>
      <c r="P116" s="5">
        <v>1.3033333333333332</v>
      </c>
      <c r="Q116" s="5">
        <v>0.04</v>
      </c>
      <c r="R116" s="5">
        <v>0.12222222222222226</v>
      </c>
      <c r="S116" s="5">
        <v>11.592222222222222</v>
      </c>
      <c r="T116" s="5">
        <v>4.2488888888888887</v>
      </c>
      <c r="U116" s="5">
        <v>0.15444444444444447</v>
      </c>
      <c r="V116" s="5">
        <v>0</v>
      </c>
      <c r="W116" s="14">
        <v>0</v>
      </c>
      <c r="X116" s="14">
        <v>99.989999999999981</v>
      </c>
      <c r="Y116" s="5">
        <v>0.59555036142167983</v>
      </c>
      <c r="Z116" s="5"/>
    </row>
    <row r="117" spans="1:26" x14ac:dyDescent="0.25">
      <c r="A117" s="3"/>
      <c r="B117" s="3" t="s">
        <v>22</v>
      </c>
      <c r="C117" s="3" t="s">
        <v>23</v>
      </c>
      <c r="D117" s="3"/>
      <c r="E117" s="3" t="s">
        <v>31</v>
      </c>
      <c r="F117" s="13" t="s">
        <v>95</v>
      </c>
      <c r="G117" s="3" t="s">
        <v>25</v>
      </c>
      <c r="H117" s="3" t="s">
        <v>34</v>
      </c>
      <c r="I117" s="3" t="s">
        <v>96</v>
      </c>
      <c r="J117" s="3">
        <v>1150</v>
      </c>
      <c r="K117" s="3">
        <v>1150</v>
      </c>
      <c r="L117" s="3">
        <v>24</v>
      </c>
      <c r="M117" s="5">
        <v>54.308888888888895</v>
      </c>
      <c r="N117" s="5">
        <v>9.8888888888888887E-2</v>
      </c>
      <c r="O117" s="5">
        <v>28.846666666666664</v>
      </c>
      <c r="P117" s="5">
        <v>1.3633333333333333</v>
      </c>
      <c r="Q117" s="5">
        <v>0.01</v>
      </c>
      <c r="R117" s="5">
        <v>0.11222222222222225</v>
      </c>
      <c r="S117" s="5">
        <v>10.902222222222223</v>
      </c>
      <c r="T117" s="5">
        <v>4.5588888888888892</v>
      </c>
      <c r="U117" s="5">
        <v>0.17444444444444446</v>
      </c>
      <c r="V117" s="5">
        <v>0</v>
      </c>
      <c r="W117" s="14">
        <v>0</v>
      </c>
      <c r="X117" s="14">
        <v>99.98</v>
      </c>
      <c r="Y117" s="5">
        <v>0.56314591466951247</v>
      </c>
      <c r="Z117" s="5"/>
    </row>
    <row r="118" spans="1:26" x14ac:dyDescent="0.25">
      <c r="A118" s="3"/>
      <c r="B118" s="3" t="s">
        <v>22</v>
      </c>
      <c r="C118" s="3" t="s">
        <v>23</v>
      </c>
      <c r="D118" s="3"/>
      <c r="E118" s="3" t="s">
        <v>31</v>
      </c>
      <c r="F118" s="13" t="s">
        <v>95</v>
      </c>
      <c r="G118" s="3" t="s">
        <v>25</v>
      </c>
      <c r="H118" s="3" t="s">
        <v>35</v>
      </c>
      <c r="I118" s="3" t="s">
        <v>96</v>
      </c>
      <c r="J118" s="3">
        <v>1150</v>
      </c>
      <c r="K118" s="3">
        <v>1150</v>
      </c>
      <c r="L118" s="3">
        <v>24</v>
      </c>
      <c r="M118" s="5">
        <v>53.298888888888889</v>
      </c>
      <c r="N118" s="5">
        <v>0.1088888888888889</v>
      </c>
      <c r="O118" s="5">
        <v>29.616666666666667</v>
      </c>
      <c r="P118" s="5">
        <v>1.2633333333333332</v>
      </c>
      <c r="Q118" s="5">
        <v>0.01</v>
      </c>
      <c r="R118" s="5">
        <v>0.11222222222222225</v>
      </c>
      <c r="S118" s="5">
        <v>11.602222222222224</v>
      </c>
      <c r="T118" s="5">
        <v>4.2388888888888889</v>
      </c>
      <c r="U118" s="5">
        <v>0.14444444444444446</v>
      </c>
      <c r="V118" s="5">
        <v>0</v>
      </c>
      <c r="W118" s="14">
        <v>0</v>
      </c>
      <c r="X118" s="14">
        <v>100.00000000000001</v>
      </c>
      <c r="Y118" s="5">
        <v>0.59667726335340632</v>
      </c>
      <c r="Z118" s="5"/>
    </row>
    <row r="119" spans="1:26" x14ac:dyDescent="0.25">
      <c r="A119" s="3"/>
      <c r="B119" s="3" t="s">
        <v>22</v>
      </c>
      <c r="C119" s="3" t="s">
        <v>23</v>
      </c>
      <c r="D119" s="3"/>
      <c r="E119" s="3" t="s">
        <v>31</v>
      </c>
      <c r="F119" s="13" t="s">
        <v>95</v>
      </c>
      <c r="G119" s="3" t="s">
        <v>25</v>
      </c>
      <c r="H119" s="3" t="s">
        <v>36</v>
      </c>
      <c r="I119" s="3" t="s">
        <v>96</v>
      </c>
      <c r="J119" s="3">
        <v>1150</v>
      </c>
      <c r="K119" s="3">
        <v>1150</v>
      </c>
      <c r="L119" s="3">
        <v>24</v>
      </c>
      <c r="M119" s="5">
        <v>55.528888888888893</v>
      </c>
      <c r="N119" s="5">
        <v>0.1088888888888889</v>
      </c>
      <c r="O119" s="5">
        <v>27.906666666666666</v>
      </c>
      <c r="P119" s="5">
        <v>1.4933333333333332</v>
      </c>
      <c r="Q119" s="5">
        <v>0.01</v>
      </c>
      <c r="R119" s="5">
        <v>0.10222222222222226</v>
      </c>
      <c r="S119" s="5">
        <v>9.9922222222222228</v>
      </c>
      <c r="T119" s="5">
        <v>5.028888888888889</v>
      </c>
      <c r="U119" s="5">
        <v>0.21444444444444447</v>
      </c>
      <c r="V119" s="5">
        <v>0</v>
      </c>
      <c r="W119" s="14">
        <v>0</v>
      </c>
      <c r="X119" s="14">
        <v>99.99</v>
      </c>
      <c r="Y119" s="5">
        <v>0.51645753154002594</v>
      </c>
      <c r="Z119" s="5"/>
    </row>
    <row r="120" spans="1:26" x14ac:dyDescent="0.25">
      <c r="A120" s="3"/>
      <c r="B120" s="3" t="s">
        <v>22</v>
      </c>
      <c r="C120" s="3" t="s">
        <v>23</v>
      </c>
      <c r="D120" s="3"/>
      <c r="E120" s="3" t="s">
        <v>31</v>
      </c>
      <c r="F120" s="13" t="s">
        <v>95</v>
      </c>
      <c r="G120" s="3" t="s">
        <v>25</v>
      </c>
      <c r="H120" s="3" t="s">
        <v>37</v>
      </c>
      <c r="I120" s="3" t="s">
        <v>96</v>
      </c>
      <c r="J120" s="3">
        <v>1150</v>
      </c>
      <c r="K120" s="3">
        <v>1150</v>
      </c>
      <c r="L120" s="3">
        <v>24</v>
      </c>
      <c r="M120" s="5">
        <v>54.898888888888891</v>
      </c>
      <c r="N120" s="5">
        <v>0.15888888888888889</v>
      </c>
      <c r="O120" s="5">
        <v>27.856666666666666</v>
      </c>
      <c r="P120" s="5">
        <v>1.8333333333333335</v>
      </c>
      <c r="Q120" s="5">
        <v>0.04</v>
      </c>
      <c r="R120" s="5">
        <v>0.22222222222222227</v>
      </c>
      <c r="S120" s="5">
        <v>10.262222222222222</v>
      </c>
      <c r="T120" s="5">
        <v>4.8388888888888886</v>
      </c>
      <c r="U120" s="5">
        <v>0.23444444444444446</v>
      </c>
      <c r="V120" s="5">
        <v>0.04</v>
      </c>
      <c r="W120" s="14">
        <v>0</v>
      </c>
      <c r="X120" s="14">
        <v>99.990000000000009</v>
      </c>
      <c r="Y120" s="5">
        <v>0.53178711162934289</v>
      </c>
      <c r="Z120" s="5"/>
    </row>
    <row r="121" spans="1:26" x14ac:dyDescent="0.25">
      <c r="A121" s="3"/>
      <c r="B121" s="3" t="s">
        <v>22</v>
      </c>
      <c r="C121" s="3" t="s">
        <v>23</v>
      </c>
      <c r="D121" s="3"/>
      <c r="E121" s="3" t="s">
        <v>31</v>
      </c>
      <c r="F121" s="13" t="s">
        <v>95</v>
      </c>
      <c r="G121" s="3" t="s">
        <v>25</v>
      </c>
      <c r="H121" s="3" t="s">
        <v>38</v>
      </c>
      <c r="I121" s="3" t="s">
        <v>96</v>
      </c>
      <c r="J121" s="3">
        <v>1150</v>
      </c>
      <c r="K121" s="3">
        <v>1150</v>
      </c>
      <c r="L121" s="3">
        <v>24</v>
      </c>
      <c r="M121" s="5">
        <v>54.958888888888893</v>
      </c>
      <c r="N121" s="5">
        <v>0.16888888888888889</v>
      </c>
      <c r="O121" s="5">
        <v>28.006666666666664</v>
      </c>
      <c r="P121" s="5">
        <v>1.7833333333333332</v>
      </c>
      <c r="Q121" s="5">
        <v>0.01</v>
      </c>
      <c r="R121" s="5">
        <v>0.22222222222222227</v>
      </c>
      <c r="S121" s="5">
        <v>10.322222222222223</v>
      </c>
      <c r="T121" s="5">
        <v>4.6488888888888891</v>
      </c>
      <c r="U121" s="5">
        <v>0.22444444444444447</v>
      </c>
      <c r="V121" s="5">
        <v>0.05</v>
      </c>
      <c r="W121" s="14">
        <v>0</v>
      </c>
      <c r="X121" s="14">
        <v>99.999999999999986</v>
      </c>
      <c r="Y121" s="5">
        <v>0.54322078566864274</v>
      </c>
      <c r="Z121" s="5"/>
    </row>
    <row r="122" spans="1:26" x14ac:dyDescent="0.25">
      <c r="A122" s="3"/>
      <c r="B122" s="73" t="s">
        <v>22</v>
      </c>
      <c r="C122" s="73" t="s">
        <v>23</v>
      </c>
      <c r="D122" s="73"/>
      <c r="E122" s="73" t="s">
        <v>31</v>
      </c>
      <c r="F122" s="79" t="s">
        <v>95</v>
      </c>
      <c r="G122" s="73" t="s">
        <v>25</v>
      </c>
      <c r="H122" s="73" t="s">
        <v>39</v>
      </c>
      <c r="I122" s="73" t="s">
        <v>96</v>
      </c>
      <c r="J122" s="73">
        <v>1150</v>
      </c>
      <c r="K122" s="73">
        <v>1150</v>
      </c>
      <c r="L122" s="73">
        <v>24</v>
      </c>
      <c r="M122" s="80">
        <v>55.278888888888893</v>
      </c>
      <c r="N122" s="80">
        <v>0.28888888888888892</v>
      </c>
      <c r="O122" s="80">
        <v>26.156666666666666</v>
      </c>
      <c r="P122" s="76">
        <v>3.2033333333333336</v>
      </c>
      <c r="Q122" s="80">
        <v>0.05</v>
      </c>
      <c r="R122" s="80">
        <v>0.59222222222222221</v>
      </c>
      <c r="S122" s="80">
        <v>9.8822222222222234</v>
      </c>
      <c r="T122" s="80">
        <v>4.5988888888888892</v>
      </c>
      <c r="U122" s="80">
        <v>0.30444444444444446</v>
      </c>
      <c r="V122" s="80">
        <v>0.04</v>
      </c>
      <c r="W122" s="80">
        <v>0</v>
      </c>
      <c r="X122" s="80">
        <v>100</v>
      </c>
      <c r="Y122" s="81">
        <v>0.53225615628511724</v>
      </c>
      <c r="Z122" s="5"/>
    </row>
    <row r="123" spans="1:26" x14ac:dyDescent="0.25">
      <c r="A123" s="3"/>
      <c r="B123" s="3" t="s">
        <v>22</v>
      </c>
      <c r="C123" s="3" t="s">
        <v>23</v>
      </c>
      <c r="D123" s="3"/>
      <c r="E123" s="3" t="s">
        <v>31</v>
      </c>
      <c r="F123" s="13" t="s">
        <v>95</v>
      </c>
      <c r="G123" s="3" t="s">
        <v>25</v>
      </c>
      <c r="H123" s="3" t="s">
        <v>40</v>
      </c>
      <c r="I123" s="3" t="s">
        <v>96</v>
      </c>
      <c r="J123" s="3">
        <v>1150</v>
      </c>
      <c r="K123" s="3">
        <v>1150</v>
      </c>
      <c r="L123" s="3">
        <v>24</v>
      </c>
      <c r="M123" s="5">
        <v>55.128888888888895</v>
      </c>
      <c r="N123" s="5">
        <v>0.11888888888888888</v>
      </c>
      <c r="O123" s="5">
        <v>28.146666666666665</v>
      </c>
      <c r="P123" s="5">
        <v>1.4533333333333331</v>
      </c>
      <c r="Q123" s="5">
        <v>0.01</v>
      </c>
      <c r="R123" s="5">
        <v>0.10222222222222226</v>
      </c>
      <c r="S123" s="5">
        <v>10.262222222222222</v>
      </c>
      <c r="T123" s="5">
        <v>4.9688888888888894</v>
      </c>
      <c r="U123" s="5">
        <v>0.20444444444444446</v>
      </c>
      <c r="V123" s="5">
        <v>0</v>
      </c>
      <c r="W123" s="14">
        <v>0</v>
      </c>
      <c r="X123" s="14">
        <v>100.00000000000003</v>
      </c>
      <c r="Y123" s="5">
        <v>0.52634510097233922</v>
      </c>
      <c r="Z123" s="5"/>
    </row>
    <row r="124" spans="1:26" x14ac:dyDescent="0.25">
      <c r="A124" s="3"/>
      <c r="B124" s="73" t="s">
        <v>22</v>
      </c>
      <c r="C124" s="73" t="s">
        <v>23</v>
      </c>
      <c r="D124" s="73"/>
      <c r="E124" s="73" t="s">
        <v>31</v>
      </c>
      <c r="F124" s="79" t="s">
        <v>95</v>
      </c>
      <c r="G124" s="73" t="s">
        <v>25</v>
      </c>
      <c r="H124" s="73" t="s">
        <v>41</v>
      </c>
      <c r="I124" s="73" t="s">
        <v>96</v>
      </c>
      <c r="J124" s="73">
        <v>1150</v>
      </c>
      <c r="K124" s="73">
        <v>1150</v>
      </c>
      <c r="L124" s="73">
        <v>24</v>
      </c>
      <c r="M124" s="81">
        <v>55.858888888888892</v>
      </c>
      <c r="N124" s="81">
        <v>0.24888888888888888</v>
      </c>
      <c r="O124" s="81">
        <v>26.756666666666664</v>
      </c>
      <c r="P124" s="82">
        <v>2.1233333333333335</v>
      </c>
      <c r="Q124" s="81">
        <v>0.01</v>
      </c>
      <c r="R124" s="81">
        <v>0.43222222222222229</v>
      </c>
      <c r="S124" s="81">
        <v>9.6922222222222238</v>
      </c>
      <c r="T124" s="81">
        <v>5.0088888888888894</v>
      </c>
      <c r="U124" s="81">
        <v>0.2844444444444445</v>
      </c>
      <c r="V124" s="81">
        <v>0</v>
      </c>
      <c r="W124" s="80">
        <v>0</v>
      </c>
      <c r="X124" s="80">
        <v>100.02</v>
      </c>
      <c r="Y124" s="83">
        <v>0.50758514176481184</v>
      </c>
      <c r="Z124" s="5"/>
    </row>
    <row r="125" spans="1:26" x14ac:dyDescent="0.25">
      <c r="A125" s="3"/>
      <c r="B125" s="3" t="s">
        <v>22</v>
      </c>
      <c r="C125" s="3" t="s">
        <v>23</v>
      </c>
      <c r="D125" s="3"/>
      <c r="E125" s="3" t="s">
        <v>31</v>
      </c>
      <c r="F125" s="13" t="s">
        <v>95</v>
      </c>
      <c r="G125" s="3" t="s">
        <v>25</v>
      </c>
      <c r="H125" s="3" t="s">
        <v>42</v>
      </c>
      <c r="I125" s="3" t="s">
        <v>96</v>
      </c>
      <c r="J125" s="3">
        <v>1150</v>
      </c>
      <c r="K125" s="3">
        <v>1150</v>
      </c>
      <c r="L125" s="3">
        <v>24</v>
      </c>
      <c r="M125" s="5">
        <v>56.708888888888893</v>
      </c>
      <c r="N125" s="5">
        <v>0.1388888888888889</v>
      </c>
      <c r="O125" s="5">
        <v>26.836666666666666</v>
      </c>
      <c r="P125" s="5">
        <v>1.5833333333333335</v>
      </c>
      <c r="Q125" s="5">
        <v>0.01</v>
      </c>
      <c r="R125" s="5">
        <v>0.16222222222222227</v>
      </c>
      <c r="S125" s="5">
        <v>9.1322222222222234</v>
      </c>
      <c r="T125" s="5">
        <v>5.5488888888888894</v>
      </c>
      <c r="U125" s="5">
        <v>0.27444444444444449</v>
      </c>
      <c r="V125" s="5">
        <v>0</v>
      </c>
      <c r="W125" s="14">
        <v>0</v>
      </c>
      <c r="X125" s="14">
        <v>100</v>
      </c>
      <c r="Y125" s="5">
        <v>0.46831846680779138</v>
      </c>
      <c r="Z125" s="5"/>
    </row>
    <row r="126" spans="1:26" x14ac:dyDescent="0.25">
      <c r="A126" s="3"/>
      <c r="B126" s="3" t="s">
        <v>22</v>
      </c>
      <c r="C126" s="3" t="s">
        <v>23</v>
      </c>
      <c r="D126" s="3"/>
      <c r="E126" s="3" t="s">
        <v>31</v>
      </c>
      <c r="F126" s="13" t="s">
        <v>95</v>
      </c>
      <c r="G126" s="3" t="s">
        <v>25</v>
      </c>
      <c r="H126" s="3" t="s">
        <v>43</v>
      </c>
      <c r="I126" s="3" t="s">
        <v>96</v>
      </c>
      <c r="J126" s="3">
        <v>1150</v>
      </c>
      <c r="K126" s="3">
        <v>1150</v>
      </c>
      <c r="L126" s="3">
        <v>24</v>
      </c>
      <c r="M126" s="5">
        <v>56.988888888888894</v>
      </c>
      <c r="N126" s="5">
        <v>0.12888888888888889</v>
      </c>
      <c r="O126" s="5">
        <v>26.896666666666665</v>
      </c>
      <c r="P126" s="5">
        <v>1.4033333333333333</v>
      </c>
      <c r="Q126" s="5">
        <v>0.01</v>
      </c>
      <c r="R126" s="5">
        <v>0.10222222222222226</v>
      </c>
      <c r="S126" s="5">
        <v>8.9722222222222232</v>
      </c>
      <c r="T126" s="5">
        <v>5.6688888888888886</v>
      </c>
      <c r="U126" s="5">
        <v>0.23444444444444446</v>
      </c>
      <c r="V126" s="5">
        <v>0</v>
      </c>
      <c r="W126" s="14">
        <v>0</v>
      </c>
      <c r="X126" s="14">
        <v>100.01</v>
      </c>
      <c r="Y126" s="5">
        <v>0.45988881587571989</v>
      </c>
      <c r="Z126" s="5"/>
    </row>
    <row r="127" spans="1:26" x14ac:dyDescent="0.25">
      <c r="A127" s="3"/>
      <c r="B127" s="3" t="s">
        <v>22</v>
      </c>
      <c r="C127" s="3" t="s">
        <v>23</v>
      </c>
      <c r="D127" s="3"/>
      <c r="E127" s="3" t="s">
        <v>31</v>
      </c>
      <c r="F127" s="13" t="s">
        <v>95</v>
      </c>
      <c r="G127" s="3" t="s">
        <v>25</v>
      </c>
      <c r="H127" s="3" t="s">
        <v>44</v>
      </c>
      <c r="I127" s="3" t="s">
        <v>96</v>
      </c>
      <c r="J127" s="3">
        <v>1150</v>
      </c>
      <c r="K127" s="3">
        <v>1150</v>
      </c>
      <c r="L127" s="3">
        <v>24</v>
      </c>
      <c r="M127" s="5">
        <v>57.028888888888893</v>
      </c>
      <c r="N127" s="5">
        <v>0.16888888888888889</v>
      </c>
      <c r="O127" s="5">
        <v>26.296666666666667</v>
      </c>
      <c r="P127" s="5">
        <v>1.9333333333333336</v>
      </c>
      <c r="Q127" s="5">
        <v>0.01</v>
      </c>
      <c r="R127" s="5">
        <v>0.29222222222222227</v>
      </c>
      <c r="S127" s="5">
        <v>8.9022222222222229</v>
      </c>
      <c r="T127" s="5">
        <v>5.4788888888888891</v>
      </c>
      <c r="U127" s="5">
        <v>0.2844444444444445</v>
      </c>
      <c r="V127" s="5">
        <v>0</v>
      </c>
      <c r="W127" s="14">
        <v>0</v>
      </c>
      <c r="X127" s="14">
        <v>100.00000000000001</v>
      </c>
      <c r="Y127" s="5">
        <v>0.46474026608511959</v>
      </c>
      <c r="Z127" s="5"/>
    </row>
    <row r="128" spans="1:26" x14ac:dyDescent="0.25">
      <c r="A128" s="3"/>
      <c r="B128" s="3" t="s">
        <v>22</v>
      </c>
      <c r="C128" s="3" t="s">
        <v>23</v>
      </c>
      <c r="D128" s="3"/>
      <c r="E128" s="3" t="s">
        <v>31</v>
      </c>
      <c r="F128" s="13" t="s">
        <v>95</v>
      </c>
      <c r="G128" s="3" t="s">
        <v>25</v>
      </c>
      <c r="H128" s="3" t="s">
        <v>74</v>
      </c>
      <c r="I128" s="3" t="s">
        <v>96</v>
      </c>
      <c r="J128" s="3">
        <v>1150</v>
      </c>
      <c r="K128" s="3">
        <v>1150</v>
      </c>
      <c r="L128" s="3">
        <v>24</v>
      </c>
      <c r="M128" s="5">
        <v>55.148888888888891</v>
      </c>
      <c r="N128" s="5">
        <v>0.12888888888888889</v>
      </c>
      <c r="O128" s="5">
        <v>28.166666666666664</v>
      </c>
      <c r="P128" s="5">
        <v>1.3833333333333333</v>
      </c>
      <c r="Q128" s="5">
        <v>0.01</v>
      </c>
      <c r="R128" s="5">
        <v>0.12222222222222226</v>
      </c>
      <c r="S128" s="5">
        <v>10.242222222222223</v>
      </c>
      <c r="T128" s="5">
        <v>4.9988888888888887</v>
      </c>
      <c r="U128" s="5">
        <v>0.19444444444444448</v>
      </c>
      <c r="V128" s="5">
        <v>0</v>
      </c>
      <c r="W128" s="14">
        <v>0</v>
      </c>
      <c r="X128" s="14">
        <v>99.999999999999986</v>
      </c>
      <c r="Y128" s="5">
        <v>0.52471700324282489</v>
      </c>
      <c r="Z128" s="5"/>
    </row>
    <row r="129" spans="1:26" x14ac:dyDescent="0.25">
      <c r="A129" s="3"/>
      <c r="B129" s="3" t="s">
        <v>22</v>
      </c>
      <c r="C129" s="3" t="s">
        <v>23</v>
      </c>
      <c r="D129" s="3"/>
      <c r="E129" s="3" t="s">
        <v>31</v>
      </c>
      <c r="F129" s="13" t="s">
        <v>95</v>
      </c>
      <c r="G129" s="3" t="s">
        <v>25</v>
      </c>
      <c r="H129" s="3" t="s">
        <v>75</v>
      </c>
      <c r="I129" s="3" t="s">
        <v>96</v>
      </c>
      <c r="J129" s="3">
        <v>1150</v>
      </c>
      <c r="K129" s="3">
        <v>1150</v>
      </c>
      <c r="L129" s="3">
        <v>24</v>
      </c>
      <c r="M129" s="5">
        <v>55.388888888888893</v>
      </c>
      <c r="N129" s="5">
        <v>0.12888888888888889</v>
      </c>
      <c r="O129" s="5">
        <v>27.956666666666667</v>
      </c>
      <c r="P129" s="5">
        <v>1.4233333333333333</v>
      </c>
      <c r="Q129" s="5">
        <v>0.01</v>
      </c>
      <c r="R129" s="5">
        <v>0.11222222222222225</v>
      </c>
      <c r="S129" s="5">
        <v>10.122222222222224</v>
      </c>
      <c r="T129" s="5">
        <v>5.0488888888888894</v>
      </c>
      <c r="U129" s="5">
        <v>0.20444444444444446</v>
      </c>
      <c r="V129" s="5">
        <v>0</v>
      </c>
      <c r="W129" s="14">
        <v>0</v>
      </c>
      <c r="X129" s="14">
        <v>100.00000000000001</v>
      </c>
      <c r="Y129" s="5">
        <v>0.51903771957146394</v>
      </c>
      <c r="Z129" s="5"/>
    </row>
    <row r="130" spans="1:26" x14ac:dyDescent="0.25">
      <c r="A130" s="3"/>
      <c r="B130" s="73" t="s">
        <v>22</v>
      </c>
      <c r="C130" s="73" t="s">
        <v>23</v>
      </c>
      <c r="D130" s="73"/>
      <c r="E130" s="73" t="s">
        <v>31</v>
      </c>
      <c r="F130" s="79" t="s">
        <v>95</v>
      </c>
      <c r="G130" s="73" t="s">
        <v>25</v>
      </c>
      <c r="H130" s="73" t="s">
        <v>76</v>
      </c>
      <c r="I130" s="73" t="s">
        <v>96</v>
      </c>
      <c r="J130" s="73">
        <v>1150</v>
      </c>
      <c r="K130" s="73">
        <v>1150</v>
      </c>
      <c r="L130" s="73">
        <v>24</v>
      </c>
      <c r="M130" s="81">
        <v>55.038888888888891</v>
      </c>
      <c r="N130" s="81">
        <v>0.14888888888888888</v>
      </c>
      <c r="O130" s="81">
        <v>27.306666666666665</v>
      </c>
      <c r="P130" s="82">
        <v>2.2033333333333331</v>
      </c>
      <c r="Q130" s="81">
        <v>0.01</v>
      </c>
      <c r="R130" s="81">
        <v>0.30222222222222228</v>
      </c>
      <c r="S130" s="81">
        <v>10.452222222222224</v>
      </c>
      <c r="T130" s="81">
        <v>4.7088888888888887</v>
      </c>
      <c r="U130" s="81">
        <v>0.20444444444444446</v>
      </c>
      <c r="V130" s="81">
        <v>0</v>
      </c>
      <c r="W130" s="80">
        <v>0</v>
      </c>
      <c r="X130" s="80">
        <v>99.98</v>
      </c>
      <c r="Y130" s="84">
        <v>0.5439148579314167</v>
      </c>
      <c r="Z130" s="5"/>
    </row>
    <row r="131" spans="1:26" x14ac:dyDescent="0.25">
      <c r="A131" s="3"/>
      <c r="B131" s="3" t="s">
        <v>22</v>
      </c>
      <c r="C131" s="3" t="s">
        <v>23</v>
      </c>
      <c r="D131" s="3"/>
      <c r="E131" s="3" t="s">
        <v>31</v>
      </c>
      <c r="F131" s="13" t="s">
        <v>95</v>
      </c>
      <c r="G131" s="3" t="s">
        <v>25</v>
      </c>
      <c r="H131" s="3" t="s">
        <v>97</v>
      </c>
      <c r="I131" s="3" t="s">
        <v>96</v>
      </c>
      <c r="J131" s="3">
        <v>1150</v>
      </c>
      <c r="K131" s="3">
        <v>1150</v>
      </c>
      <c r="L131" s="3">
        <v>24</v>
      </c>
      <c r="M131" s="5">
        <v>49.86888888888889</v>
      </c>
      <c r="N131" s="5">
        <v>6.8888888888888888E-2</v>
      </c>
      <c r="O131" s="5">
        <v>31.956666666666667</v>
      </c>
      <c r="P131" s="5">
        <v>1.2833333333333332</v>
      </c>
      <c r="Q131" s="5">
        <v>0.01</v>
      </c>
      <c r="R131" s="5">
        <v>9.2222222222222261E-2</v>
      </c>
      <c r="S131" s="5">
        <v>14.142222222222223</v>
      </c>
      <c r="T131" s="5">
        <v>2.858888888888889</v>
      </c>
      <c r="U131" s="5">
        <v>0.10444444444444446</v>
      </c>
      <c r="V131" s="5">
        <v>0</v>
      </c>
      <c r="W131" s="14">
        <v>0</v>
      </c>
      <c r="X131" s="14">
        <v>99.99</v>
      </c>
      <c r="Y131" s="8">
        <v>0.72748415917252141</v>
      </c>
      <c r="Z131" s="5"/>
    </row>
    <row r="132" spans="1:26" x14ac:dyDescent="0.25">
      <c r="A132" s="3"/>
      <c r="B132" s="3" t="s">
        <v>22</v>
      </c>
      <c r="C132" s="3" t="s">
        <v>23</v>
      </c>
      <c r="D132" s="3"/>
      <c r="E132" s="3" t="s">
        <v>31</v>
      </c>
      <c r="F132" s="13" t="s">
        <v>95</v>
      </c>
      <c r="G132" s="3" t="s">
        <v>25</v>
      </c>
      <c r="H132" s="3" t="s">
        <v>45</v>
      </c>
      <c r="I132" s="3" t="s">
        <v>96</v>
      </c>
      <c r="J132" s="3">
        <v>1150</v>
      </c>
      <c r="K132" s="3">
        <v>1150</v>
      </c>
      <c r="L132" s="3">
        <v>24</v>
      </c>
      <c r="M132" s="5">
        <v>54.548888888888889</v>
      </c>
      <c r="N132" s="5">
        <v>9.8888888888888887E-2</v>
      </c>
      <c r="O132" s="5">
        <v>28.586666666666666</v>
      </c>
      <c r="P132" s="5">
        <v>1.3933333333333335</v>
      </c>
      <c r="Q132" s="5">
        <v>0.01</v>
      </c>
      <c r="R132" s="5">
        <v>0.13222222222222227</v>
      </c>
      <c r="S132" s="5">
        <v>10.622222222222224</v>
      </c>
      <c r="T132" s="5">
        <v>4.8088888888888892</v>
      </c>
      <c r="U132" s="5">
        <v>0.20444444444444446</v>
      </c>
      <c r="V132" s="5">
        <v>0</v>
      </c>
      <c r="W132" s="14">
        <v>0</v>
      </c>
      <c r="X132" s="14">
        <v>100.01</v>
      </c>
      <c r="Y132" s="8">
        <v>0.54284727450689485</v>
      </c>
      <c r="Z132" s="5"/>
    </row>
    <row r="133" spans="1:26" x14ac:dyDescent="0.25">
      <c r="A133" s="3"/>
      <c r="B133" s="3" t="s">
        <v>22</v>
      </c>
      <c r="C133" s="3" t="s">
        <v>23</v>
      </c>
      <c r="D133" s="3"/>
      <c r="E133" s="3" t="s">
        <v>31</v>
      </c>
      <c r="F133" s="13" t="s">
        <v>95</v>
      </c>
      <c r="G133" s="3" t="s">
        <v>25</v>
      </c>
      <c r="H133" s="3" t="s">
        <v>46</v>
      </c>
      <c r="I133" s="3" t="s">
        <v>96</v>
      </c>
      <c r="J133" s="3">
        <v>1150</v>
      </c>
      <c r="K133" s="3">
        <v>1150</v>
      </c>
      <c r="L133" s="3">
        <v>24</v>
      </c>
      <c r="M133" s="5">
        <v>53.058888888888895</v>
      </c>
      <c r="N133" s="5">
        <v>0.1088888888888889</v>
      </c>
      <c r="O133" s="5">
        <v>29.666666666666664</v>
      </c>
      <c r="P133" s="5">
        <v>1.3933333333333335</v>
      </c>
      <c r="Q133" s="5">
        <v>0.01</v>
      </c>
      <c r="R133" s="5">
        <v>0.11222222222222225</v>
      </c>
      <c r="S133" s="5">
        <v>11.562222222222223</v>
      </c>
      <c r="T133" s="5">
        <v>4.2388888888888889</v>
      </c>
      <c r="U133" s="5">
        <v>0.19444444444444448</v>
      </c>
      <c r="V133" s="5">
        <v>0</v>
      </c>
      <c r="W133" s="14">
        <v>0</v>
      </c>
      <c r="X133" s="14">
        <v>99.95</v>
      </c>
      <c r="Y133" s="8">
        <v>0.59402343208785746</v>
      </c>
      <c r="Z133" s="5"/>
    </row>
    <row r="134" spans="1:26" x14ac:dyDescent="0.25">
      <c r="A134" s="3"/>
      <c r="B134" s="3"/>
      <c r="C134" s="3"/>
      <c r="D134" s="3"/>
      <c r="E134" s="3"/>
      <c r="F134" s="16" t="s">
        <v>27</v>
      </c>
      <c r="G134" s="16" t="s">
        <v>23</v>
      </c>
      <c r="H134" s="3"/>
      <c r="I134" s="3"/>
      <c r="J134" s="3"/>
      <c r="K134" s="3"/>
      <c r="L134" s="3"/>
      <c r="M134" s="17">
        <v>55.08594771241831</v>
      </c>
      <c r="N134" s="17">
        <v>0.14359477124183007</v>
      </c>
      <c r="O134" s="17">
        <v>27.914901960784309</v>
      </c>
      <c r="P134" s="17">
        <v>1.678627450980392</v>
      </c>
      <c r="Q134" s="17">
        <v>1.5882352941176476E-2</v>
      </c>
      <c r="R134" s="17">
        <v>0.19751633986928113</v>
      </c>
      <c r="S134" s="17">
        <v>10.265751633986932</v>
      </c>
      <c r="T134" s="17">
        <v>4.8612418300653601</v>
      </c>
      <c r="U134" s="17">
        <v>0.2197385620915033</v>
      </c>
      <c r="V134" s="17">
        <v>7.6470588235294122E-3</v>
      </c>
      <c r="W134" s="17">
        <v>0</v>
      </c>
      <c r="X134" s="17"/>
      <c r="Y134" s="17">
        <v>0.530479120556692</v>
      </c>
      <c r="Z134" s="5"/>
    </row>
    <row r="135" spans="1:26" x14ac:dyDescent="0.25">
      <c r="A135" s="3"/>
      <c r="B135" s="3"/>
      <c r="C135" s="3"/>
      <c r="D135" s="3"/>
      <c r="E135" s="3"/>
      <c r="F135" s="25" t="s">
        <v>28</v>
      </c>
      <c r="G135" s="16" t="s">
        <v>23</v>
      </c>
      <c r="H135" s="3"/>
      <c r="I135" s="3"/>
      <c r="J135" s="3"/>
      <c r="K135" s="3"/>
      <c r="L135" s="3"/>
      <c r="M135" s="26">
        <v>1.184170409537213</v>
      </c>
      <c r="N135" s="26">
        <v>5.3399162804629113E-2</v>
      </c>
      <c r="O135" s="26">
        <v>1.1095733149172571</v>
      </c>
      <c r="P135" s="26">
        <v>0.48704616884668717</v>
      </c>
      <c r="Q135" s="26">
        <v>1.3256518929102285E-2</v>
      </c>
      <c r="R135" s="26">
        <v>0.13811759695359338</v>
      </c>
      <c r="S135" s="26">
        <v>0.83613651080782403</v>
      </c>
      <c r="T135" s="26">
        <v>0.43328006837040045</v>
      </c>
      <c r="U135" s="26">
        <v>4.5568306839680849E-2</v>
      </c>
      <c r="V135" s="26">
        <v>1.7149858514250882E-2</v>
      </c>
      <c r="W135" s="26">
        <v>0</v>
      </c>
      <c r="X135" s="17"/>
      <c r="Y135" s="26">
        <v>4.2044353160650659E-2</v>
      </c>
      <c r="Z135" s="5"/>
    </row>
    <row r="136" spans="1:26" x14ac:dyDescent="0.25">
      <c r="A136" s="3"/>
      <c r="B136" s="3" t="s">
        <v>30</v>
      </c>
      <c r="C136" s="24" t="s">
        <v>26</v>
      </c>
      <c r="D136" s="3" t="s">
        <v>90</v>
      </c>
      <c r="E136" s="3" t="s">
        <v>91</v>
      </c>
      <c r="F136" s="13" t="s">
        <v>118</v>
      </c>
      <c r="G136" s="13" t="s">
        <v>25</v>
      </c>
      <c r="H136" s="13" t="s">
        <v>32</v>
      </c>
      <c r="I136" s="13" t="s">
        <v>33</v>
      </c>
      <c r="J136" s="13">
        <v>1170</v>
      </c>
      <c r="K136" s="13">
        <v>1170</v>
      </c>
      <c r="L136" s="13">
        <v>24</v>
      </c>
      <c r="M136" s="27">
        <v>55.451999999999998</v>
      </c>
      <c r="N136" s="27">
        <v>0.60199999999999998</v>
      </c>
      <c r="O136" s="27">
        <v>21.984999999999999</v>
      </c>
      <c r="P136" s="27">
        <v>6.8579999999999997</v>
      </c>
      <c r="Q136" s="27">
        <v>0.122</v>
      </c>
      <c r="R136" s="27">
        <v>1.4810000000000001</v>
      </c>
      <c r="S136" s="27">
        <v>9.25</v>
      </c>
      <c r="T136" s="27">
        <v>3.698</v>
      </c>
      <c r="U136" s="27">
        <v>0.44</v>
      </c>
      <c r="V136" s="27">
        <v>0.17699999999999999</v>
      </c>
      <c r="W136" s="27">
        <v>3.0000000000000001E-3</v>
      </c>
      <c r="X136" s="28">
        <v>100.06799999999998</v>
      </c>
      <c r="Y136" s="29">
        <v>0.56177613299769114</v>
      </c>
      <c r="Z136" s="5"/>
    </row>
    <row r="137" spans="1:26" x14ac:dyDescent="0.25">
      <c r="A137" s="3"/>
      <c r="B137" s="3" t="s">
        <v>30</v>
      </c>
      <c r="C137" s="24" t="s">
        <v>26</v>
      </c>
      <c r="D137" s="3" t="s">
        <v>90</v>
      </c>
      <c r="E137" s="3" t="s">
        <v>91</v>
      </c>
      <c r="F137" s="13" t="s">
        <v>118</v>
      </c>
      <c r="G137" s="13" t="s">
        <v>25</v>
      </c>
      <c r="H137" s="13" t="s">
        <v>34</v>
      </c>
      <c r="I137" s="13" t="s">
        <v>33</v>
      </c>
      <c r="J137" s="13">
        <v>1170</v>
      </c>
      <c r="K137" s="13">
        <v>1170</v>
      </c>
      <c r="L137" s="13">
        <v>24</v>
      </c>
      <c r="M137" s="27">
        <v>54.581000000000003</v>
      </c>
      <c r="N137" s="27">
        <v>0.36699999999999999</v>
      </c>
      <c r="O137" s="27">
        <v>24.763999999999999</v>
      </c>
      <c r="P137" s="27">
        <v>3.754</v>
      </c>
      <c r="Q137" s="27">
        <v>6.5000000000000002E-2</v>
      </c>
      <c r="R137" s="27">
        <v>0.77800000000000002</v>
      </c>
      <c r="S137" s="27">
        <v>10.473000000000001</v>
      </c>
      <c r="T137" s="27">
        <v>4.0430000000000001</v>
      </c>
      <c r="U137" s="27">
        <v>0.23699999999999999</v>
      </c>
      <c r="V137" s="27">
        <v>3.9E-2</v>
      </c>
      <c r="W137" s="27">
        <v>3.0000000000000001E-3</v>
      </c>
      <c r="X137" s="28">
        <v>99.104000000000013</v>
      </c>
      <c r="Y137" s="29">
        <v>0.57954004768900169</v>
      </c>
      <c r="Z137" s="5"/>
    </row>
    <row r="138" spans="1:26" x14ac:dyDescent="0.25">
      <c r="A138" s="3"/>
      <c r="B138" s="3" t="s">
        <v>30</v>
      </c>
      <c r="C138" s="24" t="s">
        <v>26</v>
      </c>
      <c r="D138" s="3" t="s">
        <v>90</v>
      </c>
      <c r="E138" s="3" t="s">
        <v>91</v>
      </c>
      <c r="F138" s="13" t="s">
        <v>118</v>
      </c>
      <c r="G138" s="13" t="s">
        <v>25</v>
      </c>
      <c r="H138" s="13" t="s">
        <v>65</v>
      </c>
      <c r="I138" s="13" t="s">
        <v>33</v>
      </c>
      <c r="J138" s="13">
        <v>1170</v>
      </c>
      <c r="K138" s="13">
        <v>1170</v>
      </c>
      <c r="L138" s="13">
        <v>24</v>
      </c>
      <c r="M138" s="27">
        <v>54.058</v>
      </c>
      <c r="N138" s="27">
        <v>0.16</v>
      </c>
      <c r="O138" s="27">
        <v>27.298999999999999</v>
      </c>
      <c r="P138" s="27">
        <v>2.6850000000000001</v>
      </c>
      <c r="Q138" s="27">
        <v>2.5000000000000001E-2</v>
      </c>
      <c r="R138" s="27">
        <v>0.42199999999999999</v>
      </c>
      <c r="S138" s="27">
        <v>11.717000000000001</v>
      </c>
      <c r="T138" s="27">
        <v>3.7949999999999999</v>
      </c>
      <c r="U138" s="27">
        <v>0.20100000000000001</v>
      </c>
      <c r="V138" s="27">
        <v>7.3999999999999996E-2</v>
      </c>
      <c r="W138" s="27">
        <v>0</v>
      </c>
      <c r="X138" s="28">
        <v>100.43599999999999</v>
      </c>
      <c r="Y138" s="29">
        <v>0.62246350781508686</v>
      </c>
      <c r="Z138" s="5"/>
    </row>
    <row r="139" spans="1:26" x14ac:dyDescent="0.25">
      <c r="A139" s="3"/>
      <c r="B139" s="3" t="s">
        <v>30</v>
      </c>
      <c r="C139" s="24" t="s">
        <v>26</v>
      </c>
      <c r="D139" s="3" t="s">
        <v>90</v>
      </c>
      <c r="E139" s="3" t="s">
        <v>91</v>
      </c>
      <c r="F139" s="13" t="s">
        <v>118</v>
      </c>
      <c r="G139" s="13" t="s">
        <v>25</v>
      </c>
      <c r="H139" s="13" t="s">
        <v>92</v>
      </c>
      <c r="I139" s="13" t="s">
        <v>33</v>
      </c>
      <c r="J139" s="13">
        <v>1170</v>
      </c>
      <c r="K139" s="13">
        <v>1170</v>
      </c>
      <c r="L139" s="13">
        <v>24</v>
      </c>
      <c r="M139" s="27">
        <v>56.087000000000003</v>
      </c>
      <c r="N139" s="27">
        <v>5.0000000000000001E-3</v>
      </c>
      <c r="O139" s="27">
        <v>29.17</v>
      </c>
      <c r="P139" s="27">
        <v>0.748</v>
      </c>
      <c r="Q139" s="27">
        <v>3.5999999999999997E-2</v>
      </c>
      <c r="R139" s="27">
        <v>0.06</v>
      </c>
      <c r="S139" s="27">
        <v>11.06</v>
      </c>
      <c r="T139" s="27">
        <v>4.508</v>
      </c>
      <c r="U139" s="27">
        <v>0.16700000000000001</v>
      </c>
      <c r="V139" s="27">
        <v>0.01</v>
      </c>
      <c r="W139" s="27">
        <v>0</v>
      </c>
      <c r="X139" s="28">
        <v>101.85100000000001</v>
      </c>
      <c r="Y139" s="29">
        <v>0.56962373864778115</v>
      </c>
      <c r="Z139" s="5"/>
    </row>
    <row r="140" spans="1:26" x14ac:dyDescent="0.25">
      <c r="A140" s="3"/>
      <c r="B140" s="3" t="s">
        <v>30</v>
      </c>
      <c r="C140" s="24" t="s">
        <v>26</v>
      </c>
      <c r="D140" s="3" t="s">
        <v>90</v>
      </c>
      <c r="E140" s="3" t="s">
        <v>91</v>
      </c>
      <c r="F140" s="13" t="s">
        <v>118</v>
      </c>
      <c r="G140" s="13" t="s">
        <v>25</v>
      </c>
      <c r="H140" s="13" t="s">
        <v>36</v>
      </c>
      <c r="I140" s="13" t="s">
        <v>33</v>
      </c>
      <c r="J140" s="13">
        <v>1170</v>
      </c>
      <c r="K140" s="13">
        <v>1170</v>
      </c>
      <c r="L140" s="13">
        <v>24</v>
      </c>
      <c r="M140" s="27">
        <v>55.817999999999998</v>
      </c>
      <c r="N140" s="27">
        <v>0.314</v>
      </c>
      <c r="O140" s="27">
        <v>26.334</v>
      </c>
      <c r="P140" s="27">
        <v>3.0790000000000002</v>
      </c>
      <c r="Q140" s="27">
        <v>2.8000000000000001E-2</v>
      </c>
      <c r="R140" s="27">
        <v>0.50800000000000001</v>
      </c>
      <c r="S140" s="27">
        <v>10.824</v>
      </c>
      <c r="T140" s="27">
        <v>3.9860000000000002</v>
      </c>
      <c r="U140" s="27">
        <v>0.29199999999999998</v>
      </c>
      <c r="V140" s="27">
        <v>4.3999999999999997E-2</v>
      </c>
      <c r="W140" s="27">
        <v>0</v>
      </c>
      <c r="X140" s="28">
        <v>101.22699999999999</v>
      </c>
      <c r="Y140" s="29">
        <v>0.58875462881865293</v>
      </c>
      <c r="Z140" s="5"/>
    </row>
    <row r="141" spans="1:26" x14ac:dyDescent="0.25">
      <c r="A141" s="3"/>
      <c r="B141" s="3" t="s">
        <v>30</v>
      </c>
      <c r="C141" s="24" t="s">
        <v>26</v>
      </c>
      <c r="D141" s="3" t="s">
        <v>90</v>
      </c>
      <c r="E141" s="3" t="s">
        <v>91</v>
      </c>
      <c r="F141" s="13" t="s">
        <v>118</v>
      </c>
      <c r="G141" s="13" t="s">
        <v>25</v>
      </c>
      <c r="H141" s="13" t="s">
        <v>37</v>
      </c>
      <c r="I141" s="13" t="s">
        <v>33</v>
      </c>
      <c r="J141" s="13">
        <v>1170</v>
      </c>
      <c r="K141" s="13">
        <v>1170</v>
      </c>
      <c r="L141" s="13">
        <v>24</v>
      </c>
      <c r="M141" s="27">
        <v>55.494</v>
      </c>
      <c r="N141" s="27">
        <v>0.22600000000000001</v>
      </c>
      <c r="O141" s="27">
        <v>26.539000000000001</v>
      </c>
      <c r="P141" s="27">
        <v>2.8330000000000002</v>
      </c>
      <c r="Q141" s="27">
        <v>4.2999999999999997E-2</v>
      </c>
      <c r="R141" s="27">
        <v>0.52800000000000002</v>
      </c>
      <c r="S141" s="27">
        <v>11.234999999999999</v>
      </c>
      <c r="T141" s="27">
        <v>3.82</v>
      </c>
      <c r="U141" s="27">
        <v>0.23499999999999999</v>
      </c>
      <c r="V141" s="27">
        <v>4.3999999999999997E-2</v>
      </c>
      <c r="W141" s="27">
        <v>0</v>
      </c>
      <c r="X141" s="28">
        <v>100.997</v>
      </c>
      <c r="Y141" s="29">
        <v>0.60969273872446128</v>
      </c>
      <c r="Z141" s="5"/>
    </row>
    <row r="142" spans="1:26" x14ac:dyDescent="0.25">
      <c r="A142" s="3"/>
      <c r="B142" s="3" t="s">
        <v>30</v>
      </c>
      <c r="C142" s="24" t="s">
        <v>26</v>
      </c>
      <c r="D142" s="3" t="s">
        <v>90</v>
      </c>
      <c r="E142" s="3" t="s">
        <v>91</v>
      </c>
      <c r="F142" s="13" t="s">
        <v>118</v>
      </c>
      <c r="G142" s="13" t="s">
        <v>25</v>
      </c>
      <c r="H142" s="13" t="s">
        <v>38</v>
      </c>
      <c r="I142" s="13" t="s">
        <v>33</v>
      </c>
      <c r="J142" s="13">
        <v>1170</v>
      </c>
      <c r="K142" s="13">
        <v>1170</v>
      </c>
      <c r="L142" s="13">
        <v>24</v>
      </c>
      <c r="M142" s="27">
        <v>55.88</v>
      </c>
      <c r="N142" s="27">
        <v>1.9E-2</v>
      </c>
      <c r="O142" s="27">
        <v>29.521999999999998</v>
      </c>
      <c r="P142" s="27">
        <v>0.98299999999999998</v>
      </c>
      <c r="Q142" s="27">
        <v>4.5999999999999999E-2</v>
      </c>
      <c r="R142" s="27">
        <v>7.3999999999999996E-2</v>
      </c>
      <c r="S142" s="27">
        <v>11.593999999999999</v>
      </c>
      <c r="T142" s="27">
        <v>4.1630000000000003</v>
      </c>
      <c r="U142" s="27">
        <v>0.16700000000000001</v>
      </c>
      <c r="V142" s="27">
        <v>0.02</v>
      </c>
      <c r="W142" s="27">
        <v>4.0000000000000001E-3</v>
      </c>
      <c r="X142" s="28">
        <v>102.47199999999999</v>
      </c>
      <c r="Y142" s="29">
        <v>0.59991633272885359</v>
      </c>
      <c r="Z142" s="5"/>
    </row>
    <row r="143" spans="1:26" x14ac:dyDescent="0.25">
      <c r="A143" s="3"/>
      <c r="B143" s="3" t="s">
        <v>30</v>
      </c>
      <c r="C143" s="24" t="s">
        <v>26</v>
      </c>
      <c r="D143" s="3" t="s">
        <v>90</v>
      </c>
      <c r="E143" s="3" t="s">
        <v>91</v>
      </c>
      <c r="F143" s="13" t="s">
        <v>118</v>
      </c>
      <c r="G143" s="13" t="s">
        <v>25</v>
      </c>
      <c r="H143" s="13" t="s">
        <v>39</v>
      </c>
      <c r="I143" s="13" t="s">
        <v>33</v>
      </c>
      <c r="J143" s="13">
        <v>1170</v>
      </c>
      <c r="K143" s="13">
        <v>1170</v>
      </c>
      <c r="L143" s="13">
        <v>24</v>
      </c>
      <c r="M143" s="27">
        <v>55.694000000000003</v>
      </c>
      <c r="N143" s="27">
        <v>6.4000000000000001E-2</v>
      </c>
      <c r="O143" s="27">
        <v>29.170999999999999</v>
      </c>
      <c r="P143" s="27">
        <v>1.095</v>
      </c>
      <c r="Q143" s="27">
        <v>2.1999999999999999E-2</v>
      </c>
      <c r="R143" s="27">
        <v>9.1999999999999998E-2</v>
      </c>
      <c r="S143" s="27">
        <v>11.173</v>
      </c>
      <c r="T143" s="27">
        <v>4.2930000000000001</v>
      </c>
      <c r="U143" s="27">
        <v>0.158</v>
      </c>
      <c r="V143" s="27">
        <v>0</v>
      </c>
      <c r="W143" s="27">
        <v>0</v>
      </c>
      <c r="X143" s="28">
        <v>101.76200000000001</v>
      </c>
      <c r="Y143" s="29">
        <v>0.58407004770748083</v>
      </c>
      <c r="Z143" s="5"/>
    </row>
    <row r="144" spans="1:26" x14ac:dyDescent="0.25">
      <c r="A144" s="3"/>
      <c r="B144" s="3" t="s">
        <v>30</v>
      </c>
      <c r="C144" s="24" t="s">
        <v>26</v>
      </c>
      <c r="D144" s="3" t="s">
        <v>90</v>
      </c>
      <c r="E144" s="3" t="s">
        <v>91</v>
      </c>
      <c r="F144" s="13" t="s">
        <v>118</v>
      </c>
      <c r="G144" s="13" t="s">
        <v>25</v>
      </c>
      <c r="H144" s="13" t="s">
        <v>40</v>
      </c>
      <c r="I144" s="13" t="s">
        <v>33</v>
      </c>
      <c r="J144" s="13">
        <v>1170</v>
      </c>
      <c r="K144" s="13">
        <v>1170</v>
      </c>
      <c r="L144" s="13">
        <v>24</v>
      </c>
      <c r="M144" s="27">
        <v>54.081000000000003</v>
      </c>
      <c r="N144" s="27">
        <v>2.5000000000000001E-2</v>
      </c>
      <c r="O144" s="27">
        <v>30.85</v>
      </c>
      <c r="P144" s="27">
        <v>1.0069999999999999</v>
      </c>
      <c r="Q144" s="27">
        <v>0.02</v>
      </c>
      <c r="R144" s="27">
        <v>6.9000000000000006E-2</v>
      </c>
      <c r="S144" s="27">
        <v>12.638</v>
      </c>
      <c r="T144" s="27">
        <v>3.57</v>
      </c>
      <c r="U144" s="27">
        <v>0.10100000000000001</v>
      </c>
      <c r="V144" s="27">
        <v>4.9000000000000002E-2</v>
      </c>
      <c r="W144" s="27">
        <v>0</v>
      </c>
      <c r="X144" s="28">
        <v>102.41000000000001</v>
      </c>
      <c r="Y144" s="29">
        <v>0.65759974932109144</v>
      </c>
      <c r="Z144" s="5"/>
    </row>
    <row r="145" spans="1:43" x14ac:dyDescent="0.25">
      <c r="A145" s="73"/>
      <c r="B145" s="3"/>
      <c r="C145" s="3"/>
      <c r="D145" s="3"/>
      <c r="E145" s="3"/>
      <c r="F145" s="15" t="s">
        <v>93</v>
      </c>
      <c r="G145" s="16" t="s">
        <v>26</v>
      </c>
      <c r="H145" s="3"/>
      <c r="I145" s="3"/>
      <c r="J145" s="3"/>
      <c r="K145" s="3"/>
      <c r="L145" s="3"/>
      <c r="M145" s="17">
        <v>55.211625000000005</v>
      </c>
      <c r="N145" s="17">
        <v>0.14749999999999999</v>
      </c>
      <c r="O145" s="17">
        <v>27.956124999999997</v>
      </c>
      <c r="P145" s="17">
        <v>2.0230000000000001</v>
      </c>
      <c r="Q145" s="17">
        <v>3.5625000000000004E-2</v>
      </c>
      <c r="R145" s="17">
        <v>0.31637500000000002</v>
      </c>
      <c r="S145" s="17">
        <v>11.33925</v>
      </c>
      <c r="T145" s="17">
        <v>4.0222499999999997</v>
      </c>
      <c r="U145" s="17">
        <v>0.19475000000000001</v>
      </c>
      <c r="V145" s="17">
        <v>3.4999999999999996E-2</v>
      </c>
      <c r="W145" s="17">
        <v>8.7500000000000002E-4</v>
      </c>
      <c r="X145" s="17"/>
      <c r="Y145" s="17">
        <v>0.60145759893155126</v>
      </c>
      <c r="Z145" s="5"/>
    </row>
    <row r="146" spans="1:43" x14ac:dyDescent="0.25">
      <c r="A146" s="3"/>
      <c r="B146" s="3"/>
      <c r="C146" s="3"/>
      <c r="D146" s="3"/>
      <c r="E146" s="3"/>
      <c r="F146" s="15" t="s">
        <v>28</v>
      </c>
      <c r="G146" s="16" t="s">
        <v>26</v>
      </c>
      <c r="H146" s="3"/>
      <c r="I146" s="3"/>
      <c r="J146" s="3"/>
      <c r="K146" s="3"/>
      <c r="L146" s="3"/>
      <c r="M146" s="17">
        <v>0.83665745465427555</v>
      </c>
      <c r="N146" s="17">
        <v>0.14193459258203608</v>
      </c>
      <c r="O146" s="17">
        <v>2.0366954634196754</v>
      </c>
      <c r="P146" s="17">
        <v>1.1836086467120068</v>
      </c>
      <c r="Q146" s="17">
        <v>1.5240336516719594E-2</v>
      </c>
      <c r="R146" s="17">
        <v>0.27820133382652423</v>
      </c>
      <c r="S146" s="17">
        <v>0.65756080653101134</v>
      </c>
      <c r="T146" s="17">
        <v>0.29949755543958245</v>
      </c>
      <c r="U146" s="17">
        <v>5.9259116236599803E-2</v>
      </c>
      <c r="V146" s="17">
        <v>2.3814761328698159E-2</v>
      </c>
      <c r="W146" s="17">
        <v>1.6420805617960927E-3</v>
      </c>
      <c r="X146" s="17"/>
      <c r="Y146" s="17">
        <v>2.8336872464780734E-2</v>
      </c>
      <c r="Z146" s="5"/>
    </row>
    <row r="147" spans="1:43" x14ac:dyDescent="0.25">
      <c r="A147" s="73"/>
      <c r="B147" s="3" t="s">
        <v>30</v>
      </c>
      <c r="C147" s="24" t="s">
        <v>26</v>
      </c>
      <c r="D147" s="3" t="s">
        <v>90</v>
      </c>
      <c r="E147" s="3" t="s">
        <v>91</v>
      </c>
      <c r="F147" s="13" t="s">
        <v>119</v>
      </c>
      <c r="G147" s="3" t="s">
        <v>25</v>
      </c>
      <c r="H147" s="3" t="s">
        <v>32</v>
      </c>
      <c r="I147" s="3" t="s">
        <v>33</v>
      </c>
      <c r="J147" s="3">
        <v>1160</v>
      </c>
      <c r="K147" s="3">
        <v>1160</v>
      </c>
      <c r="L147" s="3">
        <v>24</v>
      </c>
      <c r="M147" s="14">
        <v>53.613999999999997</v>
      </c>
      <c r="N147" s="14">
        <v>0.21299999999999999</v>
      </c>
      <c r="O147" s="14">
        <v>26.419</v>
      </c>
      <c r="P147" s="14">
        <v>2.903</v>
      </c>
      <c r="Q147" s="14">
        <v>4.2000000000000003E-2</v>
      </c>
      <c r="R147" s="14">
        <v>0.55000000000000004</v>
      </c>
      <c r="S147" s="14">
        <v>11.265000000000001</v>
      </c>
      <c r="T147" s="14">
        <v>4.2830000000000004</v>
      </c>
      <c r="U147" s="14">
        <v>0.22</v>
      </c>
      <c r="V147" s="14">
        <v>3.4000000000000002E-2</v>
      </c>
      <c r="W147" s="14">
        <v>5.0000000000000001E-3</v>
      </c>
      <c r="X147" s="30">
        <v>99.548000000000002</v>
      </c>
      <c r="Y147" s="5">
        <v>0.58436667241099116</v>
      </c>
      <c r="Z147" s="5"/>
    </row>
    <row r="148" spans="1:43" x14ac:dyDescent="0.25">
      <c r="A148" s="3"/>
      <c r="B148" s="3" t="s">
        <v>30</v>
      </c>
      <c r="C148" s="24" t="s">
        <v>26</v>
      </c>
      <c r="D148" s="3" t="s">
        <v>90</v>
      </c>
      <c r="E148" s="3" t="s">
        <v>91</v>
      </c>
      <c r="F148" s="13" t="s">
        <v>119</v>
      </c>
      <c r="G148" s="3" t="s">
        <v>25</v>
      </c>
      <c r="H148" s="3" t="s">
        <v>34</v>
      </c>
      <c r="I148" s="3" t="s">
        <v>33</v>
      </c>
      <c r="J148" s="3">
        <v>1160</v>
      </c>
      <c r="K148" s="3">
        <v>1160</v>
      </c>
      <c r="L148" s="3">
        <v>24</v>
      </c>
      <c r="M148" s="14">
        <v>53.616</v>
      </c>
      <c r="N148" s="14">
        <v>3.3000000000000002E-2</v>
      </c>
      <c r="O148" s="14">
        <v>27.771999999999998</v>
      </c>
      <c r="P148" s="14">
        <v>1.968</v>
      </c>
      <c r="Q148" s="14">
        <v>2.9000000000000001E-2</v>
      </c>
      <c r="R148" s="14">
        <v>0.215</v>
      </c>
      <c r="S148" s="14">
        <v>11.933999999999999</v>
      </c>
      <c r="T148" s="14">
        <v>4.4400000000000004</v>
      </c>
      <c r="U148" s="14">
        <v>0.14099999999999999</v>
      </c>
      <c r="V148" s="14">
        <v>0</v>
      </c>
      <c r="W148" s="14">
        <v>2.7E-2</v>
      </c>
      <c r="X148" s="30">
        <v>100.175</v>
      </c>
      <c r="Y148" s="5">
        <v>0.59266046754708812</v>
      </c>
      <c r="Z148" s="5"/>
    </row>
    <row r="149" spans="1:43" x14ac:dyDescent="0.25">
      <c r="A149" s="3"/>
      <c r="B149" s="3" t="s">
        <v>30</v>
      </c>
      <c r="C149" s="24" t="s">
        <v>26</v>
      </c>
      <c r="D149" s="3" t="s">
        <v>90</v>
      </c>
      <c r="E149" s="3" t="s">
        <v>91</v>
      </c>
      <c r="F149" s="13" t="s">
        <v>119</v>
      </c>
      <c r="G149" s="3" t="s">
        <v>25</v>
      </c>
      <c r="H149" s="3" t="s">
        <v>35</v>
      </c>
      <c r="I149" s="3" t="s">
        <v>33</v>
      </c>
      <c r="J149" s="3">
        <v>1160</v>
      </c>
      <c r="K149" s="3">
        <v>1160</v>
      </c>
      <c r="L149" s="3">
        <v>24</v>
      </c>
      <c r="M149" s="14">
        <v>53.582999999999998</v>
      </c>
      <c r="N149" s="14">
        <v>0.20200000000000001</v>
      </c>
      <c r="O149" s="14">
        <v>26.42</v>
      </c>
      <c r="P149" s="14">
        <v>2.8130000000000002</v>
      </c>
      <c r="Q149" s="14">
        <v>4.2000000000000003E-2</v>
      </c>
      <c r="R149" s="14">
        <v>0.49199999999999999</v>
      </c>
      <c r="S149" s="14">
        <v>11.254</v>
      </c>
      <c r="T149" s="14">
        <v>4.3620000000000001</v>
      </c>
      <c r="U149" s="14">
        <v>0.224</v>
      </c>
      <c r="V149" s="14">
        <v>8.4000000000000005E-2</v>
      </c>
      <c r="W149" s="14">
        <v>0</v>
      </c>
      <c r="X149" s="30">
        <v>99.476000000000013</v>
      </c>
      <c r="Y149" s="5">
        <v>0.57968483102179225</v>
      </c>
      <c r="Z149" s="5"/>
    </row>
    <row r="150" spans="1:43" x14ac:dyDescent="0.25">
      <c r="A150" s="3"/>
      <c r="B150" s="3" t="s">
        <v>30</v>
      </c>
      <c r="C150" s="24" t="s">
        <v>26</v>
      </c>
      <c r="D150" s="3" t="s">
        <v>90</v>
      </c>
      <c r="E150" s="3" t="s">
        <v>91</v>
      </c>
      <c r="F150" s="13" t="s">
        <v>119</v>
      </c>
      <c r="G150" s="3" t="s">
        <v>25</v>
      </c>
      <c r="H150" s="3" t="s">
        <v>36</v>
      </c>
      <c r="I150" s="3" t="s">
        <v>33</v>
      </c>
      <c r="J150" s="3">
        <v>1160</v>
      </c>
      <c r="K150" s="3">
        <v>1160</v>
      </c>
      <c r="L150" s="3">
        <v>24</v>
      </c>
      <c r="M150" s="14">
        <v>53.534999999999997</v>
      </c>
      <c r="N150" s="14">
        <v>7.5999999999999998E-2</v>
      </c>
      <c r="O150" s="14">
        <v>27.484000000000002</v>
      </c>
      <c r="P150" s="14">
        <v>2.851</v>
      </c>
      <c r="Q150" s="14">
        <v>3.4000000000000002E-2</v>
      </c>
      <c r="R150" s="14">
        <v>0.33100000000000002</v>
      </c>
      <c r="S150" s="14">
        <v>11.545</v>
      </c>
      <c r="T150" s="14">
        <v>4.3739999999999997</v>
      </c>
      <c r="U150" s="14">
        <v>0.16</v>
      </c>
      <c r="V150" s="14">
        <v>0</v>
      </c>
      <c r="W150" s="14">
        <v>3.5000000000000003E-2</v>
      </c>
      <c r="X150" s="30">
        <v>100.425</v>
      </c>
      <c r="Y150" s="5">
        <v>0.58751654884665239</v>
      </c>
      <c r="Z150" s="5"/>
    </row>
    <row r="151" spans="1:43" x14ac:dyDescent="0.25">
      <c r="A151" s="3"/>
      <c r="B151" s="3" t="s">
        <v>30</v>
      </c>
      <c r="C151" s="24" t="s">
        <v>26</v>
      </c>
      <c r="D151" s="3" t="s">
        <v>90</v>
      </c>
      <c r="E151" s="3" t="s">
        <v>91</v>
      </c>
      <c r="F151" s="13" t="s">
        <v>119</v>
      </c>
      <c r="G151" s="3" t="s">
        <v>25</v>
      </c>
      <c r="H151" s="3" t="s">
        <v>37</v>
      </c>
      <c r="I151" s="3" t="s">
        <v>33</v>
      </c>
      <c r="J151" s="3">
        <v>1160</v>
      </c>
      <c r="K151" s="3">
        <v>1160</v>
      </c>
      <c r="L151" s="3">
        <v>24</v>
      </c>
      <c r="M151" s="14">
        <v>53.378</v>
      </c>
      <c r="N151" s="14">
        <v>0.05</v>
      </c>
      <c r="O151" s="14">
        <v>28.510999999999999</v>
      </c>
      <c r="P151" s="14">
        <v>2.0680000000000001</v>
      </c>
      <c r="Q151" s="14">
        <v>0</v>
      </c>
      <c r="R151" s="14">
        <v>0.216</v>
      </c>
      <c r="S151" s="14">
        <v>11.994999999999999</v>
      </c>
      <c r="T151" s="14">
        <v>4.141</v>
      </c>
      <c r="U151" s="14">
        <v>0.13800000000000001</v>
      </c>
      <c r="V151" s="14">
        <v>2.5000000000000001E-2</v>
      </c>
      <c r="W151" s="14">
        <v>0</v>
      </c>
      <c r="X151" s="30">
        <v>100.52200000000001</v>
      </c>
      <c r="Y151" s="5">
        <v>0.61034904982511784</v>
      </c>
      <c r="Z151" s="5"/>
    </row>
    <row r="152" spans="1:43" x14ac:dyDescent="0.25">
      <c r="A152" s="3"/>
      <c r="B152" s="3" t="s">
        <v>30</v>
      </c>
      <c r="C152" s="24" t="s">
        <v>26</v>
      </c>
      <c r="D152" s="3" t="s">
        <v>90</v>
      </c>
      <c r="E152" s="3" t="s">
        <v>91</v>
      </c>
      <c r="F152" s="13" t="s">
        <v>119</v>
      </c>
      <c r="G152" s="3" t="s">
        <v>25</v>
      </c>
      <c r="H152" s="3" t="s">
        <v>38</v>
      </c>
      <c r="I152" s="3" t="s">
        <v>33</v>
      </c>
      <c r="J152" s="3">
        <v>1160</v>
      </c>
      <c r="K152" s="3">
        <v>1160</v>
      </c>
      <c r="L152" s="3">
        <v>24</v>
      </c>
      <c r="M152" s="14">
        <v>53.975000000000001</v>
      </c>
      <c r="N152" s="14">
        <v>0.154</v>
      </c>
      <c r="O152" s="14">
        <v>25.946000000000002</v>
      </c>
      <c r="P152" s="14">
        <v>2.8010000000000002</v>
      </c>
      <c r="Q152" s="14">
        <v>2.3E-2</v>
      </c>
      <c r="R152" s="14">
        <v>0.57099999999999995</v>
      </c>
      <c r="S152" s="14">
        <v>11.177</v>
      </c>
      <c r="T152" s="14">
        <v>4.2279999999999998</v>
      </c>
      <c r="U152" s="14">
        <v>0.19900000000000001</v>
      </c>
      <c r="V152" s="14">
        <v>7.9000000000000001E-2</v>
      </c>
      <c r="W152" s="14">
        <v>0</v>
      </c>
      <c r="X152" s="30">
        <v>99.152999999999977</v>
      </c>
      <c r="Y152" s="5">
        <v>0.58626521028942413</v>
      </c>
      <c r="Z152" s="5"/>
    </row>
    <row r="153" spans="1:43" x14ac:dyDescent="0.25">
      <c r="A153" s="73"/>
      <c r="B153" s="73" t="s">
        <v>30</v>
      </c>
      <c r="C153" s="74" t="s">
        <v>26</v>
      </c>
      <c r="D153" s="73" t="s">
        <v>98</v>
      </c>
      <c r="E153" s="73" t="s">
        <v>91</v>
      </c>
      <c r="F153" s="75" t="s">
        <v>119</v>
      </c>
      <c r="G153" s="75" t="s">
        <v>25</v>
      </c>
      <c r="H153" s="73" t="s">
        <v>39</v>
      </c>
      <c r="I153" s="75" t="s">
        <v>33</v>
      </c>
      <c r="J153" s="75">
        <v>1160</v>
      </c>
      <c r="K153" s="75">
        <v>1160</v>
      </c>
      <c r="L153" s="75">
        <v>24</v>
      </c>
      <c r="M153" s="76">
        <v>56.207999999999998</v>
      </c>
      <c r="N153" s="76">
        <v>0.98399999999999999</v>
      </c>
      <c r="O153" s="76">
        <v>19.641999999999999</v>
      </c>
      <c r="P153" s="76">
        <v>8.8919999999999995</v>
      </c>
      <c r="Q153" s="76">
        <v>0.121</v>
      </c>
      <c r="R153" s="76">
        <v>2.387</v>
      </c>
      <c r="S153" s="76">
        <v>8.0350000000000001</v>
      </c>
      <c r="T153" s="76">
        <v>3.343</v>
      </c>
      <c r="U153" s="76">
        <v>0.626</v>
      </c>
      <c r="V153" s="76">
        <v>0.23100000000000001</v>
      </c>
      <c r="W153" s="76">
        <v>0</v>
      </c>
      <c r="X153" s="77">
        <v>100.46899999999999</v>
      </c>
      <c r="Y153" s="78"/>
      <c r="Z153" s="5"/>
    </row>
    <row r="154" spans="1:43" x14ac:dyDescent="0.25">
      <c r="A154" s="3"/>
      <c r="B154" s="73" t="s">
        <v>30</v>
      </c>
      <c r="C154" s="74" t="s">
        <v>26</v>
      </c>
      <c r="D154" s="73" t="s">
        <v>98</v>
      </c>
      <c r="E154" s="73" t="s">
        <v>91</v>
      </c>
      <c r="F154" s="75" t="s">
        <v>119</v>
      </c>
      <c r="G154" s="75" t="s">
        <v>25</v>
      </c>
      <c r="H154" s="73" t="s">
        <v>40</v>
      </c>
      <c r="I154" s="75" t="s">
        <v>33</v>
      </c>
      <c r="J154" s="75">
        <v>1160</v>
      </c>
      <c r="K154" s="75">
        <v>1160</v>
      </c>
      <c r="L154" s="75">
        <v>24</v>
      </c>
      <c r="M154" s="76">
        <v>54.993000000000002</v>
      </c>
      <c r="N154" s="76">
        <v>0.36199999999999999</v>
      </c>
      <c r="O154" s="76">
        <v>24.777000000000001</v>
      </c>
      <c r="P154" s="76">
        <v>3.8559999999999999</v>
      </c>
      <c r="Q154" s="76">
        <v>5.6000000000000001E-2</v>
      </c>
      <c r="R154" s="76">
        <v>0.94</v>
      </c>
      <c r="S154" s="76">
        <v>10.742000000000001</v>
      </c>
      <c r="T154" s="76">
        <v>4</v>
      </c>
      <c r="U154" s="76">
        <v>0.3</v>
      </c>
      <c r="V154" s="76">
        <v>9.4E-2</v>
      </c>
      <c r="W154" s="76">
        <v>2.1999999999999999E-2</v>
      </c>
      <c r="X154" s="77">
        <v>100.142</v>
      </c>
      <c r="Y154" s="78"/>
      <c r="Z154" s="5"/>
    </row>
    <row r="155" spans="1:43" x14ac:dyDescent="0.25">
      <c r="A155" s="3"/>
      <c r="B155" s="3"/>
      <c r="C155" s="24"/>
      <c r="D155" s="3"/>
      <c r="E155" s="3"/>
      <c r="F155" s="15" t="s">
        <v>27</v>
      </c>
      <c r="G155" s="16" t="s">
        <v>26</v>
      </c>
      <c r="H155" s="3"/>
      <c r="I155" s="3"/>
      <c r="J155" s="3"/>
      <c r="K155" s="3"/>
      <c r="L155" s="3"/>
      <c r="M155" s="17">
        <v>53.616833333333339</v>
      </c>
      <c r="N155" s="17">
        <v>0.12133333333333335</v>
      </c>
      <c r="O155" s="17">
        <v>27.091999999999999</v>
      </c>
      <c r="P155" s="17">
        <v>2.5673333333333335</v>
      </c>
      <c r="Q155" s="17">
        <v>2.8333333333333335E-2</v>
      </c>
      <c r="R155" s="17">
        <v>0.39583333333333331</v>
      </c>
      <c r="S155" s="17">
        <v>11.528333333333331</v>
      </c>
      <c r="T155" s="17">
        <v>4.3046666666666669</v>
      </c>
      <c r="U155" s="17">
        <v>0.18033333333333335</v>
      </c>
      <c r="V155" s="17">
        <v>3.7000000000000005E-2</v>
      </c>
      <c r="W155" s="17">
        <v>1.1166666666666667E-2</v>
      </c>
      <c r="X155" s="26"/>
      <c r="Y155" s="17">
        <v>0.590140463323511</v>
      </c>
      <c r="Z155" s="5"/>
    </row>
    <row r="156" spans="1:43" x14ac:dyDescent="0.25">
      <c r="A156" s="3"/>
      <c r="B156" s="3"/>
      <c r="C156" s="3"/>
      <c r="D156" s="3"/>
      <c r="E156" s="3"/>
      <c r="F156" s="15" t="s">
        <v>28</v>
      </c>
      <c r="G156" s="16" t="s">
        <v>26</v>
      </c>
      <c r="H156" s="3"/>
      <c r="I156" s="3"/>
      <c r="J156" s="3"/>
      <c r="K156" s="3"/>
      <c r="L156" s="3"/>
      <c r="M156" s="17">
        <v>0.19655779472375803</v>
      </c>
      <c r="N156" s="17">
        <v>7.8642651701647664E-2</v>
      </c>
      <c r="O156" s="17">
        <v>0.98462723911132888</v>
      </c>
      <c r="P156" s="17">
        <v>0.42816476579310819</v>
      </c>
      <c r="Q156" s="17">
        <v>1.5731073284002795E-2</v>
      </c>
      <c r="R156" s="17">
        <v>0.16306000940349136</v>
      </c>
      <c r="S156" s="17">
        <v>0.36073794736160825</v>
      </c>
      <c r="T156" s="17">
        <v>0.10912683751793911</v>
      </c>
      <c r="U156" s="17">
        <v>3.8939268953932168E-2</v>
      </c>
      <c r="V156" s="17">
        <v>3.7051315766110114E-2</v>
      </c>
      <c r="W156" s="17">
        <v>1.5689699381016404E-2</v>
      </c>
      <c r="X156" s="17"/>
      <c r="Y156" s="17">
        <v>1.0763798690704705E-2</v>
      </c>
      <c r="Z156" s="5"/>
    </row>
    <row r="157" spans="1:43" x14ac:dyDescent="0.25">
      <c r="A157" s="3"/>
      <c r="B157" s="3" t="s">
        <v>30</v>
      </c>
      <c r="C157" s="24" t="s">
        <v>26</v>
      </c>
      <c r="D157" s="3" t="s">
        <v>90</v>
      </c>
      <c r="E157" s="3" t="s">
        <v>91</v>
      </c>
      <c r="F157" s="13" t="s">
        <v>120</v>
      </c>
      <c r="G157" s="3" t="s">
        <v>25</v>
      </c>
      <c r="H157" s="3" t="s">
        <v>32</v>
      </c>
      <c r="I157" s="3" t="s">
        <v>33</v>
      </c>
      <c r="J157" s="3">
        <v>1150</v>
      </c>
      <c r="K157" s="3">
        <v>1150</v>
      </c>
      <c r="L157" s="3">
        <v>24</v>
      </c>
      <c r="M157" s="14">
        <v>53.906999999999996</v>
      </c>
      <c r="N157" s="14">
        <v>5.8000000000000003E-2</v>
      </c>
      <c r="O157" s="14">
        <v>28.57</v>
      </c>
      <c r="P157" s="14">
        <v>1.3320000000000001</v>
      </c>
      <c r="Q157" s="14">
        <v>0</v>
      </c>
      <c r="R157" s="14">
        <v>0.20200000000000001</v>
      </c>
      <c r="S157" s="14">
        <v>12.087</v>
      </c>
      <c r="T157" s="14">
        <v>4.0270000000000001</v>
      </c>
      <c r="U157" s="14">
        <v>0.127</v>
      </c>
      <c r="V157" s="14">
        <v>0</v>
      </c>
      <c r="W157" s="14">
        <v>0</v>
      </c>
      <c r="X157" s="30">
        <v>100.30999999999999</v>
      </c>
      <c r="Y157" s="5">
        <v>0.6190429187488784</v>
      </c>
      <c r="Z157" s="5"/>
    </row>
    <row r="158" spans="1:43" x14ac:dyDescent="0.25">
      <c r="A158" s="3"/>
      <c r="B158" s="3" t="s">
        <v>30</v>
      </c>
      <c r="C158" s="24" t="s">
        <v>26</v>
      </c>
      <c r="D158" s="3" t="s">
        <v>90</v>
      </c>
      <c r="E158" s="3" t="s">
        <v>91</v>
      </c>
      <c r="F158" s="13" t="s">
        <v>120</v>
      </c>
      <c r="G158" s="3" t="s">
        <v>25</v>
      </c>
      <c r="H158" s="3" t="s">
        <v>34</v>
      </c>
      <c r="I158" s="3" t="s">
        <v>33</v>
      </c>
      <c r="J158" s="3">
        <v>1150</v>
      </c>
      <c r="K158" s="3">
        <v>1150</v>
      </c>
      <c r="L158" s="3">
        <v>24</v>
      </c>
      <c r="M158" s="14">
        <v>54.701000000000001</v>
      </c>
      <c r="N158" s="14">
        <v>0.191</v>
      </c>
      <c r="O158" s="14">
        <v>26.007000000000001</v>
      </c>
      <c r="P158" s="14">
        <v>2.512</v>
      </c>
      <c r="Q158" s="14">
        <v>3.1E-2</v>
      </c>
      <c r="R158" s="14">
        <v>0.55800000000000005</v>
      </c>
      <c r="S158" s="14">
        <v>11.173</v>
      </c>
      <c r="T158" s="14">
        <v>4.2549999999999999</v>
      </c>
      <c r="U158" s="14">
        <v>0.23300000000000001</v>
      </c>
      <c r="V158" s="14">
        <v>5.8999999999999997E-2</v>
      </c>
      <c r="W158" s="14">
        <v>0</v>
      </c>
      <c r="X158" s="30">
        <v>99.720000000000013</v>
      </c>
      <c r="Y158" s="5">
        <v>0.5834437026954099</v>
      </c>
      <c r="Z158" s="5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</row>
    <row r="159" spans="1:43" x14ac:dyDescent="0.25">
      <c r="A159" s="3"/>
      <c r="B159" s="3" t="s">
        <v>30</v>
      </c>
      <c r="C159" s="24" t="s">
        <v>26</v>
      </c>
      <c r="D159" s="3" t="s">
        <v>90</v>
      </c>
      <c r="E159" s="3" t="s">
        <v>91</v>
      </c>
      <c r="F159" s="13" t="s">
        <v>120</v>
      </c>
      <c r="G159" s="3" t="s">
        <v>25</v>
      </c>
      <c r="H159" s="3" t="s">
        <v>35</v>
      </c>
      <c r="I159" s="3" t="s">
        <v>33</v>
      </c>
      <c r="J159" s="3">
        <v>1150</v>
      </c>
      <c r="K159" s="3">
        <v>1150</v>
      </c>
      <c r="L159" s="3">
        <v>24</v>
      </c>
      <c r="M159" s="14">
        <v>54.186999999999998</v>
      </c>
      <c r="N159" s="14">
        <v>0.19</v>
      </c>
      <c r="O159" s="14">
        <v>26.291</v>
      </c>
      <c r="P159" s="14">
        <v>3.05</v>
      </c>
      <c r="Q159" s="14">
        <v>2E-3</v>
      </c>
      <c r="R159" s="14">
        <v>0.51800000000000002</v>
      </c>
      <c r="S159" s="14">
        <v>11.086</v>
      </c>
      <c r="T159" s="14">
        <v>4.2130000000000001</v>
      </c>
      <c r="U159" s="14">
        <v>0.217</v>
      </c>
      <c r="V159" s="14">
        <v>8.8999999999999996E-2</v>
      </c>
      <c r="W159" s="14">
        <v>0</v>
      </c>
      <c r="X159" s="30">
        <v>99.842999999999975</v>
      </c>
      <c r="Y159" s="5">
        <v>0.58445683136217497</v>
      </c>
      <c r="Z159" s="5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</row>
    <row r="160" spans="1:43" x14ac:dyDescent="0.25">
      <c r="A160" s="3"/>
      <c r="B160" s="3" t="s">
        <v>22</v>
      </c>
      <c r="C160" s="24" t="s">
        <v>23</v>
      </c>
      <c r="D160" s="3"/>
      <c r="E160" s="3" t="s">
        <v>91</v>
      </c>
      <c r="F160" s="13" t="s">
        <v>120</v>
      </c>
      <c r="G160" s="3" t="s">
        <v>25</v>
      </c>
      <c r="H160" s="3" t="s">
        <v>36</v>
      </c>
      <c r="I160" s="3" t="s">
        <v>33</v>
      </c>
      <c r="J160" s="3">
        <v>1150</v>
      </c>
      <c r="K160" s="3">
        <v>1150</v>
      </c>
      <c r="L160" s="3">
        <v>24</v>
      </c>
      <c r="M160" s="5">
        <v>54.25888888888889</v>
      </c>
      <c r="N160" s="5">
        <v>0.19888888888888889</v>
      </c>
      <c r="O160" s="5">
        <v>27.856666666666666</v>
      </c>
      <c r="P160" s="5">
        <v>1.7233333333333332</v>
      </c>
      <c r="Q160" s="5">
        <v>0.01</v>
      </c>
      <c r="R160" s="5">
        <v>9.2222222222222261E-2</v>
      </c>
      <c r="S160" s="5">
        <v>11.502222222222223</v>
      </c>
      <c r="T160" s="5">
        <v>4.4788888888888891</v>
      </c>
      <c r="U160" s="5">
        <v>0.22444444444444447</v>
      </c>
      <c r="V160" s="14">
        <v>0</v>
      </c>
      <c r="W160" s="14">
        <v>0</v>
      </c>
      <c r="X160" s="30">
        <v>99.99</v>
      </c>
      <c r="Y160" s="5">
        <v>0.5787495263961776</v>
      </c>
      <c r="Z160" s="5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</row>
    <row r="161" spans="1:43" x14ac:dyDescent="0.25">
      <c r="A161" s="3"/>
      <c r="B161" s="3" t="s">
        <v>22</v>
      </c>
      <c r="C161" s="24" t="s">
        <v>23</v>
      </c>
      <c r="D161" s="3"/>
      <c r="E161" s="3" t="s">
        <v>91</v>
      </c>
      <c r="F161" s="13" t="s">
        <v>120</v>
      </c>
      <c r="G161" s="3" t="s">
        <v>25</v>
      </c>
      <c r="H161" s="3" t="s">
        <v>37</v>
      </c>
      <c r="I161" s="3" t="s">
        <v>33</v>
      </c>
      <c r="J161" s="3">
        <v>1150</v>
      </c>
      <c r="K161" s="3">
        <v>1150</v>
      </c>
      <c r="L161" s="3">
        <v>24</v>
      </c>
      <c r="M161" s="5">
        <v>54.018888888888895</v>
      </c>
      <c r="N161" s="5">
        <v>0.15888888888888889</v>
      </c>
      <c r="O161" s="5">
        <v>27.286666666666665</v>
      </c>
      <c r="P161" s="5">
        <v>2.2533333333333334</v>
      </c>
      <c r="Q161" s="5">
        <v>0.01</v>
      </c>
      <c r="R161" s="5">
        <v>0.20222222222222225</v>
      </c>
      <c r="S161" s="5">
        <v>11.902222222222223</v>
      </c>
      <c r="T161" s="5">
        <v>4.2088888888888887</v>
      </c>
      <c r="U161" s="5">
        <v>0.24444444444444446</v>
      </c>
      <c r="V161" s="14">
        <v>0</v>
      </c>
      <c r="W161" s="14">
        <v>0</v>
      </c>
      <c r="X161" s="30">
        <v>99.89</v>
      </c>
      <c r="Y161" s="5">
        <v>0.60083408790153559</v>
      </c>
      <c r="Z161" s="5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</row>
    <row r="162" spans="1:43" x14ac:dyDescent="0.25">
      <c r="A162" s="3"/>
      <c r="B162" s="3" t="s">
        <v>22</v>
      </c>
      <c r="C162" s="24" t="s">
        <v>23</v>
      </c>
      <c r="D162" s="3"/>
      <c r="E162" s="3" t="s">
        <v>91</v>
      </c>
      <c r="F162" s="13" t="s">
        <v>120</v>
      </c>
      <c r="G162" s="3" t="s">
        <v>25</v>
      </c>
      <c r="H162" s="3" t="s">
        <v>38</v>
      </c>
      <c r="I162" s="3" t="s">
        <v>33</v>
      </c>
      <c r="J162" s="3">
        <v>1150</v>
      </c>
      <c r="K162" s="3">
        <v>1150</v>
      </c>
      <c r="L162" s="3">
        <v>24</v>
      </c>
      <c r="M162" s="5">
        <v>54.448888888888895</v>
      </c>
      <c r="N162" s="5">
        <v>0.48888888888888893</v>
      </c>
      <c r="O162" s="5">
        <v>24.456666666666667</v>
      </c>
      <c r="P162" s="5">
        <v>4.7933333333333339</v>
      </c>
      <c r="Q162" s="5">
        <v>6.9999999999999993E-2</v>
      </c>
      <c r="R162" s="5">
        <v>0.82222222222222219</v>
      </c>
      <c r="S162" s="5">
        <v>10.812222222222223</v>
      </c>
      <c r="T162" s="5">
        <v>4.0388888888888896</v>
      </c>
      <c r="U162" s="5">
        <v>0.40444444444444444</v>
      </c>
      <c r="V162" s="14">
        <v>0</v>
      </c>
      <c r="W162" s="14">
        <v>0</v>
      </c>
      <c r="X162" s="30">
        <v>100.00000000000001</v>
      </c>
      <c r="Y162" s="5">
        <v>0.58122791518280015</v>
      </c>
      <c r="Z162" s="5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</row>
    <row r="163" spans="1:43" x14ac:dyDescent="0.25">
      <c r="A163" s="3"/>
      <c r="B163" s="3" t="s">
        <v>22</v>
      </c>
      <c r="C163" s="24" t="s">
        <v>23</v>
      </c>
      <c r="D163" s="3" t="s">
        <v>94</v>
      </c>
      <c r="E163" s="3" t="s">
        <v>91</v>
      </c>
      <c r="F163" s="13" t="s">
        <v>120</v>
      </c>
      <c r="G163" s="3" t="s">
        <v>25</v>
      </c>
      <c r="H163" s="3" t="s">
        <v>39</v>
      </c>
      <c r="I163" s="3" t="s">
        <v>33</v>
      </c>
      <c r="J163" s="3">
        <v>1150</v>
      </c>
      <c r="K163" s="3">
        <v>1150</v>
      </c>
      <c r="L163" s="3">
        <v>24</v>
      </c>
      <c r="M163" s="5">
        <v>54.978888888888889</v>
      </c>
      <c r="N163" s="5">
        <v>0.48888888888888893</v>
      </c>
      <c r="O163" s="5">
        <v>23.676666666666666</v>
      </c>
      <c r="P163" s="5">
        <v>4.9133333333333331</v>
      </c>
      <c r="Q163" s="5">
        <v>6.9999999999999993E-2</v>
      </c>
      <c r="R163" s="5">
        <v>0.89222222222222225</v>
      </c>
      <c r="S163" s="5">
        <v>10.852222222222224</v>
      </c>
      <c r="T163" s="5">
        <v>4.028888888888889</v>
      </c>
      <c r="U163" s="5">
        <v>0.39444444444444449</v>
      </c>
      <c r="V163" s="14">
        <v>0</v>
      </c>
      <c r="W163" s="14">
        <v>0</v>
      </c>
      <c r="X163" s="30">
        <v>99.949999999999989</v>
      </c>
      <c r="Y163" s="5">
        <v>0.58306480976851727</v>
      </c>
      <c r="Z163" s="5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</row>
    <row r="164" spans="1:43" x14ac:dyDescent="0.25">
      <c r="A164" s="3"/>
      <c r="B164" s="3" t="s">
        <v>22</v>
      </c>
      <c r="C164" s="24" t="s">
        <v>23</v>
      </c>
      <c r="D164" s="3" t="s">
        <v>94</v>
      </c>
      <c r="E164" s="3" t="s">
        <v>91</v>
      </c>
      <c r="F164" s="13" t="s">
        <v>120</v>
      </c>
      <c r="G164" s="3" t="s">
        <v>25</v>
      </c>
      <c r="H164" s="3" t="s">
        <v>40</v>
      </c>
      <c r="I164" s="3" t="s">
        <v>33</v>
      </c>
      <c r="J164" s="3">
        <v>1150</v>
      </c>
      <c r="K164" s="3">
        <v>1150</v>
      </c>
      <c r="L164" s="3">
        <v>24</v>
      </c>
      <c r="M164" s="5">
        <v>55.198888888888895</v>
      </c>
      <c r="N164" s="5">
        <v>0.86888888888888882</v>
      </c>
      <c r="O164" s="5">
        <v>21.656666666666666</v>
      </c>
      <c r="P164" s="11">
        <v>7.0233333333333334</v>
      </c>
      <c r="Q164" s="5">
        <v>0.13</v>
      </c>
      <c r="R164" s="11">
        <v>1.3622222222222224</v>
      </c>
      <c r="S164" s="11">
        <v>9.3822222222222234</v>
      </c>
      <c r="T164" s="5">
        <v>4.0788888888888888</v>
      </c>
      <c r="U164" s="5">
        <v>0.56444444444444453</v>
      </c>
      <c r="V164" s="14">
        <v>0</v>
      </c>
      <c r="W164" s="14">
        <v>0</v>
      </c>
      <c r="X164" s="30">
        <v>100.00000000000001</v>
      </c>
      <c r="Y164" s="5">
        <v>0.53811749435030509</v>
      </c>
      <c r="Z164" s="5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</row>
    <row r="165" spans="1:43" x14ac:dyDescent="0.25">
      <c r="A165" s="3"/>
      <c r="B165" s="3" t="s">
        <v>22</v>
      </c>
      <c r="C165" s="24" t="s">
        <v>23</v>
      </c>
      <c r="D165" s="3" t="s">
        <v>94</v>
      </c>
      <c r="E165" s="3" t="s">
        <v>91</v>
      </c>
      <c r="F165" s="13" t="s">
        <v>120</v>
      </c>
      <c r="G165" s="3" t="s">
        <v>25</v>
      </c>
      <c r="H165" s="3" t="s">
        <v>41</v>
      </c>
      <c r="I165" s="3" t="s">
        <v>33</v>
      </c>
      <c r="J165" s="3">
        <v>1150</v>
      </c>
      <c r="K165" s="3">
        <v>1150</v>
      </c>
      <c r="L165" s="3">
        <v>24</v>
      </c>
      <c r="M165" s="5">
        <v>55.018888888888895</v>
      </c>
      <c r="N165" s="5">
        <v>0.87888888888888883</v>
      </c>
      <c r="O165" s="5">
        <v>21.166666666666664</v>
      </c>
      <c r="P165" s="11">
        <v>7.7233333333333336</v>
      </c>
      <c r="Q165" s="5">
        <v>0.13</v>
      </c>
      <c r="R165" s="11">
        <v>1.4622222222222223</v>
      </c>
      <c r="S165" s="11">
        <v>9.3922222222222231</v>
      </c>
      <c r="T165" s="5">
        <v>3.8488888888888888</v>
      </c>
      <c r="U165" s="5">
        <v>0.57444444444444454</v>
      </c>
      <c r="V165" s="14">
        <v>0</v>
      </c>
      <c r="W165" s="14">
        <v>0</v>
      </c>
      <c r="X165" s="30">
        <v>99.92</v>
      </c>
      <c r="Y165" s="5">
        <v>0.55115520141244134</v>
      </c>
      <c r="Z165" s="5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</row>
    <row r="166" spans="1:43" x14ac:dyDescent="0.25">
      <c r="A166" s="3"/>
      <c r="B166" s="3" t="s">
        <v>22</v>
      </c>
      <c r="C166" s="24" t="s">
        <v>23</v>
      </c>
      <c r="D166" s="3" t="s">
        <v>94</v>
      </c>
      <c r="E166" s="3" t="s">
        <v>91</v>
      </c>
      <c r="F166" s="13" t="s">
        <v>120</v>
      </c>
      <c r="G166" s="3" t="s">
        <v>25</v>
      </c>
      <c r="H166" s="3" t="s">
        <v>42</v>
      </c>
      <c r="I166" s="3" t="s">
        <v>33</v>
      </c>
      <c r="J166" s="3">
        <v>1150</v>
      </c>
      <c r="K166" s="3">
        <v>1150</v>
      </c>
      <c r="L166" s="3">
        <v>24</v>
      </c>
      <c r="M166" s="5">
        <v>54.318888888888893</v>
      </c>
      <c r="N166" s="5">
        <v>0.64888888888888885</v>
      </c>
      <c r="O166" s="5">
        <v>23.516666666666666</v>
      </c>
      <c r="P166" s="11">
        <v>5.9833333333333334</v>
      </c>
      <c r="Q166" s="5">
        <v>0.09</v>
      </c>
      <c r="R166" s="11">
        <v>1.0422222222222224</v>
      </c>
      <c r="S166" s="11">
        <v>10.192222222222224</v>
      </c>
      <c r="T166" s="5">
        <v>3.9988888888888892</v>
      </c>
      <c r="U166" s="5">
        <v>0.47444444444444445</v>
      </c>
      <c r="V166" s="14">
        <v>0</v>
      </c>
      <c r="W166" s="14">
        <v>0</v>
      </c>
      <c r="X166" s="30">
        <v>99.95</v>
      </c>
      <c r="Y166" s="5">
        <v>0.56644405110286233</v>
      </c>
      <c r="Z166" s="5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</row>
    <row r="167" spans="1:43" x14ac:dyDescent="0.25">
      <c r="A167" s="3"/>
      <c r="B167" s="3" t="s">
        <v>22</v>
      </c>
      <c r="C167" s="24" t="s">
        <v>23</v>
      </c>
      <c r="D167" s="3" t="s">
        <v>94</v>
      </c>
      <c r="E167" s="3" t="s">
        <v>91</v>
      </c>
      <c r="F167" s="13" t="s">
        <v>120</v>
      </c>
      <c r="G167" s="3" t="s">
        <v>25</v>
      </c>
      <c r="H167" s="3" t="s">
        <v>43</v>
      </c>
      <c r="I167" s="3" t="s">
        <v>33</v>
      </c>
      <c r="J167" s="3">
        <v>1150</v>
      </c>
      <c r="K167" s="3">
        <v>1150</v>
      </c>
      <c r="L167" s="3">
        <v>24</v>
      </c>
      <c r="M167" s="5">
        <v>56.708888888888893</v>
      </c>
      <c r="N167" s="5">
        <v>0.8488888888888888</v>
      </c>
      <c r="O167" s="5">
        <v>21.186666666666664</v>
      </c>
      <c r="P167" s="11">
        <v>6.9633333333333338</v>
      </c>
      <c r="Q167" s="5">
        <v>0.13</v>
      </c>
      <c r="R167" s="11">
        <v>1.2622222222222224</v>
      </c>
      <c r="S167" s="11">
        <v>8.5422222222222235</v>
      </c>
      <c r="T167" s="5">
        <v>3.858888888888889</v>
      </c>
      <c r="U167" s="5">
        <v>0.70444444444444443</v>
      </c>
      <c r="V167" s="14">
        <v>0</v>
      </c>
      <c r="W167" s="14">
        <v>0</v>
      </c>
      <c r="X167" s="30">
        <v>99.910000000000025</v>
      </c>
      <c r="Y167" s="5">
        <v>0.5220176679173133</v>
      </c>
      <c r="Z167" s="5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</row>
    <row r="168" spans="1:43" x14ac:dyDescent="0.25">
      <c r="A168" s="3"/>
      <c r="B168" s="3" t="s">
        <v>22</v>
      </c>
      <c r="C168" s="24" t="s">
        <v>23</v>
      </c>
      <c r="D168" s="3" t="s">
        <v>94</v>
      </c>
      <c r="E168" s="3" t="s">
        <v>91</v>
      </c>
      <c r="F168" s="13" t="s">
        <v>120</v>
      </c>
      <c r="G168" s="3" t="s">
        <v>25</v>
      </c>
      <c r="H168" s="3" t="s">
        <v>44</v>
      </c>
      <c r="I168" s="3" t="s">
        <v>33</v>
      </c>
      <c r="J168" s="3">
        <v>1150</v>
      </c>
      <c r="K168" s="3">
        <v>1150</v>
      </c>
      <c r="L168" s="3">
        <v>24</v>
      </c>
      <c r="M168" s="5">
        <v>56.348888888888894</v>
      </c>
      <c r="N168" s="5">
        <v>0.55888888888888888</v>
      </c>
      <c r="O168" s="5">
        <v>23.416666666666664</v>
      </c>
      <c r="P168" s="11">
        <v>4.6733333333333338</v>
      </c>
      <c r="Q168" s="5">
        <v>0.09</v>
      </c>
      <c r="R168" s="11">
        <v>0.88222222222222224</v>
      </c>
      <c r="S168" s="11">
        <v>9.852222222222224</v>
      </c>
      <c r="T168" s="5">
        <v>3.8888888888888888</v>
      </c>
      <c r="U168" s="5">
        <v>0.5344444444444445</v>
      </c>
      <c r="V168" s="14">
        <v>0</v>
      </c>
      <c r="W168" s="14">
        <v>0</v>
      </c>
      <c r="X168" s="30">
        <v>99.890000000000015</v>
      </c>
      <c r="Y168" s="5">
        <v>0.56215755090195829</v>
      </c>
      <c r="Z168" s="5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</row>
    <row r="169" spans="1:43" x14ac:dyDescent="0.25">
      <c r="A169" s="3"/>
      <c r="B169" s="3"/>
      <c r="C169" s="3"/>
      <c r="D169" s="3"/>
      <c r="E169" s="3"/>
      <c r="F169" s="15" t="s">
        <v>27</v>
      </c>
      <c r="G169" s="16" t="s">
        <v>26</v>
      </c>
      <c r="H169" s="3"/>
      <c r="I169" s="3"/>
      <c r="J169" s="3"/>
      <c r="K169" s="3"/>
      <c r="L169" s="3"/>
      <c r="M169" s="17">
        <v>54.265000000000008</v>
      </c>
      <c r="N169" s="17">
        <v>0.14633333333333334</v>
      </c>
      <c r="O169" s="17">
        <v>26.956</v>
      </c>
      <c r="P169" s="17">
        <v>2.298</v>
      </c>
      <c r="Q169" s="17">
        <v>1.1000000000000001E-2</v>
      </c>
      <c r="R169" s="17">
        <v>0.42599999999999999</v>
      </c>
      <c r="S169" s="17">
        <v>11.448666666666666</v>
      </c>
      <c r="T169" s="17">
        <v>4.165</v>
      </c>
      <c r="U169" s="17">
        <v>0.19233333333333333</v>
      </c>
      <c r="V169" s="17">
        <v>4.9333333333333333E-2</v>
      </c>
      <c r="W169" s="17">
        <v>0</v>
      </c>
      <c r="X169" s="17"/>
      <c r="Y169" s="17">
        <v>0.59564781760215446</v>
      </c>
      <c r="Z169" s="5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</row>
    <row r="170" spans="1:43" x14ac:dyDescent="0.25">
      <c r="A170" s="3"/>
      <c r="B170" s="3"/>
      <c r="C170" s="3"/>
      <c r="D170" s="3"/>
      <c r="E170" s="3"/>
      <c r="F170" s="15" t="s">
        <v>28</v>
      </c>
      <c r="G170" s="16" t="s">
        <v>26</v>
      </c>
      <c r="H170" s="3"/>
      <c r="I170" s="3"/>
      <c r="J170" s="3"/>
      <c r="K170" s="3"/>
      <c r="L170" s="3"/>
      <c r="M170" s="17">
        <v>0.40270584798336601</v>
      </c>
      <c r="N170" s="17">
        <v>7.6500544660370456E-2</v>
      </c>
      <c r="O170" s="17">
        <v>1.4049594300192441</v>
      </c>
      <c r="P170" s="17">
        <v>0.87876504254550269</v>
      </c>
      <c r="Q170" s="17">
        <v>1.7349351572897471E-2</v>
      </c>
      <c r="R170" s="17">
        <v>0.19501794789198251</v>
      </c>
      <c r="S170" s="17">
        <v>0.55452171583566778</v>
      </c>
      <c r="T170" s="17">
        <v>0.12134249049694001</v>
      </c>
      <c r="U170" s="17">
        <v>5.7143095237599223E-2</v>
      </c>
      <c r="V170" s="17">
        <v>4.5280606591932192E-2</v>
      </c>
      <c r="W170" s="17">
        <v>0</v>
      </c>
      <c r="X170" s="17"/>
      <c r="Y170" s="17">
        <v>2.0267083551239913E-2</v>
      </c>
      <c r="Z170" s="5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</row>
    <row r="171" spans="1:43" x14ac:dyDescent="0.25">
      <c r="A171" s="3"/>
      <c r="B171" s="3"/>
      <c r="C171" s="3"/>
      <c r="D171" s="3"/>
      <c r="E171" s="3"/>
      <c r="F171" s="15" t="s">
        <v>27</v>
      </c>
      <c r="G171" s="16" t="s">
        <v>23</v>
      </c>
      <c r="H171" s="3"/>
      <c r="I171" s="3"/>
      <c r="J171" s="3"/>
      <c r="K171" s="3"/>
      <c r="L171" s="3"/>
      <c r="M171" s="17">
        <v>54.242222222222232</v>
      </c>
      <c r="N171" s="17">
        <v>0.28222222222222221</v>
      </c>
      <c r="O171" s="17">
        <v>26.533333333333331</v>
      </c>
      <c r="P171" s="17">
        <v>2.9233333333333333</v>
      </c>
      <c r="Q171" s="17">
        <v>0.03</v>
      </c>
      <c r="R171" s="17">
        <v>0.37222222222222223</v>
      </c>
      <c r="S171" s="17">
        <v>11.405555555555557</v>
      </c>
      <c r="T171" s="17">
        <v>4.2422222222222228</v>
      </c>
      <c r="U171" s="17">
        <v>0.2911111111111111</v>
      </c>
      <c r="V171" s="17">
        <v>0</v>
      </c>
      <c r="W171" s="17">
        <v>0</v>
      </c>
      <c r="X171" s="17"/>
      <c r="Y171" s="17">
        <v>0.58693717649350441</v>
      </c>
      <c r="Z171" s="5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</row>
    <row r="172" spans="1:43" x14ac:dyDescent="0.25">
      <c r="A172" s="3"/>
      <c r="B172" s="20"/>
      <c r="C172" s="20"/>
      <c r="D172" s="20"/>
      <c r="E172" s="20"/>
      <c r="F172" s="18" t="s">
        <v>28</v>
      </c>
      <c r="G172" s="19" t="s">
        <v>23</v>
      </c>
      <c r="H172" s="20"/>
      <c r="I172" s="20"/>
      <c r="J172" s="20"/>
      <c r="K172" s="20"/>
      <c r="L172" s="20"/>
      <c r="M172" s="21">
        <v>0.21548395145191948</v>
      </c>
      <c r="N172" s="21">
        <v>0.18009256878986804</v>
      </c>
      <c r="O172" s="21">
        <v>1.8208880617251928</v>
      </c>
      <c r="P172" s="21">
        <v>1.6410057891427456</v>
      </c>
      <c r="Q172" s="21">
        <v>3.4641016151377539E-2</v>
      </c>
      <c r="R172" s="21">
        <v>0.39357337308308848</v>
      </c>
      <c r="S172" s="21">
        <v>0.55139217743211888</v>
      </c>
      <c r="T172" s="21">
        <v>0.22188585654190138</v>
      </c>
      <c r="U172" s="21">
        <v>9.8657657246325137E-2</v>
      </c>
      <c r="V172" s="21">
        <v>0</v>
      </c>
      <c r="W172" s="21">
        <v>0</v>
      </c>
      <c r="X172" s="21"/>
      <c r="Y172" s="21">
        <v>1.2098707069617546E-2</v>
      </c>
      <c r="Z172" s="5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</row>
    <row r="173" spans="1:43" x14ac:dyDescent="0.25">
      <c r="A173" s="3"/>
      <c r="B173" s="3" t="s">
        <v>30</v>
      </c>
      <c r="C173" s="3" t="s">
        <v>26</v>
      </c>
      <c r="D173" s="3"/>
      <c r="E173" s="3" t="s">
        <v>31</v>
      </c>
      <c r="F173" s="3" t="s">
        <v>121</v>
      </c>
      <c r="G173" s="3" t="s">
        <v>25</v>
      </c>
      <c r="H173" s="3" t="s">
        <v>32</v>
      </c>
      <c r="I173" s="3">
        <v>1</v>
      </c>
      <c r="J173" s="3">
        <v>1190</v>
      </c>
      <c r="K173" s="3">
        <v>1165</v>
      </c>
      <c r="L173" s="3">
        <v>0.1</v>
      </c>
      <c r="M173" s="5">
        <v>53.426000000000002</v>
      </c>
      <c r="N173" s="5">
        <v>5.2999999999999999E-2</v>
      </c>
      <c r="O173" s="5">
        <v>29.163</v>
      </c>
      <c r="P173" s="5">
        <v>1.1859999999999999</v>
      </c>
      <c r="Q173" s="5">
        <v>0.02</v>
      </c>
      <c r="R173" s="5">
        <v>0.114</v>
      </c>
      <c r="S173" s="5">
        <v>12.307</v>
      </c>
      <c r="T173" s="5">
        <v>4.1420000000000003</v>
      </c>
      <c r="U173" s="5">
        <v>0.13100000000000001</v>
      </c>
      <c r="V173" s="5">
        <v>0.01</v>
      </c>
      <c r="W173" s="5">
        <v>1.9E-2</v>
      </c>
      <c r="X173" s="5">
        <v>100.57100000000001</v>
      </c>
      <c r="Y173" s="5">
        <v>0.61663989176766776</v>
      </c>
      <c r="Z173" s="5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</row>
    <row r="174" spans="1:43" x14ac:dyDescent="0.25">
      <c r="A174" s="3"/>
      <c r="B174" s="3" t="s">
        <v>30</v>
      </c>
      <c r="C174" s="3" t="s">
        <v>26</v>
      </c>
      <c r="D174" s="3"/>
      <c r="E174" s="3" t="s">
        <v>31</v>
      </c>
      <c r="F174" s="3" t="s">
        <v>121</v>
      </c>
      <c r="G174" s="3" t="s">
        <v>25</v>
      </c>
      <c r="H174" s="3" t="s">
        <v>34</v>
      </c>
      <c r="I174" s="3">
        <v>1</v>
      </c>
      <c r="J174" s="3">
        <v>1190</v>
      </c>
      <c r="K174" s="3">
        <v>1165</v>
      </c>
      <c r="L174" s="3">
        <v>0.1</v>
      </c>
      <c r="M174" s="5">
        <v>53.156999999999996</v>
      </c>
      <c r="N174" s="5">
        <v>8.1000000000000003E-2</v>
      </c>
      <c r="O174" s="5">
        <v>29.138999999999999</v>
      </c>
      <c r="P174" s="5">
        <v>1.099</v>
      </c>
      <c r="Q174" s="5">
        <v>0</v>
      </c>
      <c r="R174" s="5">
        <v>0.104</v>
      </c>
      <c r="S174" s="5">
        <v>12.256</v>
      </c>
      <c r="T174" s="5">
        <v>4.1219999999999999</v>
      </c>
      <c r="U174" s="5">
        <v>0.13200000000000001</v>
      </c>
      <c r="V174" s="5">
        <v>5.8999999999999997E-2</v>
      </c>
      <c r="W174" s="5">
        <v>0</v>
      </c>
      <c r="X174" s="5">
        <v>100.149</v>
      </c>
      <c r="Y174" s="5">
        <v>0.61674211191020012</v>
      </c>
      <c r="Z174" s="5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</row>
    <row r="175" spans="1:43" x14ac:dyDescent="0.25">
      <c r="A175" s="3"/>
      <c r="B175" s="3" t="s">
        <v>30</v>
      </c>
      <c r="C175" s="3" t="s">
        <v>26</v>
      </c>
      <c r="D175" s="3"/>
      <c r="E175" s="3" t="s">
        <v>31</v>
      </c>
      <c r="F175" s="3" t="s">
        <v>121</v>
      </c>
      <c r="G175" s="3" t="s">
        <v>25</v>
      </c>
      <c r="H175" s="3" t="s">
        <v>92</v>
      </c>
      <c r="I175" s="3">
        <v>1</v>
      </c>
      <c r="J175" s="3">
        <v>1190</v>
      </c>
      <c r="K175" s="3">
        <v>1165</v>
      </c>
      <c r="L175" s="3">
        <v>0.1</v>
      </c>
      <c r="M175" s="5">
        <v>49.697000000000003</v>
      </c>
      <c r="N175" s="5">
        <v>8.9999999999999993E-3</v>
      </c>
      <c r="O175" s="5">
        <v>31.902999999999999</v>
      </c>
      <c r="P175" s="5">
        <v>0.93799999999999994</v>
      </c>
      <c r="Q175" s="5">
        <v>3.3000000000000002E-2</v>
      </c>
      <c r="R175" s="5">
        <v>8.2000000000000003E-2</v>
      </c>
      <c r="S175" s="5">
        <v>15</v>
      </c>
      <c r="T175" s="5">
        <v>2.8479999999999999</v>
      </c>
      <c r="U175" s="5">
        <v>8.3000000000000004E-2</v>
      </c>
      <c r="V175" s="5">
        <v>1.4999999999999999E-2</v>
      </c>
      <c r="W175" s="5">
        <v>0</v>
      </c>
      <c r="X175" s="5">
        <v>100.608</v>
      </c>
      <c r="Y175" s="5">
        <v>0.7406513244958679</v>
      </c>
      <c r="Z175" s="5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</row>
    <row r="176" spans="1:43" x14ac:dyDescent="0.25">
      <c r="A176" s="3"/>
      <c r="B176" s="3" t="s">
        <v>30</v>
      </c>
      <c r="C176" s="3" t="s">
        <v>26</v>
      </c>
      <c r="D176" s="3"/>
      <c r="E176" s="3" t="s">
        <v>31</v>
      </c>
      <c r="F176" s="3" t="s">
        <v>121</v>
      </c>
      <c r="G176" s="3" t="s">
        <v>25</v>
      </c>
      <c r="H176" s="3" t="s">
        <v>65</v>
      </c>
      <c r="I176" s="3">
        <v>1</v>
      </c>
      <c r="J176" s="3">
        <v>1190</v>
      </c>
      <c r="K176" s="3">
        <v>1165</v>
      </c>
      <c r="L176" s="3">
        <v>0.1</v>
      </c>
      <c r="M176" s="5">
        <v>53.31</v>
      </c>
      <c r="N176" s="5">
        <v>0.06</v>
      </c>
      <c r="O176" s="5">
        <v>29.332000000000001</v>
      </c>
      <c r="P176" s="5">
        <v>1.127</v>
      </c>
      <c r="Q176" s="5">
        <v>0.05</v>
      </c>
      <c r="R176" s="5">
        <v>9.6000000000000002E-2</v>
      </c>
      <c r="S176" s="5">
        <v>12.276999999999999</v>
      </c>
      <c r="T176" s="5">
        <v>4.1159999999999997</v>
      </c>
      <c r="U176" s="5">
        <v>0.115</v>
      </c>
      <c r="V176" s="5">
        <v>3.5000000000000003E-2</v>
      </c>
      <c r="W176" s="5">
        <v>0.02</v>
      </c>
      <c r="X176" s="5">
        <v>100.53799999999998</v>
      </c>
      <c r="Y176" s="5">
        <v>0.61811297600808623</v>
      </c>
      <c r="Z176" s="5"/>
      <c r="AE176" s="1"/>
    </row>
    <row r="177" spans="1:31" x14ac:dyDescent="0.25">
      <c r="A177" s="3"/>
      <c r="B177" s="3" t="s">
        <v>30</v>
      </c>
      <c r="C177" s="3" t="s">
        <v>26</v>
      </c>
      <c r="D177" s="3"/>
      <c r="E177" s="3" t="s">
        <v>31</v>
      </c>
      <c r="F177" s="3" t="s">
        <v>121</v>
      </c>
      <c r="G177" s="3" t="s">
        <v>25</v>
      </c>
      <c r="H177" s="3" t="s">
        <v>36</v>
      </c>
      <c r="I177" s="3">
        <v>1</v>
      </c>
      <c r="J177" s="3">
        <v>1190</v>
      </c>
      <c r="K177" s="3">
        <v>1165</v>
      </c>
      <c r="L177" s="3">
        <v>0.1</v>
      </c>
      <c r="M177" s="5">
        <v>52.646000000000001</v>
      </c>
      <c r="N177" s="5">
        <v>5.1999999999999998E-2</v>
      </c>
      <c r="O177" s="5">
        <v>29.117000000000001</v>
      </c>
      <c r="P177" s="5">
        <v>1.0580000000000001</v>
      </c>
      <c r="Q177" s="5">
        <v>2.5000000000000001E-2</v>
      </c>
      <c r="R177" s="5">
        <v>0.10199999999999999</v>
      </c>
      <c r="S177" s="5">
        <v>12.401999999999999</v>
      </c>
      <c r="T177" s="5">
        <v>3.9849999999999999</v>
      </c>
      <c r="U177" s="5">
        <v>9.5000000000000001E-2</v>
      </c>
      <c r="V177" s="5">
        <v>0.02</v>
      </c>
      <c r="W177" s="5">
        <v>2.1000000000000001E-2</v>
      </c>
      <c r="X177" s="5">
        <v>99.52300000000001</v>
      </c>
      <c r="Y177" s="5">
        <v>0.62870701104166127</v>
      </c>
      <c r="Z177" s="5"/>
      <c r="AE177" s="1"/>
    </row>
    <row r="178" spans="1:31" x14ac:dyDescent="0.25">
      <c r="A178" s="3"/>
      <c r="B178" s="3" t="s">
        <v>30</v>
      </c>
      <c r="C178" s="3" t="s">
        <v>26</v>
      </c>
      <c r="D178" s="3"/>
      <c r="E178" s="3" t="s">
        <v>31</v>
      </c>
      <c r="F178" s="3" t="s">
        <v>121</v>
      </c>
      <c r="G178" s="3" t="s">
        <v>25</v>
      </c>
      <c r="H178" s="3" t="s">
        <v>99</v>
      </c>
      <c r="I178" s="3">
        <v>1</v>
      </c>
      <c r="J178" s="3">
        <v>1190</v>
      </c>
      <c r="K178" s="3">
        <v>1165</v>
      </c>
      <c r="L178" s="3">
        <v>0.1</v>
      </c>
      <c r="M178" s="5">
        <v>53.277000000000001</v>
      </c>
      <c r="N178" s="5">
        <v>8.0000000000000002E-3</v>
      </c>
      <c r="O178" s="5">
        <v>29.158999999999999</v>
      </c>
      <c r="P178" s="5">
        <v>1.127</v>
      </c>
      <c r="Q178" s="5">
        <v>1.0999999999999999E-2</v>
      </c>
      <c r="R178" s="5">
        <v>0.104</v>
      </c>
      <c r="S178" s="5">
        <v>12.236000000000001</v>
      </c>
      <c r="T178" s="5">
        <v>4.0460000000000003</v>
      </c>
      <c r="U178" s="5">
        <v>0.125</v>
      </c>
      <c r="V178" s="5">
        <v>0</v>
      </c>
      <c r="W178" s="5">
        <v>0</v>
      </c>
      <c r="X178" s="5">
        <v>100.093</v>
      </c>
      <c r="Y178" s="5">
        <v>0.62091810866105035</v>
      </c>
      <c r="Z178" s="5"/>
    </row>
    <row r="179" spans="1:31" x14ac:dyDescent="0.25">
      <c r="A179" s="3"/>
      <c r="B179" s="3" t="s">
        <v>30</v>
      </c>
      <c r="C179" s="3" t="s">
        <v>26</v>
      </c>
      <c r="D179" s="3"/>
      <c r="E179" s="3" t="s">
        <v>31</v>
      </c>
      <c r="F179" s="3" t="s">
        <v>121</v>
      </c>
      <c r="G179" s="3" t="s">
        <v>25</v>
      </c>
      <c r="H179" s="3" t="s">
        <v>100</v>
      </c>
      <c r="I179" s="3">
        <v>1</v>
      </c>
      <c r="J179" s="3">
        <v>1190</v>
      </c>
      <c r="K179" s="3">
        <v>1165</v>
      </c>
      <c r="L179" s="3">
        <v>0.1</v>
      </c>
      <c r="M179" s="5">
        <v>47.807000000000002</v>
      </c>
      <c r="N179" s="5">
        <v>6.9000000000000006E-2</v>
      </c>
      <c r="O179" s="5">
        <v>31.698</v>
      </c>
      <c r="P179" s="5">
        <v>0.86799999999999999</v>
      </c>
      <c r="Q179" s="5">
        <v>2.8000000000000001E-2</v>
      </c>
      <c r="R179" s="5">
        <v>8.4000000000000005E-2</v>
      </c>
      <c r="S179" s="5">
        <v>15.602</v>
      </c>
      <c r="T179" s="5">
        <v>2.605</v>
      </c>
      <c r="U179" s="5">
        <v>6.7000000000000004E-2</v>
      </c>
      <c r="V179" s="5">
        <v>4.3999999999999997E-2</v>
      </c>
      <c r="W179" s="5">
        <v>1.0999999999999999E-2</v>
      </c>
      <c r="X179" s="5">
        <v>98.88300000000001</v>
      </c>
      <c r="Y179" s="5">
        <v>0.76496622637152256</v>
      </c>
      <c r="Z179" s="5"/>
    </row>
    <row r="180" spans="1:31" x14ac:dyDescent="0.25">
      <c r="A180" s="3"/>
      <c r="B180" s="3" t="s">
        <v>30</v>
      </c>
      <c r="C180" s="3" t="s">
        <v>26</v>
      </c>
      <c r="D180" s="3"/>
      <c r="E180" s="3" t="s">
        <v>31</v>
      </c>
      <c r="F180" s="3" t="s">
        <v>121</v>
      </c>
      <c r="G180" s="3" t="s">
        <v>25</v>
      </c>
      <c r="H180" s="3" t="s">
        <v>38</v>
      </c>
      <c r="I180" s="3">
        <v>1</v>
      </c>
      <c r="J180" s="3">
        <v>1190</v>
      </c>
      <c r="K180" s="3">
        <v>1165</v>
      </c>
      <c r="L180" s="3">
        <v>0.1</v>
      </c>
      <c r="M180" s="5">
        <v>52.499000000000002</v>
      </c>
      <c r="N180" s="5">
        <v>2.4E-2</v>
      </c>
      <c r="O180" s="5">
        <v>28.956</v>
      </c>
      <c r="P180" s="5">
        <v>1.03</v>
      </c>
      <c r="Q180" s="5">
        <v>6.0000000000000001E-3</v>
      </c>
      <c r="R180" s="5">
        <v>0.104</v>
      </c>
      <c r="S180" s="5">
        <v>12.398999999999999</v>
      </c>
      <c r="T180" s="5">
        <v>4.0090000000000003</v>
      </c>
      <c r="U180" s="5">
        <v>0.13900000000000001</v>
      </c>
      <c r="V180" s="5">
        <v>0</v>
      </c>
      <c r="W180" s="5">
        <v>2.1999999999999999E-2</v>
      </c>
      <c r="X180" s="5">
        <v>99.188000000000002</v>
      </c>
      <c r="Y180" s="5">
        <v>0.62561121978005263</v>
      </c>
      <c r="Z180" s="5"/>
    </row>
    <row r="181" spans="1:31" x14ac:dyDescent="0.25">
      <c r="A181" s="3"/>
      <c r="B181" s="3"/>
      <c r="C181" s="3"/>
      <c r="D181" s="3"/>
      <c r="E181" s="3"/>
      <c r="F181" s="16" t="s">
        <v>27</v>
      </c>
      <c r="G181" s="16" t="s">
        <v>26</v>
      </c>
      <c r="H181" s="16"/>
      <c r="I181" s="16"/>
      <c r="J181" s="16"/>
      <c r="K181" s="16"/>
      <c r="L181" s="16"/>
      <c r="M181" s="6">
        <v>53.052500000000002</v>
      </c>
      <c r="N181" s="6">
        <v>4.6333333333333337E-2</v>
      </c>
      <c r="O181" s="6">
        <v>29.144333333333332</v>
      </c>
      <c r="P181" s="6">
        <v>1.1045</v>
      </c>
      <c r="Q181" s="6">
        <v>1.8666666666666668E-2</v>
      </c>
      <c r="R181" s="6">
        <v>0.104</v>
      </c>
      <c r="S181" s="6">
        <v>12.312833333333336</v>
      </c>
      <c r="T181" s="6">
        <v>4.0699999999999994</v>
      </c>
      <c r="U181" s="6">
        <v>0.12283333333333334</v>
      </c>
      <c r="V181" s="6">
        <v>2.0666666666666667E-2</v>
      </c>
      <c r="W181" s="6">
        <v>1.3666666666666666E-2</v>
      </c>
      <c r="X181" s="6"/>
      <c r="Y181" s="6">
        <v>0.62112188652811973</v>
      </c>
      <c r="Z181" s="5"/>
    </row>
    <row r="182" spans="1:31" x14ac:dyDescent="0.25">
      <c r="A182" s="3"/>
      <c r="B182" s="3"/>
      <c r="C182" s="3"/>
      <c r="D182" s="3"/>
      <c r="E182" s="3"/>
      <c r="F182" s="25" t="s">
        <v>28</v>
      </c>
      <c r="G182" s="25" t="s">
        <v>26</v>
      </c>
      <c r="H182" s="25"/>
      <c r="I182" s="25"/>
      <c r="J182" s="25"/>
      <c r="K182" s="25"/>
      <c r="L182" s="25"/>
      <c r="M182" s="7">
        <v>0.38437832925387433</v>
      </c>
      <c r="N182" s="7">
        <v>2.6204325342711391E-2</v>
      </c>
      <c r="O182" s="7">
        <v>0.12002277561640852</v>
      </c>
      <c r="P182" s="7">
        <v>5.5493242831897979E-2</v>
      </c>
      <c r="Q182" s="7">
        <v>1.7840029895341173E-2</v>
      </c>
      <c r="R182" s="7">
        <v>5.7965506984757765E-3</v>
      </c>
      <c r="S182" s="7">
        <v>7.1870485365458564E-2</v>
      </c>
      <c r="T182" s="7">
        <v>6.5614022891452059E-2</v>
      </c>
      <c r="U182" s="7">
        <v>1.5829297731316624E-2</v>
      </c>
      <c r="V182" s="7">
        <v>2.2992752481307381E-2</v>
      </c>
      <c r="W182" s="7">
        <v>1.0633281086601009E-2</v>
      </c>
      <c r="X182" s="7"/>
      <c r="Y182" s="7">
        <v>5.0210357020440827E-3</v>
      </c>
      <c r="Z182" s="5"/>
    </row>
    <row r="183" spans="1:31" x14ac:dyDescent="0.25">
      <c r="A183" s="3"/>
      <c r="B183" s="3"/>
      <c r="C183" s="3"/>
      <c r="D183" s="3"/>
      <c r="E183" s="3"/>
      <c r="F183" s="16" t="s">
        <v>101</v>
      </c>
      <c r="G183" s="16" t="s">
        <v>26</v>
      </c>
      <c r="H183" s="16"/>
      <c r="I183" s="16"/>
      <c r="J183" s="16"/>
      <c r="K183" s="16"/>
      <c r="L183" s="16"/>
      <c r="M183" s="6">
        <v>48.752000000000002</v>
      </c>
      <c r="N183" s="6">
        <v>3.9E-2</v>
      </c>
      <c r="O183" s="6">
        <v>31.8005</v>
      </c>
      <c r="P183" s="6">
        <v>0.90300000000000002</v>
      </c>
      <c r="Q183" s="6">
        <v>3.0499999999999999E-2</v>
      </c>
      <c r="R183" s="6">
        <v>8.3000000000000004E-2</v>
      </c>
      <c r="S183" s="6">
        <v>15.301</v>
      </c>
      <c r="T183" s="6">
        <v>2.7264999999999997</v>
      </c>
      <c r="U183" s="6">
        <v>7.5000000000000011E-2</v>
      </c>
      <c r="V183" s="6">
        <v>2.9499999999999998E-2</v>
      </c>
      <c r="W183" s="6">
        <v>5.4999999999999997E-3</v>
      </c>
      <c r="X183" s="6"/>
      <c r="Y183" s="6">
        <v>0.75280877543369518</v>
      </c>
      <c r="Z183" s="5"/>
    </row>
    <row r="184" spans="1:31" x14ac:dyDescent="0.25">
      <c r="A184" s="3"/>
      <c r="B184" s="3"/>
      <c r="C184" s="3"/>
      <c r="D184" s="3"/>
      <c r="E184" s="3"/>
      <c r="F184" s="25" t="s">
        <v>102</v>
      </c>
      <c r="G184" s="25" t="s">
        <v>26</v>
      </c>
      <c r="H184" s="25"/>
      <c r="I184" s="25"/>
      <c r="J184" s="25"/>
      <c r="K184" s="25"/>
      <c r="L184" s="25"/>
      <c r="M184" s="7">
        <v>1.3364318164425752</v>
      </c>
      <c r="N184" s="7">
        <v>4.2426406871192861E-2</v>
      </c>
      <c r="O184" s="7">
        <v>0.14495689014324104</v>
      </c>
      <c r="P184" s="7">
        <v>4.949747468305829E-2</v>
      </c>
      <c r="Q184" s="7">
        <v>3.5355339059327385E-3</v>
      </c>
      <c r="R184" s="7">
        <v>1.4142135623730963E-3</v>
      </c>
      <c r="S184" s="7">
        <v>0.42567828227430182</v>
      </c>
      <c r="T184" s="7">
        <v>0.17182694782833097</v>
      </c>
      <c r="U184" s="7">
        <v>1.1313708498984745E-2</v>
      </c>
      <c r="V184" s="7">
        <v>2.0506096654409875E-2</v>
      </c>
      <c r="W184" s="7">
        <v>7.7781745930520221E-3</v>
      </c>
      <c r="X184" s="7"/>
      <c r="Y184" s="7">
        <v>1.7193232000160912E-2</v>
      </c>
      <c r="Z184" s="5"/>
    </row>
    <row r="185" spans="1:31" x14ac:dyDescent="0.25">
      <c r="A185" s="3"/>
      <c r="B185" s="3" t="s">
        <v>30</v>
      </c>
      <c r="C185" s="3" t="s">
        <v>26</v>
      </c>
      <c r="D185" s="3"/>
      <c r="E185" s="3" t="s">
        <v>31</v>
      </c>
      <c r="F185" s="3" t="s">
        <v>122</v>
      </c>
      <c r="G185" s="3" t="s">
        <v>25</v>
      </c>
      <c r="H185" s="3" t="s">
        <v>32</v>
      </c>
      <c r="I185" s="3">
        <v>1</v>
      </c>
      <c r="J185" s="3">
        <v>1190</v>
      </c>
      <c r="K185" s="3">
        <v>1165</v>
      </c>
      <c r="L185" s="3">
        <v>0.1</v>
      </c>
      <c r="M185" s="5">
        <v>53.119</v>
      </c>
      <c r="N185" s="5">
        <v>9.2999999999999999E-2</v>
      </c>
      <c r="O185" s="5">
        <v>29.172999999999998</v>
      </c>
      <c r="P185" s="5">
        <v>1.079</v>
      </c>
      <c r="Q185" s="5">
        <v>2.1999999999999999E-2</v>
      </c>
      <c r="R185" s="5">
        <v>0.105</v>
      </c>
      <c r="S185" s="5">
        <v>12.273999999999999</v>
      </c>
      <c r="T185" s="5">
        <v>4.1050000000000004</v>
      </c>
      <c r="U185" s="5">
        <v>0.14199999999999999</v>
      </c>
      <c r="V185" s="5">
        <v>0.01</v>
      </c>
      <c r="W185" s="5">
        <v>0</v>
      </c>
      <c r="X185" s="5">
        <v>100.12200000000001</v>
      </c>
      <c r="Y185" s="5">
        <v>0.61767450491863396</v>
      </c>
      <c r="Z185" s="5"/>
    </row>
    <row r="186" spans="1:31" x14ac:dyDescent="0.25">
      <c r="A186" s="3"/>
      <c r="B186" s="3" t="s">
        <v>30</v>
      </c>
      <c r="C186" s="3" t="s">
        <v>26</v>
      </c>
      <c r="D186" s="3"/>
      <c r="E186" s="3" t="s">
        <v>31</v>
      </c>
      <c r="F186" s="3" t="s">
        <v>122</v>
      </c>
      <c r="G186" s="3" t="s">
        <v>25</v>
      </c>
      <c r="H186" s="3" t="s">
        <v>34</v>
      </c>
      <c r="I186" s="3">
        <v>1</v>
      </c>
      <c r="J186" s="3">
        <v>1190</v>
      </c>
      <c r="K186" s="3">
        <v>1165</v>
      </c>
      <c r="L186" s="3">
        <v>0.1</v>
      </c>
      <c r="M186" s="5">
        <v>53.566000000000003</v>
      </c>
      <c r="N186" s="5">
        <v>0</v>
      </c>
      <c r="O186" s="5">
        <v>29.414000000000001</v>
      </c>
      <c r="P186" s="5">
        <v>1.198</v>
      </c>
      <c r="Q186" s="5">
        <v>0</v>
      </c>
      <c r="R186" s="5">
        <v>0.111</v>
      </c>
      <c r="S186" s="5">
        <v>12.102</v>
      </c>
      <c r="T186" s="5">
        <v>4.1630000000000003</v>
      </c>
      <c r="U186" s="5">
        <v>0.115</v>
      </c>
      <c r="V186" s="5">
        <v>0</v>
      </c>
      <c r="W186" s="5">
        <v>4.0000000000000001E-3</v>
      </c>
      <c r="X186" s="5">
        <v>100.673</v>
      </c>
      <c r="Y186" s="5">
        <v>0.61207415547787836</v>
      </c>
      <c r="Z186" s="5"/>
    </row>
    <row r="187" spans="1:31" x14ac:dyDescent="0.25">
      <c r="A187" s="3"/>
      <c r="B187" s="3" t="s">
        <v>30</v>
      </c>
      <c r="C187" s="3" t="s">
        <v>26</v>
      </c>
      <c r="D187" s="3"/>
      <c r="E187" s="3" t="s">
        <v>31</v>
      </c>
      <c r="F187" s="3" t="s">
        <v>122</v>
      </c>
      <c r="G187" s="3" t="s">
        <v>25</v>
      </c>
      <c r="H187" s="3" t="s">
        <v>92</v>
      </c>
      <c r="I187" s="3">
        <v>1</v>
      </c>
      <c r="J187" s="3">
        <v>1190</v>
      </c>
      <c r="K187" s="3">
        <v>1165</v>
      </c>
      <c r="L187" s="3">
        <v>0.1</v>
      </c>
      <c r="M187" s="5">
        <v>49.954999999999998</v>
      </c>
      <c r="N187" s="5">
        <v>1.7000000000000001E-2</v>
      </c>
      <c r="O187" s="5">
        <v>32.314999999999998</v>
      </c>
      <c r="P187" s="5">
        <v>0.874</v>
      </c>
      <c r="Q187" s="5">
        <v>0.04</v>
      </c>
      <c r="R187" s="5">
        <v>7.2999999999999995E-2</v>
      </c>
      <c r="S187" s="5">
        <v>14.955</v>
      </c>
      <c r="T187" s="5">
        <v>2.875</v>
      </c>
      <c r="U187" s="5">
        <v>6.2E-2</v>
      </c>
      <c r="V187" s="5">
        <v>0</v>
      </c>
      <c r="W187" s="5">
        <v>0</v>
      </c>
      <c r="X187" s="5">
        <v>101.166</v>
      </c>
      <c r="Y187" s="5">
        <v>0.73920117735426794</v>
      </c>
      <c r="Z187" s="5"/>
    </row>
    <row r="188" spans="1:31" x14ac:dyDescent="0.25">
      <c r="A188" s="3"/>
      <c r="B188" s="3" t="s">
        <v>30</v>
      </c>
      <c r="C188" s="3" t="s">
        <v>26</v>
      </c>
      <c r="D188" s="3"/>
      <c r="E188" s="3" t="s">
        <v>31</v>
      </c>
      <c r="F188" s="3" t="s">
        <v>122</v>
      </c>
      <c r="G188" s="3" t="s">
        <v>25</v>
      </c>
      <c r="H188" s="3" t="s">
        <v>65</v>
      </c>
      <c r="I188" s="3">
        <v>1</v>
      </c>
      <c r="J188" s="3">
        <v>1190</v>
      </c>
      <c r="K188" s="3">
        <v>1165</v>
      </c>
      <c r="L188" s="3">
        <v>0.1</v>
      </c>
      <c r="M188" s="5">
        <v>53.414000000000001</v>
      </c>
      <c r="N188" s="5">
        <v>2.5999999999999999E-2</v>
      </c>
      <c r="O188" s="5">
        <v>29.407</v>
      </c>
      <c r="P188" s="5">
        <v>1.1080000000000001</v>
      </c>
      <c r="Q188" s="5">
        <v>0</v>
      </c>
      <c r="R188" s="5">
        <v>0.11</v>
      </c>
      <c r="S188" s="5">
        <v>12.347</v>
      </c>
      <c r="T188" s="5">
        <v>4.2359999999999998</v>
      </c>
      <c r="U188" s="5">
        <v>0.15</v>
      </c>
      <c r="V188" s="5">
        <v>0</v>
      </c>
      <c r="W188" s="5">
        <v>3.6999999999999998E-2</v>
      </c>
      <c r="X188" s="5">
        <v>100.83500000000002</v>
      </c>
      <c r="Y188" s="5">
        <v>0.61151356844568638</v>
      </c>
      <c r="Z188" s="5"/>
    </row>
    <row r="189" spans="1:31" x14ac:dyDescent="0.25">
      <c r="A189" s="3"/>
      <c r="B189" s="3" t="s">
        <v>30</v>
      </c>
      <c r="C189" s="3" t="s">
        <v>26</v>
      </c>
      <c r="D189" s="3"/>
      <c r="E189" s="3" t="s">
        <v>31</v>
      </c>
      <c r="F189" s="3" t="s">
        <v>122</v>
      </c>
      <c r="G189" s="3" t="s">
        <v>25</v>
      </c>
      <c r="H189" s="3" t="s">
        <v>103</v>
      </c>
      <c r="I189" s="3">
        <v>1</v>
      </c>
      <c r="J189" s="3">
        <v>1190</v>
      </c>
      <c r="K189" s="3">
        <v>1165</v>
      </c>
      <c r="L189" s="3">
        <v>0.1</v>
      </c>
      <c r="M189" s="5">
        <v>49.523000000000003</v>
      </c>
      <c r="N189" s="5">
        <v>0</v>
      </c>
      <c r="O189" s="5">
        <v>32.9</v>
      </c>
      <c r="P189" s="5">
        <v>0.89500000000000002</v>
      </c>
      <c r="Q189" s="5">
        <v>3.6999999999999998E-2</v>
      </c>
      <c r="R189" s="5">
        <v>0.105</v>
      </c>
      <c r="S189" s="5">
        <v>15.319000000000001</v>
      </c>
      <c r="T189" s="5">
        <v>2.5249999999999999</v>
      </c>
      <c r="U189" s="5">
        <v>8.5000000000000006E-2</v>
      </c>
      <c r="V189" s="5">
        <v>0</v>
      </c>
      <c r="W189" s="5">
        <v>0</v>
      </c>
      <c r="X189" s="5">
        <v>101.38900000000001</v>
      </c>
      <c r="Y189" s="5">
        <v>0.76635851051208914</v>
      </c>
      <c r="Z189" s="5"/>
    </row>
    <row r="190" spans="1:31" x14ac:dyDescent="0.25">
      <c r="A190" s="3"/>
      <c r="B190" s="3" t="s">
        <v>30</v>
      </c>
      <c r="C190" s="3" t="s">
        <v>26</v>
      </c>
      <c r="D190" s="3"/>
      <c r="E190" s="3" t="s">
        <v>31</v>
      </c>
      <c r="F190" s="3" t="s">
        <v>122</v>
      </c>
      <c r="G190" s="3" t="s">
        <v>25</v>
      </c>
      <c r="H190" s="3" t="s">
        <v>104</v>
      </c>
      <c r="I190" s="3">
        <v>1</v>
      </c>
      <c r="J190" s="3">
        <v>1190</v>
      </c>
      <c r="K190" s="3">
        <v>1165</v>
      </c>
      <c r="L190" s="3">
        <v>0.1</v>
      </c>
      <c r="M190" s="5">
        <v>53.926000000000002</v>
      </c>
      <c r="N190" s="5">
        <v>5.8000000000000003E-2</v>
      </c>
      <c r="O190" s="5">
        <v>29.414999999999999</v>
      </c>
      <c r="P190" s="5">
        <v>1.157</v>
      </c>
      <c r="Q190" s="5">
        <v>1.9E-2</v>
      </c>
      <c r="R190" s="5">
        <v>0.151</v>
      </c>
      <c r="S190" s="5">
        <v>12.358000000000001</v>
      </c>
      <c r="T190" s="5">
        <v>3.9769999999999999</v>
      </c>
      <c r="U190" s="5">
        <v>0.13100000000000001</v>
      </c>
      <c r="V190" s="5">
        <v>4.3999999999999997E-2</v>
      </c>
      <c r="W190" s="5">
        <v>2.3E-2</v>
      </c>
      <c r="X190" s="5">
        <v>101.259</v>
      </c>
      <c r="Y190" s="5">
        <v>0.62697270731889376</v>
      </c>
      <c r="Z190" s="5"/>
    </row>
    <row r="191" spans="1:31" x14ac:dyDescent="0.25">
      <c r="A191" s="3"/>
      <c r="B191" s="3" t="s">
        <v>30</v>
      </c>
      <c r="C191" s="3" t="s">
        <v>26</v>
      </c>
      <c r="D191" s="3"/>
      <c r="E191" s="3" t="s">
        <v>31</v>
      </c>
      <c r="F191" s="3" t="s">
        <v>122</v>
      </c>
      <c r="G191" s="3" t="s">
        <v>25</v>
      </c>
      <c r="H191" s="3" t="s">
        <v>37</v>
      </c>
      <c r="I191" s="3">
        <v>1</v>
      </c>
      <c r="J191" s="3">
        <v>1190</v>
      </c>
      <c r="K191" s="3">
        <v>1165</v>
      </c>
      <c r="L191" s="3">
        <v>0.1</v>
      </c>
      <c r="M191" s="5">
        <v>53.093000000000004</v>
      </c>
      <c r="N191" s="5">
        <v>3.4000000000000002E-2</v>
      </c>
      <c r="O191" s="5">
        <v>29.36</v>
      </c>
      <c r="P191" s="5">
        <v>1.0589999999999999</v>
      </c>
      <c r="Q191" s="5">
        <v>3.5999999999999997E-2</v>
      </c>
      <c r="R191" s="5">
        <v>9.7000000000000003E-2</v>
      </c>
      <c r="S191" s="5">
        <v>12.29</v>
      </c>
      <c r="T191" s="5">
        <v>4.1349999999999998</v>
      </c>
      <c r="U191" s="5">
        <v>0.121</v>
      </c>
      <c r="V191" s="5">
        <v>2.5000000000000001E-2</v>
      </c>
      <c r="W191" s="5">
        <v>3.4000000000000002E-2</v>
      </c>
      <c r="X191" s="5">
        <v>100.28400000000001</v>
      </c>
      <c r="Y191" s="5">
        <v>0.6170734935615424</v>
      </c>
      <c r="Z191" s="5"/>
    </row>
    <row r="192" spans="1:31" x14ac:dyDescent="0.25">
      <c r="A192" s="3"/>
      <c r="B192" s="3" t="s">
        <v>30</v>
      </c>
      <c r="C192" s="3" t="s">
        <v>26</v>
      </c>
      <c r="D192" s="3"/>
      <c r="E192" s="3" t="s">
        <v>31</v>
      </c>
      <c r="F192" s="3" t="s">
        <v>122</v>
      </c>
      <c r="G192" s="3" t="s">
        <v>25</v>
      </c>
      <c r="H192" s="3" t="s">
        <v>105</v>
      </c>
      <c r="I192" s="3">
        <v>1</v>
      </c>
      <c r="J192" s="3">
        <v>1190</v>
      </c>
      <c r="K192" s="3">
        <v>1165</v>
      </c>
      <c r="L192" s="3">
        <v>0.1</v>
      </c>
      <c r="M192" s="5">
        <v>49.47</v>
      </c>
      <c r="N192" s="5">
        <v>2.1999999999999999E-2</v>
      </c>
      <c r="O192" s="5">
        <v>32.087000000000003</v>
      </c>
      <c r="P192" s="5">
        <v>0.995</v>
      </c>
      <c r="Q192" s="5">
        <v>3.4000000000000002E-2</v>
      </c>
      <c r="R192" s="5">
        <v>8.5000000000000006E-2</v>
      </c>
      <c r="S192" s="5">
        <v>15.374000000000001</v>
      </c>
      <c r="T192" s="5">
        <v>2.657</v>
      </c>
      <c r="U192" s="5">
        <v>5.8000000000000003E-2</v>
      </c>
      <c r="V192" s="5">
        <v>4.3999999999999997E-2</v>
      </c>
      <c r="W192" s="5">
        <v>3.2000000000000001E-2</v>
      </c>
      <c r="X192" s="5">
        <v>100.858</v>
      </c>
      <c r="Y192" s="5">
        <v>0.75917040893561361</v>
      </c>
      <c r="Z192" s="5"/>
    </row>
    <row r="193" spans="1:26" x14ac:dyDescent="0.25">
      <c r="A193" s="3"/>
      <c r="B193" s="3" t="s">
        <v>30</v>
      </c>
      <c r="C193" s="3" t="s">
        <v>26</v>
      </c>
      <c r="D193" s="3"/>
      <c r="E193" s="3" t="s">
        <v>31</v>
      </c>
      <c r="F193" s="3" t="s">
        <v>122</v>
      </c>
      <c r="G193" s="3" t="s">
        <v>25</v>
      </c>
      <c r="H193" s="3" t="s">
        <v>106</v>
      </c>
      <c r="I193" s="3">
        <v>1</v>
      </c>
      <c r="J193" s="3">
        <v>1190</v>
      </c>
      <c r="K193" s="3">
        <v>1165</v>
      </c>
      <c r="L193" s="3">
        <v>0.1</v>
      </c>
      <c r="M193" s="5">
        <v>53.335999999999999</v>
      </c>
      <c r="N193" s="5">
        <v>6.4000000000000001E-2</v>
      </c>
      <c r="O193" s="5">
        <v>29.257000000000001</v>
      </c>
      <c r="P193" s="5">
        <v>1.1000000000000001</v>
      </c>
      <c r="Q193" s="5">
        <v>2.5999999999999999E-2</v>
      </c>
      <c r="R193" s="5">
        <v>8.4000000000000005E-2</v>
      </c>
      <c r="S193" s="5">
        <v>12.304</v>
      </c>
      <c r="T193" s="5">
        <v>4.0789999999999997</v>
      </c>
      <c r="U193" s="5">
        <v>0.111</v>
      </c>
      <c r="V193" s="5">
        <v>0.03</v>
      </c>
      <c r="W193" s="5">
        <v>8.9999999999999993E-3</v>
      </c>
      <c r="X193" s="5">
        <v>100.39999999999999</v>
      </c>
      <c r="Y193" s="5">
        <v>0.62087014118023787</v>
      </c>
      <c r="Z193" s="5"/>
    </row>
    <row r="194" spans="1:26" x14ac:dyDescent="0.25">
      <c r="A194" s="3"/>
      <c r="B194" s="3" t="s">
        <v>30</v>
      </c>
      <c r="C194" s="3" t="s">
        <v>26</v>
      </c>
      <c r="D194" s="3"/>
      <c r="E194" s="3" t="s">
        <v>31</v>
      </c>
      <c r="F194" s="3" t="s">
        <v>122</v>
      </c>
      <c r="G194" s="3" t="s">
        <v>25</v>
      </c>
      <c r="H194" s="3" t="s">
        <v>39</v>
      </c>
      <c r="I194" s="3">
        <v>1</v>
      </c>
      <c r="J194" s="3">
        <v>1190</v>
      </c>
      <c r="K194" s="3">
        <v>1165</v>
      </c>
      <c r="L194" s="3">
        <v>0.1</v>
      </c>
      <c r="M194" s="5">
        <v>53.17</v>
      </c>
      <c r="N194" s="5">
        <v>4.3999999999999997E-2</v>
      </c>
      <c r="O194" s="5">
        <v>29.494</v>
      </c>
      <c r="P194" s="5">
        <v>1.1539999999999999</v>
      </c>
      <c r="Q194" s="5">
        <v>1.7000000000000001E-2</v>
      </c>
      <c r="R194" s="5">
        <v>0.13100000000000001</v>
      </c>
      <c r="S194" s="5">
        <v>12.52</v>
      </c>
      <c r="T194" s="5">
        <v>4.1340000000000003</v>
      </c>
      <c r="U194" s="5">
        <v>0.115</v>
      </c>
      <c r="V194" s="5">
        <v>0.01</v>
      </c>
      <c r="W194" s="5">
        <v>3.9E-2</v>
      </c>
      <c r="X194" s="5">
        <v>100.82799999999999</v>
      </c>
      <c r="Y194" s="5">
        <v>0.62172141073002696</v>
      </c>
      <c r="Z194" s="10"/>
    </row>
    <row r="195" spans="1:26" x14ac:dyDescent="0.25">
      <c r="A195" s="3"/>
      <c r="B195" s="3"/>
      <c r="C195" s="3"/>
      <c r="D195" s="3"/>
      <c r="E195" s="3"/>
      <c r="F195" s="16" t="s">
        <v>27</v>
      </c>
      <c r="G195" s="16" t="s">
        <v>26</v>
      </c>
      <c r="H195" s="16"/>
      <c r="I195" s="16"/>
      <c r="J195" s="16"/>
      <c r="K195" s="16"/>
      <c r="L195" s="16"/>
      <c r="M195" s="6">
        <v>53.374857142857145</v>
      </c>
      <c r="N195" s="6">
        <v>4.5571428571428575E-2</v>
      </c>
      <c r="O195" s="6">
        <v>29.360000000000003</v>
      </c>
      <c r="P195" s="6">
        <v>1.1221428571428571</v>
      </c>
      <c r="Q195" s="6">
        <v>1.714285714285714E-2</v>
      </c>
      <c r="R195" s="6">
        <v>0.1127142857142857</v>
      </c>
      <c r="S195" s="6">
        <v>12.313571428571427</v>
      </c>
      <c r="T195" s="6">
        <v>4.1184285714285718</v>
      </c>
      <c r="U195" s="6">
        <v>0.12642857142857142</v>
      </c>
      <c r="V195" s="6">
        <v>1.6999999999999998E-2</v>
      </c>
      <c r="W195" s="6">
        <v>2.0857142857142855E-2</v>
      </c>
      <c r="X195" s="6"/>
      <c r="Y195" s="6">
        <v>0.61827142594755713</v>
      </c>
      <c r="Z195" s="5"/>
    </row>
    <row r="196" spans="1:26" x14ac:dyDescent="0.25">
      <c r="A196" s="3"/>
      <c r="B196" s="3"/>
      <c r="C196" s="3"/>
      <c r="D196" s="3"/>
      <c r="E196" s="3"/>
      <c r="F196" s="25" t="s">
        <v>28</v>
      </c>
      <c r="G196" s="25" t="s">
        <v>26</v>
      </c>
      <c r="H196" s="25"/>
      <c r="I196" s="25"/>
      <c r="J196" s="25"/>
      <c r="K196" s="25"/>
      <c r="L196" s="25"/>
      <c r="M196" s="7">
        <v>0.29726779653562035</v>
      </c>
      <c r="N196" s="7">
        <v>2.9832069672625486E-2</v>
      </c>
      <c r="O196" s="7">
        <v>0.10930385781541928</v>
      </c>
      <c r="P196" s="7">
        <v>4.91983352409021E-2</v>
      </c>
      <c r="Q196" s="7">
        <v>1.3221555271961156E-2</v>
      </c>
      <c r="R196" s="7">
        <v>2.2141320991261995E-2</v>
      </c>
      <c r="S196" s="7">
        <v>0.12428442801742709</v>
      </c>
      <c r="T196" s="7">
        <v>7.9648932076659906E-2</v>
      </c>
      <c r="U196" s="7">
        <v>1.4987296207757007E-2</v>
      </c>
      <c r="V196" s="7">
        <v>1.6522711641858305E-2</v>
      </c>
      <c r="W196" s="7">
        <v>1.6466416038192926E-2</v>
      </c>
      <c r="X196" s="7"/>
      <c r="Y196" s="7">
        <v>5.4807871905592038E-3</v>
      </c>
      <c r="Z196" s="5"/>
    </row>
    <row r="197" spans="1:26" x14ac:dyDescent="0.25">
      <c r="A197" s="3"/>
      <c r="B197" s="3"/>
      <c r="C197" s="3"/>
      <c r="D197" s="3"/>
      <c r="E197" s="3"/>
      <c r="F197" s="16" t="s">
        <v>101</v>
      </c>
      <c r="G197" s="16" t="s">
        <v>26</v>
      </c>
      <c r="H197" s="16"/>
      <c r="I197" s="16"/>
      <c r="J197" s="16"/>
      <c r="K197" s="16"/>
      <c r="L197" s="16"/>
      <c r="M197" s="6">
        <v>49.649333333333338</v>
      </c>
      <c r="N197" s="6">
        <v>1.2999999999999999E-2</v>
      </c>
      <c r="O197" s="6">
        <v>32.434000000000005</v>
      </c>
      <c r="P197" s="6">
        <v>0.92133333333333345</v>
      </c>
      <c r="Q197" s="6">
        <v>3.6999999999999998E-2</v>
      </c>
      <c r="R197" s="6">
        <v>8.7666666666666671E-2</v>
      </c>
      <c r="S197" s="6">
        <v>15.216000000000001</v>
      </c>
      <c r="T197" s="6">
        <v>2.6856666666666666</v>
      </c>
      <c r="U197" s="6">
        <v>6.8333333333333343E-2</v>
      </c>
      <c r="V197" s="6">
        <v>1.4666666666666666E-2</v>
      </c>
      <c r="W197" s="6">
        <v>1.0666666666666666E-2</v>
      </c>
      <c r="X197" s="6"/>
      <c r="Y197" s="6">
        <v>0.75491003226732356</v>
      </c>
      <c r="Z197" s="5"/>
    </row>
    <row r="198" spans="1:26" x14ac:dyDescent="0.25">
      <c r="A198" s="3"/>
      <c r="B198" s="3"/>
      <c r="C198" s="3"/>
      <c r="D198" s="3"/>
      <c r="E198" s="3"/>
      <c r="F198" s="25" t="s">
        <v>102</v>
      </c>
      <c r="G198" s="25" t="s">
        <v>26</v>
      </c>
      <c r="H198" s="25"/>
      <c r="I198" s="25"/>
      <c r="J198" s="25"/>
      <c r="K198" s="25"/>
      <c r="L198" s="25"/>
      <c r="M198" s="7">
        <v>0.26603821780588705</v>
      </c>
      <c r="N198" s="7">
        <v>1.1532562594670797E-2</v>
      </c>
      <c r="O198" s="7">
        <v>0.41936022701252734</v>
      </c>
      <c r="P198" s="7">
        <v>6.4655497317191307E-2</v>
      </c>
      <c r="Q198" s="7">
        <v>2.9999999999999992E-3</v>
      </c>
      <c r="R198" s="7">
        <v>1.6165807537309486E-2</v>
      </c>
      <c r="S198" s="7">
        <v>0.22769936319629916</v>
      </c>
      <c r="T198" s="7">
        <v>0.17675218056174963</v>
      </c>
      <c r="U198" s="7">
        <v>1.4571661996262903E-2</v>
      </c>
      <c r="V198" s="7">
        <v>2.5403411844343533E-2</v>
      </c>
      <c r="W198" s="7">
        <v>1.8475208614068026E-2</v>
      </c>
      <c r="X198" s="7"/>
      <c r="Y198" s="7">
        <v>1.4071008957356485E-2</v>
      </c>
      <c r="Z198" s="5"/>
    </row>
    <row r="199" spans="1:26" x14ac:dyDescent="0.25">
      <c r="A199" s="3"/>
      <c r="B199" s="3" t="s">
        <v>107</v>
      </c>
      <c r="C199" s="3" t="s">
        <v>26</v>
      </c>
      <c r="D199" s="3" t="s">
        <v>108</v>
      </c>
      <c r="E199" s="3" t="s">
        <v>31</v>
      </c>
      <c r="F199" s="3" t="s">
        <v>123</v>
      </c>
      <c r="G199" s="3" t="s">
        <v>25</v>
      </c>
      <c r="H199" s="3" t="s">
        <v>109</v>
      </c>
      <c r="I199" s="3">
        <v>1</v>
      </c>
      <c r="J199" s="3">
        <v>1190</v>
      </c>
      <c r="K199" s="3">
        <v>1137</v>
      </c>
      <c r="L199" s="3">
        <v>0.1</v>
      </c>
      <c r="M199" s="5">
        <v>52.8825</v>
      </c>
      <c r="N199" s="5">
        <v>0</v>
      </c>
      <c r="O199" s="5">
        <v>29.483599999999999</v>
      </c>
      <c r="P199" s="5">
        <v>0.87560000000000004</v>
      </c>
      <c r="Q199" s="5">
        <v>0</v>
      </c>
      <c r="R199" s="5">
        <v>0.10299999999999999</v>
      </c>
      <c r="S199" s="5">
        <v>12.7544</v>
      </c>
      <c r="T199" s="5">
        <v>4.1226000000000003</v>
      </c>
      <c r="U199" s="5">
        <v>9.8599999999999993E-2</v>
      </c>
      <c r="V199" s="5">
        <v>0</v>
      </c>
      <c r="W199" s="5">
        <v>0</v>
      </c>
      <c r="X199" s="5">
        <v>100.32030000000002</v>
      </c>
      <c r="Y199" s="5">
        <v>0.6273103766873831</v>
      </c>
      <c r="Z199" s="5"/>
    </row>
    <row r="200" spans="1:26" x14ac:dyDescent="0.25">
      <c r="A200" s="3"/>
      <c r="B200" s="3" t="s">
        <v>107</v>
      </c>
      <c r="C200" s="3" t="s">
        <v>26</v>
      </c>
      <c r="D200" s="3" t="s">
        <v>108</v>
      </c>
      <c r="E200" s="3" t="s">
        <v>31</v>
      </c>
      <c r="F200" s="3" t="s">
        <v>123</v>
      </c>
      <c r="G200" s="3" t="s">
        <v>25</v>
      </c>
      <c r="H200" s="3" t="s">
        <v>109</v>
      </c>
      <c r="I200" s="3">
        <v>1</v>
      </c>
      <c r="J200" s="3">
        <v>1190</v>
      </c>
      <c r="K200" s="3">
        <v>1137</v>
      </c>
      <c r="L200" s="3">
        <v>0.1</v>
      </c>
      <c r="M200" s="5">
        <v>53.736499999999999</v>
      </c>
      <c r="N200" s="5">
        <v>0</v>
      </c>
      <c r="O200" s="5">
        <v>29.077100000000002</v>
      </c>
      <c r="P200" s="5">
        <v>0.99229999999999996</v>
      </c>
      <c r="Q200" s="5">
        <v>0</v>
      </c>
      <c r="R200" s="5">
        <v>0.10680000000000001</v>
      </c>
      <c r="S200" s="5">
        <v>11.752700000000001</v>
      </c>
      <c r="T200" s="5">
        <v>4.5439999999999996</v>
      </c>
      <c r="U200" s="5">
        <v>0.13</v>
      </c>
      <c r="V200" s="5">
        <v>0</v>
      </c>
      <c r="W200" s="5">
        <v>0</v>
      </c>
      <c r="X200" s="5">
        <v>100.33940000000001</v>
      </c>
      <c r="Y200" s="5">
        <v>0.58383669396646243</v>
      </c>
      <c r="Z200" s="5"/>
    </row>
    <row r="201" spans="1:26" x14ac:dyDescent="0.25">
      <c r="A201" s="3"/>
      <c r="B201" s="3" t="s">
        <v>107</v>
      </c>
      <c r="C201" s="3" t="s">
        <v>26</v>
      </c>
      <c r="D201" s="3"/>
      <c r="E201" s="3" t="s">
        <v>31</v>
      </c>
      <c r="F201" s="3" t="s">
        <v>123</v>
      </c>
      <c r="G201" s="3" t="s">
        <v>25</v>
      </c>
      <c r="H201" s="3" t="s">
        <v>60</v>
      </c>
      <c r="I201" s="3">
        <v>1</v>
      </c>
      <c r="J201" s="3">
        <v>1190</v>
      </c>
      <c r="K201" s="3">
        <v>1137</v>
      </c>
      <c r="L201" s="3">
        <v>0.1</v>
      </c>
      <c r="M201" s="5">
        <v>54.833500000000001</v>
      </c>
      <c r="N201" s="5">
        <v>0</v>
      </c>
      <c r="O201" s="5">
        <v>27.746300000000002</v>
      </c>
      <c r="P201" s="5">
        <v>1.1060000000000001</v>
      </c>
      <c r="Q201" s="5">
        <v>0</v>
      </c>
      <c r="R201" s="5">
        <v>0.1338</v>
      </c>
      <c r="S201" s="5">
        <v>10.8734</v>
      </c>
      <c r="T201" s="5">
        <v>4.9245999999999999</v>
      </c>
      <c r="U201" s="5">
        <v>0.1452</v>
      </c>
      <c r="V201" s="5">
        <v>0</v>
      </c>
      <c r="W201" s="5">
        <v>0</v>
      </c>
      <c r="X201" s="5">
        <v>99.762799999999999</v>
      </c>
      <c r="Y201" s="5">
        <v>0.54482418305416347</v>
      </c>
      <c r="Z201" s="5"/>
    </row>
    <row r="202" spans="1:26" x14ac:dyDescent="0.25">
      <c r="A202" s="3"/>
      <c r="B202" s="3" t="s">
        <v>107</v>
      </c>
      <c r="C202" s="3" t="s">
        <v>26</v>
      </c>
      <c r="D202" s="3"/>
      <c r="E202" s="3" t="s">
        <v>31</v>
      </c>
      <c r="F202" s="3" t="s">
        <v>123</v>
      </c>
      <c r="G202" s="3" t="s">
        <v>25</v>
      </c>
      <c r="H202" s="3" t="s">
        <v>60</v>
      </c>
      <c r="I202" s="3">
        <v>1</v>
      </c>
      <c r="J202" s="3">
        <v>1190</v>
      </c>
      <c r="K202" s="3">
        <v>1137</v>
      </c>
      <c r="L202" s="3">
        <v>0.1</v>
      </c>
      <c r="M202" s="5">
        <v>54.802599999999998</v>
      </c>
      <c r="N202" s="5">
        <v>0</v>
      </c>
      <c r="O202" s="5">
        <v>28.321400000000001</v>
      </c>
      <c r="P202" s="5">
        <v>1.0264</v>
      </c>
      <c r="Q202" s="5">
        <v>0</v>
      </c>
      <c r="R202" s="5">
        <v>0.1148</v>
      </c>
      <c r="S202" s="5">
        <v>11.497299999999999</v>
      </c>
      <c r="T202" s="5">
        <v>4.7927999999999997</v>
      </c>
      <c r="U202" s="5">
        <v>0.14860000000000001</v>
      </c>
      <c r="V202" s="5">
        <v>0</v>
      </c>
      <c r="W202" s="5">
        <v>0</v>
      </c>
      <c r="X202" s="5">
        <v>100.70389999999999</v>
      </c>
      <c r="Y202" s="5">
        <v>0.56505897961507101</v>
      </c>
      <c r="Z202" s="5"/>
    </row>
    <row r="203" spans="1:26" x14ac:dyDescent="0.25">
      <c r="A203" s="3"/>
      <c r="B203" s="3" t="s">
        <v>107</v>
      </c>
      <c r="C203" s="3" t="s">
        <v>26</v>
      </c>
      <c r="D203" s="3"/>
      <c r="E203" s="3" t="s">
        <v>31</v>
      </c>
      <c r="F203" s="3" t="s">
        <v>123</v>
      </c>
      <c r="G203" s="3" t="s">
        <v>25</v>
      </c>
      <c r="H203" s="3" t="s">
        <v>110</v>
      </c>
      <c r="I203" s="3">
        <v>1</v>
      </c>
      <c r="J203" s="3">
        <v>1190</v>
      </c>
      <c r="K203" s="3">
        <v>1137</v>
      </c>
      <c r="L203" s="3">
        <v>0.1</v>
      </c>
      <c r="M203" s="5">
        <v>48.3538</v>
      </c>
      <c r="N203" s="5">
        <v>0</v>
      </c>
      <c r="O203" s="5">
        <v>32.654400000000003</v>
      </c>
      <c r="P203" s="5">
        <v>0.90210000000000001</v>
      </c>
      <c r="Q203" s="5">
        <v>0</v>
      </c>
      <c r="R203" s="5">
        <v>7.7600000000000002E-2</v>
      </c>
      <c r="S203" s="5">
        <v>16.0913</v>
      </c>
      <c r="T203" s="5">
        <v>2.2101999999999999</v>
      </c>
      <c r="U203" s="5">
        <v>5.7299999999999997E-2</v>
      </c>
      <c r="V203" s="5">
        <v>0</v>
      </c>
      <c r="W203" s="5">
        <v>0</v>
      </c>
      <c r="X203" s="5">
        <v>100.34670000000001</v>
      </c>
      <c r="Y203" s="5">
        <v>0.79821880328166062</v>
      </c>
      <c r="Z203" s="5"/>
    </row>
    <row r="204" spans="1:26" x14ac:dyDescent="0.25">
      <c r="A204" s="3"/>
      <c r="B204" s="3" t="s">
        <v>107</v>
      </c>
      <c r="C204" s="3" t="s">
        <v>26</v>
      </c>
      <c r="D204" s="3"/>
      <c r="E204" s="3" t="s">
        <v>31</v>
      </c>
      <c r="F204" s="3" t="s">
        <v>123</v>
      </c>
      <c r="G204" s="3" t="s">
        <v>25</v>
      </c>
      <c r="H204" s="3" t="s">
        <v>110</v>
      </c>
      <c r="I204" s="3">
        <v>1</v>
      </c>
      <c r="J204" s="3">
        <v>1190</v>
      </c>
      <c r="K204" s="3">
        <v>1137</v>
      </c>
      <c r="L204" s="3">
        <v>0.1</v>
      </c>
      <c r="M204" s="5">
        <v>48.183300000000003</v>
      </c>
      <c r="N204" s="5">
        <v>0</v>
      </c>
      <c r="O204" s="5">
        <v>32.647100000000002</v>
      </c>
      <c r="P204" s="5">
        <v>0.81520000000000004</v>
      </c>
      <c r="Q204" s="5">
        <v>0</v>
      </c>
      <c r="R204" s="5">
        <v>5.79E-2</v>
      </c>
      <c r="S204" s="5">
        <v>16.254100000000001</v>
      </c>
      <c r="T204" s="5">
        <v>2.2057000000000002</v>
      </c>
      <c r="U204" s="5">
        <v>4.8500000000000001E-2</v>
      </c>
      <c r="V204" s="5">
        <v>0</v>
      </c>
      <c r="W204" s="5">
        <v>0</v>
      </c>
      <c r="X204" s="5">
        <v>100.21180000000003</v>
      </c>
      <c r="Y204" s="5">
        <v>0.80056885058056693</v>
      </c>
      <c r="Z204" s="5"/>
    </row>
    <row r="205" spans="1:26" x14ac:dyDescent="0.25">
      <c r="A205" s="3"/>
      <c r="B205" s="3" t="s">
        <v>107</v>
      </c>
      <c r="C205" s="3" t="s">
        <v>26</v>
      </c>
      <c r="D205" s="3"/>
      <c r="E205" s="3" t="s">
        <v>31</v>
      </c>
      <c r="F205" s="3" t="s">
        <v>123</v>
      </c>
      <c r="G205" s="3" t="s">
        <v>25</v>
      </c>
      <c r="H205" s="3" t="s">
        <v>63</v>
      </c>
      <c r="I205" s="3">
        <v>1</v>
      </c>
      <c r="J205" s="3">
        <v>1190</v>
      </c>
      <c r="K205" s="3">
        <v>1137</v>
      </c>
      <c r="L205" s="3">
        <v>0.1</v>
      </c>
      <c r="M205" s="5">
        <v>54.438499999999998</v>
      </c>
      <c r="N205" s="5">
        <v>0</v>
      </c>
      <c r="O205" s="5">
        <v>28.189399999999999</v>
      </c>
      <c r="P205" s="5">
        <v>0.9083</v>
      </c>
      <c r="Q205" s="5">
        <v>0</v>
      </c>
      <c r="R205" s="5">
        <v>0.1193</v>
      </c>
      <c r="S205" s="5">
        <v>11.575799999999999</v>
      </c>
      <c r="T205" s="5">
        <v>4.6307999999999998</v>
      </c>
      <c r="U205" s="5">
        <v>0.1323</v>
      </c>
      <c r="V205" s="5">
        <v>0</v>
      </c>
      <c r="W205" s="5">
        <v>0</v>
      </c>
      <c r="X205" s="5">
        <v>99.994399999999985</v>
      </c>
      <c r="Y205" s="5">
        <v>0.57553753743294822</v>
      </c>
      <c r="Z205" s="5"/>
    </row>
    <row r="206" spans="1:26" x14ac:dyDescent="0.25">
      <c r="A206" s="3"/>
      <c r="B206" s="3" t="s">
        <v>107</v>
      </c>
      <c r="C206" s="3" t="s">
        <v>26</v>
      </c>
      <c r="D206" s="3"/>
      <c r="E206" s="3" t="s">
        <v>31</v>
      </c>
      <c r="F206" s="3" t="s">
        <v>123</v>
      </c>
      <c r="G206" s="3" t="s">
        <v>25</v>
      </c>
      <c r="H206" s="3" t="s">
        <v>63</v>
      </c>
      <c r="I206" s="3">
        <v>1</v>
      </c>
      <c r="J206" s="3">
        <v>1190</v>
      </c>
      <c r="K206" s="3">
        <v>1137</v>
      </c>
      <c r="L206" s="3">
        <v>0.1</v>
      </c>
      <c r="M206" s="5">
        <v>55.0685</v>
      </c>
      <c r="N206" s="5">
        <v>0</v>
      </c>
      <c r="O206" s="5">
        <v>27.872900000000001</v>
      </c>
      <c r="P206" s="5">
        <v>1.0276000000000001</v>
      </c>
      <c r="Q206" s="5">
        <v>0</v>
      </c>
      <c r="R206" s="5">
        <v>0.1171</v>
      </c>
      <c r="S206" s="5">
        <v>11.178100000000001</v>
      </c>
      <c r="T206" s="5">
        <v>4.9096000000000002</v>
      </c>
      <c r="U206" s="5">
        <v>0.1678</v>
      </c>
      <c r="V206" s="5">
        <v>0</v>
      </c>
      <c r="W206" s="5">
        <v>0</v>
      </c>
      <c r="X206" s="5">
        <v>100.3416</v>
      </c>
      <c r="Y206" s="5">
        <v>0.55167539052671266</v>
      </c>
      <c r="Z206" s="5"/>
    </row>
    <row r="207" spans="1:26" x14ac:dyDescent="0.25">
      <c r="A207" s="3"/>
      <c r="B207" s="3" t="s">
        <v>107</v>
      </c>
      <c r="C207" s="3" t="s">
        <v>26</v>
      </c>
      <c r="D207" s="3"/>
      <c r="E207" s="3" t="s">
        <v>31</v>
      </c>
      <c r="F207" s="3" t="s">
        <v>123</v>
      </c>
      <c r="G207" s="3" t="s">
        <v>25</v>
      </c>
      <c r="H207" s="3" t="s">
        <v>92</v>
      </c>
      <c r="I207" s="3">
        <v>1</v>
      </c>
      <c r="J207" s="3">
        <v>1190</v>
      </c>
      <c r="K207" s="3">
        <v>1137</v>
      </c>
      <c r="L207" s="3">
        <v>0.1</v>
      </c>
      <c r="M207" s="5">
        <v>45.893099999999997</v>
      </c>
      <c r="N207" s="5">
        <v>0</v>
      </c>
      <c r="O207" s="5">
        <v>33.893999999999998</v>
      </c>
      <c r="P207" s="5">
        <v>0.7359</v>
      </c>
      <c r="Q207" s="5">
        <v>0</v>
      </c>
      <c r="R207" s="5">
        <v>4.3799999999999999E-2</v>
      </c>
      <c r="S207" s="5">
        <v>17.9649</v>
      </c>
      <c r="T207" s="5">
        <v>1.2318</v>
      </c>
      <c r="U207" s="5">
        <v>3.0499999999999999E-2</v>
      </c>
      <c r="V207" s="5">
        <v>0</v>
      </c>
      <c r="W207" s="5">
        <v>0</v>
      </c>
      <c r="X207" s="5">
        <v>99.794000000000011</v>
      </c>
      <c r="Y207" s="5">
        <v>0.88802261019253437</v>
      </c>
      <c r="Z207" s="5"/>
    </row>
    <row r="208" spans="1:26" x14ac:dyDescent="0.25">
      <c r="A208" s="3"/>
      <c r="B208" s="3" t="s">
        <v>107</v>
      </c>
      <c r="C208" s="3" t="s">
        <v>26</v>
      </c>
      <c r="D208" s="3"/>
      <c r="E208" s="3" t="s">
        <v>31</v>
      </c>
      <c r="F208" s="3" t="s">
        <v>123</v>
      </c>
      <c r="G208" s="3" t="s">
        <v>25</v>
      </c>
      <c r="H208" s="3" t="s">
        <v>92</v>
      </c>
      <c r="I208" s="3">
        <v>1</v>
      </c>
      <c r="J208" s="3">
        <v>1190</v>
      </c>
      <c r="K208" s="3">
        <v>1137</v>
      </c>
      <c r="L208" s="3">
        <v>0.1</v>
      </c>
      <c r="M208" s="5">
        <v>46.177500000000002</v>
      </c>
      <c r="N208" s="5">
        <v>0</v>
      </c>
      <c r="O208" s="5">
        <v>33.770400000000002</v>
      </c>
      <c r="P208" s="5">
        <v>0.72729999999999995</v>
      </c>
      <c r="Q208" s="5">
        <v>0</v>
      </c>
      <c r="R208" s="5">
        <v>6.59E-2</v>
      </c>
      <c r="S208" s="5">
        <v>17.746600000000001</v>
      </c>
      <c r="T208" s="5">
        <v>1.2405999999999999</v>
      </c>
      <c r="U208" s="5">
        <v>1.9199999999999998E-2</v>
      </c>
      <c r="V208" s="5">
        <v>0</v>
      </c>
      <c r="W208" s="5">
        <v>0</v>
      </c>
      <c r="X208" s="5">
        <v>99.747500000000002</v>
      </c>
      <c r="Y208" s="5">
        <v>0.886691678984045</v>
      </c>
      <c r="Z208" s="5"/>
    </row>
    <row r="209" spans="1:26" x14ac:dyDescent="0.25">
      <c r="A209" s="3"/>
      <c r="B209" s="3" t="s">
        <v>107</v>
      </c>
      <c r="C209" s="3" t="s">
        <v>26</v>
      </c>
      <c r="D209" s="3"/>
      <c r="E209" s="3" t="s">
        <v>31</v>
      </c>
      <c r="F209" s="3" t="s">
        <v>123</v>
      </c>
      <c r="G209" s="3" t="s">
        <v>25</v>
      </c>
      <c r="H209" s="3" t="s">
        <v>65</v>
      </c>
      <c r="I209" s="3">
        <v>1</v>
      </c>
      <c r="J209" s="3">
        <v>1190</v>
      </c>
      <c r="K209" s="3">
        <v>1137</v>
      </c>
      <c r="L209" s="3">
        <v>0.1</v>
      </c>
      <c r="M209" s="5">
        <v>54.363799999999998</v>
      </c>
      <c r="N209" s="5">
        <v>0</v>
      </c>
      <c r="O209" s="5">
        <v>28.1005</v>
      </c>
      <c r="P209" s="5">
        <v>0.96460000000000001</v>
      </c>
      <c r="Q209" s="5">
        <v>0</v>
      </c>
      <c r="R209" s="5">
        <v>0.10340000000000001</v>
      </c>
      <c r="S209" s="5">
        <v>11.6358</v>
      </c>
      <c r="T209" s="5">
        <v>4.6597999999999997</v>
      </c>
      <c r="U209" s="5">
        <v>0.13159999999999999</v>
      </c>
      <c r="V209" s="5">
        <v>0</v>
      </c>
      <c r="W209" s="5">
        <v>0</v>
      </c>
      <c r="X209" s="5">
        <v>99.959500000000006</v>
      </c>
      <c r="Y209" s="5">
        <v>0.57532714356466652</v>
      </c>
      <c r="Z209" s="5"/>
    </row>
    <row r="210" spans="1:26" x14ac:dyDescent="0.25">
      <c r="A210" s="3"/>
      <c r="B210" s="3" t="s">
        <v>107</v>
      </c>
      <c r="C210" s="3" t="s">
        <v>26</v>
      </c>
      <c r="D210" s="3"/>
      <c r="E210" s="3" t="s">
        <v>31</v>
      </c>
      <c r="F210" s="3" t="s">
        <v>123</v>
      </c>
      <c r="G210" s="3" t="s">
        <v>25</v>
      </c>
      <c r="H210" s="3" t="s">
        <v>65</v>
      </c>
      <c r="I210" s="3">
        <v>1</v>
      </c>
      <c r="J210" s="3">
        <v>1190</v>
      </c>
      <c r="K210" s="3">
        <v>1137</v>
      </c>
      <c r="L210" s="3">
        <v>0.1</v>
      </c>
      <c r="M210" s="5">
        <v>55.434399999999997</v>
      </c>
      <c r="N210" s="5">
        <v>0</v>
      </c>
      <c r="O210" s="5">
        <v>27.759799999999998</v>
      </c>
      <c r="P210" s="5">
        <v>1.0874999999999999</v>
      </c>
      <c r="Q210" s="5">
        <v>0</v>
      </c>
      <c r="R210" s="5">
        <v>9.6500000000000002E-2</v>
      </c>
      <c r="S210" s="5">
        <v>11.106999999999999</v>
      </c>
      <c r="T210" s="5">
        <v>4.8906000000000001</v>
      </c>
      <c r="U210" s="5">
        <v>0.17780000000000001</v>
      </c>
      <c r="V210" s="5">
        <v>0</v>
      </c>
      <c r="W210" s="5">
        <v>0</v>
      </c>
      <c r="X210" s="5">
        <v>100.55360000000002</v>
      </c>
      <c r="Y210" s="5">
        <v>0.550709679271283</v>
      </c>
      <c r="Z210" s="5"/>
    </row>
    <row r="211" spans="1:26" x14ac:dyDescent="0.25">
      <c r="A211" s="3"/>
      <c r="B211" s="3" t="s">
        <v>30</v>
      </c>
      <c r="C211" s="3" t="s">
        <v>26</v>
      </c>
      <c r="D211" s="3"/>
      <c r="E211" s="3" t="s">
        <v>31</v>
      </c>
      <c r="F211" s="3" t="s">
        <v>123</v>
      </c>
      <c r="G211" s="3" t="s">
        <v>25</v>
      </c>
      <c r="H211" s="3" t="s">
        <v>103</v>
      </c>
      <c r="I211" s="3">
        <v>1</v>
      </c>
      <c r="J211" s="3">
        <v>1190</v>
      </c>
      <c r="K211" s="3">
        <v>1137</v>
      </c>
      <c r="L211" s="3">
        <v>0.1</v>
      </c>
      <c r="M211" s="5">
        <v>47.445</v>
      </c>
      <c r="N211" s="5">
        <v>2E-3</v>
      </c>
      <c r="O211" s="5">
        <v>32.969000000000001</v>
      </c>
      <c r="P211" s="5">
        <v>0.77200000000000002</v>
      </c>
      <c r="Q211" s="5">
        <v>1.7000000000000001E-2</v>
      </c>
      <c r="R211" s="5">
        <v>8.2000000000000003E-2</v>
      </c>
      <c r="S211" s="5">
        <v>16.507999999999999</v>
      </c>
      <c r="T211" s="5">
        <v>2.1179999999999999</v>
      </c>
      <c r="U211" s="5">
        <v>3.9E-2</v>
      </c>
      <c r="V211" s="5">
        <v>2.4E-2</v>
      </c>
      <c r="W211" s="5">
        <v>4.0000000000000001E-3</v>
      </c>
      <c r="X211" s="5">
        <v>99.97999999999999</v>
      </c>
      <c r="Y211" s="5">
        <v>0.8097285661976259</v>
      </c>
      <c r="Z211" s="5"/>
    </row>
    <row r="212" spans="1:26" x14ac:dyDescent="0.25">
      <c r="A212" s="3"/>
      <c r="B212" s="3" t="s">
        <v>30</v>
      </c>
      <c r="C212" s="3" t="s">
        <v>26</v>
      </c>
      <c r="D212" s="3"/>
      <c r="E212" s="3" t="s">
        <v>31</v>
      </c>
      <c r="F212" s="3" t="s">
        <v>123</v>
      </c>
      <c r="G212" s="3" t="s">
        <v>25</v>
      </c>
      <c r="H212" s="3" t="s">
        <v>104</v>
      </c>
      <c r="I212" s="3">
        <v>1</v>
      </c>
      <c r="J212" s="3">
        <v>1190</v>
      </c>
      <c r="K212" s="3">
        <v>1137</v>
      </c>
      <c r="L212" s="3">
        <v>0.1</v>
      </c>
      <c r="M212" s="5">
        <v>53.63</v>
      </c>
      <c r="N212" s="5">
        <v>5.5E-2</v>
      </c>
      <c r="O212" s="5">
        <v>28.411000000000001</v>
      </c>
      <c r="P212" s="5">
        <v>0.89400000000000002</v>
      </c>
      <c r="Q212" s="5">
        <v>0</v>
      </c>
      <c r="R212" s="5">
        <v>0.11</v>
      </c>
      <c r="S212" s="5">
        <v>11.536</v>
      </c>
      <c r="T212" s="5">
        <v>4.5990000000000002</v>
      </c>
      <c r="U212" s="5">
        <v>0.125</v>
      </c>
      <c r="V212" s="5">
        <v>0</v>
      </c>
      <c r="W212" s="5">
        <v>2E-3</v>
      </c>
      <c r="X212" s="5">
        <v>99.362000000000009</v>
      </c>
      <c r="Y212" s="5">
        <v>0.57659854407253952</v>
      </c>
      <c r="Z212" s="5"/>
    </row>
    <row r="213" spans="1:26" x14ac:dyDescent="0.25">
      <c r="A213" s="3"/>
      <c r="B213" s="3" t="s">
        <v>30</v>
      </c>
      <c r="C213" s="3" t="s">
        <v>26</v>
      </c>
      <c r="D213" s="3"/>
      <c r="E213" s="3" t="s">
        <v>31</v>
      </c>
      <c r="F213" s="3" t="s">
        <v>123</v>
      </c>
      <c r="G213" s="3" t="s">
        <v>25</v>
      </c>
      <c r="H213" s="3" t="s">
        <v>37</v>
      </c>
      <c r="I213" s="3">
        <v>1</v>
      </c>
      <c r="J213" s="3">
        <v>1190</v>
      </c>
      <c r="K213" s="3">
        <v>1137</v>
      </c>
      <c r="L213" s="3">
        <v>0.1</v>
      </c>
      <c r="M213" s="5">
        <v>54.09</v>
      </c>
      <c r="N213" s="5">
        <v>6.5000000000000002E-2</v>
      </c>
      <c r="O213" s="5">
        <v>28.225999999999999</v>
      </c>
      <c r="P213" s="5">
        <v>0.90900000000000003</v>
      </c>
      <c r="Q213" s="5">
        <v>0</v>
      </c>
      <c r="R213" s="5">
        <v>0.13700000000000001</v>
      </c>
      <c r="S213" s="5">
        <v>11.281000000000001</v>
      </c>
      <c r="T213" s="5">
        <v>4.7789999999999999</v>
      </c>
      <c r="U213" s="5">
        <v>0.15</v>
      </c>
      <c r="V213" s="5">
        <v>0</v>
      </c>
      <c r="W213" s="5">
        <v>0</v>
      </c>
      <c r="X213" s="5">
        <v>99.637000000000015</v>
      </c>
      <c r="Y213" s="5">
        <v>0.5610351496781717</v>
      </c>
      <c r="Z213" s="5"/>
    </row>
    <row r="214" spans="1:26" x14ac:dyDescent="0.25">
      <c r="A214" s="3"/>
      <c r="B214" s="3" t="s">
        <v>30</v>
      </c>
      <c r="C214" s="3" t="s">
        <v>26</v>
      </c>
      <c r="D214" s="3"/>
      <c r="E214" s="3" t="s">
        <v>31</v>
      </c>
      <c r="F214" s="3" t="s">
        <v>123</v>
      </c>
      <c r="G214" s="3" t="s">
        <v>25</v>
      </c>
      <c r="H214" s="3" t="s">
        <v>38</v>
      </c>
      <c r="I214" s="3">
        <v>1</v>
      </c>
      <c r="J214" s="3">
        <v>1190</v>
      </c>
      <c r="K214" s="3">
        <v>1137</v>
      </c>
      <c r="L214" s="3">
        <v>0.1</v>
      </c>
      <c r="M214" s="5">
        <v>53.226999999999997</v>
      </c>
      <c r="N214" s="5">
        <v>0.10299999999999999</v>
      </c>
      <c r="O214" s="5">
        <v>28.686</v>
      </c>
      <c r="P214" s="5">
        <v>0.879</v>
      </c>
      <c r="Q214" s="5">
        <v>2.1999999999999999E-2</v>
      </c>
      <c r="R214" s="5">
        <v>9.2999999999999999E-2</v>
      </c>
      <c r="S214" s="5">
        <v>11.613</v>
      </c>
      <c r="T214" s="5">
        <v>4.617</v>
      </c>
      <c r="U214" s="5">
        <v>0.13900000000000001</v>
      </c>
      <c r="V214" s="5">
        <v>1.4999999999999999E-2</v>
      </c>
      <c r="W214" s="5">
        <v>0</v>
      </c>
      <c r="X214" s="5">
        <v>99.394000000000005</v>
      </c>
      <c r="Y214" s="5">
        <v>0.57680762519892437</v>
      </c>
      <c r="Z214" s="5"/>
    </row>
    <row r="215" spans="1:26" x14ac:dyDescent="0.25">
      <c r="A215" s="3"/>
      <c r="B215" s="3" t="s">
        <v>30</v>
      </c>
      <c r="C215" s="3" t="s">
        <v>26</v>
      </c>
      <c r="D215" s="3"/>
      <c r="E215" s="3" t="s">
        <v>31</v>
      </c>
      <c r="F215" s="3" t="s">
        <v>123</v>
      </c>
      <c r="G215" s="3" t="s">
        <v>25</v>
      </c>
      <c r="H215" s="3" t="s">
        <v>111</v>
      </c>
      <c r="I215" s="3">
        <v>1</v>
      </c>
      <c r="J215" s="3">
        <v>1190</v>
      </c>
      <c r="K215" s="3">
        <v>1137</v>
      </c>
      <c r="L215" s="3">
        <v>0.1</v>
      </c>
      <c r="M215" s="5">
        <v>47.637</v>
      </c>
      <c r="N215" s="5">
        <v>0</v>
      </c>
      <c r="O215" s="5">
        <v>32.878</v>
      </c>
      <c r="P215" s="5">
        <v>0.871</v>
      </c>
      <c r="Q215" s="5">
        <v>0</v>
      </c>
      <c r="R215" s="5">
        <v>8.1000000000000003E-2</v>
      </c>
      <c r="S215" s="5">
        <v>15.920999999999999</v>
      </c>
      <c r="T215" s="5">
        <v>2.2909999999999999</v>
      </c>
      <c r="U215" s="5">
        <v>6.9000000000000006E-2</v>
      </c>
      <c r="V215" s="5">
        <v>2.4E-2</v>
      </c>
      <c r="W215" s="5">
        <v>0.01</v>
      </c>
      <c r="X215" s="5">
        <v>99.782000000000011</v>
      </c>
      <c r="Y215" s="5">
        <v>0.79016909121407852</v>
      </c>
      <c r="Z215" s="5"/>
    </row>
    <row r="216" spans="1:26" x14ac:dyDescent="0.25">
      <c r="A216" s="3"/>
      <c r="B216" s="3" t="s">
        <v>30</v>
      </c>
      <c r="C216" s="3" t="s">
        <v>26</v>
      </c>
      <c r="D216" s="3"/>
      <c r="E216" s="3" t="s">
        <v>31</v>
      </c>
      <c r="F216" s="3" t="s">
        <v>123</v>
      </c>
      <c r="G216" s="3" t="s">
        <v>25</v>
      </c>
      <c r="H216" s="3" t="s">
        <v>112</v>
      </c>
      <c r="I216" s="3">
        <v>1</v>
      </c>
      <c r="J216" s="3">
        <v>1190</v>
      </c>
      <c r="K216" s="3">
        <v>1137</v>
      </c>
      <c r="L216" s="3">
        <v>0.1</v>
      </c>
      <c r="M216" s="5">
        <v>53.264000000000003</v>
      </c>
      <c r="N216" s="5">
        <v>6.0999999999999999E-2</v>
      </c>
      <c r="O216" s="5">
        <v>28.638000000000002</v>
      </c>
      <c r="P216" s="5">
        <v>0.82699999999999996</v>
      </c>
      <c r="Q216" s="5">
        <v>2.1999999999999999E-2</v>
      </c>
      <c r="R216" s="5">
        <v>0.108</v>
      </c>
      <c r="S216" s="5">
        <v>11.708</v>
      </c>
      <c r="T216" s="5">
        <v>4.5949999999999998</v>
      </c>
      <c r="U216" s="5">
        <v>0.13600000000000001</v>
      </c>
      <c r="V216" s="5">
        <v>0.01</v>
      </c>
      <c r="W216" s="5">
        <v>0</v>
      </c>
      <c r="X216" s="5">
        <v>99.369000000000014</v>
      </c>
      <c r="Y216" s="5">
        <v>0.5800390831546266</v>
      </c>
      <c r="Z216" s="5"/>
    </row>
    <row r="217" spans="1:26" x14ac:dyDescent="0.25">
      <c r="A217" s="3"/>
      <c r="B217" s="3" t="s">
        <v>30</v>
      </c>
      <c r="C217" s="3" t="s">
        <v>26</v>
      </c>
      <c r="D217" s="3"/>
      <c r="E217" s="3" t="s">
        <v>31</v>
      </c>
      <c r="F217" s="3" t="s">
        <v>123</v>
      </c>
      <c r="G217" s="3" t="s">
        <v>25</v>
      </c>
      <c r="H217" s="3" t="s">
        <v>40</v>
      </c>
      <c r="I217" s="3">
        <v>1</v>
      </c>
      <c r="J217" s="3">
        <v>1190</v>
      </c>
      <c r="K217" s="3">
        <v>1137</v>
      </c>
      <c r="L217" s="3">
        <v>0.1</v>
      </c>
      <c r="M217" s="5">
        <v>53.503999999999998</v>
      </c>
      <c r="N217" s="5">
        <v>2.8000000000000001E-2</v>
      </c>
      <c r="O217" s="5">
        <v>28.72</v>
      </c>
      <c r="P217" s="5">
        <v>0.95299999999999996</v>
      </c>
      <c r="Q217" s="5">
        <v>2.3E-2</v>
      </c>
      <c r="R217" s="5">
        <v>9.9000000000000005E-2</v>
      </c>
      <c r="S217" s="5">
        <v>11.765000000000001</v>
      </c>
      <c r="T217" s="5">
        <v>4.6340000000000003</v>
      </c>
      <c r="U217" s="5">
        <v>0.13700000000000001</v>
      </c>
      <c r="V217" s="5">
        <v>1.4999999999999999E-2</v>
      </c>
      <c r="W217" s="5">
        <v>0</v>
      </c>
      <c r="X217" s="5">
        <v>99.878</v>
      </c>
      <c r="Y217" s="5">
        <v>0.57916834637730763</v>
      </c>
      <c r="Z217" s="5"/>
    </row>
    <row r="218" spans="1:26" x14ac:dyDescent="0.25">
      <c r="A218" s="3"/>
      <c r="B218" s="3"/>
      <c r="C218" s="3"/>
      <c r="D218" s="3"/>
      <c r="E218" s="3"/>
      <c r="F218" s="16" t="s">
        <v>27</v>
      </c>
      <c r="G218" s="16"/>
      <c r="H218" s="16" t="s">
        <v>26</v>
      </c>
      <c r="I218" s="16"/>
      <c r="J218" s="16"/>
      <c r="K218" s="16"/>
      <c r="L218" s="16"/>
      <c r="M218" s="6">
        <v>54.098099999999995</v>
      </c>
      <c r="N218" s="6">
        <v>2.4E-2</v>
      </c>
      <c r="O218" s="6">
        <v>28.402461538461537</v>
      </c>
      <c r="P218" s="6">
        <v>0.95771538461538452</v>
      </c>
      <c r="Q218" s="6">
        <v>5.1538461538461538E-3</v>
      </c>
      <c r="R218" s="6">
        <v>0.11090000000000001</v>
      </c>
      <c r="S218" s="6">
        <v>11.559807692307695</v>
      </c>
      <c r="T218" s="6">
        <v>4.669138461538461</v>
      </c>
      <c r="U218" s="6">
        <v>0.13991538461538461</v>
      </c>
      <c r="V218" s="6">
        <v>3.0769230769230769E-3</v>
      </c>
      <c r="W218" s="6">
        <v>1.5384615384615385E-4</v>
      </c>
      <c r="X218" s="6"/>
      <c r="Y218" s="6">
        <v>0.57291759481540461</v>
      </c>
      <c r="Z218" s="5"/>
    </row>
    <row r="219" spans="1:26" x14ac:dyDescent="0.25">
      <c r="A219" s="3"/>
      <c r="B219" s="3"/>
      <c r="C219" s="3"/>
      <c r="D219" s="3"/>
      <c r="E219" s="3"/>
      <c r="F219" s="25" t="s">
        <v>28</v>
      </c>
      <c r="G219" s="25"/>
      <c r="H219" s="25" t="s">
        <v>26</v>
      </c>
      <c r="I219" s="25"/>
      <c r="J219" s="25"/>
      <c r="K219" s="25"/>
      <c r="L219" s="25"/>
      <c r="M219" s="7">
        <v>0.79509380369027249</v>
      </c>
      <c r="N219" s="7">
        <v>3.5208900389910883E-2</v>
      </c>
      <c r="O219" s="7">
        <v>0.51308351421976373</v>
      </c>
      <c r="P219" s="7">
        <v>8.5926236254842886E-2</v>
      </c>
      <c r="Q219" s="7">
        <v>9.7966503956382432E-3</v>
      </c>
      <c r="R219" s="7">
        <v>1.3366313378539689E-2</v>
      </c>
      <c r="S219" s="7">
        <v>0.4510434115498908</v>
      </c>
      <c r="T219" s="7">
        <v>0.21011491117347164</v>
      </c>
      <c r="U219" s="7">
        <v>1.9573359707940267E-2</v>
      </c>
      <c r="V219" s="7">
        <v>5.9646393920272387E-3</v>
      </c>
      <c r="W219" s="7">
        <v>5.5470019622522908E-4</v>
      </c>
      <c r="X219" s="7"/>
      <c r="Y219" s="7">
        <v>2.0707393126530995E-2</v>
      </c>
      <c r="Z219" s="5"/>
    </row>
    <row r="220" spans="1:26" x14ac:dyDescent="0.25">
      <c r="A220" s="3"/>
      <c r="B220" s="3"/>
      <c r="C220" s="3"/>
      <c r="D220" s="3"/>
      <c r="E220" s="3"/>
      <c r="F220" s="16" t="s">
        <v>101</v>
      </c>
      <c r="G220" s="16"/>
      <c r="H220" s="16" t="s">
        <v>26</v>
      </c>
      <c r="I220" s="16"/>
      <c r="J220" s="16"/>
      <c r="K220" s="16"/>
      <c r="L220" s="16"/>
      <c r="M220" s="6">
        <v>47.281616666666672</v>
      </c>
      <c r="N220" s="6">
        <v>3.3333333333333332E-4</v>
      </c>
      <c r="O220" s="6">
        <v>33.135483333333333</v>
      </c>
      <c r="P220" s="6">
        <v>0.8039166666666665</v>
      </c>
      <c r="Q220" s="6">
        <v>2.8333333333333335E-3</v>
      </c>
      <c r="R220" s="6">
        <v>6.8033333333333348E-2</v>
      </c>
      <c r="S220" s="6">
        <v>16.747649999999997</v>
      </c>
      <c r="T220" s="6">
        <v>1.8828833333333332</v>
      </c>
      <c r="U220" s="6">
        <v>4.3916666666666666E-2</v>
      </c>
      <c r="V220" s="6">
        <v>8.0000000000000002E-3</v>
      </c>
      <c r="W220" s="6">
        <v>2.3333333333333335E-3</v>
      </c>
      <c r="X220" s="6"/>
      <c r="Y220" s="6">
        <v>0.8288999334084185</v>
      </c>
      <c r="Z220" s="5"/>
    </row>
    <row r="221" spans="1:26" x14ac:dyDescent="0.25">
      <c r="A221" s="3"/>
      <c r="B221" s="3"/>
      <c r="C221" s="3"/>
      <c r="D221" s="3"/>
      <c r="E221" s="3"/>
      <c r="F221" s="25" t="s">
        <v>102</v>
      </c>
      <c r="G221" s="25"/>
      <c r="H221" s="25" t="s">
        <v>26</v>
      </c>
      <c r="I221" s="25"/>
      <c r="J221" s="25"/>
      <c r="K221" s="25"/>
      <c r="L221" s="25"/>
      <c r="M221" s="7">
        <v>1.0259291894018165</v>
      </c>
      <c r="N221" s="7">
        <v>8.1649658092772606E-4</v>
      </c>
      <c r="O221" s="7">
        <v>0.55541705561376653</v>
      </c>
      <c r="P221" s="7">
        <v>7.1808785442079914E-2</v>
      </c>
      <c r="Q221" s="7">
        <v>6.9402209378856715E-3</v>
      </c>
      <c r="R221" s="7">
        <v>1.5160562874335037E-2</v>
      </c>
      <c r="S221" s="7">
        <v>0.88258347310608554</v>
      </c>
      <c r="T221" s="7">
        <v>0.50390936652007878</v>
      </c>
      <c r="U221" s="7">
        <v>1.813498460618776E-2</v>
      </c>
      <c r="V221" s="7">
        <v>1.2393546707863733E-2</v>
      </c>
      <c r="W221" s="7">
        <v>4.0824829046386306E-3</v>
      </c>
      <c r="X221" s="7"/>
      <c r="Y221" s="7">
        <v>4.5709907513939545E-2</v>
      </c>
      <c r="Z221" s="5"/>
    </row>
    <row r="222" spans="1:26" x14ac:dyDescent="0.25">
      <c r="A222" s="3"/>
      <c r="B222" s="3" t="s">
        <v>30</v>
      </c>
      <c r="C222" s="3" t="s">
        <v>26</v>
      </c>
      <c r="D222" s="3"/>
      <c r="E222" s="3" t="s">
        <v>31</v>
      </c>
      <c r="F222" s="3" t="s">
        <v>124</v>
      </c>
      <c r="G222" s="3" t="s">
        <v>25</v>
      </c>
      <c r="H222" s="3" t="s">
        <v>109</v>
      </c>
      <c r="I222" s="3">
        <v>1</v>
      </c>
      <c r="J222" s="3">
        <v>1190</v>
      </c>
      <c r="K222" s="3">
        <v>1120</v>
      </c>
      <c r="L222" s="3">
        <v>0.1</v>
      </c>
      <c r="M222" s="5">
        <v>45.656999999999996</v>
      </c>
      <c r="N222" s="5">
        <v>0</v>
      </c>
      <c r="O222" s="5">
        <v>34.265999999999998</v>
      </c>
      <c r="P222" s="5">
        <v>0.89900000000000002</v>
      </c>
      <c r="Q222" s="5">
        <v>1.0999999999999999E-2</v>
      </c>
      <c r="R222" s="5">
        <v>5.0999999999999997E-2</v>
      </c>
      <c r="S222" s="5">
        <v>17.702999999999999</v>
      </c>
      <c r="T222" s="5">
        <v>1.5049999999999999</v>
      </c>
      <c r="U222" s="5">
        <v>1.4999999999999999E-2</v>
      </c>
      <c r="V222" s="5">
        <v>0</v>
      </c>
      <c r="W222" s="5">
        <v>0</v>
      </c>
      <c r="X222" s="5">
        <v>100.107</v>
      </c>
      <c r="Y222" s="5">
        <v>0.8659160950104785</v>
      </c>
      <c r="Z222" s="5"/>
    </row>
    <row r="223" spans="1:26" x14ac:dyDescent="0.25">
      <c r="A223" s="3"/>
      <c r="B223" s="3" t="s">
        <v>30</v>
      </c>
      <c r="C223" s="3" t="s">
        <v>26</v>
      </c>
      <c r="D223" s="3"/>
      <c r="E223" s="3" t="s">
        <v>31</v>
      </c>
      <c r="F223" s="3" t="s">
        <v>124</v>
      </c>
      <c r="G223" s="3" t="s">
        <v>25</v>
      </c>
      <c r="H223" s="3" t="s">
        <v>60</v>
      </c>
      <c r="I223" s="3">
        <v>1</v>
      </c>
      <c r="J223" s="3">
        <v>1190</v>
      </c>
      <c r="K223" s="3">
        <v>1120</v>
      </c>
      <c r="L223" s="3">
        <v>0.1</v>
      </c>
      <c r="M223" s="5">
        <v>52.627000000000002</v>
      </c>
      <c r="N223" s="5">
        <v>1.7000000000000001E-2</v>
      </c>
      <c r="O223" s="5">
        <v>28.437999999999999</v>
      </c>
      <c r="P223" s="5">
        <v>1.2390000000000001</v>
      </c>
      <c r="Q223" s="5">
        <v>1.6E-2</v>
      </c>
      <c r="R223" s="5">
        <v>0.158</v>
      </c>
      <c r="S223" s="5">
        <v>12.025</v>
      </c>
      <c r="T223" s="5">
        <v>4.4630000000000001</v>
      </c>
      <c r="U223" s="5">
        <v>0.13600000000000001</v>
      </c>
      <c r="V223" s="5">
        <v>0.03</v>
      </c>
      <c r="W223" s="5">
        <v>1.4999999999999999E-2</v>
      </c>
      <c r="X223" s="5">
        <v>99.164000000000016</v>
      </c>
      <c r="Y223" s="5">
        <v>0.5934466178839759</v>
      </c>
      <c r="Z223" s="5"/>
    </row>
    <row r="224" spans="1:26" x14ac:dyDescent="0.25">
      <c r="A224" s="3"/>
      <c r="B224" s="3" t="s">
        <v>30</v>
      </c>
      <c r="C224" s="3" t="s">
        <v>26</v>
      </c>
      <c r="D224" s="3"/>
      <c r="E224" s="3" t="s">
        <v>31</v>
      </c>
      <c r="F224" s="3" t="s">
        <v>124</v>
      </c>
      <c r="G224" s="3" t="s">
        <v>25</v>
      </c>
      <c r="H224" s="3" t="s">
        <v>34</v>
      </c>
      <c r="I224" s="3">
        <v>1</v>
      </c>
      <c r="J224" s="3">
        <v>1190</v>
      </c>
      <c r="K224" s="3">
        <v>1120</v>
      </c>
      <c r="L224" s="3">
        <v>0.1</v>
      </c>
      <c r="M224" s="5">
        <v>52.512999999999998</v>
      </c>
      <c r="N224" s="5">
        <v>6.0999999999999999E-2</v>
      </c>
      <c r="O224" s="5">
        <v>29.026</v>
      </c>
      <c r="P224" s="5">
        <v>1.149</v>
      </c>
      <c r="Q224" s="5">
        <v>2.1999999999999999E-2</v>
      </c>
      <c r="R224" s="5">
        <v>9.8000000000000004E-2</v>
      </c>
      <c r="S224" s="5">
        <v>12.233000000000001</v>
      </c>
      <c r="T224" s="5">
        <v>4.3</v>
      </c>
      <c r="U224" s="5">
        <v>0.10199999999999999</v>
      </c>
      <c r="V224" s="5">
        <v>1.4999999999999999E-2</v>
      </c>
      <c r="W224" s="5">
        <v>1.9E-2</v>
      </c>
      <c r="X224" s="5">
        <v>99.538000000000011</v>
      </c>
      <c r="Y224" s="5">
        <v>0.60753260355649819</v>
      </c>
      <c r="Z224" s="5"/>
    </row>
    <row r="225" spans="1:26" x14ac:dyDescent="0.25">
      <c r="A225" s="3"/>
      <c r="B225" s="3" t="s">
        <v>30</v>
      </c>
      <c r="C225" s="3" t="s">
        <v>26</v>
      </c>
      <c r="D225" s="3"/>
      <c r="E225" s="3" t="s">
        <v>31</v>
      </c>
      <c r="F225" s="3" t="s">
        <v>124</v>
      </c>
      <c r="G225" s="3" t="s">
        <v>25</v>
      </c>
      <c r="H225" s="3" t="s">
        <v>92</v>
      </c>
      <c r="I225" s="3">
        <v>1</v>
      </c>
      <c r="J225" s="3">
        <v>1190</v>
      </c>
      <c r="K225" s="3">
        <v>1120</v>
      </c>
      <c r="L225" s="3">
        <v>0.1</v>
      </c>
      <c r="M225" s="5">
        <v>45.988999999999997</v>
      </c>
      <c r="N225" s="5">
        <v>0</v>
      </c>
      <c r="O225" s="5">
        <v>33.875999999999998</v>
      </c>
      <c r="P225" s="5">
        <v>0.80400000000000005</v>
      </c>
      <c r="Q225" s="5">
        <v>0</v>
      </c>
      <c r="R225" s="5">
        <v>5.5E-2</v>
      </c>
      <c r="S225" s="5">
        <v>17.154</v>
      </c>
      <c r="T225" s="5">
        <v>1.7210000000000001</v>
      </c>
      <c r="U225" s="5">
        <v>5.6000000000000001E-2</v>
      </c>
      <c r="V225" s="5">
        <v>0</v>
      </c>
      <c r="W225" s="5">
        <v>0</v>
      </c>
      <c r="X225" s="5">
        <v>99.655000000000001</v>
      </c>
      <c r="Y225" s="5">
        <v>0.84357328926882391</v>
      </c>
      <c r="Z225" s="5"/>
    </row>
    <row r="226" spans="1:26" x14ac:dyDescent="0.25">
      <c r="A226" s="3"/>
      <c r="B226" s="3" t="s">
        <v>30</v>
      </c>
      <c r="C226" s="3" t="s">
        <v>26</v>
      </c>
      <c r="D226" s="3"/>
      <c r="E226" s="3" t="s">
        <v>31</v>
      </c>
      <c r="F226" s="3" t="s">
        <v>124</v>
      </c>
      <c r="G226" s="3" t="s">
        <v>25</v>
      </c>
      <c r="H226" s="3" t="s">
        <v>65</v>
      </c>
      <c r="I226" s="3">
        <v>1</v>
      </c>
      <c r="J226" s="3">
        <v>1190</v>
      </c>
      <c r="K226" s="3">
        <v>1120</v>
      </c>
      <c r="L226" s="3">
        <v>0.1</v>
      </c>
      <c r="M226" s="5">
        <v>52.91</v>
      </c>
      <c r="N226" s="5">
        <v>1.7000000000000001E-2</v>
      </c>
      <c r="O226" s="5">
        <v>28.405000000000001</v>
      </c>
      <c r="P226" s="5">
        <v>1.173</v>
      </c>
      <c r="Q226" s="5">
        <v>2E-3</v>
      </c>
      <c r="R226" s="5">
        <v>9.7000000000000003E-2</v>
      </c>
      <c r="S226" s="5">
        <v>11.971</v>
      </c>
      <c r="T226" s="5">
        <v>4.5170000000000003</v>
      </c>
      <c r="U226" s="5">
        <v>0.14199999999999999</v>
      </c>
      <c r="V226" s="5">
        <v>0</v>
      </c>
      <c r="W226" s="5">
        <v>0</v>
      </c>
      <c r="X226" s="5">
        <v>99.23399999999998</v>
      </c>
      <c r="Y226" s="5">
        <v>0.58930251174046433</v>
      </c>
      <c r="Z226" s="5"/>
    </row>
    <row r="227" spans="1:26" x14ac:dyDescent="0.25">
      <c r="A227" s="3"/>
      <c r="B227" s="3" t="s">
        <v>30</v>
      </c>
      <c r="C227" s="3" t="s">
        <v>26</v>
      </c>
      <c r="D227" s="3"/>
      <c r="E227" s="3" t="s">
        <v>31</v>
      </c>
      <c r="F227" s="3" t="s">
        <v>124</v>
      </c>
      <c r="G227" s="3" t="s">
        <v>25</v>
      </c>
      <c r="H227" s="3" t="s">
        <v>113</v>
      </c>
      <c r="I227" s="3">
        <v>1</v>
      </c>
      <c r="J227" s="3">
        <v>1190</v>
      </c>
      <c r="K227" s="3">
        <v>1120</v>
      </c>
      <c r="L227" s="3">
        <v>0.1</v>
      </c>
      <c r="M227" s="5">
        <v>53.634</v>
      </c>
      <c r="N227" s="5">
        <v>9.5000000000000001E-2</v>
      </c>
      <c r="O227" s="5">
        <v>27.992999999999999</v>
      </c>
      <c r="P227" s="5">
        <v>1.339</v>
      </c>
      <c r="Q227" s="5">
        <v>0</v>
      </c>
      <c r="R227" s="5">
        <v>0.13600000000000001</v>
      </c>
      <c r="S227" s="5">
        <v>11.221</v>
      </c>
      <c r="T227" s="5">
        <v>4.8929999999999998</v>
      </c>
      <c r="U227" s="5">
        <v>0.184</v>
      </c>
      <c r="V227" s="5">
        <v>2.5000000000000001E-2</v>
      </c>
      <c r="W227" s="5">
        <v>0</v>
      </c>
      <c r="X227" s="5">
        <v>99.52</v>
      </c>
      <c r="Y227" s="5">
        <v>0.5529153297802325</v>
      </c>
      <c r="Z227" s="5"/>
    </row>
    <row r="228" spans="1:26" x14ac:dyDescent="0.25">
      <c r="A228" s="3"/>
      <c r="B228" s="3" t="s">
        <v>30</v>
      </c>
      <c r="C228" s="3" t="s">
        <v>26</v>
      </c>
      <c r="D228" s="3"/>
      <c r="E228" s="3" t="s">
        <v>31</v>
      </c>
      <c r="F228" s="3" t="s">
        <v>124</v>
      </c>
      <c r="G228" s="3" t="s">
        <v>25</v>
      </c>
      <c r="H228" s="3" t="s">
        <v>36</v>
      </c>
      <c r="I228" s="3">
        <v>1</v>
      </c>
      <c r="J228" s="3">
        <v>1190</v>
      </c>
      <c r="K228" s="3">
        <v>1120</v>
      </c>
      <c r="L228" s="3">
        <v>0.1</v>
      </c>
      <c r="M228" s="5">
        <v>52.734999999999999</v>
      </c>
      <c r="N228" s="5">
        <v>3.5999999999999997E-2</v>
      </c>
      <c r="O228" s="5">
        <v>28.483000000000001</v>
      </c>
      <c r="P228" s="5">
        <v>1.385</v>
      </c>
      <c r="Q228" s="5">
        <v>2E-3</v>
      </c>
      <c r="R228" s="5">
        <v>0.13200000000000001</v>
      </c>
      <c r="S228" s="5">
        <v>12.028</v>
      </c>
      <c r="T228" s="5">
        <v>4.4630000000000001</v>
      </c>
      <c r="U228" s="5">
        <v>0.11899999999999999</v>
      </c>
      <c r="V228" s="5">
        <v>0</v>
      </c>
      <c r="W228" s="5">
        <v>2E-3</v>
      </c>
      <c r="X228" s="5">
        <v>99.385000000000005</v>
      </c>
      <c r="Y228" s="5">
        <v>0.59410017377739877</v>
      </c>
      <c r="Z228" s="5"/>
    </row>
    <row r="229" spans="1:26" x14ac:dyDescent="0.25">
      <c r="A229" s="3"/>
      <c r="B229" s="3" t="s">
        <v>30</v>
      </c>
      <c r="C229" s="3" t="s">
        <v>26</v>
      </c>
      <c r="D229" s="3"/>
      <c r="E229" s="3" t="s">
        <v>31</v>
      </c>
      <c r="F229" s="3" t="s">
        <v>124</v>
      </c>
      <c r="G229" s="3" t="s">
        <v>25</v>
      </c>
      <c r="H229" s="3" t="s">
        <v>99</v>
      </c>
      <c r="I229" s="3">
        <v>1</v>
      </c>
      <c r="J229" s="3">
        <v>1190</v>
      </c>
      <c r="K229" s="3">
        <v>1120</v>
      </c>
      <c r="L229" s="3">
        <v>0.1</v>
      </c>
      <c r="M229" s="5">
        <v>52.468000000000004</v>
      </c>
      <c r="N229" s="5">
        <v>6.3E-2</v>
      </c>
      <c r="O229" s="5">
        <v>29.074999999999999</v>
      </c>
      <c r="P229" s="5">
        <v>1.175</v>
      </c>
      <c r="Q229" s="5">
        <v>3.4000000000000002E-2</v>
      </c>
      <c r="R229" s="5">
        <v>9.5000000000000001E-2</v>
      </c>
      <c r="S229" s="5">
        <v>12.411</v>
      </c>
      <c r="T229" s="5">
        <v>4.3630000000000004</v>
      </c>
      <c r="U229" s="5">
        <v>0.125</v>
      </c>
      <c r="V229" s="5">
        <v>0</v>
      </c>
      <c r="W229" s="5">
        <v>0</v>
      </c>
      <c r="X229" s="5">
        <v>99.809000000000012</v>
      </c>
      <c r="Y229" s="5">
        <v>0.60674852966411097</v>
      </c>
      <c r="Z229" s="5"/>
    </row>
    <row r="230" spans="1:26" x14ac:dyDescent="0.25">
      <c r="A230" s="3"/>
      <c r="B230" s="3" t="s">
        <v>30</v>
      </c>
      <c r="C230" s="3" t="s">
        <v>26</v>
      </c>
      <c r="D230" s="3"/>
      <c r="E230" s="3" t="s">
        <v>31</v>
      </c>
      <c r="F230" s="3" t="s">
        <v>124</v>
      </c>
      <c r="G230" s="3" t="s">
        <v>25</v>
      </c>
      <c r="H230" s="3" t="s">
        <v>114</v>
      </c>
      <c r="I230" s="3">
        <v>1</v>
      </c>
      <c r="J230" s="3">
        <v>1190</v>
      </c>
      <c r="K230" s="3">
        <v>1120</v>
      </c>
      <c r="L230" s="3">
        <v>0.1</v>
      </c>
      <c r="M230" s="5">
        <v>53.371000000000002</v>
      </c>
      <c r="N230" s="5">
        <v>0.02</v>
      </c>
      <c r="O230" s="5">
        <v>27.838000000000001</v>
      </c>
      <c r="P230" s="5">
        <v>1.405</v>
      </c>
      <c r="Q230" s="5">
        <v>3.1E-2</v>
      </c>
      <c r="R230" s="5">
        <v>0.14099999999999999</v>
      </c>
      <c r="S230" s="5">
        <v>11.53</v>
      </c>
      <c r="T230" s="5">
        <v>4.66</v>
      </c>
      <c r="U230" s="5">
        <v>0.16900000000000001</v>
      </c>
      <c r="V230" s="5">
        <v>0</v>
      </c>
      <c r="W230" s="5">
        <v>1.4E-2</v>
      </c>
      <c r="X230" s="5">
        <v>99.179000000000016</v>
      </c>
      <c r="Y230" s="5">
        <v>0.57181796280233577</v>
      </c>
      <c r="Z230" s="5"/>
    </row>
    <row r="231" spans="1:26" x14ac:dyDescent="0.25">
      <c r="A231" s="3"/>
      <c r="B231" s="3" t="s">
        <v>30</v>
      </c>
      <c r="C231" s="3" t="s">
        <v>26</v>
      </c>
      <c r="D231" s="3"/>
      <c r="E231" s="3" t="s">
        <v>31</v>
      </c>
      <c r="F231" s="3" t="s">
        <v>124</v>
      </c>
      <c r="G231" s="3" t="s">
        <v>25</v>
      </c>
      <c r="H231" s="3" t="s">
        <v>38</v>
      </c>
      <c r="I231" s="3">
        <v>1</v>
      </c>
      <c r="J231" s="3">
        <v>1190</v>
      </c>
      <c r="K231" s="3">
        <v>1120</v>
      </c>
      <c r="L231" s="3">
        <v>0.1</v>
      </c>
      <c r="M231" s="5">
        <v>52.591000000000001</v>
      </c>
      <c r="N231" s="5">
        <v>3.1E-2</v>
      </c>
      <c r="O231" s="5">
        <v>29.251999999999999</v>
      </c>
      <c r="P231" s="5">
        <v>1.034</v>
      </c>
      <c r="Q231" s="5">
        <v>8.9999999999999993E-3</v>
      </c>
      <c r="R231" s="5">
        <v>0.113</v>
      </c>
      <c r="S231" s="5">
        <v>12.195</v>
      </c>
      <c r="T231" s="5">
        <v>4.2649999999999997</v>
      </c>
      <c r="U231" s="5">
        <v>0.128</v>
      </c>
      <c r="V231" s="5">
        <v>3.9E-2</v>
      </c>
      <c r="W231" s="5">
        <v>3.3000000000000002E-2</v>
      </c>
      <c r="X231" s="5">
        <v>99.69</v>
      </c>
      <c r="Y231" s="5">
        <v>0.60776965951222206</v>
      </c>
      <c r="Z231" s="5"/>
    </row>
    <row r="232" spans="1:26" x14ac:dyDescent="0.25">
      <c r="A232" s="3"/>
      <c r="B232" s="3" t="s">
        <v>30</v>
      </c>
      <c r="C232" s="3" t="s">
        <v>26</v>
      </c>
      <c r="D232" s="3"/>
      <c r="E232" s="3" t="s">
        <v>31</v>
      </c>
      <c r="F232" s="3" t="s">
        <v>124</v>
      </c>
      <c r="G232" s="3" t="s">
        <v>25</v>
      </c>
      <c r="H232" s="3" t="s">
        <v>39</v>
      </c>
      <c r="I232" s="3">
        <v>1</v>
      </c>
      <c r="J232" s="3">
        <v>1190</v>
      </c>
      <c r="K232" s="3">
        <v>1120</v>
      </c>
      <c r="L232" s="3">
        <v>0.1</v>
      </c>
      <c r="M232" s="5">
        <v>53.597000000000001</v>
      </c>
      <c r="N232" s="5">
        <v>4.0000000000000001E-3</v>
      </c>
      <c r="O232" s="5">
        <v>28.483000000000001</v>
      </c>
      <c r="P232" s="5">
        <v>1.345</v>
      </c>
      <c r="Q232" s="5">
        <v>2.1999999999999999E-2</v>
      </c>
      <c r="R232" s="5">
        <v>0.14399999999999999</v>
      </c>
      <c r="S232" s="5">
        <v>11.547000000000001</v>
      </c>
      <c r="T232" s="5">
        <v>4.4989999999999997</v>
      </c>
      <c r="U232" s="5">
        <v>0.152</v>
      </c>
      <c r="V232" s="5">
        <v>0</v>
      </c>
      <c r="W232" s="5">
        <v>1.6E-2</v>
      </c>
      <c r="X232" s="5">
        <v>99.809000000000012</v>
      </c>
      <c r="Y232" s="5">
        <v>0.58115131816428578</v>
      </c>
      <c r="Z232" s="5"/>
    </row>
    <row r="233" spans="1:26" x14ac:dyDescent="0.25">
      <c r="A233" s="3"/>
      <c r="B233" s="3" t="s">
        <v>30</v>
      </c>
      <c r="C233" s="3" t="s">
        <v>26</v>
      </c>
      <c r="D233" s="3"/>
      <c r="E233" s="3" t="s">
        <v>31</v>
      </c>
      <c r="F233" s="3" t="s">
        <v>124</v>
      </c>
      <c r="G233" s="3" t="s">
        <v>25</v>
      </c>
      <c r="H233" s="3" t="s">
        <v>40</v>
      </c>
      <c r="I233" s="3">
        <v>1</v>
      </c>
      <c r="J233" s="3">
        <v>1190</v>
      </c>
      <c r="K233" s="3">
        <v>1120</v>
      </c>
      <c r="L233" s="3">
        <v>0.1</v>
      </c>
      <c r="M233" s="5">
        <v>52.610999999999997</v>
      </c>
      <c r="N233" s="5">
        <v>4.7E-2</v>
      </c>
      <c r="O233" s="5">
        <v>29.077999999999999</v>
      </c>
      <c r="P233" s="5">
        <v>1.1519999999999999</v>
      </c>
      <c r="Q233" s="5">
        <v>2.5999999999999999E-2</v>
      </c>
      <c r="R233" s="5">
        <v>0.109</v>
      </c>
      <c r="S233" s="5">
        <v>12.186999999999999</v>
      </c>
      <c r="T233" s="5">
        <v>4.3129999999999997</v>
      </c>
      <c r="U233" s="5">
        <v>0.123</v>
      </c>
      <c r="V233" s="5">
        <v>0</v>
      </c>
      <c r="W233" s="5">
        <v>0</v>
      </c>
      <c r="X233" s="5">
        <v>99.645999999999987</v>
      </c>
      <c r="Y233" s="5">
        <v>0.60517210533660259</v>
      </c>
      <c r="Z233" s="5"/>
    </row>
    <row r="234" spans="1:26" x14ac:dyDescent="0.25">
      <c r="A234" s="3"/>
      <c r="B234" s="3"/>
      <c r="C234" s="3"/>
      <c r="D234" s="3"/>
      <c r="E234" s="3"/>
      <c r="F234" s="16" t="s">
        <v>27</v>
      </c>
      <c r="G234" s="16"/>
      <c r="H234" s="16" t="s">
        <v>26</v>
      </c>
      <c r="I234" s="16"/>
      <c r="J234" s="3"/>
      <c r="K234" s="16"/>
      <c r="L234" s="16"/>
      <c r="M234" s="6">
        <v>52.791285714285713</v>
      </c>
      <c r="N234" s="6">
        <v>3.0714285714285718E-2</v>
      </c>
      <c r="O234" s="6">
        <v>28.744857142857146</v>
      </c>
      <c r="P234" s="6">
        <v>1.2147142857142854</v>
      </c>
      <c r="Q234" s="6">
        <v>1.5857142857142854E-2</v>
      </c>
      <c r="R234" s="6">
        <v>0.12114285714285714</v>
      </c>
      <c r="S234" s="6">
        <v>12.052000000000001</v>
      </c>
      <c r="T234" s="6">
        <v>4.4118571428571425</v>
      </c>
      <c r="U234" s="6">
        <v>0.13214285714285715</v>
      </c>
      <c r="V234" s="6">
        <v>9.8571428571428577E-3</v>
      </c>
      <c r="W234" s="6">
        <v>9.4285714285714285E-3</v>
      </c>
      <c r="X234" s="6"/>
      <c r="Y234" s="6">
        <v>0.59681298801129423</v>
      </c>
      <c r="Z234" s="5"/>
    </row>
    <row r="235" spans="1:26" x14ac:dyDescent="0.25">
      <c r="A235" s="3"/>
      <c r="B235" s="3"/>
      <c r="C235" s="3"/>
      <c r="D235" s="3"/>
      <c r="E235" s="3"/>
      <c r="F235" s="25" t="s">
        <v>28</v>
      </c>
      <c r="G235" s="25"/>
      <c r="H235" s="25" t="s">
        <v>26</v>
      </c>
      <c r="I235" s="25"/>
      <c r="J235" s="3"/>
      <c r="K235" s="25"/>
      <c r="L235" s="25"/>
      <c r="M235" s="7">
        <v>0.38091062568784373</v>
      </c>
      <c r="N235" s="7">
        <v>2.0105673210268168E-2</v>
      </c>
      <c r="O235" s="7">
        <v>0.37057946901729782</v>
      </c>
      <c r="P235" s="7">
        <v>0.12004820460369837</v>
      </c>
      <c r="Q235" s="7">
        <v>1.2253279444412308E-2</v>
      </c>
      <c r="R235" s="7">
        <v>2.4079234286196148E-2</v>
      </c>
      <c r="S235" s="7">
        <v>0.26784510449138293</v>
      </c>
      <c r="T235" s="7">
        <v>9.7985421656197821E-2</v>
      </c>
      <c r="U235" s="7">
        <v>1.1767590682726455E-2</v>
      </c>
      <c r="V235" s="7">
        <v>1.7033580279637549E-2</v>
      </c>
      <c r="W235" s="7">
        <v>1.259440540950813E-2</v>
      </c>
      <c r="X235" s="7"/>
      <c r="Y235" s="7">
        <v>1.0074931313955203E-2</v>
      </c>
      <c r="Z235" s="5"/>
    </row>
    <row r="236" spans="1:26" x14ac:dyDescent="0.25">
      <c r="A236" s="3"/>
      <c r="B236" s="3"/>
      <c r="C236" s="3"/>
      <c r="D236" s="3"/>
      <c r="E236" s="3"/>
      <c r="F236" s="16" t="s">
        <v>101</v>
      </c>
      <c r="G236" s="16"/>
      <c r="H236" s="16" t="s">
        <v>26</v>
      </c>
      <c r="I236" s="16"/>
      <c r="J236" s="3"/>
      <c r="K236" s="16"/>
      <c r="L236" s="16"/>
      <c r="M236" s="6">
        <v>45.822999999999993</v>
      </c>
      <c r="N236" s="6">
        <v>0</v>
      </c>
      <c r="O236" s="6">
        <v>34.070999999999998</v>
      </c>
      <c r="P236" s="6">
        <v>0.85150000000000003</v>
      </c>
      <c r="Q236" s="6">
        <v>5.4999999999999997E-3</v>
      </c>
      <c r="R236" s="6">
        <v>5.2999999999999999E-2</v>
      </c>
      <c r="S236" s="6">
        <v>17.4285</v>
      </c>
      <c r="T236" s="6">
        <v>1.613</v>
      </c>
      <c r="U236" s="6">
        <v>3.5500000000000004E-2</v>
      </c>
      <c r="V236" s="6">
        <v>0</v>
      </c>
      <c r="W236" s="6">
        <v>0</v>
      </c>
      <c r="X236" s="6"/>
      <c r="Y236" s="6">
        <v>0.85474469213965121</v>
      </c>
      <c r="Z236" s="5"/>
    </row>
    <row r="237" spans="1:26" x14ac:dyDescent="0.25">
      <c r="A237" s="3"/>
      <c r="B237" s="3"/>
      <c r="C237" s="3"/>
      <c r="D237" s="3"/>
      <c r="E237" s="3"/>
      <c r="F237" s="25" t="s">
        <v>102</v>
      </c>
      <c r="G237" s="25"/>
      <c r="H237" s="25" t="s">
        <v>26</v>
      </c>
      <c r="I237" s="25"/>
      <c r="J237" s="3"/>
      <c r="K237" s="25"/>
      <c r="L237" s="25"/>
      <c r="M237" s="7">
        <v>0.23475945135393431</v>
      </c>
      <c r="N237" s="7">
        <v>0</v>
      </c>
      <c r="O237" s="7">
        <v>0.27577164466275395</v>
      </c>
      <c r="P237" s="7">
        <v>6.7175144212721999E-2</v>
      </c>
      <c r="Q237" s="7">
        <v>7.7781745930520221E-3</v>
      </c>
      <c r="R237" s="7">
        <v>2.8284271247461927E-3</v>
      </c>
      <c r="S237" s="7">
        <v>0.38820162287141424</v>
      </c>
      <c r="T237" s="7">
        <v>0.15273506473629442</v>
      </c>
      <c r="U237" s="7">
        <v>2.8991378028648443E-2</v>
      </c>
      <c r="V237" s="7">
        <v>0</v>
      </c>
      <c r="W237" s="7">
        <v>0</v>
      </c>
      <c r="X237" s="7"/>
      <c r="Y237" s="7">
        <v>1.5798749450657693E-2</v>
      </c>
      <c r="Z237" s="5"/>
    </row>
    <row r="238" spans="1:26" x14ac:dyDescent="0.25">
      <c r="A238" s="3"/>
      <c r="B238" s="3" t="s">
        <v>107</v>
      </c>
      <c r="C238" s="3" t="s">
        <v>26</v>
      </c>
      <c r="D238" s="3"/>
      <c r="E238" s="3" t="s">
        <v>31</v>
      </c>
      <c r="F238" s="3" t="s">
        <v>125</v>
      </c>
      <c r="G238" s="3" t="s">
        <v>25</v>
      </c>
      <c r="H238" s="3" t="s">
        <v>109</v>
      </c>
      <c r="I238" s="3">
        <v>1</v>
      </c>
      <c r="J238" s="3">
        <v>1190</v>
      </c>
      <c r="K238" s="3">
        <v>1100</v>
      </c>
      <c r="L238" s="3">
        <v>0.1</v>
      </c>
      <c r="M238" s="5">
        <v>46.344099999999997</v>
      </c>
      <c r="N238" s="5">
        <v>0</v>
      </c>
      <c r="O238" s="5">
        <v>33.570799999999998</v>
      </c>
      <c r="P238" s="5">
        <v>0.85129999999999995</v>
      </c>
      <c r="Q238" s="5">
        <v>0</v>
      </c>
      <c r="R238" s="5">
        <v>6.8199999999999997E-2</v>
      </c>
      <c r="S238" s="5">
        <v>17.842300000000002</v>
      </c>
      <c r="T238" s="5">
        <v>1.3684000000000001</v>
      </c>
      <c r="U238" s="5">
        <v>2.9499999999999998E-2</v>
      </c>
      <c r="V238" s="5">
        <v>0</v>
      </c>
      <c r="W238" s="5">
        <v>0</v>
      </c>
      <c r="X238" s="5">
        <v>100.07459999999998</v>
      </c>
      <c r="Y238" s="5">
        <v>0.87661542872578946</v>
      </c>
      <c r="Z238" s="5"/>
    </row>
    <row r="239" spans="1:26" x14ac:dyDescent="0.25">
      <c r="A239" s="3"/>
      <c r="B239" s="3" t="s">
        <v>107</v>
      </c>
      <c r="C239" s="3" t="s">
        <v>26</v>
      </c>
      <c r="D239" s="3"/>
      <c r="E239" s="3" t="s">
        <v>31</v>
      </c>
      <c r="F239" s="3" t="s">
        <v>125</v>
      </c>
      <c r="G239" s="3" t="s">
        <v>25</v>
      </c>
      <c r="H239" s="3" t="s">
        <v>109</v>
      </c>
      <c r="I239" s="3">
        <v>1</v>
      </c>
      <c r="J239" s="3">
        <v>1190</v>
      </c>
      <c r="K239" s="3">
        <v>1100</v>
      </c>
      <c r="L239" s="3">
        <v>0.1</v>
      </c>
      <c r="M239" s="5">
        <v>46.540599999999998</v>
      </c>
      <c r="N239" s="5">
        <v>0</v>
      </c>
      <c r="O239" s="5">
        <v>33.371600000000001</v>
      </c>
      <c r="P239" s="5">
        <v>0.80449999999999999</v>
      </c>
      <c r="Q239" s="5">
        <v>0</v>
      </c>
      <c r="R239" s="5">
        <v>7.5700000000000003E-2</v>
      </c>
      <c r="S239" s="5">
        <v>17.5596</v>
      </c>
      <c r="T239" s="5">
        <v>1.4330000000000001</v>
      </c>
      <c r="U239" s="5">
        <v>1.12E-2</v>
      </c>
      <c r="V239" s="5">
        <v>0</v>
      </c>
      <c r="W239" s="5">
        <v>0</v>
      </c>
      <c r="X239" s="5">
        <v>99.796200000000013</v>
      </c>
      <c r="Y239" s="5">
        <v>0.87075139496214049</v>
      </c>
      <c r="Z239" s="5"/>
    </row>
    <row r="240" spans="1:26" x14ac:dyDescent="0.25">
      <c r="A240" s="3"/>
      <c r="B240" s="3" t="s">
        <v>107</v>
      </c>
      <c r="C240" s="3" t="s">
        <v>26</v>
      </c>
      <c r="D240" s="3"/>
      <c r="E240" s="3" t="s">
        <v>31</v>
      </c>
      <c r="F240" s="3" t="s">
        <v>125</v>
      </c>
      <c r="G240" s="3" t="s">
        <v>25</v>
      </c>
      <c r="H240" s="3" t="s">
        <v>60</v>
      </c>
      <c r="I240" s="3">
        <v>1</v>
      </c>
      <c r="J240" s="3">
        <v>1190</v>
      </c>
      <c r="K240" s="3">
        <v>1100</v>
      </c>
      <c r="L240" s="3">
        <v>0.1</v>
      </c>
      <c r="M240" s="5">
        <v>54.575499999999998</v>
      </c>
      <c r="N240" s="5">
        <v>0</v>
      </c>
      <c r="O240" s="5">
        <v>28.386099999999999</v>
      </c>
      <c r="P240" s="5">
        <v>1.1454</v>
      </c>
      <c r="Q240" s="5">
        <v>0</v>
      </c>
      <c r="R240" s="5">
        <v>0.11260000000000001</v>
      </c>
      <c r="S240" s="5">
        <v>11.610300000000001</v>
      </c>
      <c r="T240" s="5">
        <v>4.5525000000000002</v>
      </c>
      <c r="U240" s="5">
        <v>0.14360000000000001</v>
      </c>
      <c r="V240" s="5">
        <v>0</v>
      </c>
      <c r="W240" s="5">
        <v>0</v>
      </c>
      <c r="X240" s="5">
        <v>100.526</v>
      </c>
      <c r="Y240" s="5">
        <v>0.57995564584997039</v>
      </c>
      <c r="Z240" s="5"/>
    </row>
    <row r="241" spans="1:26" x14ac:dyDescent="0.25">
      <c r="A241" s="3"/>
      <c r="B241" s="3" t="s">
        <v>107</v>
      </c>
      <c r="C241" s="3" t="s">
        <v>26</v>
      </c>
      <c r="D241" s="3"/>
      <c r="E241" s="3" t="s">
        <v>31</v>
      </c>
      <c r="F241" s="3" t="s">
        <v>125</v>
      </c>
      <c r="G241" s="3" t="s">
        <v>25</v>
      </c>
      <c r="H241" s="3" t="s">
        <v>60</v>
      </c>
      <c r="I241" s="3">
        <v>1</v>
      </c>
      <c r="J241" s="3">
        <v>1190</v>
      </c>
      <c r="K241" s="3">
        <v>1100</v>
      </c>
      <c r="L241" s="3">
        <v>0.1</v>
      </c>
      <c r="M241" s="5">
        <v>56.398800000000001</v>
      </c>
      <c r="N241" s="5">
        <v>0</v>
      </c>
      <c r="O241" s="5">
        <v>26.7455</v>
      </c>
      <c r="P241" s="5">
        <v>1.3485</v>
      </c>
      <c r="Q241" s="5">
        <v>0</v>
      </c>
      <c r="R241" s="5">
        <v>0.157</v>
      </c>
      <c r="S241" s="5">
        <v>10.3344</v>
      </c>
      <c r="T241" s="5">
        <v>5.2434000000000003</v>
      </c>
      <c r="U241" s="5">
        <v>0.17879999999999999</v>
      </c>
      <c r="V241" s="5">
        <v>0</v>
      </c>
      <c r="W241" s="5">
        <v>0</v>
      </c>
      <c r="X241" s="5">
        <v>100.40639999999999</v>
      </c>
      <c r="Y241" s="5">
        <v>0.51580382738083241</v>
      </c>
      <c r="Z241" s="5"/>
    </row>
    <row r="242" spans="1:26" x14ac:dyDescent="0.25">
      <c r="A242" s="3"/>
      <c r="B242" s="3" t="s">
        <v>107</v>
      </c>
      <c r="C242" s="3" t="s">
        <v>26</v>
      </c>
      <c r="D242" s="3"/>
      <c r="E242" s="3" t="s">
        <v>31</v>
      </c>
      <c r="F242" s="3" t="s">
        <v>125</v>
      </c>
      <c r="G242" s="3" t="s">
        <v>25</v>
      </c>
      <c r="H242" s="3" t="s">
        <v>110</v>
      </c>
      <c r="I242" s="3">
        <v>1</v>
      </c>
      <c r="J242" s="3">
        <v>1190</v>
      </c>
      <c r="K242" s="3">
        <v>1100</v>
      </c>
      <c r="L242" s="3">
        <v>0.1</v>
      </c>
      <c r="M242" s="5">
        <v>49.514699999999998</v>
      </c>
      <c r="N242" s="5">
        <v>0</v>
      </c>
      <c r="O242" s="5">
        <v>31.5428</v>
      </c>
      <c r="P242" s="5">
        <v>0.89190000000000003</v>
      </c>
      <c r="Q242" s="5">
        <v>0</v>
      </c>
      <c r="R242" s="5">
        <v>5.4899999999999997E-2</v>
      </c>
      <c r="S242" s="5">
        <v>15.3611</v>
      </c>
      <c r="T242" s="5">
        <v>2.7804000000000002</v>
      </c>
      <c r="U242" s="5">
        <v>6.13E-2</v>
      </c>
      <c r="V242" s="5">
        <v>0</v>
      </c>
      <c r="W242" s="5">
        <v>0</v>
      </c>
      <c r="X242" s="5">
        <v>100.20710000000003</v>
      </c>
      <c r="Y242" s="5">
        <v>0.75058948322611696</v>
      </c>
      <c r="Z242" s="5"/>
    </row>
    <row r="243" spans="1:26" x14ac:dyDescent="0.25">
      <c r="A243" s="3"/>
      <c r="B243" s="3" t="s">
        <v>107</v>
      </c>
      <c r="C243" s="3" t="s">
        <v>26</v>
      </c>
      <c r="D243" s="3"/>
      <c r="E243" s="3" t="s">
        <v>31</v>
      </c>
      <c r="F243" s="3" t="s">
        <v>125</v>
      </c>
      <c r="G243" s="3" t="s">
        <v>25</v>
      </c>
      <c r="H243" s="3" t="s">
        <v>110</v>
      </c>
      <c r="I243" s="3">
        <v>1</v>
      </c>
      <c r="J243" s="3">
        <v>1190</v>
      </c>
      <c r="K243" s="3">
        <v>1100</v>
      </c>
      <c r="L243" s="3">
        <v>0.1</v>
      </c>
      <c r="M243" s="5">
        <v>49.707299999999996</v>
      </c>
      <c r="N243" s="5">
        <v>0</v>
      </c>
      <c r="O243" s="5">
        <v>31.689599999999999</v>
      </c>
      <c r="P243" s="5">
        <v>0.82279999999999998</v>
      </c>
      <c r="Q243" s="5">
        <v>0</v>
      </c>
      <c r="R243" s="5">
        <v>0.1072</v>
      </c>
      <c r="S243" s="5">
        <v>15.413600000000001</v>
      </c>
      <c r="T243" s="5">
        <v>2.6278999999999999</v>
      </c>
      <c r="U243" s="5">
        <v>5.2299999999999999E-2</v>
      </c>
      <c r="V243" s="5">
        <v>0</v>
      </c>
      <c r="W243" s="5">
        <v>0</v>
      </c>
      <c r="X243" s="5">
        <v>100.4207</v>
      </c>
      <c r="Y243" s="5">
        <v>0.76187245443850604</v>
      </c>
      <c r="Z243" s="5"/>
    </row>
    <row r="244" spans="1:26" x14ac:dyDescent="0.25">
      <c r="A244" s="3"/>
      <c r="B244" s="3" t="s">
        <v>107</v>
      </c>
      <c r="C244" s="3" t="s">
        <v>26</v>
      </c>
      <c r="D244" s="3"/>
      <c r="E244" s="3" t="s">
        <v>31</v>
      </c>
      <c r="F244" s="3" t="s">
        <v>125</v>
      </c>
      <c r="G244" s="3" t="s">
        <v>25</v>
      </c>
      <c r="H244" s="3" t="s">
        <v>63</v>
      </c>
      <c r="I244" s="3">
        <v>1</v>
      </c>
      <c r="J244" s="3">
        <v>1190</v>
      </c>
      <c r="K244" s="3">
        <v>1100</v>
      </c>
      <c r="L244" s="3">
        <v>0.1</v>
      </c>
      <c r="M244" s="5">
        <v>54.210799999999999</v>
      </c>
      <c r="N244" s="5">
        <v>0</v>
      </c>
      <c r="O244" s="5">
        <v>28.3795</v>
      </c>
      <c r="P244" s="5">
        <v>1.07</v>
      </c>
      <c r="Q244" s="5">
        <v>0</v>
      </c>
      <c r="R244" s="5">
        <v>7.7299999999999994E-2</v>
      </c>
      <c r="S244" s="5">
        <v>11.692600000000001</v>
      </c>
      <c r="T244" s="5">
        <v>4.6031000000000004</v>
      </c>
      <c r="U244" s="5">
        <v>0.1389</v>
      </c>
      <c r="V244" s="5">
        <v>0</v>
      </c>
      <c r="W244" s="5">
        <v>0</v>
      </c>
      <c r="X244" s="5">
        <v>100.17219999999999</v>
      </c>
      <c r="Y244" s="5">
        <v>0.57919836257682911</v>
      </c>
      <c r="Z244" s="5"/>
    </row>
    <row r="245" spans="1:26" x14ac:dyDescent="0.25">
      <c r="A245" s="3"/>
      <c r="B245" s="3" t="s">
        <v>107</v>
      </c>
      <c r="C245" s="3" t="s">
        <v>26</v>
      </c>
      <c r="D245" s="3"/>
      <c r="E245" s="3" t="s">
        <v>31</v>
      </c>
      <c r="F245" s="3" t="s">
        <v>125</v>
      </c>
      <c r="G245" s="3" t="s">
        <v>25</v>
      </c>
      <c r="H245" s="3" t="s">
        <v>63</v>
      </c>
      <c r="I245" s="3">
        <v>1</v>
      </c>
      <c r="J245" s="3">
        <v>1190</v>
      </c>
      <c r="K245" s="3">
        <v>1100</v>
      </c>
      <c r="L245" s="3">
        <v>0.1</v>
      </c>
      <c r="M245" s="5">
        <v>55.9544</v>
      </c>
      <c r="N245" s="5">
        <v>0</v>
      </c>
      <c r="O245" s="5">
        <v>26.9117</v>
      </c>
      <c r="P245" s="5">
        <v>1.2439</v>
      </c>
      <c r="Q245" s="5">
        <v>0</v>
      </c>
      <c r="R245" s="5">
        <v>0.12640000000000001</v>
      </c>
      <c r="S245" s="5">
        <v>10.5602</v>
      </c>
      <c r="T245" s="5">
        <v>5.0957999999999997</v>
      </c>
      <c r="U245" s="5">
        <v>0.1709</v>
      </c>
      <c r="V245" s="5">
        <v>0</v>
      </c>
      <c r="W245" s="5">
        <v>0</v>
      </c>
      <c r="X245" s="5">
        <v>100.0633</v>
      </c>
      <c r="Y245" s="5">
        <v>0.52841087444931734</v>
      </c>
      <c r="Z245" s="5"/>
    </row>
    <row r="246" spans="1:26" x14ac:dyDescent="0.25">
      <c r="A246" s="3"/>
      <c r="B246" s="3" t="s">
        <v>30</v>
      </c>
      <c r="C246" s="3" t="s">
        <v>26</v>
      </c>
      <c r="D246" s="3"/>
      <c r="E246" s="3" t="s">
        <v>31</v>
      </c>
      <c r="F246" s="3" t="s">
        <v>125</v>
      </c>
      <c r="G246" s="3" t="s">
        <v>25</v>
      </c>
      <c r="H246" s="3" t="s">
        <v>92</v>
      </c>
      <c r="I246" s="3">
        <v>1</v>
      </c>
      <c r="J246" s="3">
        <v>1190</v>
      </c>
      <c r="K246" s="3">
        <v>1100</v>
      </c>
      <c r="L246" s="3">
        <v>0.1</v>
      </c>
      <c r="M246" s="5">
        <v>44.917999999999999</v>
      </c>
      <c r="N246" s="5">
        <v>0</v>
      </c>
      <c r="O246" s="5">
        <v>34.387</v>
      </c>
      <c r="P246" s="5">
        <v>0.746</v>
      </c>
      <c r="Q246" s="5">
        <v>3.3000000000000002E-2</v>
      </c>
      <c r="R246" s="5">
        <v>8.1000000000000003E-2</v>
      </c>
      <c r="S246" s="5">
        <v>18.157</v>
      </c>
      <c r="T246" s="5">
        <v>1.2929999999999999</v>
      </c>
      <c r="U246" s="5">
        <v>2.8000000000000001E-2</v>
      </c>
      <c r="V246" s="5">
        <v>0</v>
      </c>
      <c r="W246" s="5">
        <v>8.0000000000000002E-3</v>
      </c>
      <c r="X246" s="5">
        <v>99.65100000000001</v>
      </c>
      <c r="Y246" s="5">
        <v>0.8844089002691008</v>
      </c>
      <c r="Z246" s="5"/>
    </row>
    <row r="247" spans="1:26" x14ac:dyDescent="0.25">
      <c r="A247" s="3"/>
      <c r="B247" s="3" t="s">
        <v>30</v>
      </c>
      <c r="C247" s="3" t="s">
        <v>26</v>
      </c>
      <c r="D247" s="3"/>
      <c r="E247" s="3" t="s">
        <v>31</v>
      </c>
      <c r="F247" s="3" t="s">
        <v>125</v>
      </c>
      <c r="G247" s="3" t="s">
        <v>25</v>
      </c>
      <c r="H247" s="3" t="s">
        <v>65</v>
      </c>
      <c r="I247" s="3">
        <v>1</v>
      </c>
      <c r="J247" s="3">
        <v>1190</v>
      </c>
      <c r="K247" s="3">
        <v>1100</v>
      </c>
      <c r="L247" s="3">
        <v>0.1</v>
      </c>
      <c r="M247" s="5">
        <v>53.292000000000002</v>
      </c>
      <c r="N247" s="5">
        <v>2.5000000000000001E-2</v>
      </c>
      <c r="O247" s="5">
        <v>28.170999999999999</v>
      </c>
      <c r="P247" s="5">
        <v>1.0980000000000001</v>
      </c>
      <c r="Q247" s="5">
        <v>2.9000000000000001E-2</v>
      </c>
      <c r="R247" s="5">
        <v>0.124</v>
      </c>
      <c r="S247" s="5">
        <v>11.824999999999999</v>
      </c>
      <c r="T247" s="5">
        <v>4.5579999999999998</v>
      </c>
      <c r="U247" s="5">
        <v>0.13</v>
      </c>
      <c r="V247" s="5">
        <v>0.02</v>
      </c>
      <c r="W247" s="5">
        <v>7.0000000000000001E-3</v>
      </c>
      <c r="X247" s="5">
        <v>99.278999999999982</v>
      </c>
      <c r="Y247" s="5">
        <v>0.5845929719397035</v>
      </c>
      <c r="Z247" s="5"/>
    </row>
    <row r="248" spans="1:26" x14ac:dyDescent="0.25">
      <c r="A248" s="3"/>
      <c r="B248" s="3" t="s">
        <v>30</v>
      </c>
      <c r="C248" s="3" t="s">
        <v>26</v>
      </c>
      <c r="D248" s="3"/>
      <c r="E248" s="3" t="s">
        <v>31</v>
      </c>
      <c r="F248" s="3" t="s">
        <v>125</v>
      </c>
      <c r="G248" s="3" t="s">
        <v>25</v>
      </c>
      <c r="H248" s="3" t="s">
        <v>103</v>
      </c>
      <c r="I248" s="3">
        <v>1</v>
      </c>
      <c r="J248" s="3">
        <v>1190</v>
      </c>
      <c r="K248" s="3">
        <v>1100</v>
      </c>
      <c r="L248" s="3">
        <v>0.1</v>
      </c>
      <c r="M248" s="5">
        <v>45.686999999999998</v>
      </c>
      <c r="N248" s="5">
        <v>0</v>
      </c>
      <c r="O248" s="5">
        <v>34.643000000000001</v>
      </c>
      <c r="P248" s="5">
        <v>0.86499999999999999</v>
      </c>
      <c r="Q248" s="5">
        <v>8.0000000000000002E-3</v>
      </c>
      <c r="R248" s="5">
        <v>7.6999999999999999E-2</v>
      </c>
      <c r="S248" s="5">
        <v>18.064</v>
      </c>
      <c r="T248" s="5">
        <v>1.3680000000000001</v>
      </c>
      <c r="U248" s="5">
        <v>2.8000000000000001E-2</v>
      </c>
      <c r="V248" s="5">
        <v>5.0000000000000001E-3</v>
      </c>
      <c r="W248" s="5">
        <v>0</v>
      </c>
      <c r="X248" s="5">
        <v>100.74499999999999</v>
      </c>
      <c r="Y248" s="5">
        <v>0.87805200900961611</v>
      </c>
      <c r="Z248" s="5"/>
    </row>
    <row r="249" spans="1:26" x14ac:dyDescent="0.25">
      <c r="A249" s="3"/>
      <c r="B249" s="3" t="s">
        <v>30</v>
      </c>
      <c r="C249" s="3" t="s">
        <v>26</v>
      </c>
      <c r="D249" s="3"/>
      <c r="E249" s="3" t="s">
        <v>31</v>
      </c>
      <c r="F249" s="3" t="s">
        <v>125</v>
      </c>
      <c r="G249" s="3" t="s">
        <v>25</v>
      </c>
      <c r="H249" s="3" t="s">
        <v>104</v>
      </c>
      <c r="I249" s="3">
        <v>1</v>
      </c>
      <c r="J249" s="3">
        <v>1190</v>
      </c>
      <c r="K249" s="3">
        <v>1100</v>
      </c>
      <c r="L249" s="3">
        <v>0.1</v>
      </c>
      <c r="M249" s="5">
        <v>52.735999999999997</v>
      </c>
      <c r="N249" s="5">
        <v>4.2000000000000003E-2</v>
      </c>
      <c r="O249" s="5">
        <v>29.021000000000001</v>
      </c>
      <c r="P249" s="5">
        <v>1.0049999999999999</v>
      </c>
      <c r="Q249" s="5">
        <v>0.05</v>
      </c>
      <c r="R249" s="5">
        <v>0.11899999999999999</v>
      </c>
      <c r="S249" s="5">
        <v>12.161</v>
      </c>
      <c r="T249" s="5">
        <v>4.3380000000000001</v>
      </c>
      <c r="U249" s="5">
        <v>0.11600000000000001</v>
      </c>
      <c r="V249" s="5">
        <v>0</v>
      </c>
      <c r="W249" s="5">
        <v>0.01</v>
      </c>
      <c r="X249" s="5">
        <v>99.597999999999999</v>
      </c>
      <c r="Y249" s="5">
        <v>0.60355420692989992</v>
      </c>
      <c r="Z249" s="5"/>
    </row>
    <row r="250" spans="1:26" x14ac:dyDescent="0.25">
      <c r="A250" s="3"/>
      <c r="B250" s="3" t="s">
        <v>30</v>
      </c>
      <c r="C250" s="3" t="s">
        <v>26</v>
      </c>
      <c r="D250" s="3"/>
      <c r="E250" s="3" t="s">
        <v>31</v>
      </c>
      <c r="F250" s="3" t="s">
        <v>125</v>
      </c>
      <c r="G250" s="3" t="s">
        <v>25</v>
      </c>
      <c r="H250" s="3" t="s">
        <v>37</v>
      </c>
      <c r="I250" s="3">
        <v>1</v>
      </c>
      <c r="J250" s="3">
        <v>1190</v>
      </c>
      <c r="K250" s="3">
        <v>1100</v>
      </c>
      <c r="L250" s="3">
        <v>0.1</v>
      </c>
      <c r="M250" s="5">
        <v>53.5</v>
      </c>
      <c r="N250" s="5">
        <v>5.8000000000000003E-2</v>
      </c>
      <c r="O250" s="5">
        <v>28.166</v>
      </c>
      <c r="P250" s="5">
        <v>0.97799999999999998</v>
      </c>
      <c r="Q250" s="5">
        <v>1.0999999999999999E-2</v>
      </c>
      <c r="R250" s="5">
        <v>0.13500000000000001</v>
      </c>
      <c r="S250" s="5">
        <v>11.444000000000001</v>
      </c>
      <c r="T250" s="5">
        <v>4.6130000000000004</v>
      </c>
      <c r="U250" s="5">
        <v>0.151</v>
      </c>
      <c r="V250" s="5">
        <v>5.8999999999999997E-2</v>
      </c>
      <c r="W250" s="5">
        <v>0</v>
      </c>
      <c r="X250" s="5">
        <v>99.114999999999995</v>
      </c>
      <c r="Y250" s="5">
        <v>0.57302289940881324</v>
      </c>
      <c r="Z250" s="5"/>
    </row>
    <row r="251" spans="1:26" x14ac:dyDescent="0.25">
      <c r="A251" s="3"/>
      <c r="B251" s="3" t="s">
        <v>30</v>
      </c>
      <c r="C251" s="3" t="s">
        <v>26</v>
      </c>
      <c r="D251" s="3"/>
      <c r="E251" s="3" t="s">
        <v>31</v>
      </c>
      <c r="F251" s="3" t="s">
        <v>125</v>
      </c>
      <c r="G251" s="3" t="s">
        <v>25</v>
      </c>
      <c r="H251" s="3" t="s">
        <v>38</v>
      </c>
      <c r="I251" s="3">
        <v>1</v>
      </c>
      <c r="J251" s="3">
        <v>1190</v>
      </c>
      <c r="K251" s="3">
        <v>1100</v>
      </c>
      <c r="L251" s="3">
        <v>0.1</v>
      </c>
      <c r="M251" s="5">
        <v>53.465000000000003</v>
      </c>
      <c r="N251" s="5">
        <v>4.4999999999999998E-2</v>
      </c>
      <c r="O251" s="5">
        <v>28.245999999999999</v>
      </c>
      <c r="P251" s="5">
        <v>1.099</v>
      </c>
      <c r="Q251" s="5">
        <v>4.2000000000000003E-2</v>
      </c>
      <c r="R251" s="5">
        <v>0.122</v>
      </c>
      <c r="S251" s="5">
        <v>11.35</v>
      </c>
      <c r="T251" s="5">
        <v>4.7389999999999999</v>
      </c>
      <c r="U251" s="5">
        <v>0.13700000000000001</v>
      </c>
      <c r="V251" s="5">
        <v>3.5000000000000003E-2</v>
      </c>
      <c r="W251" s="5">
        <v>8.0000000000000002E-3</v>
      </c>
      <c r="X251" s="5">
        <v>99.287999999999997</v>
      </c>
      <c r="Y251" s="5">
        <v>0.56499667768858486</v>
      </c>
      <c r="Z251" s="5"/>
    </row>
    <row r="252" spans="1:26" x14ac:dyDescent="0.25">
      <c r="A252" s="3"/>
      <c r="B252" s="3" t="s">
        <v>30</v>
      </c>
      <c r="C252" s="3" t="s">
        <v>26</v>
      </c>
      <c r="D252" s="3"/>
      <c r="E252" s="3" t="s">
        <v>31</v>
      </c>
      <c r="F252" s="3" t="s">
        <v>125</v>
      </c>
      <c r="G252" s="3" t="s">
        <v>25</v>
      </c>
      <c r="H252" s="3" t="s">
        <v>39</v>
      </c>
      <c r="I252" s="3">
        <v>1</v>
      </c>
      <c r="J252" s="3">
        <v>1190</v>
      </c>
      <c r="K252" s="3">
        <v>1100</v>
      </c>
      <c r="L252" s="3">
        <v>0.1</v>
      </c>
      <c r="M252" s="5">
        <v>53.530999999999999</v>
      </c>
      <c r="N252" s="5">
        <v>7.1999999999999995E-2</v>
      </c>
      <c r="O252" s="5">
        <v>27.747</v>
      </c>
      <c r="P252" s="5">
        <v>1.1639999999999999</v>
      </c>
      <c r="Q252" s="5">
        <v>1.7000000000000001E-2</v>
      </c>
      <c r="R252" s="5">
        <v>0.121</v>
      </c>
      <c r="S252" s="5">
        <v>11.208</v>
      </c>
      <c r="T252" s="5">
        <v>4.8630000000000004</v>
      </c>
      <c r="U252" s="5">
        <v>0.187</v>
      </c>
      <c r="V252" s="5">
        <v>3.5000000000000003E-2</v>
      </c>
      <c r="W252" s="5">
        <v>1.2999999999999999E-2</v>
      </c>
      <c r="X252" s="5">
        <v>98.957999999999984</v>
      </c>
      <c r="Y252" s="5">
        <v>0.55401410782652027</v>
      </c>
      <c r="Z252" s="5"/>
    </row>
    <row r="253" spans="1:26" x14ac:dyDescent="0.25">
      <c r="A253" s="3"/>
      <c r="B253" s="3" t="s">
        <v>30</v>
      </c>
      <c r="C253" s="3" t="s">
        <v>26</v>
      </c>
      <c r="D253" s="3"/>
      <c r="E253" s="3" t="s">
        <v>31</v>
      </c>
      <c r="F253" s="3" t="s">
        <v>125</v>
      </c>
      <c r="G253" s="3" t="s">
        <v>25</v>
      </c>
      <c r="H253" s="3" t="s">
        <v>115</v>
      </c>
      <c r="I253" s="3">
        <v>1</v>
      </c>
      <c r="J253" s="3">
        <v>1190</v>
      </c>
      <c r="K253" s="3">
        <v>1100</v>
      </c>
      <c r="L253" s="3">
        <v>0.1</v>
      </c>
      <c r="M253" s="5">
        <v>48.155999999999999</v>
      </c>
      <c r="N253" s="5">
        <v>1.9E-2</v>
      </c>
      <c r="O253" s="5">
        <v>31.835000000000001</v>
      </c>
      <c r="P253" s="5">
        <v>0.84299999999999997</v>
      </c>
      <c r="Q253" s="5">
        <v>8.0000000000000002E-3</v>
      </c>
      <c r="R253" s="5">
        <v>9.0999999999999998E-2</v>
      </c>
      <c r="S253" s="5">
        <v>15.641</v>
      </c>
      <c r="T253" s="5">
        <v>2.6659999999999999</v>
      </c>
      <c r="U253" s="5">
        <v>4.7E-2</v>
      </c>
      <c r="V253" s="5">
        <v>0</v>
      </c>
      <c r="W253" s="5">
        <v>0.04</v>
      </c>
      <c r="X253" s="5">
        <v>99.345999999999989</v>
      </c>
      <c r="Y253" s="5">
        <v>0.76218585390075977</v>
      </c>
      <c r="Z253" s="5"/>
    </row>
    <row r="254" spans="1:26" x14ac:dyDescent="0.25">
      <c r="A254" s="3"/>
      <c r="B254" s="3" t="s">
        <v>30</v>
      </c>
      <c r="C254" s="3" t="s">
        <v>26</v>
      </c>
      <c r="D254" s="3"/>
      <c r="E254" s="3" t="s">
        <v>31</v>
      </c>
      <c r="F254" s="3" t="s">
        <v>125</v>
      </c>
      <c r="G254" s="3" t="s">
        <v>25</v>
      </c>
      <c r="H254" s="3" t="s">
        <v>116</v>
      </c>
      <c r="I254" s="3">
        <v>1</v>
      </c>
      <c r="J254" s="3">
        <v>1190</v>
      </c>
      <c r="K254" s="3">
        <v>1100</v>
      </c>
      <c r="L254" s="3">
        <v>0.1</v>
      </c>
      <c r="M254" s="5">
        <v>54.131</v>
      </c>
      <c r="N254" s="5">
        <v>9.2999999999999999E-2</v>
      </c>
      <c r="O254" s="5">
        <v>27.369</v>
      </c>
      <c r="P254" s="5">
        <v>1.117</v>
      </c>
      <c r="Q254" s="5">
        <v>8.9999999999999993E-3</v>
      </c>
      <c r="R254" s="5">
        <v>0.13200000000000001</v>
      </c>
      <c r="S254" s="5">
        <v>10.792</v>
      </c>
      <c r="T254" s="5">
        <v>5.1020000000000003</v>
      </c>
      <c r="U254" s="5">
        <v>0.14899999999999999</v>
      </c>
      <c r="V254" s="5">
        <v>0.01</v>
      </c>
      <c r="W254" s="5">
        <v>3.3000000000000002E-2</v>
      </c>
      <c r="X254" s="5">
        <v>98.937000000000026</v>
      </c>
      <c r="Y254" s="5">
        <v>0.53421058943684718</v>
      </c>
      <c r="Z254" s="5"/>
    </row>
    <row r="255" spans="1:26" x14ac:dyDescent="0.25">
      <c r="A255" s="3"/>
      <c r="B255" s="3" t="s">
        <v>30</v>
      </c>
      <c r="C255" s="3" t="s">
        <v>26</v>
      </c>
      <c r="D255" s="3"/>
      <c r="E255" s="3" t="s">
        <v>31</v>
      </c>
      <c r="F255" s="3" t="s">
        <v>125</v>
      </c>
      <c r="G255" s="3" t="s">
        <v>25</v>
      </c>
      <c r="H255" s="3" t="s">
        <v>117</v>
      </c>
      <c r="I255" s="3">
        <v>1</v>
      </c>
      <c r="J255" s="3">
        <v>1190</v>
      </c>
      <c r="K255" s="3">
        <v>1100</v>
      </c>
      <c r="L255" s="3">
        <v>0.1</v>
      </c>
      <c r="M255" s="5">
        <v>47.536999999999999</v>
      </c>
      <c r="N255" s="5">
        <v>0</v>
      </c>
      <c r="O255" s="5">
        <v>32.073</v>
      </c>
      <c r="P255" s="5">
        <v>0.97899999999999998</v>
      </c>
      <c r="Q255" s="5">
        <v>1.7000000000000001E-2</v>
      </c>
      <c r="R255" s="5">
        <v>7.4999999999999997E-2</v>
      </c>
      <c r="S255" s="5">
        <v>15.781000000000001</v>
      </c>
      <c r="T255" s="5">
        <v>2.5510000000000002</v>
      </c>
      <c r="U255" s="5">
        <v>5.8000000000000003E-2</v>
      </c>
      <c r="V255" s="5">
        <v>1.4999999999999999E-2</v>
      </c>
      <c r="W255" s="5">
        <v>0</v>
      </c>
      <c r="X255" s="5">
        <v>99.086000000000013</v>
      </c>
      <c r="Y255" s="5">
        <v>0.77107471977530284</v>
      </c>
      <c r="Z255" s="5"/>
    </row>
    <row r="256" spans="1:26" x14ac:dyDescent="0.25">
      <c r="A256" s="3"/>
      <c r="B256" s="3" t="s">
        <v>30</v>
      </c>
      <c r="C256" s="3" t="s">
        <v>26</v>
      </c>
      <c r="D256" s="3"/>
      <c r="E256" s="3" t="s">
        <v>31</v>
      </c>
      <c r="F256" s="3" t="s">
        <v>125</v>
      </c>
      <c r="G256" s="3" t="s">
        <v>25</v>
      </c>
      <c r="H256" s="3" t="s">
        <v>42</v>
      </c>
      <c r="I256" s="3">
        <v>1</v>
      </c>
      <c r="J256" s="3">
        <v>1190</v>
      </c>
      <c r="K256" s="3">
        <v>1100</v>
      </c>
      <c r="L256" s="3">
        <v>0.1</v>
      </c>
      <c r="M256" s="5">
        <v>53.078000000000003</v>
      </c>
      <c r="N256" s="5">
        <v>1.6E-2</v>
      </c>
      <c r="O256" s="5">
        <v>27.785</v>
      </c>
      <c r="P256" s="5">
        <v>1.0149999999999999</v>
      </c>
      <c r="Q256" s="5">
        <v>0</v>
      </c>
      <c r="R256" s="5">
        <v>0.122</v>
      </c>
      <c r="S256" s="5">
        <v>11.263999999999999</v>
      </c>
      <c r="T256" s="5">
        <v>4.8810000000000002</v>
      </c>
      <c r="U256" s="5">
        <v>0.187</v>
      </c>
      <c r="V256" s="5">
        <v>0.03</v>
      </c>
      <c r="W256" s="5">
        <v>1.4999999999999999E-2</v>
      </c>
      <c r="X256" s="5">
        <v>98.393000000000001</v>
      </c>
      <c r="Y256" s="5">
        <v>0.55400000000000005</v>
      </c>
      <c r="Z256" s="5"/>
    </row>
    <row r="257" spans="1:26" x14ac:dyDescent="0.25">
      <c r="A257" s="3"/>
      <c r="B257" s="3"/>
      <c r="C257" s="3"/>
      <c r="D257" s="3"/>
      <c r="E257" s="3"/>
      <c r="F257" s="16" t="s">
        <v>27</v>
      </c>
      <c r="G257" s="16"/>
      <c r="H257" s="16" t="s">
        <v>26</v>
      </c>
      <c r="I257" s="16"/>
      <c r="J257" s="16"/>
      <c r="K257" s="16"/>
      <c r="L257" s="16"/>
      <c r="M257" s="6">
        <v>54.079318181818188</v>
      </c>
      <c r="N257" s="6">
        <v>3.1909090909090908E-2</v>
      </c>
      <c r="O257" s="6">
        <v>27.902527272727273</v>
      </c>
      <c r="P257" s="6">
        <v>1.1167090909090909</v>
      </c>
      <c r="Q257" s="6">
        <v>1.4363636363636367E-2</v>
      </c>
      <c r="R257" s="6">
        <v>0.12257272727272728</v>
      </c>
      <c r="S257" s="6">
        <v>11.294681818181818</v>
      </c>
      <c r="T257" s="6">
        <v>4.7808000000000002</v>
      </c>
      <c r="U257" s="6">
        <v>0.15356363636363637</v>
      </c>
      <c r="V257" s="6">
        <v>1.7181818181818184E-2</v>
      </c>
      <c r="W257" s="6">
        <v>7.8181818181818196E-3</v>
      </c>
      <c r="X257" s="6"/>
      <c r="Y257" s="6">
        <v>0.56106910577157443</v>
      </c>
      <c r="Z257" s="5"/>
    </row>
    <row r="258" spans="1:26" x14ac:dyDescent="0.25">
      <c r="A258" s="3"/>
      <c r="B258" s="3"/>
      <c r="C258" s="3"/>
      <c r="D258" s="3"/>
      <c r="E258" s="3"/>
      <c r="F258" s="25" t="s">
        <v>28</v>
      </c>
      <c r="G258" s="25"/>
      <c r="H258" s="25" t="s">
        <v>26</v>
      </c>
      <c r="I258" s="25"/>
      <c r="J258" s="25"/>
      <c r="K258" s="25"/>
      <c r="L258" s="25"/>
      <c r="M258" s="7">
        <v>1.1663080029033341</v>
      </c>
      <c r="N258" s="7">
        <v>3.266023436980986E-2</v>
      </c>
      <c r="O258" s="7">
        <v>0.67933050438046594</v>
      </c>
      <c r="P258" s="7">
        <v>0.10856955792988619</v>
      </c>
      <c r="Q258" s="7">
        <v>1.8238819738528738E-2</v>
      </c>
      <c r="R258" s="7">
        <v>1.9000531093055814E-2</v>
      </c>
      <c r="S258" s="7">
        <v>0.5511626925294959</v>
      </c>
      <c r="T258" s="7">
        <v>0.28151447920133704</v>
      </c>
      <c r="U258" s="7">
        <v>2.3991093044180657E-2</v>
      </c>
      <c r="V258" s="7">
        <v>2.0208009213270772E-2</v>
      </c>
      <c r="W258" s="7">
        <v>1.0117491604327447E-2</v>
      </c>
      <c r="X258" s="7"/>
      <c r="Y258" s="7">
        <v>2.6718302911795451E-2</v>
      </c>
      <c r="Z258" s="5"/>
    </row>
    <row r="259" spans="1:26" x14ac:dyDescent="0.25">
      <c r="A259" s="3"/>
      <c r="B259" s="3"/>
      <c r="C259" s="3"/>
      <c r="D259" s="3"/>
      <c r="E259" s="3"/>
      <c r="F259" s="16" t="s">
        <v>101</v>
      </c>
      <c r="G259" s="16"/>
      <c r="H259" s="16" t="s">
        <v>26</v>
      </c>
      <c r="I259" s="16"/>
      <c r="J259" s="16"/>
      <c r="K259" s="16"/>
      <c r="L259" s="16"/>
      <c r="M259" s="6">
        <v>47.300587499999999</v>
      </c>
      <c r="N259" s="6">
        <v>2.3749999999999999E-3</v>
      </c>
      <c r="O259" s="6">
        <v>32.889099999999999</v>
      </c>
      <c r="P259" s="6">
        <v>0.85043750000000007</v>
      </c>
      <c r="Q259" s="6">
        <v>8.2500000000000004E-3</v>
      </c>
      <c r="R259" s="6">
        <v>7.8750000000000001E-2</v>
      </c>
      <c r="S259" s="6">
        <v>16.727449999999997</v>
      </c>
      <c r="T259" s="6">
        <v>2.0109624999999998</v>
      </c>
      <c r="U259" s="6">
        <v>3.9412499999999996E-2</v>
      </c>
      <c r="V259" s="6">
        <v>2.5000000000000001E-3</v>
      </c>
      <c r="W259" s="6">
        <v>6.0000000000000001E-3</v>
      </c>
      <c r="X259" s="6"/>
      <c r="Y259" s="6">
        <v>0.8194437805384166</v>
      </c>
      <c r="Z259" s="5"/>
    </row>
    <row r="260" spans="1:26" x14ac:dyDescent="0.25">
      <c r="A260" s="3"/>
      <c r="B260" s="3"/>
      <c r="C260" s="3"/>
      <c r="D260" s="3"/>
      <c r="E260" s="3"/>
      <c r="F260" s="25" t="s">
        <v>102</v>
      </c>
      <c r="G260" s="25"/>
      <c r="H260" s="25" t="s">
        <v>26</v>
      </c>
      <c r="I260" s="25"/>
      <c r="J260" s="25"/>
      <c r="K260" s="25"/>
      <c r="L260" s="25"/>
      <c r="M260" s="7">
        <v>1.742535828233833</v>
      </c>
      <c r="N260" s="7">
        <v>6.7175144212722011E-3</v>
      </c>
      <c r="O260" s="7">
        <v>1.2561767800979062</v>
      </c>
      <c r="P260" s="7">
        <v>6.7925230689970542E-2</v>
      </c>
      <c r="Q260" s="7">
        <v>1.1719946367502834E-2</v>
      </c>
      <c r="R260" s="7">
        <v>1.5450751253117503E-2</v>
      </c>
      <c r="S260" s="7">
        <v>1.2780900147150378</v>
      </c>
      <c r="T260" s="7">
        <v>0.69376392843160861</v>
      </c>
      <c r="U260" s="7">
        <v>1.7739821025027285E-2</v>
      </c>
      <c r="V260" s="7">
        <v>5.345224838248488E-3</v>
      </c>
      <c r="W260" s="7">
        <v>1.4020393310154625E-2</v>
      </c>
      <c r="X260" s="7"/>
      <c r="Y260" s="7">
        <v>6.2369713265437908E-2</v>
      </c>
      <c r="Z260" s="5"/>
    </row>
    <row r="261" spans="1:26" x14ac:dyDescent="0.25">
      <c r="A261" s="3"/>
      <c r="B261" s="3" t="s">
        <v>22</v>
      </c>
      <c r="C261" s="3" t="s">
        <v>26</v>
      </c>
      <c r="D261" s="3"/>
      <c r="E261" s="3" t="s">
        <v>31</v>
      </c>
      <c r="F261" s="3" t="s">
        <v>130</v>
      </c>
      <c r="G261" s="3" t="s">
        <v>25</v>
      </c>
      <c r="H261" s="3" t="s">
        <v>109</v>
      </c>
      <c r="I261" s="3">
        <v>3</v>
      </c>
      <c r="J261" s="3">
        <v>1190</v>
      </c>
      <c r="K261" s="3">
        <v>1165</v>
      </c>
      <c r="L261" s="3">
        <v>0.1</v>
      </c>
      <c r="M261" s="5">
        <v>46.57866666666667</v>
      </c>
      <c r="N261" s="5">
        <v>3.3500000000000009E-2</v>
      </c>
      <c r="O261" s="5">
        <v>34.283333333333339</v>
      </c>
      <c r="P261" s="5">
        <v>0.90700000000000003</v>
      </c>
      <c r="Q261" s="5">
        <v>0</v>
      </c>
      <c r="R261" s="5">
        <v>9.3000000000000013E-2</v>
      </c>
      <c r="S261" s="5">
        <v>17.470833333333331</v>
      </c>
      <c r="T261" s="5">
        <v>1.1719999999999999</v>
      </c>
      <c r="U261" s="5">
        <v>8.2666666666666666E-2</v>
      </c>
      <c r="V261" s="5">
        <v>0</v>
      </c>
      <c r="W261" s="5">
        <v>0</v>
      </c>
      <c r="X261" s="5">
        <v>100.61466666666666</v>
      </c>
      <c r="Y261" s="5">
        <v>0.88729191416811581</v>
      </c>
      <c r="Z261" s="5"/>
    </row>
    <row r="262" spans="1:26" x14ac:dyDescent="0.25">
      <c r="A262" s="3"/>
      <c r="B262" s="3" t="s">
        <v>22</v>
      </c>
      <c r="C262" s="3" t="s">
        <v>26</v>
      </c>
      <c r="D262" s="3"/>
      <c r="E262" s="3" t="s">
        <v>31</v>
      </c>
      <c r="F262" s="3" t="s">
        <v>130</v>
      </c>
      <c r="G262" s="3" t="s">
        <v>25</v>
      </c>
      <c r="H262" s="3" t="s">
        <v>60</v>
      </c>
      <c r="I262" s="3">
        <v>3</v>
      </c>
      <c r="J262" s="3">
        <v>1190</v>
      </c>
      <c r="K262" s="3">
        <v>1165</v>
      </c>
      <c r="L262" s="3">
        <v>0.1</v>
      </c>
      <c r="M262" s="5">
        <v>53.973666666666666</v>
      </c>
      <c r="N262" s="5">
        <v>0.1135</v>
      </c>
      <c r="O262" s="5">
        <v>29.300333333333334</v>
      </c>
      <c r="P262" s="5">
        <v>1.087</v>
      </c>
      <c r="Q262" s="5">
        <v>4.3666666666666666E-2</v>
      </c>
      <c r="R262" s="5">
        <v>0.184</v>
      </c>
      <c r="S262" s="5">
        <v>12.177833333333332</v>
      </c>
      <c r="T262" s="5">
        <v>3.98</v>
      </c>
      <c r="U262" s="5">
        <v>0.18466666666666667</v>
      </c>
      <c r="V262" s="5">
        <v>0</v>
      </c>
      <c r="W262" s="5">
        <v>0</v>
      </c>
      <c r="X262" s="5">
        <v>101.04466666666667</v>
      </c>
      <c r="Y262" s="5">
        <v>0.62132603118302732</v>
      </c>
      <c r="Z262" s="5"/>
    </row>
    <row r="263" spans="1:26" x14ac:dyDescent="0.25">
      <c r="A263" s="3"/>
      <c r="B263" s="3" t="s">
        <v>22</v>
      </c>
      <c r="C263" s="3" t="s">
        <v>26</v>
      </c>
      <c r="D263" s="3"/>
      <c r="E263" s="3" t="s">
        <v>31</v>
      </c>
      <c r="F263" s="3" t="s">
        <v>130</v>
      </c>
      <c r="G263" s="3" t="s">
        <v>25</v>
      </c>
      <c r="H263" s="3" t="s">
        <v>34</v>
      </c>
      <c r="I263" s="3">
        <v>3</v>
      </c>
      <c r="J263" s="3">
        <v>1190</v>
      </c>
      <c r="K263" s="3">
        <v>1165</v>
      </c>
      <c r="L263" s="3">
        <v>0.1</v>
      </c>
      <c r="M263" s="5">
        <v>54.356666666666669</v>
      </c>
      <c r="N263" s="5">
        <v>0.1295</v>
      </c>
      <c r="O263" s="5">
        <v>29.309333333333335</v>
      </c>
      <c r="P263" s="5">
        <v>0.95500000000000007</v>
      </c>
      <c r="Q263" s="5">
        <v>3.0666666666666662E-2</v>
      </c>
      <c r="R263" s="5">
        <v>0.14500000000000002</v>
      </c>
      <c r="S263" s="5">
        <v>12.110833333333332</v>
      </c>
      <c r="T263" s="5">
        <v>4.093</v>
      </c>
      <c r="U263" s="5">
        <v>0.18766666666666668</v>
      </c>
      <c r="V263" s="5">
        <v>0</v>
      </c>
      <c r="W263" s="5">
        <v>0</v>
      </c>
      <c r="X263" s="5">
        <v>101.31766666666667</v>
      </c>
      <c r="Y263" s="5">
        <v>0.61349254551458465</v>
      </c>
      <c r="Z263" s="5"/>
    </row>
    <row r="264" spans="1:26" x14ac:dyDescent="0.25">
      <c r="A264" s="3"/>
      <c r="B264" s="3" t="s">
        <v>22</v>
      </c>
      <c r="C264" s="3" t="s">
        <v>26</v>
      </c>
      <c r="D264" s="3"/>
      <c r="E264" s="3" t="s">
        <v>31</v>
      </c>
      <c r="F264" s="3" t="s">
        <v>130</v>
      </c>
      <c r="G264" s="3" t="s">
        <v>25</v>
      </c>
      <c r="H264" s="3" t="s">
        <v>92</v>
      </c>
      <c r="I264" s="3">
        <v>3</v>
      </c>
      <c r="J264" s="3">
        <v>1190</v>
      </c>
      <c r="K264" s="3">
        <v>1165</v>
      </c>
      <c r="L264" s="3">
        <v>0.1</v>
      </c>
      <c r="M264" s="5">
        <v>48.645666666666671</v>
      </c>
      <c r="N264" s="5">
        <v>4.9500000000000009E-2</v>
      </c>
      <c r="O264" s="5">
        <v>32.405333333333338</v>
      </c>
      <c r="P264" s="5">
        <v>1.0259999999999998</v>
      </c>
      <c r="Q264" s="5">
        <v>3.0666666666666662E-2</v>
      </c>
      <c r="R264" s="5">
        <v>0.11700000000000001</v>
      </c>
      <c r="S264" s="5">
        <v>15.822833333333332</v>
      </c>
      <c r="T264" s="5">
        <v>2.141</v>
      </c>
      <c r="U264" s="5">
        <v>0.14266666666666666</v>
      </c>
      <c r="V264" s="5">
        <v>0</v>
      </c>
      <c r="W264" s="5">
        <v>0</v>
      </c>
      <c r="X264" s="5">
        <v>100.38066666666668</v>
      </c>
      <c r="Y264" s="5">
        <v>0.79643944580135029</v>
      </c>
      <c r="Z264" s="5"/>
    </row>
    <row r="265" spans="1:26" x14ac:dyDescent="0.25">
      <c r="A265" s="3"/>
      <c r="B265" s="3" t="s">
        <v>22</v>
      </c>
      <c r="C265" s="3" t="s">
        <v>26</v>
      </c>
      <c r="D265" s="3"/>
      <c r="E265" s="3" t="s">
        <v>31</v>
      </c>
      <c r="F265" s="3" t="s">
        <v>130</v>
      </c>
      <c r="G265" s="3" t="s">
        <v>25</v>
      </c>
      <c r="H265" s="3" t="s">
        <v>65</v>
      </c>
      <c r="I265" s="3">
        <v>3</v>
      </c>
      <c r="J265" s="3">
        <v>1190</v>
      </c>
      <c r="K265" s="3">
        <v>1165</v>
      </c>
      <c r="L265" s="3">
        <v>0.1</v>
      </c>
      <c r="M265" s="5">
        <v>54.570666666666668</v>
      </c>
      <c r="N265" s="5">
        <v>9.4500000000000015E-2</v>
      </c>
      <c r="O265" s="5">
        <v>28.592333333333336</v>
      </c>
      <c r="P265" s="5">
        <v>0.78499999999999992</v>
      </c>
      <c r="Q265" s="5">
        <v>8.6666666666666645E-3</v>
      </c>
      <c r="R265" s="5">
        <v>0.12200000000000001</v>
      </c>
      <c r="S265" s="5">
        <v>11.666833333333333</v>
      </c>
      <c r="T265" s="5">
        <v>4.2680000000000007</v>
      </c>
      <c r="U265" s="5">
        <v>0.18966666666666668</v>
      </c>
      <c r="V265" s="5">
        <v>0</v>
      </c>
      <c r="W265" s="5">
        <v>0</v>
      </c>
      <c r="X265" s="5">
        <v>100.29766666666666</v>
      </c>
      <c r="Y265" s="5">
        <v>0.59476552452421427</v>
      </c>
      <c r="Z265" s="5"/>
    </row>
    <row r="266" spans="1:26" x14ac:dyDescent="0.25">
      <c r="A266" s="3"/>
      <c r="B266" s="3" t="s">
        <v>22</v>
      </c>
      <c r="C266" s="3" t="s">
        <v>26</v>
      </c>
      <c r="D266" s="3"/>
      <c r="E266" s="3" t="s">
        <v>31</v>
      </c>
      <c r="F266" s="3" t="s">
        <v>130</v>
      </c>
      <c r="G266" s="3" t="s">
        <v>25</v>
      </c>
      <c r="H266" s="3" t="s">
        <v>36</v>
      </c>
      <c r="I266" s="3">
        <v>3</v>
      </c>
      <c r="J266" s="3">
        <v>1190</v>
      </c>
      <c r="K266" s="3">
        <v>1165</v>
      </c>
      <c r="L266" s="3">
        <v>0.1</v>
      </c>
      <c r="M266" s="5">
        <v>53.76466666666667</v>
      </c>
      <c r="N266" s="5">
        <v>0.10850000000000001</v>
      </c>
      <c r="O266" s="5">
        <v>29.151333333333337</v>
      </c>
      <c r="P266" s="5">
        <v>0.97599999999999998</v>
      </c>
      <c r="Q266" s="5">
        <v>0</v>
      </c>
      <c r="R266" s="5">
        <v>9.7000000000000017E-2</v>
      </c>
      <c r="S266" s="5">
        <v>12.126833333333332</v>
      </c>
      <c r="T266" s="5">
        <v>4.141</v>
      </c>
      <c r="U266" s="5">
        <v>0.18366666666666667</v>
      </c>
      <c r="V266" s="5">
        <v>0</v>
      </c>
      <c r="W266" s="5">
        <v>0</v>
      </c>
      <c r="X266" s="5">
        <v>100.54266666666668</v>
      </c>
      <c r="Y266" s="5">
        <v>0.61126554422310297</v>
      </c>
      <c r="Z266" s="5"/>
    </row>
    <row r="267" spans="1:26" x14ac:dyDescent="0.25">
      <c r="A267" s="3"/>
      <c r="B267" s="3"/>
      <c r="C267" s="3"/>
      <c r="D267" s="3"/>
      <c r="E267" s="3"/>
      <c r="F267" s="16" t="s">
        <v>27</v>
      </c>
      <c r="G267" s="16"/>
      <c r="H267" s="16" t="s">
        <v>26</v>
      </c>
      <c r="I267" s="16"/>
      <c r="J267" s="3"/>
      <c r="K267" s="16"/>
      <c r="L267" s="16"/>
      <c r="M267" s="6">
        <v>54.16641666666667</v>
      </c>
      <c r="N267" s="6">
        <v>0.11150000000000002</v>
      </c>
      <c r="O267" s="6">
        <v>29.088333333333335</v>
      </c>
      <c r="P267" s="6">
        <v>0.95074999999999998</v>
      </c>
      <c r="Q267" s="6">
        <v>2.0750000000000001E-2</v>
      </c>
      <c r="R267" s="6">
        <v>0.13700000000000001</v>
      </c>
      <c r="S267" s="6">
        <v>12.020583333333333</v>
      </c>
      <c r="T267" s="6">
        <v>4.1204999999999998</v>
      </c>
      <c r="U267" s="6">
        <v>0.18641666666666667</v>
      </c>
      <c r="V267" s="6">
        <v>0</v>
      </c>
      <c r="W267" s="6">
        <v>0</v>
      </c>
      <c r="X267" s="6"/>
      <c r="Y267" s="6">
        <v>0.61021241136123239</v>
      </c>
      <c r="Z267" s="5"/>
    </row>
    <row r="268" spans="1:26" x14ac:dyDescent="0.25">
      <c r="A268" s="3"/>
      <c r="B268" s="3"/>
      <c r="C268" s="3"/>
      <c r="D268" s="3"/>
      <c r="E268" s="3"/>
      <c r="F268" s="25" t="s">
        <v>28</v>
      </c>
      <c r="G268" s="25"/>
      <c r="H268" s="25" t="s">
        <v>26</v>
      </c>
      <c r="I268" s="25"/>
      <c r="J268" s="3"/>
      <c r="K268" s="25"/>
      <c r="L268" s="25"/>
      <c r="M268" s="7">
        <v>0.36431156537593795</v>
      </c>
      <c r="N268" s="7">
        <v>1.4445299120013572E-2</v>
      </c>
      <c r="O268" s="7">
        <v>0.33851144736921324</v>
      </c>
      <c r="P268" s="7">
        <v>0.12475676334371624</v>
      </c>
      <c r="Q268" s="7">
        <v>2.0000694432388531E-2</v>
      </c>
      <c r="R268" s="7">
        <v>3.6959437225152617E-2</v>
      </c>
      <c r="S268" s="7">
        <v>0.23755753689018819</v>
      </c>
      <c r="T268" s="7">
        <v>0.11926580957396551</v>
      </c>
      <c r="U268" s="7">
        <v>2.7537852736430534E-3</v>
      </c>
      <c r="V268" s="7">
        <v>0</v>
      </c>
      <c r="W268" s="7">
        <v>0</v>
      </c>
      <c r="X268" s="7"/>
      <c r="Y268" s="7">
        <v>1.1165232157427752E-2</v>
      </c>
      <c r="Z268" s="5"/>
    </row>
    <row r="269" spans="1:26" x14ac:dyDescent="0.25">
      <c r="A269" s="3"/>
      <c r="B269" s="3" t="s">
        <v>107</v>
      </c>
      <c r="C269" s="3" t="s">
        <v>26</v>
      </c>
      <c r="D269" s="3"/>
      <c r="E269" s="3" t="s">
        <v>31</v>
      </c>
      <c r="F269" s="3" t="s">
        <v>131</v>
      </c>
      <c r="G269" s="3" t="s">
        <v>25</v>
      </c>
      <c r="H269" s="3" t="s">
        <v>109</v>
      </c>
      <c r="I269" s="3">
        <v>3</v>
      </c>
      <c r="J269" s="3">
        <v>1190</v>
      </c>
      <c r="K269" s="3">
        <v>1140</v>
      </c>
      <c r="L269" s="3">
        <v>0.1</v>
      </c>
      <c r="M269" s="5">
        <v>50.342199999999998</v>
      </c>
      <c r="N269" s="5">
        <v>0</v>
      </c>
      <c r="O269" s="5">
        <v>30.921500000000002</v>
      </c>
      <c r="P269" s="5">
        <v>0.98709999999999998</v>
      </c>
      <c r="Q269" s="5">
        <v>0</v>
      </c>
      <c r="R269" s="5">
        <v>0.1055</v>
      </c>
      <c r="S269" s="5">
        <v>14.9346</v>
      </c>
      <c r="T269" s="5">
        <v>2.7909000000000002</v>
      </c>
      <c r="U269" s="5">
        <v>9.1600000000000001E-2</v>
      </c>
      <c r="V269" s="5">
        <v>0</v>
      </c>
      <c r="W269" s="5">
        <v>0</v>
      </c>
      <c r="X269" s="5">
        <v>100.1734</v>
      </c>
      <c r="Y269" s="5">
        <v>0.74323831721333156</v>
      </c>
      <c r="Z269" s="5"/>
    </row>
    <row r="270" spans="1:26" x14ac:dyDescent="0.25">
      <c r="A270" s="3"/>
      <c r="B270" s="3" t="s">
        <v>107</v>
      </c>
      <c r="C270" s="3" t="s">
        <v>26</v>
      </c>
      <c r="D270" s="3"/>
      <c r="E270" s="3" t="s">
        <v>31</v>
      </c>
      <c r="F270" s="3" t="s">
        <v>131</v>
      </c>
      <c r="G270" s="3" t="s">
        <v>25</v>
      </c>
      <c r="H270" s="3" t="s">
        <v>60</v>
      </c>
      <c r="I270" s="3">
        <v>3</v>
      </c>
      <c r="J270" s="3">
        <v>1190</v>
      </c>
      <c r="K270" s="3">
        <v>1140</v>
      </c>
      <c r="L270" s="3">
        <v>0.1</v>
      </c>
      <c r="M270" s="5">
        <v>55.274700000000003</v>
      </c>
      <c r="N270" s="5">
        <v>0</v>
      </c>
      <c r="O270" s="5">
        <v>27.0718</v>
      </c>
      <c r="P270" s="5">
        <v>1.3365</v>
      </c>
      <c r="Q270" s="5">
        <v>0</v>
      </c>
      <c r="R270" s="5">
        <v>0.2382</v>
      </c>
      <c r="S270" s="5">
        <v>11.297700000000001</v>
      </c>
      <c r="T270" s="5">
        <v>4.5293000000000001</v>
      </c>
      <c r="U270" s="5">
        <v>0.16350000000000001</v>
      </c>
      <c r="V270" s="5">
        <v>0</v>
      </c>
      <c r="W270" s="5">
        <v>0</v>
      </c>
      <c r="X270" s="5">
        <v>99.911700000000025</v>
      </c>
      <c r="Y270" s="5">
        <v>0.57382514088628178</v>
      </c>
      <c r="Z270" s="5"/>
    </row>
    <row r="271" spans="1:26" x14ac:dyDescent="0.25">
      <c r="A271" s="3"/>
      <c r="B271" s="3" t="s">
        <v>107</v>
      </c>
      <c r="C271" s="3" t="s">
        <v>26</v>
      </c>
      <c r="D271" s="3"/>
      <c r="E271" s="3" t="s">
        <v>31</v>
      </c>
      <c r="F271" s="3" t="s">
        <v>131</v>
      </c>
      <c r="G271" s="3" t="s">
        <v>25</v>
      </c>
      <c r="H271" s="3" t="s">
        <v>60</v>
      </c>
      <c r="I271" s="3">
        <v>3</v>
      </c>
      <c r="J271" s="3">
        <v>1190</v>
      </c>
      <c r="K271" s="3">
        <v>1140</v>
      </c>
      <c r="L271" s="3">
        <v>0.1</v>
      </c>
      <c r="M271" s="5">
        <v>55.023400000000002</v>
      </c>
      <c r="N271" s="5">
        <v>0</v>
      </c>
      <c r="O271" s="5">
        <v>27.879100000000001</v>
      </c>
      <c r="P271" s="5">
        <v>1.0817000000000001</v>
      </c>
      <c r="Q271" s="5">
        <v>0</v>
      </c>
      <c r="R271" s="5">
        <v>0.12590000000000001</v>
      </c>
      <c r="S271" s="5">
        <v>11.4483</v>
      </c>
      <c r="T271" s="5">
        <v>4.5892999999999997</v>
      </c>
      <c r="U271" s="5">
        <v>0.14419999999999999</v>
      </c>
      <c r="V271" s="5">
        <v>0</v>
      </c>
      <c r="W271" s="5">
        <v>0</v>
      </c>
      <c r="X271" s="5">
        <v>100.2919</v>
      </c>
      <c r="Y271" s="5">
        <v>0.57458129604544461</v>
      </c>
      <c r="Z271" s="5"/>
    </row>
    <row r="272" spans="1:26" x14ac:dyDescent="0.25">
      <c r="A272" s="3"/>
      <c r="B272" s="3" t="s">
        <v>107</v>
      </c>
      <c r="C272" s="3" t="s">
        <v>26</v>
      </c>
      <c r="D272" s="3"/>
      <c r="E272" s="3" t="s">
        <v>31</v>
      </c>
      <c r="F272" s="3" t="s">
        <v>131</v>
      </c>
      <c r="G272" s="3" t="s">
        <v>25</v>
      </c>
      <c r="H272" s="3" t="s">
        <v>110</v>
      </c>
      <c r="I272" s="3">
        <v>3</v>
      </c>
      <c r="J272" s="3">
        <v>1190</v>
      </c>
      <c r="K272" s="3">
        <v>1140</v>
      </c>
      <c r="L272" s="3">
        <v>0.1</v>
      </c>
      <c r="M272" s="5">
        <v>48.104100000000003</v>
      </c>
      <c r="N272" s="5">
        <v>0</v>
      </c>
      <c r="O272" s="5">
        <v>32.614400000000003</v>
      </c>
      <c r="P272" s="5">
        <v>0.95699999999999996</v>
      </c>
      <c r="Q272" s="5">
        <v>0</v>
      </c>
      <c r="R272" s="5">
        <v>8.72E-2</v>
      </c>
      <c r="S272" s="5">
        <v>16.687200000000001</v>
      </c>
      <c r="T272" s="5">
        <v>1.9153</v>
      </c>
      <c r="U272" s="5">
        <v>6.5799999999999997E-2</v>
      </c>
      <c r="V272" s="5">
        <v>0</v>
      </c>
      <c r="W272" s="5">
        <v>0</v>
      </c>
      <c r="X272" s="5">
        <v>100.431</v>
      </c>
      <c r="Y272" s="5">
        <v>0.82481723554654607</v>
      </c>
      <c r="Z272" s="5"/>
    </row>
    <row r="273" spans="1:26" x14ac:dyDescent="0.25">
      <c r="A273" s="3"/>
      <c r="B273" s="3" t="s">
        <v>107</v>
      </c>
      <c r="C273" s="3" t="s">
        <v>26</v>
      </c>
      <c r="D273" s="3"/>
      <c r="E273" s="3" t="s">
        <v>31</v>
      </c>
      <c r="F273" s="3" t="s">
        <v>131</v>
      </c>
      <c r="G273" s="3" t="s">
        <v>25</v>
      </c>
      <c r="H273" s="3" t="s">
        <v>63</v>
      </c>
      <c r="I273" s="3">
        <v>3</v>
      </c>
      <c r="J273" s="3">
        <v>1190</v>
      </c>
      <c r="K273" s="3">
        <v>1140</v>
      </c>
      <c r="L273" s="3">
        <v>0.1</v>
      </c>
      <c r="M273" s="5">
        <v>53.797899999999998</v>
      </c>
      <c r="N273" s="5">
        <v>0</v>
      </c>
      <c r="O273" s="5">
        <v>28.568000000000001</v>
      </c>
      <c r="P273" s="5">
        <v>1.0012000000000001</v>
      </c>
      <c r="Q273" s="5">
        <v>0</v>
      </c>
      <c r="R273" s="5">
        <v>0.15160000000000001</v>
      </c>
      <c r="S273" s="5">
        <v>12.4399</v>
      </c>
      <c r="T273" s="5">
        <v>4.1706000000000003</v>
      </c>
      <c r="U273" s="5">
        <v>0.12690000000000001</v>
      </c>
      <c r="V273" s="5">
        <v>0</v>
      </c>
      <c r="W273" s="5">
        <v>0</v>
      </c>
      <c r="X273" s="5">
        <v>100.2561</v>
      </c>
      <c r="Y273" s="5">
        <v>0.61773462313518257</v>
      </c>
      <c r="Z273" s="5"/>
    </row>
    <row r="274" spans="1:26" x14ac:dyDescent="0.25">
      <c r="A274" s="3"/>
      <c r="B274" s="3" t="s">
        <v>107</v>
      </c>
      <c r="C274" s="3" t="s">
        <v>26</v>
      </c>
      <c r="D274" s="3"/>
      <c r="E274" s="3" t="s">
        <v>31</v>
      </c>
      <c r="F274" s="3" t="s">
        <v>131</v>
      </c>
      <c r="G274" s="3" t="s">
        <v>25</v>
      </c>
      <c r="H274" s="3" t="s">
        <v>63</v>
      </c>
      <c r="I274" s="3">
        <v>3</v>
      </c>
      <c r="J274" s="3">
        <v>1190</v>
      </c>
      <c r="K274" s="3">
        <v>1140</v>
      </c>
      <c r="L274" s="3">
        <v>0.1</v>
      </c>
      <c r="M274" s="5">
        <v>55.672899999999998</v>
      </c>
      <c r="N274" s="5">
        <v>0</v>
      </c>
      <c r="O274" s="5">
        <v>27.572500000000002</v>
      </c>
      <c r="P274" s="5">
        <v>1.1344000000000001</v>
      </c>
      <c r="Q274" s="5">
        <v>0</v>
      </c>
      <c r="R274" s="5">
        <v>0.1154</v>
      </c>
      <c r="S274" s="5">
        <v>11.2509</v>
      </c>
      <c r="T274" s="5">
        <v>4.8348000000000004</v>
      </c>
      <c r="U274" s="5">
        <v>0.16700000000000001</v>
      </c>
      <c r="V274" s="5">
        <v>0</v>
      </c>
      <c r="W274" s="5">
        <v>0</v>
      </c>
      <c r="X274" s="5">
        <v>100.7479</v>
      </c>
      <c r="Y274" s="5">
        <v>0.55701415400304377</v>
      </c>
      <c r="Z274" s="5"/>
    </row>
    <row r="275" spans="1:26" x14ac:dyDescent="0.25">
      <c r="A275" s="3"/>
      <c r="B275" s="3" t="s">
        <v>30</v>
      </c>
      <c r="C275" s="3" t="s">
        <v>26</v>
      </c>
      <c r="D275" s="3"/>
      <c r="E275" s="3" t="s">
        <v>31</v>
      </c>
      <c r="F275" s="3" t="s">
        <v>131</v>
      </c>
      <c r="G275" s="3" t="s">
        <v>25</v>
      </c>
      <c r="H275" s="3" t="s">
        <v>36</v>
      </c>
      <c r="I275" s="3">
        <v>3</v>
      </c>
      <c r="J275" s="3">
        <v>1190</v>
      </c>
      <c r="K275" s="3">
        <v>1140</v>
      </c>
      <c r="L275" s="3">
        <v>0.1</v>
      </c>
      <c r="M275" s="5">
        <v>53.25</v>
      </c>
      <c r="N275" s="5">
        <v>6.5000000000000002E-2</v>
      </c>
      <c r="O275" s="5">
        <v>29.411000000000001</v>
      </c>
      <c r="P275" s="5">
        <v>0.94199999999999995</v>
      </c>
      <c r="Q275" s="5">
        <v>8.9999999999999993E-3</v>
      </c>
      <c r="R275" s="5">
        <v>0.13900000000000001</v>
      </c>
      <c r="S275" s="5">
        <v>12.205</v>
      </c>
      <c r="T275" s="5">
        <v>4.1390000000000002</v>
      </c>
      <c r="U275" s="5">
        <v>0.11</v>
      </c>
      <c r="V275" s="5">
        <v>0</v>
      </c>
      <c r="W275" s="5">
        <v>4.3999999999999997E-2</v>
      </c>
      <c r="X275" s="5">
        <v>100.31399999999998</v>
      </c>
      <c r="Y275" s="5">
        <v>0.61561411165613611</v>
      </c>
      <c r="Z275" s="5"/>
    </row>
    <row r="276" spans="1:26" x14ac:dyDescent="0.25">
      <c r="A276" s="3"/>
      <c r="B276" s="3" t="s">
        <v>30</v>
      </c>
      <c r="C276" s="3" t="s">
        <v>26</v>
      </c>
      <c r="D276" s="3"/>
      <c r="E276" s="3" t="s">
        <v>31</v>
      </c>
      <c r="F276" s="3" t="s">
        <v>131</v>
      </c>
      <c r="G276" s="3" t="s">
        <v>25</v>
      </c>
      <c r="H276" s="3" t="s">
        <v>100</v>
      </c>
      <c r="I276" s="3">
        <v>3</v>
      </c>
      <c r="J276" s="3">
        <v>1190</v>
      </c>
      <c r="K276" s="3">
        <v>1140</v>
      </c>
      <c r="L276" s="3">
        <v>0.1</v>
      </c>
      <c r="M276" s="5">
        <v>48.710999999999999</v>
      </c>
      <c r="N276" s="5">
        <v>3.0000000000000001E-3</v>
      </c>
      <c r="O276" s="5">
        <v>32.618000000000002</v>
      </c>
      <c r="P276" s="5">
        <v>0.90800000000000003</v>
      </c>
      <c r="Q276" s="5">
        <v>1.0999999999999999E-2</v>
      </c>
      <c r="R276" s="5">
        <v>9.7000000000000003E-2</v>
      </c>
      <c r="S276" s="5">
        <v>15.695</v>
      </c>
      <c r="T276" s="5">
        <v>2.4500000000000002</v>
      </c>
      <c r="U276" s="5">
        <v>7.2999999999999995E-2</v>
      </c>
      <c r="V276" s="5">
        <v>0.02</v>
      </c>
      <c r="W276" s="5">
        <v>0</v>
      </c>
      <c r="X276" s="5">
        <v>100.58599999999997</v>
      </c>
      <c r="Y276" s="5">
        <v>0.77639082514729241</v>
      </c>
      <c r="Z276" s="5"/>
    </row>
    <row r="277" spans="1:26" x14ac:dyDescent="0.25">
      <c r="A277" s="3"/>
      <c r="B277" s="3" t="s">
        <v>30</v>
      </c>
      <c r="C277" s="3" t="s">
        <v>26</v>
      </c>
      <c r="D277" s="3"/>
      <c r="E277" s="3" t="s">
        <v>31</v>
      </c>
      <c r="F277" s="3" t="s">
        <v>131</v>
      </c>
      <c r="G277" s="3" t="s">
        <v>25</v>
      </c>
      <c r="H277" s="3" t="s">
        <v>99</v>
      </c>
      <c r="I277" s="3">
        <v>3</v>
      </c>
      <c r="J277" s="3">
        <v>1190</v>
      </c>
      <c r="K277" s="3">
        <v>1140</v>
      </c>
      <c r="L277" s="3">
        <v>0.1</v>
      </c>
      <c r="M277" s="5">
        <v>53.514000000000003</v>
      </c>
      <c r="N277" s="5">
        <v>6.2E-2</v>
      </c>
      <c r="O277" s="5">
        <v>28.992999999999999</v>
      </c>
      <c r="P277" s="5">
        <v>0.97799999999999998</v>
      </c>
      <c r="Q277" s="5">
        <v>2.5999999999999999E-2</v>
      </c>
      <c r="R277" s="5">
        <v>0.124</v>
      </c>
      <c r="S277" s="5">
        <v>11.795</v>
      </c>
      <c r="T277" s="5">
        <v>4.298</v>
      </c>
      <c r="U277" s="5">
        <v>0.13900000000000001</v>
      </c>
      <c r="V277" s="5">
        <v>0.02</v>
      </c>
      <c r="W277" s="5">
        <v>4.0000000000000001E-3</v>
      </c>
      <c r="X277" s="5">
        <v>99.952999999999989</v>
      </c>
      <c r="Y277" s="5">
        <v>0.59757887761810624</v>
      </c>
      <c r="Z277" s="5"/>
    </row>
    <row r="278" spans="1:26" x14ac:dyDescent="0.25">
      <c r="A278" s="3"/>
      <c r="B278" s="3" t="s">
        <v>30</v>
      </c>
      <c r="C278" s="3" t="s">
        <v>26</v>
      </c>
      <c r="D278" s="3"/>
      <c r="E278" s="3" t="s">
        <v>31</v>
      </c>
      <c r="F278" s="3" t="s">
        <v>131</v>
      </c>
      <c r="G278" s="3" t="s">
        <v>25</v>
      </c>
      <c r="H278" s="3" t="s">
        <v>105</v>
      </c>
      <c r="I278" s="3">
        <v>3</v>
      </c>
      <c r="J278" s="3">
        <v>1190</v>
      </c>
      <c r="K278" s="3">
        <v>1140</v>
      </c>
      <c r="L278" s="3">
        <v>0.1</v>
      </c>
      <c r="M278" s="5">
        <v>48.844999999999999</v>
      </c>
      <c r="N278" s="5">
        <v>3.0000000000000001E-3</v>
      </c>
      <c r="O278" s="5">
        <v>32.484999999999999</v>
      </c>
      <c r="P278" s="5">
        <v>0.82799999999999996</v>
      </c>
      <c r="Q278" s="5">
        <v>6.0000000000000001E-3</v>
      </c>
      <c r="R278" s="5">
        <v>8.5999999999999993E-2</v>
      </c>
      <c r="S278" s="5">
        <v>15.586</v>
      </c>
      <c r="T278" s="5">
        <v>2.4889999999999999</v>
      </c>
      <c r="U278" s="5">
        <v>5.3999999999999999E-2</v>
      </c>
      <c r="V278" s="5">
        <v>1.4999999999999999E-2</v>
      </c>
      <c r="W278" s="5">
        <v>1.4999999999999999E-2</v>
      </c>
      <c r="X278" s="5">
        <v>100.41200000000001</v>
      </c>
      <c r="Y278" s="5">
        <v>0.77333432726494999</v>
      </c>
      <c r="Z278" s="5"/>
    </row>
    <row r="279" spans="1:26" x14ac:dyDescent="0.25">
      <c r="A279" s="3"/>
      <c r="B279" s="3" t="s">
        <v>30</v>
      </c>
      <c r="C279" s="3" t="s">
        <v>26</v>
      </c>
      <c r="D279" s="3"/>
      <c r="E279" s="3" t="s">
        <v>31</v>
      </c>
      <c r="F279" s="3" t="s">
        <v>131</v>
      </c>
      <c r="G279" s="3" t="s">
        <v>25</v>
      </c>
      <c r="H279" s="3" t="s">
        <v>106</v>
      </c>
      <c r="I279" s="3">
        <v>3</v>
      </c>
      <c r="J279" s="3">
        <v>1190</v>
      </c>
      <c r="K279" s="3">
        <v>1140</v>
      </c>
      <c r="L279" s="3">
        <v>0.1</v>
      </c>
      <c r="M279" s="5">
        <v>53.656999999999996</v>
      </c>
      <c r="N279" s="5">
        <v>7.5999999999999998E-2</v>
      </c>
      <c r="O279" s="5">
        <v>29.138000000000002</v>
      </c>
      <c r="P279" s="5">
        <v>0.95399999999999996</v>
      </c>
      <c r="Q279" s="5">
        <v>1.4999999999999999E-2</v>
      </c>
      <c r="R279" s="5">
        <v>0.121</v>
      </c>
      <c r="S279" s="5">
        <v>11.891</v>
      </c>
      <c r="T279" s="5">
        <v>4.24</v>
      </c>
      <c r="U279" s="5">
        <v>0.129</v>
      </c>
      <c r="V279" s="5">
        <v>0</v>
      </c>
      <c r="W279" s="5">
        <v>3.3000000000000002E-2</v>
      </c>
      <c r="X279" s="5">
        <v>100.25399999999999</v>
      </c>
      <c r="Y279" s="5">
        <v>0.6030799879032589</v>
      </c>
      <c r="Z279" s="5"/>
    </row>
    <row r="280" spans="1:26" x14ac:dyDescent="0.25">
      <c r="A280" s="3"/>
      <c r="B280" s="3" t="s">
        <v>30</v>
      </c>
      <c r="C280" s="3" t="s">
        <v>26</v>
      </c>
      <c r="D280" s="3"/>
      <c r="E280" s="3" t="s">
        <v>31</v>
      </c>
      <c r="F280" s="3" t="s">
        <v>131</v>
      </c>
      <c r="G280" s="3" t="s">
        <v>25</v>
      </c>
      <c r="H280" s="3" t="s">
        <v>111</v>
      </c>
      <c r="I280" s="3">
        <v>3</v>
      </c>
      <c r="J280" s="3">
        <v>1190</v>
      </c>
      <c r="K280" s="3">
        <v>1140</v>
      </c>
      <c r="L280" s="3">
        <v>0.1</v>
      </c>
      <c r="M280" s="5">
        <v>49.417000000000002</v>
      </c>
      <c r="N280" s="5">
        <v>2.3E-2</v>
      </c>
      <c r="O280" s="5">
        <v>32.116999999999997</v>
      </c>
      <c r="P280" s="5">
        <v>0.93700000000000006</v>
      </c>
      <c r="Q280" s="5">
        <v>0</v>
      </c>
      <c r="R280" s="5">
        <v>9.9000000000000005E-2</v>
      </c>
      <c r="S280" s="5">
        <v>14.936</v>
      </c>
      <c r="T280" s="5">
        <v>2.6560000000000001</v>
      </c>
      <c r="U280" s="5">
        <v>6.4000000000000001E-2</v>
      </c>
      <c r="V280" s="5">
        <v>0.02</v>
      </c>
      <c r="W280" s="5">
        <v>0</v>
      </c>
      <c r="X280" s="5">
        <v>100.26899999999999</v>
      </c>
      <c r="Y280" s="5">
        <v>0.75364356801706778</v>
      </c>
      <c r="Z280" s="5"/>
    </row>
    <row r="281" spans="1:26" x14ac:dyDescent="0.25">
      <c r="A281" s="3"/>
      <c r="B281" s="3" t="s">
        <v>30</v>
      </c>
      <c r="C281" s="3" t="s">
        <v>26</v>
      </c>
      <c r="D281" s="3"/>
      <c r="E281" s="3" t="s">
        <v>31</v>
      </c>
      <c r="F281" s="3" t="s">
        <v>131</v>
      </c>
      <c r="G281" s="3" t="s">
        <v>25</v>
      </c>
      <c r="H281" s="3" t="s">
        <v>112</v>
      </c>
      <c r="I281" s="3">
        <v>3</v>
      </c>
      <c r="J281" s="3">
        <v>1190</v>
      </c>
      <c r="K281" s="3">
        <v>1140</v>
      </c>
      <c r="L281" s="3">
        <v>0.1</v>
      </c>
      <c r="M281" s="5">
        <v>53.003999999999998</v>
      </c>
      <c r="N281" s="5">
        <v>6.8000000000000005E-2</v>
      </c>
      <c r="O281" s="5">
        <v>29.236999999999998</v>
      </c>
      <c r="P281" s="5">
        <v>0.94</v>
      </c>
      <c r="Q281" s="5">
        <v>8.9999999999999993E-3</v>
      </c>
      <c r="R281" s="5">
        <v>0.13400000000000001</v>
      </c>
      <c r="S281" s="5">
        <v>12.247999999999999</v>
      </c>
      <c r="T281" s="5">
        <v>4.0780000000000003</v>
      </c>
      <c r="U281" s="5">
        <v>0.121</v>
      </c>
      <c r="V281" s="5">
        <v>2.5000000000000001E-2</v>
      </c>
      <c r="W281" s="5">
        <v>0</v>
      </c>
      <c r="X281" s="5">
        <v>99.864000000000004</v>
      </c>
      <c r="Y281" s="5">
        <v>0.61947923565597895</v>
      </c>
      <c r="Z281" s="5"/>
    </row>
    <row r="282" spans="1:26" x14ac:dyDescent="0.25">
      <c r="A282" s="3"/>
      <c r="B282" s="3" t="s">
        <v>30</v>
      </c>
      <c r="C282" s="3" t="s">
        <v>26</v>
      </c>
      <c r="D282" s="3"/>
      <c r="E282" s="3" t="s">
        <v>31</v>
      </c>
      <c r="F282" s="3" t="s">
        <v>131</v>
      </c>
      <c r="G282" s="3" t="s">
        <v>25</v>
      </c>
      <c r="H282" s="3" t="s">
        <v>40</v>
      </c>
      <c r="I282" s="3">
        <v>3</v>
      </c>
      <c r="J282" s="3">
        <v>1190</v>
      </c>
      <c r="K282" s="3">
        <v>1140</v>
      </c>
      <c r="L282" s="3">
        <v>0.1</v>
      </c>
      <c r="M282" s="5">
        <v>53.348999999999997</v>
      </c>
      <c r="N282" s="5">
        <v>0.02</v>
      </c>
      <c r="O282" s="5">
        <v>29.399000000000001</v>
      </c>
      <c r="P282" s="5">
        <v>0.99299999999999999</v>
      </c>
      <c r="Q282" s="5">
        <v>1.9E-2</v>
      </c>
      <c r="R282" s="5">
        <v>9.8000000000000004E-2</v>
      </c>
      <c r="S282" s="5">
        <v>12.375</v>
      </c>
      <c r="T282" s="5">
        <v>4.0759999999999996</v>
      </c>
      <c r="U282" s="5">
        <v>0.13800000000000001</v>
      </c>
      <c r="V282" s="5">
        <v>3.9E-2</v>
      </c>
      <c r="W282" s="5">
        <v>0</v>
      </c>
      <c r="X282" s="5">
        <v>100.506</v>
      </c>
      <c r="Y282" s="5">
        <v>0.6213888002223048</v>
      </c>
      <c r="Z282" s="5"/>
    </row>
    <row r="283" spans="1:26" x14ac:dyDescent="0.25">
      <c r="A283" s="3"/>
      <c r="B283" s="3" t="s">
        <v>30</v>
      </c>
      <c r="C283" s="3" t="s">
        <v>26</v>
      </c>
      <c r="D283" s="3"/>
      <c r="E283" s="3" t="s">
        <v>31</v>
      </c>
      <c r="F283" s="3" t="s">
        <v>131</v>
      </c>
      <c r="G283" s="3" t="s">
        <v>25</v>
      </c>
      <c r="H283" s="3" t="s">
        <v>41</v>
      </c>
      <c r="I283" s="3">
        <v>3</v>
      </c>
      <c r="J283" s="3">
        <v>1190</v>
      </c>
      <c r="K283" s="3">
        <v>1140</v>
      </c>
      <c r="L283" s="3">
        <v>0.1</v>
      </c>
      <c r="M283" s="5">
        <v>54.061999999999998</v>
      </c>
      <c r="N283" s="5">
        <v>5.1999999999999998E-2</v>
      </c>
      <c r="O283" s="5">
        <v>28.692</v>
      </c>
      <c r="P283" s="5">
        <v>1.042</v>
      </c>
      <c r="Q283" s="5">
        <v>0</v>
      </c>
      <c r="R283" s="5">
        <v>0.125</v>
      </c>
      <c r="S283" s="5">
        <v>11.585000000000001</v>
      </c>
      <c r="T283" s="5">
        <v>4.452</v>
      </c>
      <c r="U283" s="5">
        <v>0.11600000000000001</v>
      </c>
      <c r="V283" s="5">
        <v>0</v>
      </c>
      <c r="W283" s="5">
        <v>1E-3</v>
      </c>
      <c r="X283" s="5">
        <v>100.127</v>
      </c>
      <c r="Y283" s="5">
        <v>0.58571432862825745</v>
      </c>
      <c r="Z283" s="5"/>
    </row>
    <row r="284" spans="1:26" x14ac:dyDescent="0.25">
      <c r="A284" s="3"/>
      <c r="B284" s="3" t="s">
        <v>30</v>
      </c>
      <c r="C284" s="3" t="s">
        <v>26</v>
      </c>
      <c r="D284" s="3"/>
      <c r="E284" s="3" t="s">
        <v>31</v>
      </c>
      <c r="F284" s="3" t="s">
        <v>131</v>
      </c>
      <c r="G284" s="3" t="s">
        <v>25</v>
      </c>
      <c r="H284" s="3" t="s">
        <v>42</v>
      </c>
      <c r="I284" s="3">
        <v>3</v>
      </c>
      <c r="J284" s="3">
        <v>1190</v>
      </c>
      <c r="K284" s="3">
        <v>1140</v>
      </c>
      <c r="L284" s="3">
        <v>0.1</v>
      </c>
      <c r="M284" s="5">
        <v>54.206000000000003</v>
      </c>
      <c r="N284" s="5">
        <v>6.5000000000000002E-2</v>
      </c>
      <c r="O284" s="5">
        <v>28.824999999999999</v>
      </c>
      <c r="P284" s="5">
        <v>0.90400000000000003</v>
      </c>
      <c r="Q284" s="5">
        <v>8.0000000000000002E-3</v>
      </c>
      <c r="R284" s="5">
        <v>0.14799999999999999</v>
      </c>
      <c r="S284" s="5">
        <v>11.631</v>
      </c>
      <c r="T284" s="5">
        <v>4.3630000000000004</v>
      </c>
      <c r="U284" s="5">
        <v>0.14399999999999999</v>
      </c>
      <c r="V284" s="5">
        <v>2.5000000000000001E-2</v>
      </c>
      <c r="W284" s="5">
        <v>0</v>
      </c>
      <c r="X284" s="5">
        <v>100.319</v>
      </c>
      <c r="Y284" s="5">
        <v>0.59047938740386174</v>
      </c>
      <c r="Z284" s="5"/>
    </row>
    <row r="285" spans="1:26" x14ac:dyDescent="0.25">
      <c r="A285" s="3"/>
      <c r="B285" s="3" t="s">
        <v>30</v>
      </c>
      <c r="C285" s="3" t="s">
        <v>26</v>
      </c>
      <c r="D285" s="3"/>
      <c r="E285" s="3" t="s">
        <v>31</v>
      </c>
      <c r="F285" s="3" t="s">
        <v>131</v>
      </c>
      <c r="G285" s="3" t="s">
        <v>25</v>
      </c>
      <c r="H285" s="3" t="s">
        <v>126</v>
      </c>
      <c r="I285" s="3">
        <v>3</v>
      </c>
      <c r="J285" s="3">
        <v>1190</v>
      </c>
      <c r="K285" s="3">
        <v>1140</v>
      </c>
      <c r="L285" s="3">
        <v>0.1</v>
      </c>
      <c r="M285" s="5">
        <v>54.118000000000002</v>
      </c>
      <c r="N285" s="5">
        <v>5.1999999999999998E-2</v>
      </c>
      <c r="O285" s="5">
        <v>28.606000000000002</v>
      </c>
      <c r="P285" s="5">
        <v>1.008</v>
      </c>
      <c r="Q285" s="5">
        <v>0</v>
      </c>
      <c r="R285" s="5">
        <v>0.13200000000000001</v>
      </c>
      <c r="S285" s="5">
        <v>11.581</v>
      </c>
      <c r="T285" s="5">
        <v>4.5750000000000002</v>
      </c>
      <c r="U285" s="5">
        <v>0.16</v>
      </c>
      <c r="V285" s="5">
        <v>0</v>
      </c>
      <c r="W285" s="5">
        <v>0</v>
      </c>
      <c r="X285" s="5">
        <v>100.23200000000001</v>
      </c>
      <c r="Y285" s="5">
        <v>0.57759931917766938</v>
      </c>
      <c r="Z285" s="5"/>
    </row>
    <row r="286" spans="1:26" x14ac:dyDescent="0.25">
      <c r="A286" s="3"/>
      <c r="B286" s="3" t="s">
        <v>30</v>
      </c>
      <c r="C286" s="3" t="s">
        <v>26</v>
      </c>
      <c r="D286" s="3"/>
      <c r="E286" s="3" t="s">
        <v>31</v>
      </c>
      <c r="F286" s="3" t="s">
        <v>131</v>
      </c>
      <c r="G286" s="3" t="s">
        <v>25</v>
      </c>
      <c r="H286" s="3" t="s">
        <v>127</v>
      </c>
      <c r="I286" s="3">
        <v>3</v>
      </c>
      <c r="J286" s="3">
        <v>1190</v>
      </c>
      <c r="K286" s="3">
        <v>1140</v>
      </c>
      <c r="L286" s="3">
        <v>0.1</v>
      </c>
      <c r="M286" s="5">
        <v>54.134999999999998</v>
      </c>
      <c r="N286" s="5">
        <v>6.5000000000000002E-2</v>
      </c>
      <c r="O286" s="5">
        <v>28.72</v>
      </c>
      <c r="P286" s="5">
        <v>1.038</v>
      </c>
      <c r="Q286" s="5">
        <v>0</v>
      </c>
      <c r="R286" s="5">
        <v>0.126</v>
      </c>
      <c r="S286" s="5">
        <v>11.574</v>
      </c>
      <c r="T286" s="5">
        <v>4.4180000000000001</v>
      </c>
      <c r="U286" s="5">
        <v>0.122</v>
      </c>
      <c r="V286" s="5">
        <v>0.02</v>
      </c>
      <c r="W286" s="5">
        <v>0</v>
      </c>
      <c r="X286" s="5">
        <v>100.21799999999999</v>
      </c>
      <c r="Y286" s="5">
        <v>0.58709886511684062</v>
      </c>
      <c r="Z286" s="5"/>
    </row>
    <row r="287" spans="1:26" x14ac:dyDescent="0.25">
      <c r="A287" s="3"/>
      <c r="B287" s="3"/>
      <c r="C287" s="3"/>
      <c r="D287" s="3"/>
      <c r="E287" s="3"/>
      <c r="F287" s="16" t="s">
        <v>27</v>
      </c>
      <c r="G287" s="16"/>
      <c r="H287" s="16" t="s">
        <v>26</v>
      </c>
      <c r="I287" s="16"/>
      <c r="J287" s="16"/>
      <c r="K287" s="16"/>
      <c r="L287" s="16"/>
      <c r="M287" s="6">
        <v>53.790084615384622</v>
      </c>
      <c r="N287" s="6">
        <v>3.5384615384615389E-2</v>
      </c>
      <c r="O287" s="6">
        <v>28.793376923076924</v>
      </c>
      <c r="P287" s="6">
        <v>1.023223076923077</v>
      </c>
      <c r="Q287" s="6">
        <v>6.615384615384615E-3</v>
      </c>
      <c r="R287" s="6">
        <v>0.13520000000000001</v>
      </c>
      <c r="S287" s="6">
        <v>12.052492307692308</v>
      </c>
      <c r="T287" s="6">
        <v>4.2412230769230774</v>
      </c>
      <c r="U287" s="6">
        <v>0.13463076923076922</v>
      </c>
      <c r="V287" s="6">
        <v>8.3846153846153827E-3</v>
      </c>
      <c r="W287" s="6">
        <v>6.3076923076923076E-3</v>
      </c>
      <c r="X287" s="6"/>
      <c r="Y287" s="6">
        <v>0.59393754826556677</v>
      </c>
      <c r="Z287" s="5"/>
    </row>
    <row r="288" spans="1:26" x14ac:dyDescent="0.25">
      <c r="A288" s="3"/>
      <c r="B288" s="3"/>
      <c r="C288" s="3"/>
      <c r="D288" s="3"/>
      <c r="E288" s="3"/>
      <c r="F288" s="25" t="s">
        <v>28</v>
      </c>
      <c r="G288" s="25"/>
      <c r="H288" s="25" t="s">
        <v>26</v>
      </c>
      <c r="I288" s="25"/>
      <c r="J288" s="25"/>
      <c r="K288" s="25"/>
      <c r="L288" s="25"/>
      <c r="M288" s="7">
        <v>1.3137311754732239</v>
      </c>
      <c r="N288" s="7">
        <v>3.1917963754857705E-2</v>
      </c>
      <c r="O288" s="7">
        <v>0.95829767918067976</v>
      </c>
      <c r="P288" s="7">
        <v>0.11246640353046283</v>
      </c>
      <c r="Q288" s="7">
        <v>8.751556638092654E-3</v>
      </c>
      <c r="R288" s="7">
        <v>3.4452261657739285E-2</v>
      </c>
      <c r="S288" s="7">
        <v>0.95351649213279499</v>
      </c>
      <c r="T288" s="7">
        <v>0.49186572888991453</v>
      </c>
      <c r="U288" s="7">
        <v>2.2017583299694277E-2</v>
      </c>
      <c r="V288" s="7">
        <v>1.3714581422330891E-2</v>
      </c>
      <c r="W288" s="7">
        <v>1.4505083105499117E-2</v>
      </c>
      <c r="X288" s="7"/>
      <c r="Y288" s="7">
        <v>2.0564456984181464E-2</v>
      </c>
      <c r="Z288" s="5"/>
    </row>
    <row r="289" spans="1:26" x14ac:dyDescent="0.25">
      <c r="A289" s="3"/>
      <c r="B289" s="3"/>
      <c r="C289" s="3"/>
      <c r="D289" s="3"/>
      <c r="E289" s="3"/>
      <c r="F289" s="16" t="s">
        <v>101</v>
      </c>
      <c r="G289" s="16"/>
      <c r="H289" s="16" t="s">
        <v>26</v>
      </c>
      <c r="I289" s="16"/>
      <c r="J289" s="16"/>
      <c r="K289" s="16"/>
      <c r="L289" s="16"/>
      <c r="M289" s="6">
        <v>49.083860000000001</v>
      </c>
      <c r="N289" s="6">
        <v>5.7999999999999996E-3</v>
      </c>
      <c r="O289" s="6">
        <v>32.151180000000004</v>
      </c>
      <c r="P289" s="6">
        <v>0.92341999999999991</v>
      </c>
      <c r="Q289" s="6">
        <v>3.4000000000000002E-3</v>
      </c>
      <c r="R289" s="6">
        <v>9.4939999999999997E-2</v>
      </c>
      <c r="S289" s="6">
        <v>15.567759999999998</v>
      </c>
      <c r="T289" s="6">
        <v>2.4602400000000002</v>
      </c>
      <c r="U289" s="6">
        <v>6.9679999999999992E-2</v>
      </c>
      <c r="V289" s="6">
        <v>1.1000000000000001E-2</v>
      </c>
      <c r="W289" s="6">
        <v>3.0000000000000001E-3</v>
      </c>
      <c r="X289" s="6"/>
      <c r="Y289" s="6">
        <v>0.77428485463783758</v>
      </c>
      <c r="Z289" s="5"/>
    </row>
    <row r="290" spans="1:26" x14ac:dyDescent="0.25">
      <c r="A290" s="3"/>
      <c r="B290" s="3"/>
      <c r="C290" s="3"/>
      <c r="D290" s="3"/>
      <c r="E290" s="3"/>
      <c r="F290" s="25" t="s">
        <v>102</v>
      </c>
      <c r="G290" s="25"/>
      <c r="H290" s="25" t="s">
        <v>26</v>
      </c>
      <c r="I290" s="25"/>
      <c r="J290" s="25"/>
      <c r="K290" s="25"/>
      <c r="L290" s="25"/>
      <c r="M290" s="7">
        <v>0.84415788689083415</v>
      </c>
      <c r="N290" s="7">
        <v>9.7313925005622914E-3</v>
      </c>
      <c r="O290" s="7">
        <v>0.71714898173252684</v>
      </c>
      <c r="P290" s="7">
        <v>6.0642246000622374E-2</v>
      </c>
      <c r="Q290" s="7">
        <v>4.9799598391954926E-3</v>
      </c>
      <c r="R290" s="7">
        <v>8.2473025893318608E-3</v>
      </c>
      <c r="S290" s="7">
        <v>0.71931928098724041</v>
      </c>
      <c r="T290" s="7">
        <v>0.33374751384841828</v>
      </c>
      <c r="U290" s="7">
        <v>1.4006141510066237E-2</v>
      </c>
      <c r="V290" s="7">
        <v>1.0246950765959597E-2</v>
      </c>
      <c r="W290" s="7">
        <v>6.7082039324993688E-3</v>
      </c>
      <c r="X290" s="7"/>
      <c r="Y290" s="7">
        <v>3.1419780130469289E-2</v>
      </c>
      <c r="Z290" s="5"/>
    </row>
    <row r="291" spans="1:26" x14ac:dyDescent="0.25">
      <c r="A291" s="3"/>
      <c r="B291" s="3" t="s">
        <v>30</v>
      </c>
      <c r="C291" s="3" t="s">
        <v>26</v>
      </c>
      <c r="D291" s="3"/>
      <c r="E291" s="3" t="s">
        <v>31</v>
      </c>
      <c r="F291" s="3" t="s">
        <v>132</v>
      </c>
      <c r="G291" s="3" t="s">
        <v>25</v>
      </c>
      <c r="H291" s="3" t="s">
        <v>32</v>
      </c>
      <c r="I291" s="3">
        <v>3</v>
      </c>
      <c r="J291" s="3">
        <v>1190</v>
      </c>
      <c r="K291" s="3">
        <v>1120</v>
      </c>
      <c r="L291" s="3">
        <v>0.1</v>
      </c>
      <c r="M291" s="5">
        <v>54.453000000000003</v>
      </c>
      <c r="N291" s="5">
        <v>1.4E-2</v>
      </c>
      <c r="O291" s="5">
        <v>29.452000000000002</v>
      </c>
      <c r="P291" s="5">
        <v>1.087</v>
      </c>
      <c r="Q291" s="5">
        <v>0</v>
      </c>
      <c r="R291" s="5">
        <v>0.107</v>
      </c>
      <c r="S291" s="5">
        <v>12.082000000000001</v>
      </c>
      <c r="T291" s="5">
        <v>4.0090000000000003</v>
      </c>
      <c r="U291" s="5">
        <v>0.105</v>
      </c>
      <c r="V291" s="5">
        <v>0</v>
      </c>
      <c r="W291" s="5">
        <v>0</v>
      </c>
      <c r="X291" s="5">
        <v>101.30900000000003</v>
      </c>
      <c r="Y291" s="5">
        <v>0.62081432114312807</v>
      </c>
      <c r="Z291" s="5"/>
    </row>
    <row r="292" spans="1:26" x14ac:dyDescent="0.25">
      <c r="A292" s="3"/>
      <c r="B292" s="3" t="s">
        <v>30</v>
      </c>
      <c r="C292" s="3" t="s">
        <v>26</v>
      </c>
      <c r="D292" s="3"/>
      <c r="E292" s="3" t="s">
        <v>31</v>
      </c>
      <c r="F292" s="3" t="s">
        <v>132</v>
      </c>
      <c r="G292" s="3" t="s">
        <v>25</v>
      </c>
      <c r="H292" s="3" t="s">
        <v>34</v>
      </c>
      <c r="I292" s="3">
        <v>3</v>
      </c>
      <c r="J292" s="3">
        <v>1190</v>
      </c>
      <c r="K292" s="3">
        <v>1120</v>
      </c>
      <c r="L292" s="3">
        <v>0.1</v>
      </c>
      <c r="M292" s="5">
        <v>54.648000000000003</v>
      </c>
      <c r="N292" s="5">
        <v>3.6999999999999998E-2</v>
      </c>
      <c r="O292" s="5">
        <v>29.425999999999998</v>
      </c>
      <c r="P292" s="5">
        <v>1.0469999999999999</v>
      </c>
      <c r="Q292" s="5">
        <v>2.5000000000000001E-2</v>
      </c>
      <c r="R292" s="5">
        <v>0.107</v>
      </c>
      <c r="S292" s="5">
        <v>11.993</v>
      </c>
      <c r="T292" s="5">
        <v>4.1390000000000002</v>
      </c>
      <c r="U292" s="5">
        <v>0.13500000000000001</v>
      </c>
      <c r="V292" s="5">
        <v>0.01</v>
      </c>
      <c r="W292" s="5">
        <v>0</v>
      </c>
      <c r="X292" s="5">
        <v>101.56700000000001</v>
      </c>
      <c r="Y292" s="5">
        <v>0.61053281408793869</v>
      </c>
      <c r="Z292" s="5"/>
    </row>
    <row r="293" spans="1:26" x14ac:dyDescent="0.25">
      <c r="A293" s="3"/>
      <c r="B293" s="3" t="s">
        <v>30</v>
      </c>
      <c r="C293" s="3" t="s">
        <v>26</v>
      </c>
      <c r="D293" s="3"/>
      <c r="E293" s="3" t="s">
        <v>31</v>
      </c>
      <c r="F293" s="3" t="s">
        <v>132</v>
      </c>
      <c r="G293" s="3" t="s">
        <v>25</v>
      </c>
      <c r="H293" s="3" t="s">
        <v>35</v>
      </c>
      <c r="I293" s="3">
        <v>3</v>
      </c>
      <c r="J293" s="3">
        <v>1190</v>
      </c>
      <c r="K293" s="3">
        <v>1120</v>
      </c>
      <c r="L293" s="3">
        <v>0.1</v>
      </c>
      <c r="M293" s="5">
        <v>54.430999999999997</v>
      </c>
      <c r="N293" s="5">
        <v>2.9000000000000001E-2</v>
      </c>
      <c r="O293" s="5">
        <v>29.463999999999999</v>
      </c>
      <c r="P293" s="5">
        <v>1.169</v>
      </c>
      <c r="Q293" s="5">
        <v>0</v>
      </c>
      <c r="R293" s="5">
        <v>0.12</v>
      </c>
      <c r="S293" s="5">
        <v>11.964</v>
      </c>
      <c r="T293" s="5">
        <v>4.1890000000000001</v>
      </c>
      <c r="U293" s="5">
        <v>0.14799999999999999</v>
      </c>
      <c r="V293" s="5">
        <v>5.0000000000000001E-3</v>
      </c>
      <c r="W293" s="5">
        <v>0</v>
      </c>
      <c r="X293" s="5">
        <v>101.51900000000001</v>
      </c>
      <c r="Y293" s="5">
        <v>0.60667973702224987</v>
      </c>
      <c r="Z293" s="5"/>
    </row>
    <row r="294" spans="1:26" x14ac:dyDescent="0.25">
      <c r="A294" s="3"/>
      <c r="B294" s="3" t="s">
        <v>30</v>
      </c>
      <c r="C294" s="3" t="s">
        <v>26</v>
      </c>
      <c r="D294" s="3"/>
      <c r="E294" s="3" t="s">
        <v>31</v>
      </c>
      <c r="F294" s="3" t="s">
        <v>132</v>
      </c>
      <c r="G294" s="3" t="s">
        <v>25</v>
      </c>
      <c r="H294" s="3" t="s">
        <v>36</v>
      </c>
      <c r="I294" s="3">
        <v>3</v>
      </c>
      <c r="J294" s="3">
        <v>1190</v>
      </c>
      <c r="K294" s="3">
        <v>1120</v>
      </c>
      <c r="L294" s="3">
        <v>0.1</v>
      </c>
      <c r="M294" s="5">
        <v>54.823</v>
      </c>
      <c r="N294" s="5">
        <v>3.5999999999999997E-2</v>
      </c>
      <c r="O294" s="5">
        <v>29.387</v>
      </c>
      <c r="P294" s="5">
        <v>1.0580000000000001</v>
      </c>
      <c r="Q294" s="5">
        <v>1.4E-2</v>
      </c>
      <c r="R294" s="5">
        <v>0.1</v>
      </c>
      <c r="S294" s="5">
        <v>11.744</v>
      </c>
      <c r="T294" s="5">
        <v>4.218</v>
      </c>
      <c r="U294" s="5">
        <v>0.126</v>
      </c>
      <c r="V294" s="5">
        <v>3.5000000000000003E-2</v>
      </c>
      <c r="W294" s="5">
        <v>0</v>
      </c>
      <c r="X294" s="5">
        <v>101.54100000000001</v>
      </c>
      <c r="Y294" s="5">
        <v>0.60143177192744979</v>
      </c>
      <c r="Z294" s="5"/>
    </row>
    <row r="295" spans="1:26" x14ac:dyDescent="0.25">
      <c r="A295" s="3"/>
      <c r="B295" s="3" t="s">
        <v>30</v>
      </c>
      <c r="C295" s="3" t="s">
        <v>26</v>
      </c>
      <c r="D295" s="3"/>
      <c r="E295" s="3" t="s">
        <v>31</v>
      </c>
      <c r="F295" s="3" t="s">
        <v>132</v>
      </c>
      <c r="G295" s="3" t="s">
        <v>25</v>
      </c>
      <c r="H295" s="3" t="s">
        <v>37</v>
      </c>
      <c r="I295" s="3">
        <v>3</v>
      </c>
      <c r="J295" s="3">
        <v>1190</v>
      </c>
      <c r="K295" s="3">
        <v>1120</v>
      </c>
      <c r="L295" s="3">
        <v>0.1</v>
      </c>
      <c r="M295" s="5">
        <v>54.56</v>
      </c>
      <c r="N295" s="5">
        <v>5.1999999999999998E-2</v>
      </c>
      <c r="O295" s="5">
        <v>29.286000000000001</v>
      </c>
      <c r="P295" s="5">
        <v>1.155</v>
      </c>
      <c r="Q295" s="5">
        <v>0</v>
      </c>
      <c r="R295" s="5">
        <v>0.10299999999999999</v>
      </c>
      <c r="S295" s="5">
        <v>11.773</v>
      </c>
      <c r="T295" s="5">
        <v>4.1740000000000004</v>
      </c>
      <c r="U295" s="5">
        <v>0.14899999999999999</v>
      </c>
      <c r="V295" s="5">
        <v>0.02</v>
      </c>
      <c r="W295" s="5">
        <v>0</v>
      </c>
      <c r="X295" s="5">
        <v>101.27199999999999</v>
      </c>
      <c r="Y295" s="5">
        <v>0.60363519708575375</v>
      </c>
      <c r="Z295" s="5"/>
    </row>
    <row r="296" spans="1:26" x14ac:dyDescent="0.25">
      <c r="A296" s="3"/>
      <c r="B296" s="3" t="s">
        <v>30</v>
      </c>
      <c r="C296" s="3" t="s">
        <v>26</v>
      </c>
      <c r="D296" s="3"/>
      <c r="E296" s="3" t="s">
        <v>31</v>
      </c>
      <c r="F296" s="3" t="s">
        <v>132</v>
      </c>
      <c r="G296" s="3" t="s">
        <v>25</v>
      </c>
      <c r="H296" s="3" t="s">
        <v>105</v>
      </c>
      <c r="I296" s="3">
        <v>3</v>
      </c>
      <c r="J296" s="3">
        <v>1190</v>
      </c>
      <c r="K296" s="3">
        <v>1120</v>
      </c>
      <c r="L296" s="3">
        <v>0.1</v>
      </c>
      <c r="M296" s="5">
        <v>50.034999999999997</v>
      </c>
      <c r="N296" s="5">
        <v>0</v>
      </c>
      <c r="O296" s="5">
        <v>33.226999999999997</v>
      </c>
      <c r="P296" s="5">
        <v>0.82599999999999996</v>
      </c>
      <c r="Q296" s="5">
        <v>0</v>
      </c>
      <c r="R296" s="5">
        <v>5.3999999999999999E-2</v>
      </c>
      <c r="S296" s="5">
        <v>15.637</v>
      </c>
      <c r="T296" s="5">
        <v>2.4430000000000001</v>
      </c>
      <c r="U296" s="5">
        <v>3.9E-2</v>
      </c>
      <c r="V296" s="5">
        <v>0.01</v>
      </c>
      <c r="W296" s="5">
        <v>0</v>
      </c>
      <c r="X296" s="5">
        <v>102.271</v>
      </c>
      <c r="Y296" s="5">
        <v>0.77779825759335952</v>
      </c>
      <c r="Z296" s="5"/>
    </row>
    <row r="297" spans="1:26" x14ac:dyDescent="0.25">
      <c r="A297" s="3"/>
      <c r="B297" s="3" t="s">
        <v>30</v>
      </c>
      <c r="C297" s="3" t="s">
        <v>26</v>
      </c>
      <c r="D297" s="3"/>
      <c r="E297" s="3" t="s">
        <v>31</v>
      </c>
      <c r="F297" s="3" t="s">
        <v>132</v>
      </c>
      <c r="G297" s="3" t="s">
        <v>25</v>
      </c>
      <c r="H297" s="3" t="s">
        <v>106</v>
      </c>
      <c r="I297" s="3">
        <v>3</v>
      </c>
      <c r="J297" s="3">
        <v>1190</v>
      </c>
      <c r="K297" s="3">
        <v>1120</v>
      </c>
      <c r="L297" s="3">
        <v>0.1</v>
      </c>
      <c r="M297" s="5">
        <v>54.396999999999998</v>
      </c>
      <c r="N297" s="5">
        <v>0.05</v>
      </c>
      <c r="O297" s="5">
        <v>29.478000000000002</v>
      </c>
      <c r="P297" s="5">
        <v>1.171</v>
      </c>
      <c r="Q297" s="5">
        <v>0</v>
      </c>
      <c r="R297" s="5">
        <v>0.112</v>
      </c>
      <c r="S297" s="5">
        <v>12.077</v>
      </c>
      <c r="T297" s="5">
        <v>3.972</v>
      </c>
      <c r="U297" s="5">
        <v>0.159</v>
      </c>
      <c r="V297" s="5">
        <v>5.0000000000000001E-3</v>
      </c>
      <c r="W297" s="5">
        <v>0</v>
      </c>
      <c r="X297" s="5">
        <v>101.42099999999999</v>
      </c>
      <c r="Y297" s="5">
        <v>0.62080168880952991</v>
      </c>
      <c r="Z297" s="5"/>
    </row>
    <row r="298" spans="1:26" x14ac:dyDescent="0.25">
      <c r="A298" s="3"/>
      <c r="B298" s="3" t="s">
        <v>30</v>
      </c>
      <c r="C298" s="3" t="s">
        <v>26</v>
      </c>
      <c r="D298" s="3"/>
      <c r="E298" s="3" t="s">
        <v>31</v>
      </c>
      <c r="F298" s="3" t="s">
        <v>132</v>
      </c>
      <c r="G298" s="3" t="s">
        <v>25</v>
      </c>
      <c r="H298" s="3" t="s">
        <v>39</v>
      </c>
      <c r="I298" s="3">
        <v>3</v>
      </c>
      <c r="J298" s="3">
        <v>1190</v>
      </c>
      <c r="K298" s="3">
        <v>1120</v>
      </c>
      <c r="L298" s="3">
        <v>0.1</v>
      </c>
      <c r="M298" s="5">
        <v>54.116999999999997</v>
      </c>
      <c r="N298" s="5">
        <v>2.9000000000000001E-2</v>
      </c>
      <c r="O298" s="5">
        <v>29.15</v>
      </c>
      <c r="P298" s="5">
        <v>1.143</v>
      </c>
      <c r="Q298" s="5">
        <v>3.3000000000000002E-2</v>
      </c>
      <c r="R298" s="5">
        <v>0.127</v>
      </c>
      <c r="S298" s="5">
        <v>11.807</v>
      </c>
      <c r="T298" s="5">
        <v>4.3049999999999997</v>
      </c>
      <c r="U298" s="5">
        <v>0.124</v>
      </c>
      <c r="V298" s="5">
        <v>0</v>
      </c>
      <c r="W298" s="5">
        <v>1.6E-2</v>
      </c>
      <c r="X298" s="5">
        <v>100.85099999999998</v>
      </c>
      <c r="Y298" s="5">
        <v>0.59798061718553708</v>
      </c>
      <c r="Z298" s="5"/>
    </row>
    <row r="299" spans="1:26" x14ac:dyDescent="0.25">
      <c r="A299" s="3"/>
      <c r="B299" s="3" t="s">
        <v>30</v>
      </c>
      <c r="C299" s="3" t="s">
        <v>26</v>
      </c>
      <c r="D299" s="3"/>
      <c r="E299" s="3" t="s">
        <v>31</v>
      </c>
      <c r="F299" s="3" t="s">
        <v>132</v>
      </c>
      <c r="G299" s="3" t="s">
        <v>25</v>
      </c>
      <c r="H299" s="3" t="s">
        <v>115</v>
      </c>
      <c r="I299" s="3">
        <v>3</v>
      </c>
      <c r="J299" s="3">
        <v>1190</v>
      </c>
      <c r="K299" s="3">
        <v>1120</v>
      </c>
      <c r="L299" s="3">
        <v>0.1</v>
      </c>
      <c r="M299" s="5">
        <v>50.487000000000002</v>
      </c>
      <c r="N299" s="5">
        <v>1.7000000000000001E-2</v>
      </c>
      <c r="O299" s="5">
        <v>32.215000000000003</v>
      </c>
      <c r="P299" s="5">
        <v>0.95499999999999996</v>
      </c>
      <c r="Q299" s="5">
        <v>3.6999999999999998E-2</v>
      </c>
      <c r="R299" s="5">
        <v>6.4000000000000001E-2</v>
      </c>
      <c r="S299" s="5">
        <v>14.988</v>
      </c>
      <c r="T299" s="5">
        <v>2.7229999999999999</v>
      </c>
      <c r="U299" s="5">
        <v>5.3999999999999999E-2</v>
      </c>
      <c r="V299" s="5">
        <v>0</v>
      </c>
      <c r="W299" s="5">
        <v>0</v>
      </c>
      <c r="X299" s="5">
        <v>101.54</v>
      </c>
      <c r="Y299" s="5">
        <v>0.75016062825850416</v>
      </c>
      <c r="Z299" s="5"/>
    </row>
    <row r="300" spans="1:26" x14ac:dyDescent="0.25">
      <c r="A300" s="3"/>
      <c r="B300" s="3" t="s">
        <v>30</v>
      </c>
      <c r="C300" s="3" t="s">
        <v>26</v>
      </c>
      <c r="D300" s="3"/>
      <c r="E300" s="3" t="s">
        <v>31</v>
      </c>
      <c r="F300" s="3" t="s">
        <v>132</v>
      </c>
      <c r="G300" s="3" t="s">
        <v>25</v>
      </c>
      <c r="H300" s="3" t="s">
        <v>116</v>
      </c>
      <c r="I300" s="3">
        <v>3</v>
      </c>
      <c r="J300" s="3">
        <v>1190</v>
      </c>
      <c r="K300" s="3">
        <v>1120</v>
      </c>
      <c r="L300" s="3">
        <v>0.1</v>
      </c>
      <c r="M300" s="5">
        <v>53.037999999999997</v>
      </c>
      <c r="N300" s="5">
        <v>6.4000000000000001E-2</v>
      </c>
      <c r="O300" s="5">
        <v>30.099</v>
      </c>
      <c r="P300" s="5">
        <v>1.093</v>
      </c>
      <c r="Q300" s="5">
        <v>0</v>
      </c>
      <c r="R300" s="5">
        <v>0.107</v>
      </c>
      <c r="S300" s="5">
        <v>12.804</v>
      </c>
      <c r="T300" s="5">
        <v>3.8119999999999998</v>
      </c>
      <c r="U300" s="5">
        <v>0.121</v>
      </c>
      <c r="V300" s="5">
        <v>5.0000000000000001E-3</v>
      </c>
      <c r="W300" s="5">
        <v>1.4E-2</v>
      </c>
      <c r="X300" s="5">
        <v>101.15699999999998</v>
      </c>
      <c r="Y300" s="5">
        <v>0.64516443511055122</v>
      </c>
      <c r="Z300" s="5"/>
    </row>
    <row r="301" spans="1:26" x14ac:dyDescent="0.25">
      <c r="A301" s="3"/>
      <c r="B301" s="3" t="s">
        <v>30</v>
      </c>
      <c r="C301" s="3" t="s">
        <v>26</v>
      </c>
      <c r="D301" s="3"/>
      <c r="E301" s="3" t="s">
        <v>31</v>
      </c>
      <c r="F301" s="3" t="s">
        <v>132</v>
      </c>
      <c r="G301" s="3" t="s">
        <v>25</v>
      </c>
      <c r="H301" s="3" t="s">
        <v>117</v>
      </c>
      <c r="I301" s="3">
        <v>3</v>
      </c>
      <c r="J301" s="3">
        <v>1190</v>
      </c>
      <c r="K301" s="3">
        <v>1120</v>
      </c>
      <c r="L301" s="3">
        <v>0.1</v>
      </c>
      <c r="M301" s="5">
        <v>49.027999999999999</v>
      </c>
      <c r="N301" s="5">
        <v>3.1E-2</v>
      </c>
      <c r="O301" s="5">
        <v>33.57</v>
      </c>
      <c r="P301" s="5">
        <v>0.92300000000000004</v>
      </c>
      <c r="Q301" s="5">
        <v>2.1999999999999999E-2</v>
      </c>
      <c r="R301" s="5">
        <v>0.08</v>
      </c>
      <c r="S301" s="5">
        <v>16.23</v>
      </c>
      <c r="T301" s="5">
        <v>2.032</v>
      </c>
      <c r="U301" s="5">
        <v>5.5E-2</v>
      </c>
      <c r="V301" s="5">
        <v>5.0000000000000001E-3</v>
      </c>
      <c r="W301" s="5">
        <v>1.6E-2</v>
      </c>
      <c r="X301" s="5">
        <v>101.992</v>
      </c>
      <c r="Y301" s="5">
        <v>0.81261705305316634</v>
      </c>
      <c r="Z301" s="5"/>
    </row>
    <row r="302" spans="1:26" x14ac:dyDescent="0.25">
      <c r="A302" s="3"/>
      <c r="B302" s="3" t="s">
        <v>30</v>
      </c>
      <c r="C302" s="3" t="s">
        <v>26</v>
      </c>
      <c r="D302" s="3"/>
      <c r="E302" s="3" t="s">
        <v>31</v>
      </c>
      <c r="F302" s="3" t="s">
        <v>132</v>
      </c>
      <c r="G302" s="3" t="s">
        <v>25</v>
      </c>
      <c r="H302" s="3" t="s">
        <v>81</v>
      </c>
      <c r="I302" s="3">
        <v>3</v>
      </c>
      <c r="J302" s="3">
        <v>1190</v>
      </c>
      <c r="K302" s="3">
        <v>1120</v>
      </c>
      <c r="L302" s="3">
        <v>0.1</v>
      </c>
      <c r="M302" s="5">
        <v>54.642000000000003</v>
      </c>
      <c r="N302" s="5">
        <v>7.0999999999999994E-2</v>
      </c>
      <c r="O302" s="5">
        <v>29.314</v>
      </c>
      <c r="P302" s="5">
        <v>1.119</v>
      </c>
      <c r="Q302" s="5">
        <v>2.5000000000000001E-2</v>
      </c>
      <c r="R302" s="5">
        <v>0.12</v>
      </c>
      <c r="S302" s="5">
        <v>11.872</v>
      </c>
      <c r="T302" s="5">
        <v>4.2210000000000001</v>
      </c>
      <c r="U302" s="5">
        <v>0.108</v>
      </c>
      <c r="V302" s="5">
        <v>1.4999999999999999E-2</v>
      </c>
      <c r="W302" s="5">
        <v>2.1999999999999999E-2</v>
      </c>
      <c r="X302" s="5">
        <v>101.52900000000002</v>
      </c>
      <c r="Y302" s="5">
        <v>0.60451962633685496</v>
      </c>
      <c r="Z302" s="5"/>
    </row>
    <row r="303" spans="1:26" x14ac:dyDescent="0.25">
      <c r="A303" s="3"/>
      <c r="B303" s="3" t="s">
        <v>30</v>
      </c>
      <c r="C303" s="3" t="s">
        <v>26</v>
      </c>
      <c r="D303" s="3"/>
      <c r="E303" s="3" t="s">
        <v>31</v>
      </c>
      <c r="F303" s="3" t="s">
        <v>132</v>
      </c>
      <c r="G303" s="3" t="s">
        <v>25</v>
      </c>
      <c r="H303" s="3" t="s">
        <v>42</v>
      </c>
      <c r="I303" s="3">
        <v>3</v>
      </c>
      <c r="J303" s="3">
        <v>1190</v>
      </c>
      <c r="K303" s="3">
        <v>1120</v>
      </c>
      <c r="L303" s="3">
        <v>0.1</v>
      </c>
      <c r="M303" s="5">
        <v>54.268000000000001</v>
      </c>
      <c r="N303" s="5">
        <v>9.5000000000000001E-2</v>
      </c>
      <c r="O303" s="5">
        <v>29.503</v>
      </c>
      <c r="P303" s="5">
        <v>1.1080000000000001</v>
      </c>
      <c r="Q303" s="5">
        <v>0</v>
      </c>
      <c r="R303" s="5">
        <v>0.11899999999999999</v>
      </c>
      <c r="S303" s="5">
        <v>11.933</v>
      </c>
      <c r="T303" s="5">
        <v>4.0380000000000003</v>
      </c>
      <c r="U303" s="5">
        <v>0.14000000000000001</v>
      </c>
      <c r="V303" s="5">
        <v>1.4999999999999999E-2</v>
      </c>
      <c r="W303" s="5">
        <v>0.02</v>
      </c>
      <c r="X303" s="5">
        <v>101.239</v>
      </c>
      <c r="Y303" s="5">
        <v>0.6148911839222766</v>
      </c>
      <c r="Z303" s="5"/>
    </row>
    <row r="304" spans="1:26" x14ac:dyDescent="0.25">
      <c r="A304" s="3"/>
      <c r="B304" s="3"/>
      <c r="C304" s="3"/>
      <c r="D304" s="3"/>
      <c r="E304" s="3"/>
      <c r="F304" s="16" t="s">
        <v>27</v>
      </c>
      <c r="G304" s="16"/>
      <c r="H304" s="16" t="s">
        <v>26</v>
      </c>
      <c r="I304" s="16"/>
      <c r="J304" s="16"/>
      <c r="K304" s="16"/>
      <c r="L304" s="16"/>
      <c r="M304" s="6">
        <v>54.337699999999998</v>
      </c>
      <c r="N304" s="6">
        <v>4.7699999999999999E-2</v>
      </c>
      <c r="O304" s="6">
        <v>29.455899999999996</v>
      </c>
      <c r="P304" s="6">
        <v>1.115</v>
      </c>
      <c r="Q304" s="6">
        <v>9.7000000000000003E-3</v>
      </c>
      <c r="R304" s="6">
        <v>0.11219999999999999</v>
      </c>
      <c r="S304" s="6">
        <v>12.004900000000001</v>
      </c>
      <c r="T304" s="6">
        <v>4.1076999999999995</v>
      </c>
      <c r="U304" s="6">
        <v>0.13150000000000003</v>
      </c>
      <c r="V304" s="6">
        <v>1.1000000000000001E-2</v>
      </c>
      <c r="W304" s="6">
        <v>7.1999999999999998E-3</v>
      </c>
      <c r="X304" s="6"/>
      <c r="Y304" s="6">
        <v>0.61264513926312703</v>
      </c>
      <c r="Z304" s="5"/>
    </row>
    <row r="305" spans="1:26" x14ac:dyDescent="0.25">
      <c r="A305" s="3"/>
      <c r="B305" s="3"/>
      <c r="C305" s="3"/>
      <c r="D305" s="3"/>
      <c r="E305" s="3"/>
      <c r="F305" s="25" t="s">
        <v>28</v>
      </c>
      <c r="G305" s="25"/>
      <c r="H305" s="25" t="s">
        <v>26</v>
      </c>
      <c r="I305" s="25"/>
      <c r="J305" s="25"/>
      <c r="K305" s="25"/>
      <c r="L305" s="25"/>
      <c r="M305" s="7">
        <v>0.49912368763219123</v>
      </c>
      <c r="N305" s="7">
        <v>2.3935329536064476E-2</v>
      </c>
      <c r="O305" s="7">
        <v>0.25046243896707027</v>
      </c>
      <c r="P305" s="7">
        <v>4.4274396915398223E-2</v>
      </c>
      <c r="Q305" s="7">
        <v>1.330872729535857E-2</v>
      </c>
      <c r="R305" s="7">
        <v>8.8292443366097609E-3</v>
      </c>
      <c r="S305" s="7">
        <v>0.30466026616179842</v>
      </c>
      <c r="T305" s="7">
        <v>0.14771146799682744</v>
      </c>
      <c r="U305" s="7">
        <v>1.7859015774796459E-2</v>
      </c>
      <c r="V305" s="7">
        <v>1.0749676997731399E-2</v>
      </c>
      <c r="W305" s="7">
        <v>9.5312352003528097E-3</v>
      </c>
      <c r="X305" s="7"/>
      <c r="Y305" s="7">
        <v>1.383976929311337E-2</v>
      </c>
      <c r="Z305" s="5"/>
    </row>
    <row r="306" spans="1:26" x14ac:dyDescent="0.25">
      <c r="A306" s="3"/>
      <c r="B306" s="3"/>
      <c r="C306" s="3"/>
      <c r="D306" s="3"/>
      <c r="E306" s="3"/>
      <c r="F306" s="16" t="s">
        <v>101</v>
      </c>
      <c r="G306" s="16"/>
      <c r="H306" s="16" t="s">
        <v>26</v>
      </c>
      <c r="I306" s="16"/>
      <c r="J306" s="16"/>
      <c r="K306" s="16"/>
      <c r="L306" s="16"/>
      <c r="M306" s="6">
        <v>49.849999999999994</v>
      </c>
      <c r="N306" s="6">
        <v>1.6E-2</v>
      </c>
      <c r="O306" s="6">
        <v>33.003999999999998</v>
      </c>
      <c r="P306" s="6">
        <v>0.90133333333333321</v>
      </c>
      <c r="Q306" s="6">
        <v>1.9666666666666666E-2</v>
      </c>
      <c r="R306" s="6">
        <v>6.6000000000000003E-2</v>
      </c>
      <c r="S306" s="6">
        <v>15.618333333333334</v>
      </c>
      <c r="T306" s="6">
        <v>2.3993333333333333</v>
      </c>
      <c r="U306" s="6">
        <v>4.9333333333333333E-2</v>
      </c>
      <c r="V306" s="6">
        <v>5.0000000000000001E-3</v>
      </c>
      <c r="W306" s="6">
        <v>5.3333333333333332E-3</v>
      </c>
      <c r="X306" s="6"/>
      <c r="Y306" s="6">
        <v>0.78019197963500997</v>
      </c>
      <c r="Z306" s="5"/>
    </row>
    <row r="307" spans="1:26" x14ac:dyDescent="0.25">
      <c r="A307" s="3"/>
      <c r="B307" s="3"/>
      <c r="C307" s="3"/>
      <c r="D307" s="3"/>
      <c r="E307" s="3"/>
      <c r="F307" s="25" t="s">
        <v>102</v>
      </c>
      <c r="G307" s="25"/>
      <c r="H307" s="25" t="s">
        <v>26</v>
      </c>
      <c r="I307" s="25"/>
      <c r="J307" s="25"/>
      <c r="K307" s="25"/>
      <c r="L307" s="25"/>
      <c r="M307" s="7">
        <v>0.74688620284485219</v>
      </c>
      <c r="N307" s="7">
        <v>1.5524174696260024E-2</v>
      </c>
      <c r="O307" s="7">
        <v>0.70448775716828227</v>
      </c>
      <c r="P307" s="7">
        <v>6.7173903663054563E-2</v>
      </c>
      <c r="Q307" s="7">
        <v>1.861003313627714E-2</v>
      </c>
      <c r="R307" s="7">
        <v>1.3114877048603979E-2</v>
      </c>
      <c r="S307" s="7">
        <v>0.621210377676785</v>
      </c>
      <c r="T307" s="7">
        <v>0.34756342346877012</v>
      </c>
      <c r="U307" s="7">
        <v>8.9628864398325243E-3</v>
      </c>
      <c r="V307" s="7">
        <v>5.0000000000000001E-3</v>
      </c>
      <c r="W307" s="7">
        <v>9.2376043070340128E-3</v>
      </c>
      <c r="X307" s="7"/>
      <c r="Y307" s="7">
        <v>3.1296943595858301E-2</v>
      </c>
      <c r="Z307" s="5"/>
    </row>
    <row r="308" spans="1:26" x14ac:dyDescent="0.25">
      <c r="A308" s="3"/>
      <c r="B308" s="3" t="s">
        <v>30</v>
      </c>
      <c r="C308" s="3" t="s">
        <v>26</v>
      </c>
      <c r="D308" s="3"/>
      <c r="E308" s="3" t="s">
        <v>31</v>
      </c>
      <c r="F308" s="3" t="s">
        <v>133</v>
      </c>
      <c r="G308" s="3" t="s">
        <v>25</v>
      </c>
      <c r="H308" s="3" t="s">
        <v>109</v>
      </c>
      <c r="I308" s="3">
        <v>3</v>
      </c>
      <c r="J308" s="3">
        <v>1190</v>
      </c>
      <c r="K308" s="3">
        <v>1100</v>
      </c>
      <c r="L308" s="3">
        <v>0.1</v>
      </c>
      <c r="M308" s="5">
        <v>49.405000000000001</v>
      </c>
      <c r="N308" s="5">
        <v>0</v>
      </c>
      <c r="O308" s="5">
        <v>32.194000000000003</v>
      </c>
      <c r="P308" s="5">
        <v>0.90800000000000003</v>
      </c>
      <c r="Q308" s="5">
        <v>0</v>
      </c>
      <c r="R308" s="5">
        <v>8.1000000000000003E-2</v>
      </c>
      <c r="S308" s="5">
        <v>15.208</v>
      </c>
      <c r="T308" s="5">
        <v>2.714</v>
      </c>
      <c r="U308" s="5">
        <v>5.8000000000000003E-2</v>
      </c>
      <c r="V308" s="5">
        <v>0</v>
      </c>
      <c r="W308" s="5">
        <v>0</v>
      </c>
      <c r="X308" s="5">
        <v>100.56800000000001</v>
      </c>
      <c r="Y308" s="5">
        <v>0.75331143218819352</v>
      </c>
      <c r="Z308" s="5"/>
    </row>
    <row r="309" spans="1:26" x14ac:dyDescent="0.25">
      <c r="A309" s="3"/>
      <c r="B309" s="3" t="s">
        <v>30</v>
      </c>
      <c r="C309" s="3" t="s">
        <v>26</v>
      </c>
      <c r="D309" s="3"/>
      <c r="E309" s="3" t="s">
        <v>31</v>
      </c>
      <c r="F309" s="3" t="s">
        <v>133</v>
      </c>
      <c r="G309" s="3" t="s">
        <v>25</v>
      </c>
      <c r="H309" s="3" t="s">
        <v>60</v>
      </c>
      <c r="I309" s="3">
        <v>3</v>
      </c>
      <c r="J309" s="3">
        <v>1190</v>
      </c>
      <c r="K309" s="3">
        <v>1100</v>
      </c>
      <c r="L309" s="3">
        <v>0.1</v>
      </c>
      <c r="M309" s="5">
        <v>54.04</v>
      </c>
      <c r="N309" s="5">
        <v>7.2999999999999995E-2</v>
      </c>
      <c r="O309" s="5">
        <v>28.166</v>
      </c>
      <c r="P309" s="5">
        <v>1.36</v>
      </c>
      <c r="Q309" s="5">
        <v>6.0000000000000001E-3</v>
      </c>
      <c r="R309" s="5">
        <v>0.151</v>
      </c>
      <c r="S309" s="5">
        <v>11.679</v>
      </c>
      <c r="T309" s="5">
        <v>4.6150000000000002</v>
      </c>
      <c r="U309" s="5">
        <v>0.153</v>
      </c>
      <c r="V309" s="5">
        <v>5.0000000000000001E-3</v>
      </c>
      <c r="W309" s="5">
        <v>0</v>
      </c>
      <c r="X309" s="5">
        <v>100.24799999999999</v>
      </c>
      <c r="Y309" s="5">
        <v>0.57781707593503218</v>
      </c>
      <c r="Z309" s="5"/>
    </row>
    <row r="310" spans="1:26" x14ac:dyDescent="0.25">
      <c r="A310" s="3"/>
      <c r="B310" s="3" t="s">
        <v>30</v>
      </c>
      <c r="C310" s="3" t="s">
        <v>26</v>
      </c>
      <c r="D310" s="3"/>
      <c r="E310" s="3" t="s">
        <v>31</v>
      </c>
      <c r="F310" s="3" t="s">
        <v>133</v>
      </c>
      <c r="G310" s="3" t="s">
        <v>25</v>
      </c>
      <c r="H310" s="3" t="s">
        <v>110</v>
      </c>
      <c r="I310" s="3">
        <v>3</v>
      </c>
      <c r="J310" s="3">
        <v>1190</v>
      </c>
      <c r="K310" s="3">
        <v>1100</v>
      </c>
      <c r="L310" s="3">
        <v>0.1</v>
      </c>
      <c r="M310" s="5">
        <v>49.546999999999997</v>
      </c>
      <c r="N310" s="5">
        <v>0</v>
      </c>
      <c r="O310" s="5">
        <v>31.957000000000001</v>
      </c>
      <c r="P310" s="5">
        <v>0.78800000000000003</v>
      </c>
      <c r="Q310" s="5">
        <v>0</v>
      </c>
      <c r="R310" s="5">
        <v>7.5999999999999998E-2</v>
      </c>
      <c r="S310" s="5">
        <v>15.31</v>
      </c>
      <c r="T310" s="5">
        <v>2.7770000000000001</v>
      </c>
      <c r="U310" s="5">
        <v>3.6999999999999998E-2</v>
      </c>
      <c r="V310" s="5">
        <v>3.9E-2</v>
      </c>
      <c r="W310" s="5">
        <v>0</v>
      </c>
      <c r="X310" s="5">
        <v>100.53099999999999</v>
      </c>
      <c r="Y310" s="5">
        <v>0.75125633593910102</v>
      </c>
      <c r="Z310" s="5"/>
    </row>
    <row r="311" spans="1:26" x14ac:dyDescent="0.25">
      <c r="A311" s="3"/>
      <c r="B311" s="3" t="s">
        <v>30</v>
      </c>
      <c r="C311" s="3" t="s">
        <v>26</v>
      </c>
      <c r="D311" s="3"/>
      <c r="E311" s="3" t="s">
        <v>31</v>
      </c>
      <c r="F311" s="3" t="s">
        <v>133</v>
      </c>
      <c r="G311" s="3" t="s">
        <v>25</v>
      </c>
      <c r="H311" s="3" t="s">
        <v>63</v>
      </c>
      <c r="I311" s="3">
        <v>3</v>
      </c>
      <c r="J311" s="3">
        <v>1190</v>
      </c>
      <c r="K311" s="3">
        <v>1100</v>
      </c>
      <c r="L311" s="3">
        <v>0.1</v>
      </c>
      <c r="M311" s="5">
        <v>53.192</v>
      </c>
      <c r="N311" s="5">
        <v>0</v>
      </c>
      <c r="O311" s="5">
        <v>29.186</v>
      </c>
      <c r="P311" s="5">
        <v>1.0129999999999999</v>
      </c>
      <c r="Q311" s="5">
        <v>0</v>
      </c>
      <c r="R311" s="5">
        <v>0.121</v>
      </c>
      <c r="S311" s="5">
        <v>12.134</v>
      </c>
      <c r="T311" s="5">
        <v>4.306</v>
      </c>
      <c r="U311" s="5">
        <v>0.11</v>
      </c>
      <c r="V311" s="5">
        <v>3.9E-2</v>
      </c>
      <c r="W311" s="5">
        <v>0</v>
      </c>
      <c r="X311" s="5">
        <v>100.101</v>
      </c>
      <c r="Y311" s="5">
        <v>0.60497800624519193</v>
      </c>
      <c r="Z311" s="5"/>
    </row>
    <row r="312" spans="1:26" x14ac:dyDescent="0.25">
      <c r="A312" s="3"/>
      <c r="B312" s="3" t="s">
        <v>30</v>
      </c>
      <c r="C312" s="3" t="s">
        <v>26</v>
      </c>
      <c r="D312" s="3"/>
      <c r="E312" s="3" t="s">
        <v>31</v>
      </c>
      <c r="F312" s="3" t="s">
        <v>133</v>
      </c>
      <c r="G312" s="3" t="s">
        <v>25</v>
      </c>
      <c r="H312" s="3" t="s">
        <v>128</v>
      </c>
      <c r="I312" s="3">
        <v>3</v>
      </c>
      <c r="J312" s="3">
        <v>1190</v>
      </c>
      <c r="K312" s="3">
        <v>1100</v>
      </c>
      <c r="L312" s="3">
        <v>0.1</v>
      </c>
      <c r="M312" s="5">
        <v>53.777000000000001</v>
      </c>
      <c r="N312" s="5">
        <v>7.9000000000000001E-2</v>
      </c>
      <c r="O312" s="5">
        <v>28.541</v>
      </c>
      <c r="P312" s="5">
        <v>1.2250000000000001</v>
      </c>
      <c r="Q312" s="5">
        <v>0</v>
      </c>
      <c r="R312" s="5">
        <v>0.12</v>
      </c>
      <c r="S312" s="5">
        <v>12.013</v>
      </c>
      <c r="T312" s="5">
        <v>4.5380000000000003</v>
      </c>
      <c r="U312" s="5">
        <v>0.123</v>
      </c>
      <c r="V312" s="5">
        <v>3.4000000000000002E-2</v>
      </c>
      <c r="W312" s="5">
        <v>0</v>
      </c>
      <c r="X312" s="5">
        <v>100.45000000000002</v>
      </c>
      <c r="Y312" s="5">
        <v>0.58970439628914606</v>
      </c>
      <c r="Z312" s="5"/>
    </row>
    <row r="313" spans="1:26" x14ac:dyDescent="0.25">
      <c r="A313" s="3"/>
      <c r="B313" s="3" t="s">
        <v>30</v>
      </c>
      <c r="C313" s="3" t="s">
        <v>26</v>
      </c>
      <c r="D313" s="3"/>
      <c r="E313" s="3" t="s">
        <v>31</v>
      </c>
      <c r="F313" s="3" t="s">
        <v>133</v>
      </c>
      <c r="G313" s="3" t="s">
        <v>25</v>
      </c>
      <c r="H313" s="3" t="s">
        <v>35</v>
      </c>
      <c r="I313" s="3">
        <v>3</v>
      </c>
      <c r="J313" s="3">
        <v>1190</v>
      </c>
      <c r="K313" s="3">
        <v>1100</v>
      </c>
      <c r="L313" s="3">
        <v>0.1</v>
      </c>
      <c r="M313" s="5">
        <v>53.35</v>
      </c>
      <c r="N313" s="5">
        <v>2.9000000000000001E-2</v>
      </c>
      <c r="O313" s="5">
        <v>29.228999999999999</v>
      </c>
      <c r="P313" s="5">
        <v>1.087</v>
      </c>
      <c r="Q313" s="5">
        <v>3.0000000000000001E-3</v>
      </c>
      <c r="R313" s="5">
        <v>0.13600000000000001</v>
      </c>
      <c r="S313" s="5">
        <v>12.254</v>
      </c>
      <c r="T313" s="5">
        <v>4.3239999999999998</v>
      </c>
      <c r="U313" s="5">
        <v>0.105</v>
      </c>
      <c r="V313" s="5">
        <v>0.01</v>
      </c>
      <c r="W313" s="5">
        <v>0</v>
      </c>
      <c r="X313" s="5">
        <v>100.52700000000002</v>
      </c>
      <c r="Y313" s="5">
        <v>0.60652718394437033</v>
      </c>
      <c r="Z313" s="5"/>
    </row>
    <row r="314" spans="1:26" x14ac:dyDescent="0.25">
      <c r="A314" s="3"/>
      <c r="B314" s="3" t="s">
        <v>30</v>
      </c>
      <c r="C314" s="3" t="s">
        <v>26</v>
      </c>
      <c r="D314" s="3"/>
      <c r="E314" s="3" t="s">
        <v>31</v>
      </c>
      <c r="F314" s="3" t="s">
        <v>133</v>
      </c>
      <c r="G314" s="3" t="s">
        <v>25</v>
      </c>
      <c r="H314" s="3" t="s">
        <v>103</v>
      </c>
      <c r="I314" s="3">
        <v>3</v>
      </c>
      <c r="J314" s="3">
        <v>1190</v>
      </c>
      <c r="K314" s="3">
        <v>1100</v>
      </c>
      <c r="L314" s="3">
        <v>0.1</v>
      </c>
      <c r="M314" s="5">
        <v>49.093000000000004</v>
      </c>
      <c r="N314" s="5">
        <v>0</v>
      </c>
      <c r="O314" s="5">
        <v>32.430999999999997</v>
      </c>
      <c r="P314" s="5">
        <v>0.83799999999999997</v>
      </c>
      <c r="Q314" s="5">
        <v>1.2E-2</v>
      </c>
      <c r="R314" s="5">
        <v>7.0999999999999994E-2</v>
      </c>
      <c r="S314" s="5">
        <v>15.516</v>
      </c>
      <c r="T314" s="5">
        <v>2.569</v>
      </c>
      <c r="U314" s="5">
        <v>7.1999999999999995E-2</v>
      </c>
      <c r="V314" s="5">
        <v>1.4999999999999999E-2</v>
      </c>
      <c r="W314" s="5">
        <v>3.1E-2</v>
      </c>
      <c r="X314" s="5">
        <v>100.64800000000001</v>
      </c>
      <c r="Y314" s="5">
        <v>0.76620402638560836</v>
      </c>
      <c r="Z314" s="5"/>
    </row>
    <row r="315" spans="1:26" x14ac:dyDescent="0.25">
      <c r="A315" s="3"/>
      <c r="B315" s="3" t="s">
        <v>30</v>
      </c>
      <c r="C315" s="3" t="s">
        <v>26</v>
      </c>
      <c r="D315" s="3"/>
      <c r="E315" s="3" t="s">
        <v>31</v>
      </c>
      <c r="F315" s="3" t="s">
        <v>133</v>
      </c>
      <c r="G315" s="3" t="s">
        <v>25</v>
      </c>
      <c r="H315" s="3" t="s">
        <v>104</v>
      </c>
      <c r="I315" s="3">
        <v>3</v>
      </c>
      <c r="J315" s="3">
        <v>1190</v>
      </c>
      <c r="K315" s="3">
        <v>1100</v>
      </c>
      <c r="L315" s="3">
        <v>0.1</v>
      </c>
      <c r="M315" s="5">
        <v>53.558999999999997</v>
      </c>
      <c r="N315" s="5">
        <v>7.3999999999999996E-2</v>
      </c>
      <c r="O315" s="5">
        <v>29.114999999999998</v>
      </c>
      <c r="P315" s="5">
        <v>1.01</v>
      </c>
      <c r="Q315" s="5">
        <v>1.4E-2</v>
      </c>
      <c r="R315" s="5">
        <v>0.10199999999999999</v>
      </c>
      <c r="S315" s="5">
        <v>11.907999999999999</v>
      </c>
      <c r="T315" s="5">
        <v>4.4029999999999996</v>
      </c>
      <c r="U315" s="5">
        <v>0.11899999999999999</v>
      </c>
      <c r="V315" s="5">
        <v>0.02</v>
      </c>
      <c r="W315" s="5">
        <v>1.4999999999999999E-2</v>
      </c>
      <c r="X315" s="5">
        <v>100.339</v>
      </c>
      <c r="Y315" s="5">
        <v>0.59488927283691484</v>
      </c>
      <c r="Z315" s="5"/>
    </row>
    <row r="316" spans="1:26" x14ac:dyDescent="0.25">
      <c r="A316" s="3"/>
      <c r="B316" s="3" t="s">
        <v>30</v>
      </c>
      <c r="C316" s="3" t="s">
        <v>26</v>
      </c>
      <c r="D316" s="3"/>
      <c r="E316" s="3" t="s">
        <v>31</v>
      </c>
      <c r="F316" s="3" t="s">
        <v>133</v>
      </c>
      <c r="G316" s="3" t="s">
        <v>25</v>
      </c>
      <c r="H316" s="3" t="s">
        <v>129</v>
      </c>
      <c r="I316" s="3">
        <v>3</v>
      </c>
      <c r="J316" s="3">
        <v>1190</v>
      </c>
      <c r="K316" s="3">
        <v>1100</v>
      </c>
      <c r="L316" s="3">
        <v>0.1</v>
      </c>
      <c r="M316" s="5">
        <v>53.808</v>
      </c>
      <c r="N316" s="5">
        <v>8.9999999999999993E-3</v>
      </c>
      <c r="O316" s="5">
        <v>28.504999999999999</v>
      </c>
      <c r="P316" s="5">
        <v>1.2749999999999999</v>
      </c>
      <c r="Q316" s="5">
        <v>0</v>
      </c>
      <c r="R316" s="5">
        <v>0.14499999999999999</v>
      </c>
      <c r="S316" s="5">
        <v>11.634</v>
      </c>
      <c r="T316" s="5">
        <v>4.4450000000000003</v>
      </c>
      <c r="U316" s="5">
        <v>0.127</v>
      </c>
      <c r="V316" s="5">
        <v>1.4999999999999999E-2</v>
      </c>
      <c r="W316" s="5">
        <v>0</v>
      </c>
      <c r="X316" s="5">
        <v>99.962999999999994</v>
      </c>
      <c r="Y316" s="5">
        <v>0.58672538565284671</v>
      </c>
      <c r="Z316" s="5"/>
    </row>
    <row r="317" spans="1:26" x14ac:dyDescent="0.25">
      <c r="A317" s="3"/>
      <c r="B317" s="3" t="s">
        <v>30</v>
      </c>
      <c r="C317" s="3" t="s">
        <v>26</v>
      </c>
      <c r="D317" s="3"/>
      <c r="E317" s="3" t="s">
        <v>31</v>
      </c>
      <c r="F317" s="3" t="s">
        <v>133</v>
      </c>
      <c r="G317" s="3" t="s">
        <v>25</v>
      </c>
      <c r="H317" s="3" t="s">
        <v>37</v>
      </c>
      <c r="I317" s="3">
        <v>3</v>
      </c>
      <c r="J317" s="3">
        <v>1190</v>
      </c>
      <c r="K317" s="3">
        <v>1100</v>
      </c>
      <c r="L317" s="3">
        <v>0.1</v>
      </c>
      <c r="M317" s="5">
        <v>53.593000000000004</v>
      </c>
      <c r="N317" s="5">
        <v>6.9000000000000006E-2</v>
      </c>
      <c r="O317" s="5">
        <v>28.481000000000002</v>
      </c>
      <c r="P317" s="5">
        <v>1.5369999999999999</v>
      </c>
      <c r="Q317" s="5">
        <v>0</v>
      </c>
      <c r="R317" s="5">
        <v>0.184</v>
      </c>
      <c r="S317" s="5">
        <v>11.802</v>
      </c>
      <c r="T317" s="5">
        <v>4.3920000000000003</v>
      </c>
      <c r="U317" s="5">
        <v>0.108</v>
      </c>
      <c r="V317" s="5">
        <v>3.5000000000000003E-2</v>
      </c>
      <c r="W317" s="5">
        <v>3.4000000000000002E-2</v>
      </c>
      <c r="X317" s="5">
        <v>100.235</v>
      </c>
      <c r="Y317" s="5">
        <v>0.59371668093274965</v>
      </c>
      <c r="Z317" s="5"/>
    </row>
    <row r="318" spans="1:26" x14ac:dyDescent="0.25">
      <c r="A318" s="3"/>
      <c r="B318" s="3" t="s">
        <v>30</v>
      </c>
      <c r="C318" s="3" t="s">
        <v>26</v>
      </c>
      <c r="D318" s="3"/>
      <c r="E318" s="3" t="s">
        <v>31</v>
      </c>
      <c r="F318" s="3" t="s">
        <v>133</v>
      </c>
      <c r="G318" s="3" t="s">
        <v>25</v>
      </c>
      <c r="H318" s="3" t="s">
        <v>38</v>
      </c>
      <c r="I318" s="3">
        <v>3</v>
      </c>
      <c r="J318" s="3">
        <v>1190</v>
      </c>
      <c r="K318" s="3">
        <v>1100</v>
      </c>
      <c r="L318" s="3">
        <v>0.1</v>
      </c>
      <c r="M318" s="5">
        <v>54.277000000000001</v>
      </c>
      <c r="N318" s="5">
        <v>6.2E-2</v>
      </c>
      <c r="O318" s="5">
        <v>29.04</v>
      </c>
      <c r="P318" s="5">
        <v>1.0649999999999999</v>
      </c>
      <c r="Q318" s="5">
        <v>0</v>
      </c>
      <c r="R318" s="5">
        <v>0.105</v>
      </c>
      <c r="S318" s="5">
        <v>11.643000000000001</v>
      </c>
      <c r="T318" s="5">
        <v>4.3499999999999996</v>
      </c>
      <c r="U318" s="5">
        <v>0.14099999999999999</v>
      </c>
      <c r="V318" s="5">
        <v>0.01</v>
      </c>
      <c r="W318" s="5">
        <v>8.0000000000000002E-3</v>
      </c>
      <c r="X318" s="5">
        <v>100.70099999999999</v>
      </c>
      <c r="Y318" s="5">
        <v>0.59154195836707468</v>
      </c>
      <c r="Z318" s="5"/>
    </row>
    <row r="319" spans="1:26" x14ac:dyDescent="0.25">
      <c r="A319" s="3"/>
      <c r="B319" s="3" t="s">
        <v>30</v>
      </c>
      <c r="C319" s="3" t="s">
        <v>26</v>
      </c>
      <c r="D319" s="3"/>
      <c r="E319" s="3" t="s">
        <v>31</v>
      </c>
      <c r="F319" s="3" t="s">
        <v>133</v>
      </c>
      <c r="G319" s="3" t="s">
        <v>25</v>
      </c>
      <c r="H319" s="3" t="s">
        <v>39</v>
      </c>
      <c r="I319" s="3">
        <v>3</v>
      </c>
      <c r="J319" s="3">
        <v>1190</v>
      </c>
      <c r="K319" s="3">
        <v>1100</v>
      </c>
      <c r="L319" s="3">
        <v>0.1</v>
      </c>
      <c r="M319" s="5">
        <v>54.326999999999998</v>
      </c>
      <c r="N319" s="5">
        <v>4.4999999999999998E-2</v>
      </c>
      <c r="O319" s="5">
        <v>28.251000000000001</v>
      </c>
      <c r="P319" s="5">
        <v>1.323</v>
      </c>
      <c r="Q319" s="5">
        <v>0</v>
      </c>
      <c r="R319" s="5">
        <v>0.12</v>
      </c>
      <c r="S319" s="5">
        <v>11.548999999999999</v>
      </c>
      <c r="T319" s="5">
        <v>4.7240000000000002</v>
      </c>
      <c r="U319" s="5">
        <v>0.126</v>
      </c>
      <c r="V319" s="5">
        <v>0</v>
      </c>
      <c r="W319" s="5">
        <v>2E-3</v>
      </c>
      <c r="X319" s="5">
        <v>100.46700000000001</v>
      </c>
      <c r="Y319" s="5">
        <v>0.57039498137251166</v>
      </c>
      <c r="Z319" s="5"/>
    </row>
    <row r="320" spans="1:26" x14ac:dyDescent="0.25">
      <c r="A320" s="3"/>
      <c r="B320" s="3" t="s">
        <v>30</v>
      </c>
      <c r="C320" s="3" t="s">
        <v>26</v>
      </c>
      <c r="D320" s="3"/>
      <c r="E320" s="3" t="s">
        <v>31</v>
      </c>
      <c r="F320" s="3" t="s">
        <v>133</v>
      </c>
      <c r="G320" s="3" t="s">
        <v>25</v>
      </c>
      <c r="H320" s="3" t="s">
        <v>40</v>
      </c>
      <c r="I320" s="3">
        <v>3</v>
      </c>
      <c r="J320" s="3">
        <v>1190</v>
      </c>
      <c r="K320" s="3">
        <v>1100</v>
      </c>
      <c r="L320" s="3">
        <v>0.1</v>
      </c>
      <c r="M320" s="5">
        <v>54.484000000000002</v>
      </c>
      <c r="N320" s="5">
        <v>4.3999999999999997E-2</v>
      </c>
      <c r="O320" s="5">
        <v>28.097000000000001</v>
      </c>
      <c r="P320" s="5">
        <v>1.375</v>
      </c>
      <c r="Q320" s="5">
        <v>0.02</v>
      </c>
      <c r="R320" s="5">
        <v>0.128</v>
      </c>
      <c r="S320" s="5">
        <v>11.345000000000001</v>
      </c>
      <c r="T320" s="5">
        <v>4.798</v>
      </c>
      <c r="U320" s="5">
        <v>0.14099999999999999</v>
      </c>
      <c r="V320" s="5">
        <v>0.01</v>
      </c>
      <c r="W320" s="5">
        <v>0</v>
      </c>
      <c r="X320" s="5">
        <v>100.44200000000001</v>
      </c>
      <c r="Y320" s="5">
        <v>0.56176881515057187</v>
      </c>
      <c r="Z320" s="5"/>
    </row>
    <row r="321" spans="1:26" x14ac:dyDescent="0.25">
      <c r="A321" s="3"/>
      <c r="B321" s="3"/>
      <c r="C321" s="3"/>
      <c r="D321" s="3"/>
      <c r="E321" s="3"/>
      <c r="F321" s="16" t="s">
        <v>27</v>
      </c>
      <c r="G321" s="16"/>
      <c r="H321" s="16" t="s">
        <v>26</v>
      </c>
      <c r="I321" s="16"/>
      <c r="J321" s="16"/>
      <c r="K321" s="16"/>
      <c r="L321" s="16"/>
      <c r="M321" s="6">
        <v>53.852749999999993</v>
      </c>
      <c r="N321" s="6">
        <v>4.9499999999999995E-2</v>
      </c>
      <c r="O321" s="6">
        <v>28.695625</v>
      </c>
      <c r="P321" s="6">
        <v>1.2212499999999999</v>
      </c>
      <c r="Q321" s="6">
        <v>5.3749999999999996E-3</v>
      </c>
      <c r="R321" s="6">
        <v>0.13087499999999999</v>
      </c>
      <c r="S321" s="6">
        <v>11.789249999999999</v>
      </c>
      <c r="T321" s="6">
        <v>4.4889999999999999</v>
      </c>
      <c r="U321" s="6">
        <v>0.12537499999999999</v>
      </c>
      <c r="V321" s="6">
        <v>1.6125E-2</v>
      </c>
      <c r="W321" s="6">
        <v>7.3750000000000005E-3</v>
      </c>
      <c r="X321" s="6"/>
      <c r="Y321" s="6">
        <v>0.58780637567264105</v>
      </c>
      <c r="Z321" s="5"/>
    </row>
    <row r="322" spans="1:26" x14ac:dyDescent="0.25">
      <c r="A322" s="3"/>
      <c r="B322" s="3"/>
      <c r="C322" s="3"/>
      <c r="D322" s="3"/>
      <c r="E322" s="3"/>
      <c r="F322" s="25" t="s">
        <v>28</v>
      </c>
      <c r="G322" s="25"/>
      <c r="H322" s="25" t="s">
        <v>26</v>
      </c>
      <c r="I322" s="25"/>
      <c r="J322" s="25"/>
      <c r="K322" s="25"/>
      <c r="L322" s="25"/>
      <c r="M322" s="7">
        <v>0.49012352670380077</v>
      </c>
      <c r="N322" s="7">
        <v>2.5662646562103226E-2</v>
      </c>
      <c r="O322" s="7">
        <v>0.49310037735014578</v>
      </c>
      <c r="P322" s="7">
        <v>0.20120121414004635</v>
      </c>
      <c r="Q322" s="7">
        <v>7.6520305428409941E-3</v>
      </c>
      <c r="R322" s="7">
        <v>2.6674961507536891E-2</v>
      </c>
      <c r="S322" s="7">
        <v>0.30183521994624796</v>
      </c>
      <c r="T322" s="7">
        <v>0.19398895403015692</v>
      </c>
      <c r="U322" s="7">
        <v>1.7911987207294641E-2</v>
      </c>
      <c r="V322" s="7">
        <v>1.4095972069049676E-2</v>
      </c>
      <c r="W322" s="7">
        <v>1.2034919431150577E-2</v>
      </c>
      <c r="X322" s="7"/>
      <c r="Y322" s="7">
        <v>1.4259716444849763E-2</v>
      </c>
      <c r="Z322" s="5"/>
    </row>
    <row r="323" spans="1:26" x14ac:dyDescent="0.25">
      <c r="A323" s="3"/>
      <c r="B323" s="3"/>
      <c r="C323" s="3"/>
      <c r="D323" s="3"/>
      <c r="E323" s="3"/>
      <c r="F323" s="16" t="s">
        <v>101</v>
      </c>
      <c r="G323" s="16"/>
      <c r="H323" s="16" t="s">
        <v>26</v>
      </c>
      <c r="I323" s="16"/>
      <c r="J323" s="16"/>
      <c r="K323" s="16"/>
      <c r="L323" s="16"/>
      <c r="M323" s="6">
        <v>49.348333333333336</v>
      </c>
      <c r="N323" s="6">
        <v>0</v>
      </c>
      <c r="O323" s="6">
        <v>32.194000000000003</v>
      </c>
      <c r="P323" s="6">
        <v>0.84466666666666679</v>
      </c>
      <c r="Q323" s="6">
        <v>4.0000000000000001E-3</v>
      </c>
      <c r="R323" s="6">
        <v>7.5999999999999998E-2</v>
      </c>
      <c r="S323" s="6">
        <v>15.344666666666667</v>
      </c>
      <c r="T323" s="6">
        <v>2.6866666666666661</v>
      </c>
      <c r="U323" s="6">
        <v>5.5666666666666663E-2</v>
      </c>
      <c r="V323" s="6">
        <v>1.7999999999999999E-2</v>
      </c>
      <c r="W323" s="6">
        <v>1.0333333333333333E-2</v>
      </c>
      <c r="X323" s="6"/>
      <c r="Y323" s="6">
        <v>0.75692393150430093</v>
      </c>
      <c r="Z323" s="5"/>
    </row>
    <row r="324" spans="1:26" x14ac:dyDescent="0.25">
      <c r="A324" s="3"/>
      <c r="B324" s="3"/>
      <c r="C324" s="3"/>
      <c r="D324" s="3"/>
      <c r="E324" s="3"/>
      <c r="F324" s="25" t="s">
        <v>102</v>
      </c>
      <c r="G324" s="25"/>
      <c r="H324" s="25" t="s">
        <v>26</v>
      </c>
      <c r="I324" s="25"/>
      <c r="J324" s="25"/>
      <c r="K324" s="25"/>
      <c r="L324" s="25"/>
      <c r="M324" s="7">
        <v>0.23224412443231349</v>
      </c>
      <c r="N324" s="7">
        <v>0</v>
      </c>
      <c r="O324" s="7">
        <v>0.23699999999999832</v>
      </c>
      <c r="P324" s="7">
        <v>6.0277137733417085E-2</v>
      </c>
      <c r="Q324" s="7">
        <v>6.9282032302755096E-3</v>
      </c>
      <c r="R324" s="7">
        <v>5.0000000000000044E-3</v>
      </c>
      <c r="S324" s="7">
        <v>0.15689911833191827</v>
      </c>
      <c r="T324" s="7">
        <v>0.10665989561842516</v>
      </c>
      <c r="U324" s="7">
        <v>1.7616280348965088E-2</v>
      </c>
      <c r="V324" s="7">
        <v>1.9672315572906003E-2</v>
      </c>
      <c r="W324" s="7">
        <v>1.7897858344878396E-2</v>
      </c>
      <c r="X324" s="7"/>
      <c r="Y324" s="7">
        <v>8.1022204304011195E-3</v>
      </c>
      <c r="Z324" s="5"/>
    </row>
    <row r="325" spans="1:26" x14ac:dyDescent="0.25">
      <c r="A325" s="3"/>
      <c r="B325" s="3" t="s">
        <v>107</v>
      </c>
      <c r="C325" s="3" t="s">
        <v>26</v>
      </c>
      <c r="D325" s="3"/>
      <c r="E325" s="3" t="s">
        <v>31</v>
      </c>
      <c r="F325" s="3" t="s">
        <v>134</v>
      </c>
      <c r="G325" s="3" t="s">
        <v>25</v>
      </c>
      <c r="H325" s="3" t="s">
        <v>109</v>
      </c>
      <c r="I325" s="3">
        <v>9</v>
      </c>
      <c r="J325" s="3">
        <v>1190</v>
      </c>
      <c r="K325" s="3">
        <v>1165</v>
      </c>
      <c r="L325" s="3">
        <v>0.1</v>
      </c>
      <c r="M325" s="5">
        <v>51.238700000000001</v>
      </c>
      <c r="N325" s="5">
        <v>0</v>
      </c>
      <c r="O325" s="5">
        <v>30.295000000000002</v>
      </c>
      <c r="P325" s="5">
        <v>0.9113</v>
      </c>
      <c r="Q325" s="5">
        <v>0</v>
      </c>
      <c r="R325" s="5">
        <v>6.6699999999999995E-2</v>
      </c>
      <c r="S325" s="5">
        <v>14.4628</v>
      </c>
      <c r="T325" s="5">
        <v>3.1812</v>
      </c>
      <c r="U325" s="5">
        <v>8.7900000000000006E-2</v>
      </c>
      <c r="V325" s="5">
        <v>0</v>
      </c>
      <c r="W325" s="5">
        <v>0</v>
      </c>
      <c r="X325" s="5">
        <v>100.24360000000001</v>
      </c>
      <c r="Y325" s="5">
        <v>0.71161106343485991</v>
      </c>
      <c r="Z325" s="5"/>
    </row>
    <row r="326" spans="1:26" x14ac:dyDescent="0.25">
      <c r="A326" s="3"/>
      <c r="B326" s="3" t="s">
        <v>107</v>
      </c>
      <c r="C326" s="3" t="s">
        <v>26</v>
      </c>
      <c r="D326" s="3"/>
      <c r="E326" s="3" t="s">
        <v>31</v>
      </c>
      <c r="F326" s="3" t="s">
        <v>134</v>
      </c>
      <c r="G326" s="3" t="s">
        <v>25</v>
      </c>
      <c r="H326" s="3" t="s">
        <v>109</v>
      </c>
      <c r="I326" s="3">
        <v>9</v>
      </c>
      <c r="J326" s="3">
        <v>1190</v>
      </c>
      <c r="K326" s="3">
        <v>1165</v>
      </c>
      <c r="L326" s="3">
        <v>0.1</v>
      </c>
      <c r="M326" s="5">
        <v>51.240400000000001</v>
      </c>
      <c r="N326" s="5">
        <v>0</v>
      </c>
      <c r="O326" s="5">
        <v>30.390899999999998</v>
      </c>
      <c r="P326" s="5">
        <v>0.86109999999999998</v>
      </c>
      <c r="Q326" s="5">
        <v>0</v>
      </c>
      <c r="R326" s="5">
        <v>5.3699999999999998E-2</v>
      </c>
      <c r="S326" s="5">
        <v>14.4123</v>
      </c>
      <c r="T326" s="5">
        <v>3.1863000000000001</v>
      </c>
      <c r="U326" s="5">
        <v>7.5300000000000006E-2</v>
      </c>
      <c r="V326" s="5">
        <v>0</v>
      </c>
      <c r="W326" s="5">
        <v>0</v>
      </c>
      <c r="X326" s="5">
        <v>100.22</v>
      </c>
      <c r="Y326" s="5">
        <v>0.71109521338521731</v>
      </c>
      <c r="Z326" s="5"/>
    </row>
    <row r="327" spans="1:26" x14ac:dyDescent="0.25">
      <c r="A327" s="3"/>
      <c r="B327" s="3" t="s">
        <v>107</v>
      </c>
      <c r="C327" s="3" t="s">
        <v>26</v>
      </c>
      <c r="D327" s="3"/>
      <c r="E327" s="3" t="s">
        <v>31</v>
      </c>
      <c r="F327" s="3" t="s">
        <v>134</v>
      </c>
      <c r="G327" s="3" t="s">
        <v>25</v>
      </c>
      <c r="H327" s="3" t="s">
        <v>60</v>
      </c>
      <c r="I327" s="3">
        <v>9</v>
      </c>
      <c r="J327" s="3">
        <v>1190</v>
      </c>
      <c r="K327" s="3">
        <v>1165</v>
      </c>
      <c r="L327" s="3">
        <v>0.1</v>
      </c>
      <c r="M327" s="5">
        <v>54.347999999999999</v>
      </c>
      <c r="N327" s="5">
        <v>0</v>
      </c>
      <c r="O327" s="5">
        <v>27.759799999999998</v>
      </c>
      <c r="P327" s="5">
        <v>0.97330000000000005</v>
      </c>
      <c r="Q327" s="5">
        <v>0</v>
      </c>
      <c r="R327" s="5">
        <v>0.10299999999999999</v>
      </c>
      <c r="S327" s="5">
        <v>11.7302</v>
      </c>
      <c r="T327" s="5">
        <v>4.4653</v>
      </c>
      <c r="U327" s="5">
        <v>0.1331</v>
      </c>
      <c r="V327" s="5">
        <v>0</v>
      </c>
      <c r="W327" s="5">
        <v>0</v>
      </c>
      <c r="X327" s="5">
        <v>99.512699999999981</v>
      </c>
      <c r="Y327" s="5">
        <v>0.58742361364509588</v>
      </c>
      <c r="Z327" s="5"/>
    </row>
    <row r="328" spans="1:26" x14ac:dyDescent="0.25">
      <c r="A328" s="3"/>
      <c r="B328" s="3" t="s">
        <v>107</v>
      </c>
      <c r="C328" s="3" t="s">
        <v>26</v>
      </c>
      <c r="D328" s="3"/>
      <c r="E328" s="3" t="s">
        <v>31</v>
      </c>
      <c r="F328" s="3" t="s">
        <v>134</v>
      </c>
      <c r="G328" s="3" t="s">
        <v>25</v>
      </c>
      <c r="H328" s="3" t="s">
        <v>60</v>
      </c>
      <c r="I328" s="3">
        <v>9</v>
      </c>
      <c r="J328" s="3">
        <v>1190</v>
      </c>
      <c r="K328" s="3">
        <v>1165</v>
      </c>
      <c r="L328" s="3">
        <v>0.1</v>
      </c>
      <c r="M328" s="5">
        <v>54.158799999999999</v>
      </c>
      <c r="N328" s="5">
        <v>0</v>
      </c>
      <c r="O328" s="5">
        <v>28.252199999999998</v>
      </c>
      <c r="P328" s="5">
        <v>1.0286</v>
      </c>
      <c r="Q328" s="5">
        <v>0</v>
      </c>
      <c r="R328" s="5">
        <v>9.6000000000000002E-2</v>
      </c>
      <c r="S328" s="5">
        <v>12.2951</v>
      </c>
      <c r="T328" s="5">
        <v>4.2591000000000001</v>
      </c>
      <c r="U328" s="5">
        <v>0.1431</v>
      </c>
      <c r="V328" s="5">
        <v>0</v>
      </c>
      <c r="W328" s="5">
        <v>0</v>
      </c>
      <c r="X328" s="5">
        <v>100.23290000000001</v>
      </c>
      <c r="Y328" s="5">
        <v>0.60949596357925651</v>
      </c>
      <c r="Z328" s="5"/>
    </row>
    <row r="329" spans="1:26" x14ac:dyDescent="0.25">
      <c r="A329" s="3"/>
      <c r="B329" s="3" t="s">
        <v>107</v>
      </c>
      <c r="C329" s="3" t="s">
        <v>26</v>
      </c>
      <c r="D329" s="3"/>
      <c r="E329" s="3" t="s">
        <v>31</v>
      </c>
      <c r="F329" s="3" t="s">
        <v>134</v>
      </c>
      <c r="G329" s="3" t="s">
        <v>25</v>
      </c>
      <c r="H329" s="3" t="s">
        <v>110</v>
      </c>
      <c r="I329" s="3">
        <v>9</v>
      </c>
      <c r="J329" s="3">
        <v>1190</v>
      </c>
      <c r="K329" s="3">
        <v>1165</v>
      </c>
      <c r="L329" s="3">
        <v>0.1</v>
      </c>
      <c r="M329" s="5">
        <v>47.8748</v>
      </c>
      <c r="N329" s="5">
        <v>0</v>
      </c>
      <c r="O329" s="5">
        <v>32.318399999999997</v>
      </c>
      <c r="P329" s="5">
        <v>0.87529999999999997</v>
      </c>
      <c r="Q329" s="5">
        <v>0</v>
      </c>
      <c r="R329" s="5">
        <v>0.10580000000000001</v>
      </c>
      <c r="S329" s="5">
        <v>16.974499999999999</v>
      </c>
      <c r="T329" s="5">
        <v>1.7739</v>
      </c>
      <c r="U329" s="5">
        <v>2.87E-2</v>
      </c>
      <c r="V329" s="5">
        <v>0</v>
      </c>
      <c r="W329" s="5">
        <v>0</v>
      </c>
      <c r="X329" s="5">
        <v>99.951399999999992</v>
      </c>
      <c r="Y329" s="5">
        <v>0.83954681645386753</v>
      </c>
      <c r="Z329" s="5"/>
    </row>
    <row r="330" spans="1:26" x14ac:dyDescent="0.25">
      <c r="A330" s="3"/>
      <c r="B330" s="3" t="s">
        <v>107</v>
      </c>
      <c r="C330" s="3" t="s">
        <v>26</v>
      </c>
      <c r="D330" s="3"/>
      <c r="E330" s="3" t="s">
        <v>31</v>
      </c>
      <c r="F330" s="3" t="s">
        <v>134</v>
      </c>
      <c r="G330" s="3" t="s">
        <v>25</v>
      </c>
      <c r="H330" s="3" t="s">
        <v>110</v>
      </c>
      <c r="I330" s="3">
        <v>9</v>
      </c>
      <c r="J330" s="3">
        <v>1190</v>
      </c>
      <c r="K330" s="3">
        <v>1165</v>
      </c>
      <c r="L330" s="3">
        <v>0.1</v>
      </c>
      <c r="M330" s="5">
        <v>49.196800000000003</v>
      </c>
      <c r="N330" s="5">
        <v>0</v>
      </c>
      <c r="O330" s="5">
        <v>31.600999999999999</v>
      </c>
      <c r="P330" s="5">
        <v>0.90529999999999999</v>
      </c>
      <c r="Q330" s="5">
        <v>0</v>
      </c>
      <c r="R330" s="5">
        <v>8.0600000000000005E-2</v>
      </c>
      <c r="S330" s="5">
        <v>15.8682</v>
      </c>
      <c r="T330" s="5">
        <v>2.2753999999999999</v>
      </c>
      <c r="U330" s="5">
        <v>4.7300000000000002E-2</v>
      </c>
      <c r="V330" s="5">
        <v>0</v>
      </c>
      <c r="W330" s="5">
        <v>0</v>
      </c>
      <c r="X330" s="5">
        <v>99.974600000000009</v>
      </c>
      <c r="Y330" s="5">
        <v>0.79174790241685977</v>
      </c>
      <c r="Z330" s="5"/>
    </row>
    <row r="331" spans="1:26" x14ac:dyDescent="0.25">
      <c r="A331" s="3"/>
      <c r="B331" s="3" t="s">
        <v>107</v>
      </c>
      <c r="C331" s="3" t="s">
        <v>26</v>
      </c>
      <c r="D331" s="3"/>
      <c r="E331" s="3" t="s">
        <v>31</v>
      </c>
      <c r="F331" s="3" t="s">
        <v>134</v>
      </c>
      <c r="G331" s="3" t="s">
        <v>25</v>
      </c>
      <c r="H331" s="3" t="s">
        <v>63</v>
      </c>
      <c r="I331" s="3">
        <v>9</v>
      </c>
      <c r="J331" s="3">
        <v>1190</v>
      </c>
      <c r="K331" s="3">
        <v>1165</v>
      </c>
      <c r="L331" s="3">
        <v>0.1</v>
      </c>
      <c r="M331" s="5">
        <v>53.939799999999998</v>
      </c>
      <c r="N331" s="5">
        <v>0</v>
      </c>
      <c r="O331" s="5">
        <v>27.834099999999999</v>
      </c>
      <c r="P331" s="5">
        <v>1.0018</v>
      </c>
      <c r="Q331" s="5">
        <v>0</v>
      </c>
      <c r="R331" s="5">
        <v>9.8500000000000004E-2</v>
      </c>
      <c r="S331" s="5">
        <v>12.0343</v>
      </c>
      <c r="T331" s="5">
        <v>4.2664999999999997</v>
      </c>
      <c r="U331" s="5">
        <v>0.1376</v>
      </c>
      <c r="V331" s="5">
        <v>0</v>
      </c>
      <c r="W331" s="5">
        <v>0</v>
      </c>
      <c r="X331" s="5">
        <v>99.312600000000003</v>
      </c>
      <c r="Y331" s="5">
        <v>0.60417362042263445</v>
      </c>
      <c r="Z331" s="5"/>
    </row>
    <row r="332" spans="1:26" x14ac:dyDescent="0.25">
      <c r="A332" s="3"/>
      <c r="B332" s="3" t="s">
        <v>107</v>
      </c>
      <c r="C332" s="3" t="s">
        <v>26</v>
      </c>
      <c r="D332" s="3"/>
      <c r="E332" s="3" t="s">
        <v>31</v>
      </c>
      <c r="F332" s="3" t="s">
        <v>134</v>
      </c>
      <c r="G332" s="3" t="s">
        <v>25</v>
      </c>
      <c r="H332" s="3" t="s">
        <v>63</v>
      </c>
      <c r="I332" s="3">
        <v>9</v>
      </c>
      <c r="J332" s="3">
        <v>1190</v>
      </c>
      <c r="K332" s="3">
        <v>1165</v>
      </c>
      <c r="L332" s="3">
        <v>0.1</v>
      </c>
      <c r="M332" s="5">
        <v>54.2834</v>
      </c>
      <c r="N332" s="5">
        <v>0</v>
      </c>
      <c r="O332" s="5">
        <v>28.364100000000001</v>
      </c>
      <c r="P332" s="5">
        <v>1.0250999999999999</v>
      </c>
      <c r="Q332" s="5">
        <v>0</v>
      </c>
      <c r="R332" s="5">
        <v>0.1222</v>
      </c>
      <c r="S332" s="5">
        <v>12.374499999999999</v>
      </c>
      <c r="T332" s="5">
        <v>4.2272999999999996</v>
      </c>
      <c r="U332" s="5">
        <v>0.1231</v>
      </c>
      <c r="V332" s="5">
        <v>0</v>
      </c>
      <c r="W332" s="5">
        <v>0</v>
      </c>
      <c r="X332" s="5">
        <v>100.5197</v>
      </c>
      <c r="Y332" s="5">
        <v>0.61349152098644777</v>
      </c>
      <c r="Z332" s="5"/>
    </row>
    <row r="333" spans="1:26" x14ac:dyDescent="0.25">
      <c r="A333" s="3"/>
      <c r="B333" s="3" t="s">
        <v>107</v>
      </c>
      <c r="C333" s="3" t="s">
        <v>26</v>
      </c>
      <c r="D333" s="3"/>
      <c r="E333" s="3" t="s">
        <v>31</v>
      </c>
      <c r="F333" s="3" t="s">
        <v>134</v>
      </c>
      <c r="G333" s="3" t="s">
        <v>25</v>
      </c>
      <c r="H333" s="3" t="s">
        <v>92</v>
      </c>
      <c r="I333" s="3">
        <v>9</v>
      </c>
      <c r="J333" s="3">
        <v>1190</v>
      </c>
      <c r="K333" s="3">
        <v>1165</v>
      </c>
      <c r="L333" s="3">
        <v>0.1</v>
      </c>
      <c r="M333" s="5">
        <v>48.174500000000002</v>
      </c>
      <c r="N333" s="5">
        <v>0</v>
      </c>
      <c r="O333" s="5">
        <v>32.253399999999999</v>
      </c>
      <c r="P333" s="5">
        <v>1.0129999999999999</v>
      </c>
      <c r="Q333" s="5">
        <v>0</v>
      </c>
      <c r="R333" s="5">
        <v>5.8099999999999999E-2</v>
      </c>
      <c r="S333" s="5">
        <v>16.476900000000001</v>
      </c>
      <c r="T333" s="5">
        <v>2.016</v>
      </c>
      <c r="U333" s="5">
        <v>4.6899999999999997E-2</v>
      </c>
      <c r="V333" s="5">
        <v>0</v>
      </c>
      <c r="W333" s="5">
        <v>0</v>
      </c>
      <c r="X333" s="5">
        <v>100.03879999999999</v>
      </c>
      <c r="Y333" s="5">
        <v>0.81646375868813226</v>
      </c>
      <c r="Z333" s="5"/>
    </row>
    <row r="334" spans="1:26" x14ac:dyDescent="0.25">
      <c r="A334" s="3"/>
      <c r="B334" s="3" t="s">
        <v>107</v>
      </c>
      <c r="C334" s="3" t="s">
        <v>26</v>
      </c>
      <c r="D334" s="3" t="s">
        <v>108</v>
      </c>
      <c r="E334" s="3" t="s">
        <v>31</v>
      </c>
      <c r="F334" s="3" t="s">
        <v>134</v>
      </c>
      <c r="G334" s="3" t="s">
        <v>25</v>
      </c>
      <c r="H334" s="3" t="s">
        <v>92</v>
      </c>
      <c r="I334" s="3">
        <v>9</v>
      </c>
      <c r="J334" s="3">
        <v>1190</v>
      </c>
      <c r="K334" s="3">
        <v>1165</v>
      </c>
      <c r="L334" s="3">
        <v>0.1</v>
      </c>
      <c r="M334" s="5">
        <v>53.643000000000001</v>
      </c>
      <c r="N334" s="5">
        <v>0</v>
      </c>
      <c r="O334" s="5">
        <v>28.715800000000002</v>
      </c>
      <c r="P334" s="5">
        <v>1.0381</v>
      </c>
      <c r="Q334" s="5">
        <v>0</v>
      </c>
      <c r="R334" s="5">
        <v>0.11799999999999999</v>
      </c>
      <c r="S334" s="5">
        <v>12.682600000000001</v>
      </c>
      <c r="T334" s="5">
        <v>4.0857999999999999</v>
      </c>
      <c r="U334" s="5">
        <v>9.4700000000000006E-2</v>
      </c>
      <c r="V334" s="5">
        <v>0</v>
      </c>
      <c r="W334" s="5">
        <v>0</v>
      </c>
      <c r="X334" s="5">
        <v>100.378</v>
      </c>
      <c r="Y334" s="5">
        <v>0.62819836800480577</v>
      </c>
      <c r="Z334" s="5"/>
    </row>
    <row r="335" spans="1:26" x14ac:dyDescent="0.25">
      <c r="A335" s="3"/>
      <c r="B335" s="3" t="s">
        <v>107</v>
      </c>
      <c r="C335" s="3" t="s">
        <v>26</v>
      </c>
      <c r="D335" s="3"/>
      <c r="E335" s="3" t="s">
        <v>31</v>
      </c>
      <c r="F335" s="3" t="s">
        <v>134</v>
      </c>
      <c r="G335" s="3" t="s">
        <v>25</v>
      </c>
      <c r="H335" s="3" t="s">
        <v>65</v>
      </c>
      <c r="I335" s="3">
        <v>9</v>
      </c>
      <c r="J335" s="3">
        <v>1190</v>
      </c>
      <c r="K335" s="3">
        <v>1165</v>
      </c>
      <c r="L335" s="3">
        <v>0.1</v>
      </c>
      <c r="M335" s="5">
        <v>53.147100000000002</v>
      </c>
      <c r="N335" s="5">
        <v>0</v>
      </c>
      <c r="O335" s="5">
        <v>28.868099999999998</v>
      </c>
      <c r="P335" s="5">
        <v>1.0536000000000001</v>
      </c>
      <c r="Q335" s="5">
        <v>0</v>
      </c>
      <c r="R335" s="5">
        <v>9.5600000000000004E-2</v>
      </c>
      <c r="S335" s="5">
        <v>12.823700000000001</v>
      </c>
      <c r="T335" s="5">
        <v>4.0766999999999998</v>
      </c>
      <c r="U335" s="5">
        <v>0.1222</v>
      </c>
      <c r="V335" s="5">
        <v>0</v>
      </c>
      <c r="W335" s="5">
        <v>0</v>
      </c>
      <c r="X335" s="5">
        <v>100.18700000000001</v>
      </c>
      <c r="Y335" s="5">
        <v>0.63027426076243598</v>
      </c>
      <c r="Z335" s="5"/>
    </row>
    <row r="336" spans="1:26" x14ac:dyDescent="0.25">
      <c r="A336" s="3"/>
      <c r="B336" s="3" t="s">
        <v>30</v>
      </c>
      <c r="C336" s="3" t="s">
        <v>26</v>
      </c>
      <c r="D336" s="3"/>
      <c r="E336" s="3" t="s">
        <v>31</v>
      </c>
      <c r="F336" s="3" t="s">
        <v>134</v>
      </c>
      <c r="G336" s="3" t="s">
        <v>25</v>
      </c>
      <c r="H336" s="3" t="s">
        <v>36</v>
      </c>
      <c r="I336" s="3">
        <v>9</v>
      </c>
      <c r="J336" s="3">
        <v>1190</v>
      </c>
      <c r="K336" s="3">
        <v>1165</v>
      </c>
      <c r="L336" s="3">
        <v>0.1</v>
      </c>
      <c r="M336" s="5">
        <v>53.268000000000001</v>
      </c>
      <c r="N336" s="5">
        <v>5.5E-2</v>
      </c>
      <c r="O336" s="5">
        <v>28.981000000000002</v>
      </c>
      <c r="P336" s="5">
        <v>0.96</v>
      </c>
      <c r="Q336" s="5">
        <v>8.0000000000000002E-3</v>
      </c>
      <c r="R336" s="5">
        <v>0.108</v>
      </c>
      <c r="S336" s="5">
        <v>12.035</v>
      </c>
      <c r="T336" s="5">
        <v>4.3499999999999996</v>
      </c>
      <c r="U336" s="5">
        <v>0.13100000000000001</v>
      </c>
      <c r="V336" s="5">
        <v>3.9E-2</v>
      </c>
      <c r="W336" s="5">
        <v>1.6E-2</v>
      </c>
      <c r="X336" s="5">
        <v>99.950999999999993</v>
      </c>
      <c r="Y336" s="5">
        <v>0.59987383939285832</v>
      </c>
      <c r="Z336" s="5"/>
    </row>
    <row r="337" spans="1:26" x14ac:dyDescent="0.25">
      <c r="A337" s="3"/>
      <c r="B337" s="3" t="s">
        <v>30</v>
      </c>
      <c r="C337" s="3" t="s">
        <v>26</v>
      </c>
      <c r="D337" s="3"/>
      <c r="E337" s="3" t="s">
        <v>31</v>
      </c>
      <c r="F337" s="3" t="s">
        <v>134</v>
      </c>
      <c r="G337" s="3" t="s">
        <v>25</v>
      </c>
      <c r="H337" s="3" t="s">
        <v>37</v>
      </c>
      <c r="I337" s="3">
        <v>9</v>
      </c>
      <c r="J337" s="3">
        <v>1190</v>
      </c>
      <c r="K337" s="3">
        <v>1165</v>
      </c>
      <c r="L337" s="3">
        <v>0.1</v>
      </c>
      <c r="M337" s="5">
        <v>53.216999999999999</v>
      </c>
      <c r="N337" s="5">
        <v>3.6999999999999998E-2</v>
      </c>
      <c r="O337" s="5">
        <v>29.254000000000001</v>
      </c>
      <c r="P337" s="5">
        <v>0.92300000000000004</v>
      </c>
      <c r="Q337" s="5">
        <v>5.2999999999999999E-2</v>
      </c>
      <c r="R337" s="5">
        <v>0.10100000000000001</v>
      </c>
      <c r="S337" s="5">
        <v>12.393000000000001</v>
      </c>
      <c r="T337" s="5">
        <v>4.1760000000000002</v>
      </c>
      <c r="U337" s="5">
        <v>0.124</v>
      </c>
      <c r="V337" s="5">
        <v>1.4999999999999999E-2</v>
      </c>
      <c r="W337" s="5">
        <v>0</v>
      </c>
      <c r="X337" s="5">
        <v>100.29299999999999</v>
      </c>
      <c r="Y337" s="5">
        <v>0.61664833450235046</v>
      </c>
      <c r="Z337" s="5"/>
    </row>
    <row r="338" spans="1:26" x14ac:dyDescent="0.25">
      <c r="A338" s="3"/>
      <c r="B338" s="3" t="s">
        <v>30</v>
      </c>
      <c r="C338" s="3" t="s">
        <v>26</v>
      </c>
      <c r="D338" s="3"/>
      <c r="E338" s="3" t="s">
        <v>31</v>
      </c>
      <c r="F338" s="3" t="s">
        <v>134</v>
      </c>
      <c r="G338" s="3" t="s">
        <v>25</v>
      </c>
      <c r="H338" s="3" t="s">
        <v>105</v>
      </c>
      <c r="I338" s="3">
        <v>9</v>
      </c>
      <c r="J338" s="3">
        <v>1190</v>
      </c>
      <c r="K338" s="3">
        <v>1165</v>
      </c>
      <c r="L338" s="3">
        <v>0.1</v>
      </c>
      <c r="M338" s="5">
        <v>48.959000000000003</v>
      </c>
      <c r="N338" s="5">
        <v>0</v>
      </c>
      <c r="O338" s="5">
        <v>31.69</v>
      </c>
      <c r="P338" s="5">
        <v>1.012</v>
      </c>
      <c r="Q338" s="5">
        <v>0</v>
      </c>
      <c r="R338" s="5">
        <v>0.09</v>
      </c>
      <c r="S338" s="5">
        <v>15.225</v>
      </c>
      <c r="T338" s="5">
        <v>2.7530000000000001</v>
      </c>
      <c r="U338" s="5">
        <v>0.06</v>
      </c>
      <c r="V338" s="5">
        <v>0</v>
      </c>
      <c r="W338" s="5">
        <v>0.05</v>
      </c>
      <c r="X338" s="5">
        <v>99.838999999999999</v>
      </c>
      <c r="Y338" s="5">
        <v>0.75080807659460025</v>
      </c>
      <c r="Z338" s="5"/>
    </row>
    <row r="339" spans="1:26" x14ac:dyDescent="0.25">
      <c r="A339" s="3"/>
      <c r="B339" s="3" t="s">
        <v>30</v>
      </c>
      <c r="C339" s="3" t="s">
        <v>26</v>
      </c>
      <c r="D339" s="3"/>
      <c r="E339" s="3" t="s">
        <v>31</v>
      </c>
      <c r="F339" s="3" t="s">
        <v>134</v>
      </c>
      <c r="G339" s="3" t="s">
        <v>25</v>
      </c>
      <c r="H339" s="3" t="s">
        <v>106</v>
      </c>
      <c r="I339" s="3">
        <v>9</v>
      </c>
      <c r="J339" s="3">
        <v>1190</v>
      </c>
      <c r="K339" s="3">
        <v>1165</v>
      </c>
      <c r="L339" s="3">
        <v>0.1</v>
      </c>
      <c r="M339" s="5">
        <v>52.786000000000001</v>
      </c>
      <c r="N339" s="5">
        <v>9.4E-2</v>
      </c>
      <c r="O339" s="5">
        <v>28.954999999999998</v>
      </c>
      <c r="P339" s="5">
        <v>0.98499999999999999</v>
      </c>
      <c r="Q339" s="5">
        <v>0</v>
      </c>
      <c r="R339" s="5">
        <v>0.113</v>
      </c>
      <c r="S339" s="5">
        <v>12.083</v>
      </c>
      <c r="T339" s="5">
        <v>4.298</v>
      </c>
      <c r="U339" s="5">
        <v>0.13700000000000001</v>
      </c>
      <c r="V339" s="5">
        <v>5.3999999999999999E-2</v>
      </c>
      <c r="W339" s="5">
        <v>0</v>
      </c>
      <c r="X339" s="5">
        <v>99.50500000000001</v>
      </c>
      <c r="Y339" s="5">
        <v>0.60343797961127543</v>
      </c>
      <c r="Z339" s="5"/>
    </row>
    <row r="340" spans="1:26" x14ac:dyDescent="0.25">
      <c r="A340" s="3"/>
      <c r="B340" s="3"/>
      <c r="C340" s="3"/>
      <c r="D340" s="3"/>
      <c r="E340" s="3"/>
      <c r="F340" s="16" t="s">
        <v>27</v>
      </c>
      <c r="G340" s="16"/>
      <c r="H340" s="16" t="s">
        <v>26</v>
      </c>
      <c r="I340" s="16"/>
      <c r="J340" s="16"/>
      <c r="K340" s="16"/>
      <c r="L340" s="16"/>
      <c r="M340" s="6">
        <v>53.643455555555555</v>
      </c>
      <c r="N340" s="6">
        <v>2.0666666666666667E-2</v>
      </c>
      <c r="O340" s="6">
        <v>28.553788888888889</v>
      </c>
      <c r="P340" s="6">
        <v>0.99872222222222229</v>
      </c>
      <c r="Q340" s="6">
        <v>6.7777777777777775E-3</v>
      </c>
      <c r="R340" s="6">
        <v>0.10614444444444443</v>
      </c>
      <c r="S340" s="6">
        <v>12.272377777777777</v>
      </c>
      <c r="T340" s="6">
        <v>4.2449666666666666</v>
      </c>
      <c r="U340" s="6">
        <v>0.1273111111111111</v>
      </c>
      <c r="V340" s="6">
        <v>1.2E-2</v>
      </c>
      <c r="W340" s="6"/>
      <c r="X340" s="6"/>
      <c r="Y340" s="6">
        <v>0.60810239161279434</v>
      </c>
      <c r="Z340" s="5"/>
    </row>
    <row r="341" spans="1:26" x14ac:dyDescent="0.25">
      <c r="A341" s="3"/>
      <c r="B341" s="3"/>
      <c r="C341" s="3"/>
      <c r="D341" s="3"/>
      <c r="E341" s="3"/>
      <c r="F341" s="25" t="s">
        <v>28</v>
      </c>
      <c r="G341" s="25"/>
      <c r="H341" s="25" t="s">
        <v>26</v>
      </c>
      <c r="I341" s="25"/>
      <c r="J341" s="25"/>
      <c r="K341" s="25"/>
      <c r="L341" s="25"/>
      <c r="M341" s="7">
        <v>0.56609870851096011</v>
      </c>
      <c r="N341" s="7">
        <v>3.4252737116907898E-2</v>
      </c>
      <c r="O341" s="7">
        <v>0.52845559757761273</v>
      </c>
      <c r="P341" s="7">
        <v>4.2172229540829879E-2</v>
      </c>
      <c r="Q341" s="7">
        <v>1.7534093773116544E-2</v>
      </c>
      <c r="R341" s="7">
        <v>9.7317921154213803E-3</v>
      </c>
      <c r="S341" s="7">
        <v>0.34288907746448349</v>
      </c>
      <c r="T341" s="7">
        <v>0.12337491641334557</v>
      </c>
      <c r="U341" s="7">
        <v>1.4205847778683103E-2</v>
      </c>
      <c r="V341" s="7">
        <v>2.0512191496766013E-2</v>
      </c>
      <c r="W341" s="7"/>
      <c r="X341" s="7"/>
      <c r="Y341" s="7">
        <v>1.2694895441814388E-2</v>
      </c>
      <c r="Z341" s="5"/>
    </row>
    <row r="342" spans="1:26" x14ac:dyDescent="0.25">
      <c r="A342" s="3"/>
      <c r="B342" s="3"/>
      <c r="C342" s="3"/>
      <c r="D342" s="3"/>
      <c r="E342" s="3"/>
      <c r="F342" s="16" t="s">
        <v>101</v>
      </c>
      <c r="G342" s="16"/>
      <c r="H342" s="16" t="s">
        <v>26</v>
      </c>
      <c r="I342" s="16"/>
      <c r="J342" s="16"/>
      <c r="K342" s="16"/>
      <c r="L342" s="16"/>
      <c r="M342" s="6">
        <v>49.447366666666674</v>
      </c>
      <c r="N342" s="6">
        <v>0</v>
      </c>
      <c r="O342" s="6">
        <v>31.424783333333334</v>
      </c>
      <c r="P342" s="6">
        <v>0.92966666666666653</v>
      </c>
      <c r="Q342" s="6">
        <v>0</v>
      </c>
      <c r="R342" s="6">
        <v>7.5816666666666657E-2</v>
      </c>
      <c r="S342" s="6">
        <v>15.569949999999999</v>
      </c>
      <c r="T342" s="6">
        <v>2.5309666666666666</v>
      </c>
      <c r="U342" s="6">
        <v>5.7683333333333336E-2</v>
      </c>
      <c r="V342" s="6">
        <v>0</v>
      </c>
      <c r="W342" s="6"/>
      <c r="X342" s="6"/>
      <c r="Y342" s="6">
        <v>0.77021213849558956</v>
      </c>
      <c r="Z342" s="5"/>
    </row>
    <row r="343" spans="1:26" x14ac:dyDescent="0.25">
      <c r="A343" s="3"/>
      <c r="B343" s="3"/>
      <c r="C343" s="3"/>
      <c r="D343" s="3"/>
      <c r="E343" s="3"/>
      <c r="F343" s="25" t="s">
        <v>102</v>
      </c>
      <c r="G343" s="25"/>
      <c r="H343" s="25" t="s">
        <v>26</v>
      </c>
      <c r="I343" s="25"/>
      <c r="J343" s="25"/>
      <c r="K343" s="25"/>
      <c r="L343" s="25"/>
      <c r="M343" s="7">
        <v>1.4709374407726068</v>
      </c>
      <c r="N343" s="7">
        <v>0</v>
      </c>
      <c r="O343" s="7">
        <v>0.88677772280694178</v>
      </c>
      <c r="P343" s="7">
        <v>6.6800319360514032E-2</v>
      </c>
      <c r="Q343" s="7">
        <v>0</v>
      </c>
      <c r="R343" s="7">
        <v>2.0045889021609069E-2</v>
      </c>
      <c r="S343" s="7">
        <v>1.0553859213576804</v>
      </c>
      <c r="T343" s="7">
        <v>0.60086918598532568</v>
      </c>
      <c r="U343" s="7">
        <v>2.1414426601398102E-2</v>
      </c>
      <c r="V343" s="7">
        <v>0</v>
      </c>
      <c r="W343" s="7"/>
      <c r="X343" s="7"/>
      <c r="Y343" s="7">
        <v>5.4250739196294973E-2</v>
      </c>
      <c r="Z343" s="5"/>
    </row>
    <row r="344" spans="1:26" x14ac:dyDescent="0.25">
      <c r="A344" s="3"/>
      <c r="B344" s="3" t="s">
        <v>107</v>
      </c>
      <c r="C344" s="3" t="s">
        <v>26</v>
      </c>
      <c r="D344" s="3"/>
      <c r="E344" s="3" t="s">
        <v>31</v>
      </c>
      <c r="F344" s="3" t="s">
        <v>135</v>
      </c>
      <c r="G344" s="3" t="s">
        <v>25</v>
      </c>
      <c r="H344" s="3" t="s">
        <v>109</v>
      </c>
      <c r="I344" s="3">
        <v>9</v>
      </c>
      <c r="J344" s="3">
        <v>1190</v>
      </c>
      <c r="K344" s="3">
        <v>1140</v>
      </c>
      <c r="L344" s="3">
        <v>0.1</v>
      </c>
      <c r="M344" s="5">
        <v>48.953200000000002</v>
      </c>
      <c r="N344" s="5">
        <v>0</v>
      </c>
      <c r="O344" s="5">
        <v>31.1569</v>
      </c>
      <c r="P344" s="5">
        <v>0.90600000000000003</v>
      </c>
      <c r="Q344" s="5">
        <v>0</v>
      </c>
      <c r="R344" s="5">
        <v>8.3000000000000004E-2</v>
      </c>
      <c r="S344" s="5">
        <v>15.1807</v>
      </c>
      <c r="T344" s="5">
        <v>2.6934</v>
      </c>
      <c r="U344" s="5">
        <v>6.0100000000000001E-2</v>
      </c>
      <c r="V344" s="5">
        <v>0</v>
      </c>
      <c r="W344" s="5">
        <v>0</v>
      </c>
      <c r="X344" s="5">
        <v>99.033300000000011</v>
      </c>
      <c r="Y344" s="5">
        <v>0.75427848096071604</v>
      </c>
      <c r="Z344" s="5"/>
    </row>
    <row r="345" spans="1:26" x14ac:dyDescent="0.25">
      <c r="A345" s="3"/>
      <c r="B345" s="3" t="s">
        <v>107</v>
      </c>
      <c r="C345" s="3" t="s">
        <v>26</v>
      </c>
      <c r="D345" s="3"/>
      <c r="E345" s="3" t="s">
        <v>31</v>
      </c>
      <c r="F345" s="3" t="s">
        <v>135</v>
      </c>
      <c r="G345" s="3" t="s">
        <v>25</v>
      </c>
      <c r="H345" s="3" t="s">
        <v>60</v>
      </c>
      <c r="I345" s="3">
        <v>9</v>
      </c>
      <c r="J345" s="3">
        <v>1190</v>
      </c>
      <c r="K345" s="3">
        <v>1140</v>
      </c>
      <c r="L345" s="3">
        <v>0.1</v>
      </c>
      <c r="M345" s="5">
        <v>53.581299999999999</v>
      </c>
      <c r="N345" s="5">
        <v>0</v>
      </c>
      <c r="O345" s="5">
        <v>27.953099999999999</v>
      </c>
      <c r="P345" s="5">
        <v>0.9325</v>
      </c>
      <c r="Q345" s="5">
        <v>0</v>
      </c>
      <c r="R345" s="5">
        <v>0.15179999999999999</v>
      </c>
      <c r="S345" s="5">
        <v>11.603</v>
      </c>
      <c r="T345" s="5">
        <v>4.5768000000000004</v>
      </c>
      <c r="U345" s="5">
        <v>0.14430000000000001</v>
      </c>
      <c r="V345" s="5">
        <v>0</v>
      </c>
      <c r="W345" s="5">
        <v>0</v>
      </c>
      <c r="X345" s="5">
        <v>98.942800000000005</v>
      </c>
      <c r="Y345" s="5">
        <v>0.57850717672452689</v>
      </c>
      <c r="Z345" s="5"/>
    </row>
    <row r="346" spans="1:26" x14ac:dyDescent="0.25">
      <c r="A346" s="3"/>
      <c r="B346" s="3" t="s">
        <v>107</v>
      </c>
      <c r="C346" s="3" t="s">
        <v>26</v>
      </c>
      <c r="D346" s="3"/>
      <c r="E346" s="3" t="s">
        <v>31</v>
      </c>
      <c r="F346" s="3" t="s">
        <v>135</v>
      </c>
      <c r="G346" s="3" t="s">
        <v>25</v>
      </c>
      <c r="H346" s="3" t="s">
        <v>110</v>
      </c>
      <c r="I346" s="3">
        <v>9</v>
      </c>
      <c r="J346" s="3">
        <v>1190</v>
      </c>
      <c r="K346" s="3">
        <v>1140</v>
      </c>
      <c r="L346" s="3">
        <v>0.1</v>
      </c>
      <c r="M346" s="5">
        <v>45.116100000000003</v>
      </c>
      <c r="N346" s="5">
        <v>0</v>
      </c>
      <c r="O346" s="5">
        <v>34.7072</v>
      </c>
      <c r="P346" s="5">
        <v>0.73250000000000004</v>
      </c>
      <c r="Q346" s="5">
        <v>0</v>
      </c>
      <c r="R346" s="5">
        <v>6.0600000000000001E-2</v>
      </c>
      <c r="S346" s="5">
        <v>18.2242</v>
      </c>
      <c r="T346" s="5">
        <v>1.0618000000000001</v>
      </c>
      <c r="U346" s="5">
        <v>1.52E-2</v>
      </c>
      <c r="V346" s="5">
        <v>0</v>
      </c>
      <c r="W346" s="5">
        <v>0</v>
      </c>
      <c r="X346" s="5">
        <v>99.917599999999993</v>
      </c>
      <c r="Y346" s="5">
        <v>0.9038129114143032</v>
      </c>
      <c r="Z346" s="5"/>
    </row>
    <row r="347" spans="1:26" x14ac:dyDescent="0.25">
      <c r="A347" s="3"/>
      <c r="B347" s="3" t="s">
        <v>107</v>
      </c>
      <c r="C347" s="3" t="s">
        <v>26</v>
      </c>
      <c r="D347" s="3"/>
      <c r="E347" s="3" t="s">
        <v>31</v>
      </c>
      <c r="F347" s="3" t="s">
        <v>135</v>
      </c>
      <c r="G347" s="3" t="s">
        <v>25</v>
      </c>
      <c r="H347" s="3" t="s">
        <v>110</v>
      </c>
      <c r="I347" s="3">
        <v>9</v>
      </c>
      <c r="J347" s="3">
        <v>1190</v>
      </c>
      <c r="K347" s="3">
        <v>1140</v>
      </c>
      <c r="L347" s="3">
        <v>0.1</v>
      </c>
      <c r="M347" s="5">
        <v>45.509</v>
      </c>
      <c r="N347" s="5">
        <v>0</v>
      </c>
      <c r="O347" s="5">
        <v>34.418300000000002</v>
      </c>
      <c r="P347" s="5">
        <v>0.78900000000000003</v>
      </c>
      <c r="Q347" s="5">
        <v>0</v>
      </c>
      <c r="R347" s="5">
        <v>8.9800000000000005E-2</v>
      </c>
      <c r="S347" s="5">
        <v>18.139800000000001</v>
      </c>
      <c r="T347" s="5">
        <v>1.2605</v>
      </c>
      <c r="U347" s="5">
        <v>2.3800000000000002E-2</v>
      </c>
      <c r="V347" s="5">
        <v>0</v>
      </c>
      <c r="W347" s="5">
        <v>0</v>
      </c>
      <c r="X347" s="5">
        <v>100.23019999999998</v>
      </c>
      <c r="Y347" s="5">
        <v>0.88707147374785045</v>
      </c>
      <c r="Z347" s="5"/>
    </row>
    <row r="348" spans="1:26" x14ac:dyDescent="0.25">
      <c r="A348" s="3"/>
      <c r="B348" s="3" t="s">
        <v>107</v>
      </c>
      <c r="C348" s="3" t="s">
        <v>26</v>
      </c>
      <c r="D348" s="3"/>
      <c r="E348" s="3" t="s">
        <v>31</v>
      </c>
      <c r="F348" s="3" t="s">
        <v>135</v>
      </c>
      <c r="G348" s="3" t="s">
        <v>25</v>
      </c>
      <c r="H348" s="3" t="s">
        <v>63</v>
      </c>
      <c r="I348" s="3">
        <v>9</v>
      </c>
      <c r="J348" s="3">
        <v>1190</v>
      </c>
      <c r="K348" s="3">
        <v>1140</v>
      </c>
      <c r="L348" s="3">
        <v>0.1</v>
      </c>
      <c r="M348" s="5">
        <v>53.938200000000002</v>
      </c>
      <c r="N348" s="5">
        <v>0</v>
      </c>
      <c r="O348" s="5">
        <v>28.7865</v>
      </c>
      <c r="P348" s="5">
        <v>0.94779999999999998</v>
      </c>
      <c r="Q348" s="5">
        <v>0</v>
      </c>
      <c r="R348" s="5">
        <v>0.16389999999999999</v>
      </c>
      <c r="S348" s="5">
        <v>11.905799999999999</v>
      </c>
      <c r="T348" s="5">
        <v>4.4668999999999999</v>
      </c>
      <c r="U348" s="5">
        <v>0.1246</v>
      </c>
      <c r="V348" s="5">
        <v>0</v>
      </c>
      <c r="W348" s="5">
        <v>0</v>
      </c>
      <c r="X348" s="5">
        <v>100.33369999999999</v>
      </c>
      <c r="Y348" s="5">
        <v>0.59123211056510339</v>
      </c>
      <c r="Z348" s="5"/>
    </row>
    <row r="349" spans="1:26" x14ac:dyDescent="0.25">
      <c r="A349" s="3"/>
      <c r="B349" s="3" t="s">
        <v>107</v>
      </c>
      <c r="C349" s="3" t="s">
        <v>26</v>
      </c>
      <c r="D349" s="3"/>
      <c r="E349" s="3" t="s">
        <v>31</v>
      </c>
      <c r="F349" s="3" t="s">
        <v>135</v>
      </c>
      <c r="G349" s="3" t="s">
        <v>25</v>
      </c>
      <c r="H349" s="3" t="s">
        <v>63</v>
      </c>
      <c r="I349" s="3">
        <v>9</v>
      </c>
      <c r="J349" s="3">
        <v>1190</v>
      </c>
      <c r="K349" s="3">
        <v>1140</v>
      </c>
      <c r="L349" s="3">
        <v>0.1</v>
      </c>
      <c r="M349" s="5">
        <v>54.3125</v>
      </c>
      <c r="N349" s="5">
        <v>0</v>
      </c>
      <c r="O349" s="5">
        <v>28.3489</v>
      </c>
      <c r="P349" s="5">
        <v>1.0012000000000001</v>
      </c>
      <c r="Q349" s="5">
        <v>0</v>
      </c>
      <c r="R349" s="5">
        <v>0.13220000000000001</v>
      </c>
      <c r="S349" s="5">
        <v>11.494</v>
      </c>
      <c r="T349" s="5">
        <v>4.7394999999999996</v>
      </c>
      <c r="U349" s="5">
        <v>0.1419</v>
      </c>
      <c r="V349" s="5">
        <v>0</v>
      </c>
      <c r="W349" s="5">
        <v>0</v>
      </c>
      <c r="X349" s="5">
        <v>100.17020000000001</v>
      </c>
      <c r="Y349" s="5">
        <v>0.56790353763026769</v>
      </c>
      <c r="Z349" s="5"/>
    </row>
    <row r="350" spans="1:26" x14ac:dyDescent="0.25">
      <c r="A350" s="3"/>
      <c r="B350" s="3" t="s">
        <v>107</v>
      </c>
      <c r="C350" s="3" t="s">
        <v>26</v>
      </c>
      <c r="D350" s="3"/>
      <c r="E350" s="3" t="s">
        <v>31</v>
      </c>
      <c r="F350" s="3" t="s">
        <v>135</v>
      </c>
      <c r="G350" s="3" t="s">
        <v>25</v>
      </c>
      <c r="H350" s="3" t="s">
        <v>92</v>
      </c>
      <c r="I350" s="3">
        <v>9</v>
      </c>
      <c r="J350" s="3">
        <v>1190</v>
      </c>
      <c r="K350" s="3">
        <v>1140</v>
      </c>
      <c r="L350" s="3">
        <v>0.1</v>
      </c>
      <c r="M350" s="5">
        <v>47.031599999999997</v>
      </c>
      <c r="N350" s="5">
        <v>0</v>
      </c>
      <c r="O350" s="5">
        <v>32.798099999999998</v>
      </c>
      <c r="P350" s="5">
        <v>1.022</v>
      </c>
      <c r="Q350" s="5">
        <v>0</v>
      </c>
      <c r="R350" s="5">
        <v>9.7900000000000001E-2</v>
      </c>
      <c r="S350" s="5">
        <v>16.546800000000001</v>
      </c>
      <c r="T350" s="5">
        <v>2.0842000000000001</v>
      </c>
      <c r="U350" s="5">
        <v>4.0099999999999997E-2</v>
      </c>
      <c r="V350" s="5">
        <v>0</v>
      </c>
      <c r="W350" s="5">
        <v>0</v>
      </c>
      <c r="X350" s="5">
        <v>99.620699999999999</v>
      </c>
      <c r="Y350" s="5">
        <v>0.812470754538688</v>
      </c>
      <c r="Z350" s="5"/>
    </row>
    <row r="351" spans="1:26" x14ac:dyDescent="0.25">
      <c r="A351" s="3"/>
      <c r="B351" s="3" t="s">
        <v>107</v>
      </c>
      <c r="C351" s="3" t="s">
        <v>26</v>
      </c>
      <c r="D351" s="3"/>
      <c r="E351" s="3" t="s">
        <v>31</v>
      </c>
      <c r="F351" s="3" t="s">
        <v>135</v>
      </c>
      <c r="G351" s="3" t="s">
        <v>25</v>
      </c>
      <c r="H351" s="3" t="s">
        <v>65</v>
      </c>
      <c r="I351" s="3">
        <v>9</v>
      </c>
      <c r="J351" s="3">
        <v>1190</v>
      </c>
      <c r="K351" s="3">
        <v>1140</v>
      </c>
      <c r="L351" s="3">
        <v>0.1</v>
      </c>
      <c r="M351" s="5">
        <v>52.972299999999997</v>
      </c>
      <c r="N351" s="5">
        <v>0</v>
      </c>
      <c r="O351" s="5">
        <v>28.968699999999998</v>
      </c>
      <c r="P351" s="5">
        <v>1.01</v>
      </c>
      <c r="Q351" s="5">
        <v>0</v>
      </c>
      <c r="R351" s="5">
        <v>0.1062</v>
      </c>
      <c r="S351" s="5">
        <v>12.261799999999999</v>
      </c>
      <c r="T351" s="5">
        <v>4.3992000000000004</v>
      </c>
      <c r="U351" s="5">
        <v>0.13089999999999999</v>
      </c>
      <c r="V351" s="5">
        <v>0</v>
      </c>
      <c r="W351" s="5">
        <v>0</v>
      </c>
      <c r="X351" s="5">
        <v>99.849099999999993</v>
      </c>
      <c r="Y351" s="5">
        <v>0.60170977256524882</v>
      </c>
      <c r="Z351" s="5"/>
    </row>
    <row r="352" spans="1:26" x14ac:dyDescent="0.25">
      <c r="A352" s="3"/>
      <c r="B352" s="3" t="s">
        <v>107</v>
      </c>
      <c r="C352" s="3" t="s">
        <v>26</v>
      </c>
      <c r="D352" s="3"/>
      <c r="E352" s="3" t="s">
        <v>31</v>
      </c>
      <c r="F352" s="3" t="s">
        <v>135</v>
      </c>
      <c r="G352" s="3" t="s">
        <v>25</v>
      </c>
      <c r="H352" s="3" t="s">
        <v>65</v>
      </c>
      <c r="I352" s="3">
        <v>9</v>
      </c>
      <c r="J352" s="3">
        <v>1190</v>
      </c>
      <c r="K352" s="3">
        <v>1140</v>
      </c>
      <c r="L352" s="3">
        <v>0.1</v>
      </c>
      <c r="M352" s="5">
        <v>53.8797</v>
      </c>
      <c r="N352" s="5">
        <v>0</v>
      </c>
      <c r="O352" s="5">
        <v>28.682600000000001</v>
      </c>
      <c r="P352" s="5">
        <v>1.0144</v>
      </c>
      <c r="Q352" s="5">
        <v>0</v>
      </c>
      <c r="R352" s="5">
        <v>0.1065</v>
      </c>
      <c r="S352" s="5">
        <v>11.757099999999999</v>
      </c>
      <c r="T352" s="5">
        <v>4.5907999999999998</v>
      </c>
      <c r="U352" s="5">
        <v>0.1168</v>
      </c>
      <c r="V352" s="5">
        <v>0</v>
      </c>
      <c r="W352" s="5">
        <v>0</v>
      </c>
      <c r="X352" s="5">
        <v>100.14789999999998</v>
      </c>
      <c r="Y352" s="5">
        <v>0.58193422755478652</v>
      </c>
      <c r="Z352" s="5"/>
    </row>
    <row r="353" spans="1:26" x14ac:dyDescent="0.25">
      <c r="A353" s="3"/>
      <c r="B353" s="3"/>
      <c r="C353" s="3"/>
      <c r="D353" s="3"/>
      <c r="E353" s="3"/>
      <c r="F353" s="16" t="s">
        <v>27</v>
      </c>
      <c r="G353" s="16"/>
      <c r="H353" s="16" t="s">
        <v>26</v>
      </c>
      <c r="I353" s="16"/>
      <c r="J353" s="16"/>
      <c r="K353" s="16"/>
      <c r="L353" s="16"/>
      <c r="M353" s="6">
        <v>53.736799999999995</v>
      </c>
      <c r="N353" s="6">
        <v>0</v>
      </c>
      <c r="O353" s="6">
        <v>28.54796</v>
      </c>
      <c r="P353" s="6">
        <v>0.98117999999999994</v>
      </c>
      <c r="Q353" s="6">
        <v>0</v>
      </c>
      <c r="R353" s="6">
        <v>0.13211999999999999</v>
      </c>
      <c r="S353" s="6">
        <v>11.80434</v>
      </c>
      <c r="T353" s="6">
        <v>4.5546400000000009</v>
      </c>
      <c r="U353" s="6">
        <v>0.13170000000000001</v>
      </c>
      <c r="V353" s="6">
        <v>0</v>
      </c>
      <c r="W353" s="6"/>
      <c r="X353" s="6"/>
      <c r="Y353" s="6">
        <v>0.58425736500798664</v>
      </c>
      <c r="Z353" s="5"/>
    </row>
    <row r="354" spans="1:26" x14ac:dyDescent="0.25">
      <c r="A354" s="3"/>
      <c r="B354" s="3"/>
      <c r="C354" s="3"/>
      <c r="D354" s="3"/>
      <c r="E354" s="3"/>
      <c r="F354" s="25" t="s">
        <v>28</v>
      </c>
      <c r="G354" s="25"/>
      <c r="H354" s="25" t="s">
        <v>26</v>
      </c>
      <c r="I354" s="25"/>
      <c r="J354" s="25"/>
      <c r="K354" s="25"/>
      <c r="L354" s="25"/>
      <c r="M354" s="7">
        <v>0.50026327068854592</v>
      </c>
      <c r="N354" s="7">
        <v>0</v>
      </c>
      <c r="O354" s="7">
        <v>0.40172587419781658</v>
      </c>
      <c r="P354" s="7">
        <v>3.8140949122957089E-2</v>
      </c>
      <c r="Q354" s="7">
        <v>0</v>
      </c>
      <c r="R354" s="7">
        <v>2.6103199037665871E-2</v>
      </c>
      <c r="S354" s="7">
        <v>0.29943451370875707</v>
      </c>
      <c r="T354" s="7">
        <v>0.13022262860194436</v>
      </c>
      <c r="U354" s="7">
        <v>1.1574325034316258E-2</v>
      </c>
      <c r="V354" s="7">
        <v>0</v>
      </c>
      <c r="W354" s="7"/>
      <c r="X354" s="7"/>
      <c r="Y354" s="7">
        <v>1.2836889303421905E-2</v>
      </c>
      <c r="Z354" s="5"/>
    </row>
    <row r="355" spans="1:26" x14ac:dyDescent="0.25">
      <c r="A355" s="3"/>
      <c r="B355" s="3"/>
      <c r="C355" s="3"/>
      <c r="D355" s="3"/>
      <c r="E355" s="3"/>
      <c r="F355" s="16" t="s">
        <v>101</v>
      </c>
      <c r="G355" s="16"/>
      <c r="H355" s="16" t="s">
        <v>26</v>
      </c>
      <c r="I355" s="16"/>
      <c r="J355" s="16"/>
      <c r="K355" s="16"/>
      <c r="L355" s="16"/>
      <c r="M355" s="6">
        <v>46.652475000000003</v>
      </c>
      <c r="N355" s="6">
        <v>0</v>
      </c>
      <c r="O355" s="6">
        <v>33.270125</v>
      </c>
      <c r="P355" s="6">
        <v>0.86237500000000011</v>
      </c>
      <c r="Q355" s="6">
        <v>0</v>
      </c>
      <c r="R355" s="6">
        <v>8.2824999999999996E-2</v>
      </c>
      <c r="S355" s="6">
        <v>17.022874999999999</v>
      </c>
      <c r="T355" s="6">
        <v>1.7749750000000002</v>
      </c>
      <c r="U355" s="6">
        <v>3.4799999999999998E-2</v>
      </c>
      <c r="V355" s="6">
        <v>0</v>
      </c>
      <c r="W355" s="6"/>
      <c r="X355" s="6"/>
      <c r="Y355" s="6">
        <v>0.83940840516538939</v>
      </c>
      <c r="Z355" s="5"/>
    </row>
    <row r="356" spans="1:26" x14ac:dyDescent="0.25">
      <c r="A356" s="3"/>
      <c r="B356" s="3"/>
      <c r="C356" s="3"/>
      <c r="D356" s="3"/>
      <c r="E356" s="3"/>
      <c r="F356" s="25" t="s">
        <v>102</v>
      </c>
      <c r="G356" s="25"/>
      <c r="H356" s="25" t="s">
        <v>26</v>
      </c>
      <c r="I356" s="25"/>
      <c r="J356" s="25"/>
      <c r="K356" s="25"/>
      <c r="L356" s="25"/>
      <c r="M356" s="7">
        <v>1.7421303536666439</v>
      </c>
      <c r="N356" s="7">
        <v>0</v>
      </c>
      <c r="O356" s="7">
        <v>1.640326988489389</v>
      </c>
      <c r="P356" s="7">
        <v>0.12862696386579725</v>
      </c>
      <c r="Q356" s="7">
        <v>0</v>
      </c>
      <c r="R356" s="7">
        <v>1.6019649392751013E-2</v>
      </c>
      <c r="S356" s="7">
        <v>1.4503975716448694</v>
      </c>
      <c r="T356" s="7">
        <v>0.7555191785564852</v>
      </c>
      <c r="U356" s="7">
        <v>1.9776585482163843E-2</v>
      </c>
      <c r="V356" s="7">
        <v>0</v>
      </c>
      <c r="W356" s="7"/>
      <c r="X356" s="7"/>
      <c r="Y356" s="7">
        <v>6.9263866357195752E-2</v>
      </c>
      <c r="Z356" s="5"/>
    </row>
    <row r="357" spans="1:26" x14ac:dyDescent="0.25">
      <c r="A357" s="3"/>
      <c r="B357" s="3" t="s">
        <v>107</v>
      </c>
      <c r="C357" s="3" t="s">
        <v>26</v>
      </c>
      <c r="D357" s="3"/>
      <c r="E357" s="3" t="s">
        <v>31</v>
      </c>
      <c r="F357" s="3" t="s">
        <v>136</v>
      </c>
      <c r="G357" s="3" t="s">
        <v>25</v>
      </c>
      <c r="H357" s="3" t="s">
        <v>109</v>
      </c>
      <c r="I357" s="3">
        <v>9</v>
      </c>
      <c r="J357" s="3">
        <v>1190</v>
      </c>
      <c r="K357" s="3">
        <v>1140</v>
      </c>
      <c r="L357" s="3">
        <v>0.1</v>
      </c>
      <c r="M357" s="5">
        <v>46.791400000000003</v>
      </c>
      <c r="N357" s="5">
        <v>0</v>
      </c>
      <c r="O357" s="5">
        <v>33.383499999999998</v>
      </c>
      <c r="P357" s="5">
        <v>0.70509999999999995</v>
      </c>
      <c r="Q357" s="5">
        <v>0</v>
      </c>
      <c r="R357" s="5">
        <v>5.6300000000000003E-2</v>
      </c>
      <c r="S357" s="5">
        <v>17.997800000000002</v>
      </c>
      <c r="T357" s="5">
        <v>1.0555000000000001</v>
      </c>
      <c r="U357" s="5">
        <v>5.0999999999999997E-2</v>
      </c>
      <c r="V357" s="5">
        <v>0</v>
      </c>
      <c r="W357" s="5">
        <v>0</v>
      </c>
      <c r="X357" s="5">
        <v>100.0406</v>
      </c>
      <c r="Y357" s="5">
        <v>0.90130903771653026</v>
      </c>
      <c r="Z357" s="5"/>
    </row>
    <row r="358" spans="1:26" x14ac:dyDescent="0.25">
      <c r="A358" s="3"/>
      <c r="B358" s="3" t="s">
        <v>107</v>
      </c>
      <c r="C358" s="3" t="s">
        <v>26</v>
      </c>
      <c r="D358" s="3"/>
      <c r="E358" s="3" t="s">
        <v>31</v>
      </c>
      <c r="F358" s="3" t="s">
        <v>136</v>
      </c>
      <c r="G358" s="3" t="s">
        <v>25</v>
      </c>
      <c r="H358" s="3" t="s">
        <v>109</v>
      </c>
      <c r="I358" s="3">
        <v>9</v>
      </c>
      <c r="J358" s="3">
        <v>1190</v>
      </c>
      <c r="K358" s="3">
        <v>1140</v>
      </c>
      <c r="L358" s="3">
        <v>0.1</v>
      </c>
      <c r="M358" s="5">
        <v>45.999000000000002</v>
      </c>
      <c r="N358" s="5">
        <v>0</v>
      </c>
      <c r="O358" s="5">
        <v>33.568899999999999</v>
      </c>
      <c r="P358" s="5">
        <v>0.77859999999999996</v>
      </c>
      <c r="Q358" s="5">
        <v>0</v>
      </c>
      <c r="R358" s="5">
        <v>3.4799999999999998E-2</v>
      </c>
      <c r="S358" s="5">
        <v>18.221599999999999</v>
      </c>
      <c r="T358" s="5">
        <v>0.97919999999999996</v>
      </c>
      <c r="U358" s="5">
        <v>1.83E-2</v>
      </c>
      <c r="V358" s="5">
        <v>0</v>
      </c>
      <c r="W358" s="5">
        <v>0</v>
      </c>
      <c r="X358" s="5">
        <v>99.600400000000008</v>
      </c>
      <c r="Y358" s="5">
        <v>0.91038319908458132</v>
      </c>
      <c r="Z358" s="5"/>
    </row>
    <row r="359" spans="1:26" x14ac:dyDescent="0.25">
      <c r="A359" s="3"/>
      <c r="B359" s="3" t="s">
        <v>107</v>
      </c>
      <c r="C359" s="3" t="s">
        <v>26</v>
      </c>
      <c r="D359" s="3"/>
      <c r="E359" s="3" t="s">
        <v>31</v>
      </c>
      <c r="F359" s="3" t="s">
        <v>136</v>
      </c>
      <c r="G359" s="3" t="s">
        <v>25</v>
      </c>
      <c r="H359" s="3" t="s">
        <v>60</v>
      </c>
      <c r="I359" s="3">
        <v>9</v>
      </c>
      <c r="J359" s="3">
        <v>1190</v>
      </c>
      <c r="K359" s="3">
        <v>1140</v>
      </c>
      <c r="L359" s="3">
        <v>0.1</v>
      </c>
      <c r="M359" s="5">
        <v>55.645800000000001</v>
      </c>
      <c r="N359" s="5">
        <v>0</v>
      </c>
      <c r="O359" s="5">
        <v>27.183700000000002</v>
      </c>
      <c r="P359" s="5">
        <v>0.93879999999999997</v>
      </c>
      <c r="Q359" s="5">
        <v>0</v>
      </c>
      <c r="R359" s="5">
        <v>0.1283</v>
      </c>
      <c r="S359" s="5">
        <v>11.3988</v>
      </c>
      <c r="T359" s="5">
        <v>4.5799000000000003</v>
      </c>
      <c r="U359" s="5">
        <v>0.13980000000000001</v>
      </c>
      <c r="V359" s="5">
        <v>0</v>
      </c>
      <c r="W359" s="5">
        <v>0</v>
      </c>
      <c r="X359" s="5">
        <v>100.01509999999998</v>
      </c>
      <c r="Y359" s="5">
        <v>0.57416450356075921</v>
      </c>
      <c r="Z359" s="5"/>
    </row>
    <row r="360" spans="1:26" x14ac:dyDescent="0.25">
      <c r="A360" s="3"/>
      <c r="B360" s="3" t="s">
        <v>107</v>
      </c>
      <c r="C360" s="3" t="s">
        <v>26</v>
      </c>
      <c r="D360" s="3"/>
      <c r="E360" s="3" t="s">
        <v>31</v>
      </c>
      <c r="F360" s="3" t="s">
        <v>136</v>
      </c>
      <c r="G360" s="3" t="s">
        <v>25</v>
      </c>
      <c r="H360" s="3" t="s">
        <v>60</v>
      </c>
      <c r="I360" s="3">
        <v>9</v>
      </c>
      <c r="J360" s="3">
        <v>1190</v>
      </c>
      <c r="K360" s="3">
        <v>1140</v>
      </c>
      <c r="L360" s="3">
        <v>0.1</v>
      </c>
      <c r="M360" s="5">
        <v>55.017699999999998</v>
      </c>
      <c r="N360" s="5">
        <v>0</v>
      </c>
      <c r="O360" s="5">
        <v>27.0365</v>
      </c>
      <c r="P360" s="5">
        <v>0.82210000000000005</v>
      </c>
      <c r="Q360" s="5">
        <v>0</v>
      </c>
      <c r="R360" s="5">
        <v>0.11119999999999999</v>
      </c>
      <c r="S360" s="5">
        <v>11.839600000000001</v>
      </c>
      <c r="T360" s="5">
        <v>4.0999999999999996</v>
      </c>
      <c r="U360" s="5">
        <v>0.1216</v>
      </c>
      <c r="V360" s="5">
        <v>0</v>
      </c>
      <c r="W360" s="5">
        <v>0</v>
      </c>
      <c r="X360" s="5">
        <v>99.048699999999997</v>
      </c>
      <c r="Y360" s="5">
        <v>0.61017636691953725</v>
      </c>
      <c r="Z360" s="5"/>
    </row>
    <row r="361" spans="1:26" x14ac:dyDescent="0.25">
      <c r="A361" s="3"/>
      <c r="B361" s="3" t="s">
        <v>107</v>
      </c>
      <c r="C361" s="3" t="s">
        <v>26</v>
      </c>
      <c r="D361" s="3"/>
      <c r="E361" s="3" t="s">
        <v>31</v>
      </c>
      <c r="F361" s="3" t="s">
        <v>136</v>
      </c>
      <c r="G361" s="3" t="s">
        <v>25</v>
      </c>
      <c r="H361" s="3" t="s">
        <v>110</v>
      </c>
      <c r="I361" s="3">
        <v>9</v>
      </c>
      <c r="J361" s="3">
        <v>1190</v>
      </c>
      <c r="K361" s="3">
        <v>1140</v>
      </c>
      <c r="L361" s="3">
        <v>0.1</v>
      </c>
      <c r="M361" s="5">
        <v>50.372799999999998</v>
      </c>
      <c r="N361" s="5">
        <v>0</v>
      </c>
      <c r="O361" s="5">
        <v>31.2973</v>
      </c>
      <c r="P361" s="5">
        <v>0.98429999999999995</v>
      </c>
      <c r="Q361" s="5">
        <v>0</v>
      </c>
      <c r="R361" s="5">
        <v>8.2400000000000001E-2</v>
      </c>
      <c r="S361" s="5">
        <v>15.087999999999999</v>
      </c>
      <c r="T361" s="5">
        <v>2.7970999999999999</v>
      </c>
      <c r="U361" s="5">
        <v>7.4999999999999997E-2</v>
      </c>
      <c r="V361" s="5">
        <v>0</v>
      </c>
      <c r="W361" s="5">
        <v>0</v>
      </c>
      <c r="X361" s="5">
        <v>100.6969</v>
      </c>
      <c r="Y361" s="5">
        <v>0.74549826746271441</v>
      </c>
      <c r="Z361" s="5"/>
    </row>
    <row r="362" spans="1:26" x14ac:dyDescent="0.25">
      <c r="A362" s="3"/>
      <c r="B362" s="3" t="s">
        <v>107</v>
      </c>
      <c r="C362" s="3" t="s">
        <v>26</v>
      </c>
      <c r="D362" s="3"/>
      <c r="E362" s="3" t="s">
        <v>31</v>
      </c>
      <c r="F362" s="3" t="s">
        <v>136</v>
      </c>
      <c r="G362" s="3" t="s">
        <v>25</v>
      </c>
      <c r="H362" s="3" t="s">
        <v>110</v>
      </c>
      <c r="I362" s="3">
        <v>9</v>
      </c>
      <c r="J362" s="3">
        <v>1190</v>
      </c>
      <c r="K362" s="3">
        <v>1140</v>
      </c>
      <c r="L362" s="3">
        <v>0.1</v>
      </c>
      <c r="M362" s="5">
        <v>50.044899999999998</v>
      </c>
      <c r="N362" s="5">
        <v>0</v>
      </c>
      <c r="O362" s="5">
        <v>31.145600000000002</v>
      </c>
      <c r="P362" s="5">
        <v>0.9304</v>
      </c>
      <c r="Q362" s="5">
        <v>0</v>
      </c>
      <c r="R362" s="5">
        <v>9.6600000000000005E-2</v>
      </c>
      <c r="S362" s="5">
        <v>15.197800000000001</v>
      </c>
      <c r="T362" s="5">
        <v>2.8224</v>
      </c>
      <c r="U362" s="5">
        <v>6.7500000000000004E-2</v>
      </c>
      <c r="V362" s="5">
        <v>0</v>
      </c>
      <c r="W362" s="5">
        <v>0</v>
      </c>
      <c r="X362" s="5">
        <v>100.3052</v>
      </c>
      <c r="Y362" s="5">
        <v>0.7455213860924681</v>
      </c>
      <c r="Z362" s="5"/>
    </row>
    <row r="363" spans="1:26" x14ac:dyDescent="0.25">
      <c r="A363" s="3"/>
      <c r="B363" s="3" t="s">
        <v>107</v>
      </c>
      <c r="C363" s="3" t="s">
        <v>26</v>
      </c>
      <c r="D363" s="3"/>
      <c r="E363" s="3" t="s">
        <v>31</v>
      </c>
      <c r="F363" s="3" t="s">
        <v>136</v>
      </c>
      <c r="G363" s="3" t="s">
        <v>25</v>
      </c>
      <c r="H363" s="3" t="s">
        <v>63</v>
      </c>
      <c r="I363" s="3">
        <v>9</v>
      </c>
      <c r="J363" s="3">
        <v>1190</v>
      </c>
      <c r="K363" s="3">
        <v>1140</v>
      </c>
      <c r="L363" s="3">
        <v>0.1</v>
      </c>
      <c r="M363" s="5">
        <v>55.310899999999997</v>
      </c>
      <c r="N363" s="5">
        <v>0</v>
      </c>
      <c r="O363" s="5">
        <v>27.652200000000001</v>
      </c>
      <c r="P363" s="5">
        <v>1.0459000000000001</v>
      </c>
      <c r="Q363" s="5">
        <v>0</v>
      </c>
      <c r="R363" s="5">
        <v>9.7000000000000003E-2</v>
      </c>
      <c r="S363" s="5">
        <v>11.152900000000001</v>
      </c>
      <c r="T363" s="5">
        <v>4.6816000000000004</v>
      </c>
      <c r="U363" s="5">
        <v>0.15340000000000001</v>
      </c>
      <c r="V363" s="5">
        <v>0</v>
      </c>
      <c r="W363" s="5">
        <v>0</v>
      </c>
      <c r="X363" s="5">
        <v>100.0939</v>
      </c>
      <c r="Y363" s="5">
        <v>0.56307382313207088</v>
      </c>
      <c r="Z363" s="5"/>
    </row>
    <row r="364" spans="1:26" x14ac:dyDescent="0.25">
      <c r="A364" s="3"/>
      <c r="B364" s="3" t="s">
        <v>107</v>
      </c>
      <c r="C364" s="3" t="s">
        <v>26</v>
      </c>
      <c r="D364" s="3"/>
      <c r="E364" s="3" t="s">
        <v>31</v>
      </c>
      <c r="F364" s="3" t="s">
        <v>136</v>
      </c>
      <c r="G364" s="3" t="s">
        <v>25</v>
      </c>
      <c r="H364" s="3" t="s">
        <v>63</v>
      </c>
      <c r="I364" s="3">
        <v>9</v>
      </c>
      <c r="J364" s="3">
        <v>1190</v>
      </c>
      <c r="K364" s="3">
        <v>1140</v>
      </c>
      <c r="L364" s="3">
        <v>0.1</v>
      </c>
      <c r="M364" s="5">
        <v>55.527000000000001</v>
      </c>
      <c r="N364" s="5">
        <v>0</v>
      </c>
      <c r="O364" s="5">
        <v>27.242899999999999</v>
      </c>
      <c r="P364" s="5">
        <v>1.0958000000000001</v>
      </c>
      <c r="Q364" s="5">
        <v>0</v>
      </c>
      <c r="R364" s="5">
        <v>0.1166</v>
      </c>
      <c r="S364" s="5">
        <v>10.576499999999999</v>
      </c>
      <c r="T364" s="5">
        <v>5.0259</v>
      </c>
      <c r="U364" s="5">
        <v>0.1426</v>
      </c>
      <c r="V364" s="5">
        <v>0</v>
      </c>
      <c r="W364" s="5">
        <v>0</v>
      </c>
      <c r="X364" s="5">
        <v>99.7273</v>
      </c>
      <c r="Y364" s="5">
        <v>0.53306436856125095</v>
      </c>
      <c r="Z364" s="5"/>
    </row>
    <row r="365" spans="1:26" x14ac:dyDescent="0.25">
      <c r="A365" s="3"/>
      <c r="B365" s="3" t="s">
        <v>107</v>
      </c>
      <c r="C365" s="3" t="s">
        <v>26</v>
      </c>
      <c r="D365" s="3"/>
      <c r="E365" s="3" t="s">
        <v>31</v>
      </c>
      <c r="F365" s="3" t="s">
        <v>136</v>
      </c>
      <c r="G365" s="3" t="s">
        <v>25</v>
      </c>
      <c r="H365" s="3" t="s">
        <v>92</v>
      </c>
      <c r="I365" s="3">
        <v>9</v>
      </c>
      <c r="J365" s="3">
        <v>1190</v>
      </c>
      <c r="K365" s="3">
        <v>1140</v>
      </c>
      <c r="L365" s="3">
        <v>0.1</v>
      </c>
      <c r="M365" s="5">
        <v>44.862299999999998</v>
      </c>
      <c r="N365" s="5">
        <v>0</v>
      </c>
      <c r="O365" s="5">
        <v>34.8215</v>
      </c>
      <c r="P365" s="5">
        <v>0.77559999999999996</v>
      </c>
      <c r="Q365" s="5">
        <v>0</v>
      </c>
      <c r="R365" s="5">
        <v>4.6699999999999998E-2</v>
      </c>
      <c r="S365" s="5">
        <v>17.388500000000001</v>
      </c>
      <c r="T365" s="5">
        <v>1.5541</v>
      </c>
      <c r="U365" s="5">
        <v>2.9600000000000001E-2</v>
      </c>
      <c r="V365" s="5">
        <v>0</v>
      </c>
      <c r="W365" s="5">
        <v>0</v>
      </c>
      <c r="X365" s="5">
        <v>99.478300000000004</v>
      </c>
      <c r="Y365" s="5">
        <v>0.85928640987072136</v>
      </c>
      <c r="Z365" s="5"/>
    </row>
    <row r="366" spans="1:26" x14ac:dyDescent="0.25">
      <c r="A366" s="3"/>
      <c r="B366" s="3" t="s">
        <v>107</v>
      </c>
      <c r="C366" s="3" t="s">
        <v>26</v>
      </c>
      <c r="D366" s="3"/>
      <c r="E366" s="3" t="s">
        <v>31</v>
      </c>
      <c r="F366" s="3" t="s">
        <v>136</v>
      </c>
      <c r="G366" s="3" t="s">
        <v>25</v>
      </c>
      <c r="H366" s="3" t="s">
        <v>92</v>
      </c>
      <c r="I366" s="3">
        <v>9</v>
      </c>
      <c r="J366" s="3">
        <v>1190</v>
      </c>
      <c r="K366" s="3">
        <v>1140</v>
      </c>
      <c r="L366" s="3">
        <v>0.1</v>
      </c>
      <c r="M366" s="5">
        <v>45.323399999999999</v>
      </c>
      <c r="N366" s="5">
        <v>0</v>
      </c>
      <c r="O366" s="5">
        <v>33.843499999999999</v>
      </c>
      <c r="P366" s="5">
        <v>0.8831</v>
      </c>
      <c r="Q366" s="5">
        <v>0</v>
      </c>
      <c r="R366" s="5">
        <v>5.79E-2</v>
      </c>
      <c r="S366" s="5">
        <v>17.005400000000002</v>
      </c>
      <c r="T366" s="5">
        <v>1.6796</v>
      </c>
      <c r="U366" s="5">
        <v>6.93E-2</v>
      </c>
      <c r="V366" s="5">
        <v>0</v>
      </c>
      <c r="W366" s="5">
        <v>0</v>
      </c>
      <c r="X366" s="5">
        <v>98.862200000000001</v>
      </c>
      <c r="Y366" s="5">
        <v>0.84489454521574847</v>
      </c>
      <c r="Z366" s="5"/>
    </row>
    <row r="367" spans="1:26" x14ac:dyDescent="0.25">
      <c r="A367" s="3"/>
      <c r="B367" s="3" t="s">
        <v>107</v>
      </c>
      <c r="C367" s="3" t="s">
        <v>26</v>
      </c>
      <c r="D367" s="3"/>
      <c r="E367" s="3" t="s">
        <v>31</v>
      </c>
      <c r="F367" s="3" t="s">
        <v>136</v>
      </c>
      <c r="G367" s="3" t="s">
        <v>25</v>
      </c>
      <c r="H367" s="3" t="s">
        <v>65</v>
      </c>
      <c r="I367" s="3">
        <v>9</v>
      </c>
      <c r="J367" s="3">
        <v>1190</v>
      </c>
      <c r="K367" s="3">
        <v>1140</v>
      </c>
      <c r="L367" s="3">
        <v>0.1</v>
      </c>
      <c r="M367" s="5">
        <v>53.947400000000002</v>
      </c>
      <c r="N367" s="5">
        <v>0</v>
      </c>
      <c r="O367" s="5">
        <v>28.173100000000002</v>
      </c>
      <c r="P367" s="5">
        <v>1.0547</v>
      </c>
      <c r="Q367" s="5">
        <v>0</v>
      </c>
      <c r="R367" s="5">
        <v>8.09E-2</v>
      </c>
      <c r="S367" s="5">
        <v>11.1534</v>
      </c>
      <c r="T367" s="5">
        <v>4.9462999999999999</v>
      </c>
      <c r="U367" s="5">
        <v>0.1477</v>
      </c>
      <c r="V367" s="5">
        <v>0</v>
      </c>
      <c r="W367" s="5">
        <v>0</v>
      </c>
      <c r="X367" s="5">
        <v>99.503500000000003</v>
      </c>
      <c r="Y367" s="5">
        <v>0.54997380310361643</v>
      </c>
      <c r="Z367" s="5"/>
    </row>
    <row r="368" spans="1:26" x14ac:dyDescent="0.25">
      <c r="A368" s="3"/>
      <c r="B368" s="3" t="s">
        <v>107</v>
      </c>
      <c r="C368" s="3" t="s">
        <v>26</v>
      </c>
      <c r="D368" s="3"/>
      <c r="E368" s="3" t="s">
        <v>31</v>
      </c>
      <c r="F368" s="3" t="s">
        <v>136</v>
      </c>
      <c r="G368" s="3" t="s">
        <v>25</v>
      </c>
      <c r="H368" s="3" t="s">
        <v>65</v>
      </c>
      <c r="I368" s="3">
        <v>9</v>
      </c>
      <c r="J368" s="3">
        <v>1190</v>
      </c>
      <c r="K368" s="3">
        <v>1140</v>
      </c>
      <c r="L368" s="3">
        <v>0.1</v>
      </c>
      <c r="M368" s="5">
        <v>54.598300000000002</v>
      </c>
      <c r="N368" s="5">
        <v>0</v>
      </c>
      <c r="O368" s="5">
        <v>27.864000000000001</v>
      </c>
      <c r="P368" s="5">
        <v>1.0412999999999999</v>
      </c>
      <c r="Q368" s="5">
        <v>0</v>
      </c>
      <c r="R368" s="5">
        <v>0.1157</v>
      </c>
      <c r="S368" s="5">
        <v>10.6449</v>
      </c>
      <c r="T368" s="5">
        <v>5.2310999999999996</v>
      </c>
      <c r="U368" s="5">
        <v>0.13350000000000001</v>
      </c>
      <c r="V368" s="5">
        <v>0</v>
      </c>
      <c r="W368" s="5">
        <v>0</v>
      </c>
      <c r="X368" s="5">
        <v>99.628800000000012</v>
      </c>
      <c r="Y368" s="5">
        <v>0.52515981428950476</v>
      </c>
      <c r="Z368" s="5"/>
    </row>
    <row r="369" spans="1:26" x14ac:dyDescent="0.25">
      <c r="A369" s="3"/>
      <c r="B369" s="3"/>
      <c r="C369" s="3"/>
      <c r="D369" s="3"/>
      <c r="E369" s="3"/>
      <c r="F369" s="16" t="s">
        <v>27</v>
      </c>
      <c r="G369" s="16"/>
      <c r="H369" s="16" t="s">
        <v>26</v>
      </c>
      <c r="I369" s="16"/>
      <c r="J369" s="16"/>
      <c r="K369" s="16"/>
      <c r="L369" s="16"/>
      <c r="M369" s="6">
        <v>55.007849999999998</v>
      </c>
      <c r="N369" s="6">
        <v>0</v>
      </c>
      <c r="O369" s="6">
        <v>27.525400000000001</v>
      </c>
      <c r="P369" s="6">
        <v>0.99976666666666658</v>
      </c>
      <c r="Q369" s="6">
        <v>0</v>
      </c>
      <c r="R369" s="6">
        <v>0.10828333333333334</v>
      </c>
      <c r="S369" s="6">
        <v>11.127683333333332</v>
      </c>
      <c r="T369" s="6">
        <v>4.7607999999999997</v>
      </c>
      <c r="U369" s="6">
        <v>0.13976666666666668</v>
      </c>
      <c r="V369" s="6">
        <v>0</v>
      </c>
      <c r="W369" s="6"/>
      <c r="X369" s="6"/>
      <c r="Y369" s="6">
        <v>0.55926877992778989</v>
      </c>
      <c r="Z369" s="5"/>
    </row>
    <row r="370" spans="1:26" x14ac:dyDescent="0.25">
      <c r="A370" s="3"/>
      <c r="B370" s="3"/>
      <c r="C370" s="3"/>
      <c r="D370" s="3"/>
      <c r="E370" s="3"/>
      <c r="F370" s="25" t="s">
        <v>28</v>
      </c>
      <c r="G370" s="25"/>
      <c r="H370" s="25" t="s">
        <v>26</v>
      </c>
      <c r="I370" s="25"/>
      <c r="J370" s="25"/>
      <c r="K370" s="25"/>
      <c r="L370" s="25"/>
      <c r="M370" s="7">
        <v>0.64198421398037431</v>
      </c>
      <c r="N370" s="7">
        <v>0</v>
      </c>
      <c r="O370" s="7">
        <v>0.44403419688127671</v>
      </c>
      <c r="P370" s="7">
        <v>0.10136641784470174</v>
      </c>
      <c r="Q370" s="7">
        <v>0</v>
      </c>
      <c r="R370" s="7">
        <v>1.6795882431913545E-2</v>
      </c>
      <c r="S370" s="7">
        <v>0.47297137933142108</v>
      </c>
      <c r="T370" s="7">
        <v>0.40038092861673619</v>
      </c>
      <c r="U370" s="7">
        <v>1.1190472137790553E-2</v>
      </c>
      <c r="V370" s="7">
        <v>0</v>
      </c>
      <c r="W370" s="7"/>
      <c r="X370" s="7"/>
      <c r="Y370" s="7">
        <v>3.0868860218028794E-2</v>
      </c>
      <c r="Z370" s="5"/>
    </row>
    <row r="371" spans="1:26" x14ac:dyDescent="0.25">
      <c r="A371" s="3"/>
      <c r="B371" s="3"/>
      <c r="C371" s="3"/>
      <c r="D371" s="3"/>
      <c r="E371" s="3"/>
      <c r="F371" s="16" t="s">
        <v>101</v>
      </c>
      <c r="G371" s="16"/>
      <c r="H371" s="16" t="s">
        <v>26</v>
      </c>
      <c r="I371" s="16"/>
      <c r="J371" s="16"/>
      <c r="K371" s="16"/>
      <c r="L371" s="16"/>
      <c r="M371" s="6">
        <v>47.232300000000002</v>
      </c>
      <c r="N371" s="6">
        <v>0</v>
      </c>
      <c r="O371" s="6">
        <v>33.01005</v>
      </c>
      <c r="P371" s="6">
        <v>0.84284999999999999</v>
      </c>
      <c r="Q371" s="6">
        <v>0</v>
      </c>
      <c r="R371" s="6">
        <v>6.2450000000000006E-2</v>
      </c>
      <c r="S371" s="6">
        <v>16.816516666666669</v>
      </c>
      <c r="T371" s="6">
        <v>1.8146500000000001</v>
      </c>
      <c r="U371" s="6">
        <v>5.1783333333333327E-2</v>
      </c>
      <c r="V371" s="6">
        <v>0</v>
      </c>
      <c r="W371" s="6"/>
      <c r="X371" s="6"/>
      <c r="Y371" s="6">
        <v>0.83448214090712725</v>
      </c>
      <c r="Z371" s="5"/>
    </row>
    <row r="372" spans="1:26" x14ac:dyDescent="0.25">
      <c r="A372" s="3"/>
      <c r="B372" s="3"/>
      <c r="C372" s="3"/>
      <c r="D372" s="3"/>
      <c r="E372" s="3"/>
      <c r="F372" s="25" t="s">
        <v>102</v>
      </c>
      <c r="G372" s="25"/>
      <c r="H372" s="25" t="s">
        <v>26</v>
      </c>
      <c r="I372" s="25"/>
      <c r="J372" s="25"/>
      <c r="K372" s="25"/>
      <c r="L372" s="25"/>
      <c r="M372" s="7">
        <v>2.3979024133604763</v>
      </c>
      <c r="N372" s="7">
        <v>0</v>
      </c>
      <c r="O372" s="7">
        <v>1.4722401023610239</v>
      </c>
      <c r="P372" s="7">
        <v>0.10669475619729328</v>
      </c>
      <c r="Q372" s="7">
        <v>0</v>
      </c>
      <c r="R372" s="7">
        <v>2.2957939803039801E-2</v>
      </c>
      <c r="S372" s="7">
        <v>1.3667878290600435</v>
      </c>
      <c r="T372" s="7">
        <v>0.81745682393628583</v>
      </c>
      <c r="U372" s="7">
        <v>2.3266750238627378E-2</v>
      </c>
      <c r="V372" s="7">
        <v>0</v>
      </c>
      <c r="W372" s="7"/>
      <c r="X372" s="7"/>
      <c r="Y372" s="7">
        <v>7.3188278190297051E-2</v>
      </c>
      <c r="Z372" s="5"/>
    </row>
    <row r="373" spans="1:26" x14ac:dyDescent="0.25">
      <c r="A373" s="3"/>
      <c r="B373" s="3" t="s">
        <v>107</v>
      </c>
      <c r="C373" s="3" t="s">
        <v>26</v>
      </c>
      <c r="D373" s="3"/>
      <c r="E373" s="3" t="s">
        <v>31</v>
      </c>
      <c r="F373" s="3" t="s">
        <v>137</v>
      </c>
      <c r="G373" s="3" t="s">
        <v>25</v>
      </c>
      <c r="H373" s="3" t="s">
        <v>109</v>
      </c>
      <c r="I373" s="3">
        <v>9</v>
      </c>
      <c r="J373" s="3">
        <v>1190</v>
      </c>
      <c r="K373" s="3">
        <v>1120</v>
      </c>
      <c r="L373" s="3">
        <v>0.1</v>
      </c>
      <c r="M373" s="5">
        <v>44.338099999999997</v>
      </c>
      <c r="N373" s="5">
        <v>0</v>
      </c>
      <c r="O373" s="5">
        <v>34.948500000000003</v>
      </c>
      <c r="P373" s="5">
        <v>0.77449999999999997</v>
      </c>
      <c r="Q373" s="5">
        <v>0</v>
      </c>
      <c r="R373" s="5">
        <v>6.5100000000000005E-2</v>
      </c>
      <c r="S373" s="5">
        <v>17.863900000000001</v>
      </c>
      <c r="T373" s="5">
        <v>1.3553999999999999</v>
      </c>
      <c r="U373" s="5">
        <v>4.2999999999999997E-2</v>
      </c>
      <c r="V373" s="5">
        <v>0</v>
      </c>
      <c r="W373" s="5">
        <v>0</v>
      </c>
      <c r="X373" s="5">
        <v>99.388500000000008</v>
      </c>
      <c r="Y373" s="5">
        <v>0.87706693663402147</v>
      </c>
      <c r="Z373" s="5"/>
    </row>
    <row r="374" spans="1:26" x14ac:dyDescent="0.25">
      <c r="A374" s="3"/>
      <c r="B374" s="3" t="s">
        <v>107</v>
      </c>
      <c r="C374" s="3" t="s">
        <v>26</v>
      </c>
      <c r="D374" s="3"/>
      <c r="E374" s="3" t="s">
        <v>31</v>
      </c>
      <c r="F374" s="3" t="s">
        <v>137</v>
      </c>
      <c r="G374" s="3" t="s">
        <v>25</v>
      </c>
      <c r="H374" s="3" t="s">
        <v>109</v>
      </c>
      <c r="I374" s="3">
        <v>9</v>
      </c>
      <c r="J374" s="3">
        <v>1190</v>
      </c>
      <c r="K374" s="3">
        <v>1120</v>
      </c>
      <c r="L374" s="3">
        <v>0.1</v>
      </c>
      <c r="M374" s="5">
        <v>47.103499999999997</v>
      </c>
      <c r="N374" s="5">
        <v>0</v>
      </c>
      <c r="O374" s="5">
        <v>32.897199999999998</v>
      </c>
      <c r="P374" s="5">
        <v>2.5293000000000001</v>
      </c>
      <c r="Q374" s="5">
        <v>0</v>
      </c>
      <c r="R374" s="5">
        <v>0.47489999999999999</v>
      </c>
      <c r="S374" s="5">
        <v>16.431699999999999</v>
      </c>
      <c r="T374" s="5">
        <v>1.913</v>
      </c>
      <c r="U374" s="5">
        <v>0.1835</v>
      </c>
      <c r="V374" s="5">
        <v>0</v>
      </c>
      <c r="W374" s="5">
        <v>0</v>
      </c>
      <c r="X374" s="5">
        <v>101.53309999999999</v>
      </c>
      <c r="Y374" s="5">
        <v>0.81701504718486784</v>
      </c>
      <c r="Z374" s="5"/>
    </row>
    <row r="375" spans="1:26" x14ac:dyDescent="0.25">
      <c r="A375" s="3"/>
      <c r="B375" s="3" t="s">
        <v>107</v>
      </c>
      <c r="C375" s="3" t="s">
        <v>26</v>
      </c>
      <c r="D375" s="3"/>
      <c r="E375" s="3" t="s">
        <v>31</v>
      </c>
      <c r="F375" s="3" t="s">
        <v>137</v>
      </c>
      <c r="G375" s="3" t="s">
        <v>25</v>
      </c>
      <c r="H375" s="3" t="s">
        <v>60</v>
      </c>
      <c r="I375" s="3">
        <v>9</v>
      </c>
      <c r="J375" s="3">
        <v>1190</v>
      </c>
      <c r="K375" s="3">
        <v>1120</v>
      </c>
      <c r="L375" s="3">
        <v>0.1</v>
      </c>
      <c r="M375" s="5">
        <v>52.1753</v>
      </c>
      <c r="N375" s="5">
        <v>0</v>
      </c>
      <c r="O375" s="5">
        <v>29.189</v>
      </c>
      <c r="P375" s="5">
        <v>1.1344000000000001</v>
      </c>
      <c r="Q375" s="5">
        <v>0</v>
      </c>
      <c r="R375" s="5">
        <v>9.1700000000000004E-2</v>
      </c>
      <c r="S375" s="5">
        <v>11.378299999999999</v>
      </c>
      <c r="T375" s="5">
        <v>5.0613000000000001</v>
      </c>
      <c r="U375" s="5">
        <v>0.1598</v>
      </c>
      <c r="V375" s="5">
        <v>0</v>
      </c>
      <c r="W375" s="5">
        <v>0</v>
      </c>
      <c r="X375" s="5">
        <v>99.189800000000005</v>
      </c>
      <c r="Y375" s="5">
        <v>0.54895284775382824</v>
      </c>
      <c r="Z375" s="5"/>
    </row>
    <row r="376" spans="1:26" x14ac:dyDescent="0.25">
      <c r="A376" s="3"/>
      <c r="B376" s="3" t="s">
        <v>107</v>
      </c>
      <c r="C376" s="3" t="s">
        <v>26</v>
      </c>
      <c r="D376" s="3"/>
      <c r="E376" s="3" t="s">
        <v>31</v>
      </c>
      <c r="F376" s="3" t="s">
        <v>137</v>
      </c>
      <c r="G376" s="3" t="s">
        <v>25</v>
      </c>
      <c r="H376" s="3" t="s">
        <v>60</v>
      </c>
      <c r="I376" s="3">
        <v>9</v>
      </c>
      <c r="J376" s="3">
        <v>1190</v>
      </c>
      <c r="K376" s="3">
        <v>1120</v>
      </c>
      <c r="L376" s="3">
        <v>0.1</v>
      </c>
      <c r="M376" s="5">
        <v>53.184800000000003</v>
      </c>
      <c r="N376" s="5">
        <v>0</v>
      </c>
      <c r="O376" s="5">
        <v>28.557400000000001</v>
      </c>
      <c r="P376" s="5">
        <v>1.1665000000000001</v>
      </c>
      <c r="Q376" s="5">
        <v>0</v>
      </c>
      <c r="R376" s="5">
        <v>0.1011</v>
      </c>
      <c r="S376" s="5">
        <v>11.417899999999999</v>
      </c>
      <c r="T376" s="5">
        <v>4.9852999999999996</v>
      </c>
      <c r="U376" s="5">
        <v>0.1482</v>
      </c>
      <c r="V376" s="5">
        <v>0</v>
      </c>
      <c r="W376" s="5">
        <v>0</v>
      </c>
      <c r="X376" s="5">
        <v>99.561199999999999</v>
      </c>
      <c r="Y376" s="5">
        <v>0.55384910006864718</v>
      </c>
      <c r="Z376" s="5"/>
    </row>
    <row r="377" spans="1:26" x14ac:dyDescent="0.25">
      <c r="A377" s="3"/>
      <c r="B377" s="3" t="s">
        <v>107</v>
      </c>
      <c r="C377" s="3" t="s">
        <v>26</v>
      </c>
      <c r="D377" s="3"/>
      <c r="E377" s="3" t="s">
        <v>31</v>
      </c>
      <c r="F377" s="3" t="s">
        <v>137</v>
      </c>
      <c r="G377" s="3" t="s">
        <v>25</v>
      </c>
      <c r="H377" s="3" t="s">
        <v>110</v>
      </c>
      <c r="I377" s="3">
        <v>9</v>
      </c>
      <c r="J377" s="3">
        <v>1190</v>
      </c>
      <c r="K377" s="3">
        <v>1120</v>
      </c>
      <c r="L377" s="3">
        <v>0.1</v>
      </c>
      <c r="M377" s="5">
        <v>48.835799999999999</v>
      </c>
      <c r="N377" s="5">
        <v>0</v>
      </c>
      <c r="O377" s="5">
        <v>31.707599999999999</v>
      </c>
      <c r="P377" s="5">
        <v>0.9748</v>
      </c>
      <c r="Q377" s="5">
        <v>0</v>
      </c>
      <c r="R377" s="5">
        <v>4.82E-2</v>
      </c>
      <c r="S377" s="5">
        <v>15.7499</v>
      </c>
      <c r="T377" s="5">
        <v>2.4517000000000002</v>
      </c>
      <c r="U377" s="5">
        <v>5.8700000000000002E-2</v>
      </c>
      <c r="V377" s="5">
        <v>0</v>
      </c>
      <c r="W377" s="5">
        <v>0</v>
      </c>
      <c r="X377" s="5">
        <v>99.826699999999988</v>
      </c>
      <c r="Y377" s="5">
        <v>0.77753155377037086</v>
      </c>
      <c r="Z377" s="5"/>
    </row>
    <row r="378" spans="1:26" x14ac:dyDescent="0.25">
      <c r="A378" s="3"/>
      <c r="B378" s="3" t="s">
        <v>107</v>
      </c>
      <c r="C378" s="3" t="s">
        <v>26</v>
      </c>
      <c r="D378" s="3"/>
      <c r="E378" s="3" t="s">
        <v>31</v>
      </c>
      <c r="F378" s="3" t="s">
        <v>137</v>
      </c>
      <c r="G378" s="3" t="s">
        <v>25</v>
      </c>
      <c r="H378" s="3" t="s">
        <v>110</v>
      </c>
      <c r="I378" s="3">
        <v>9</v>
      </c>
      <c r="J378" s="3">
        <v>1190</v>
      </c>
      <c r="K378" s="3">
        <v>1120</v>
      </c>
      <c r="L378" s="3">
        <v>0.1</v>
      </c>
      <c r="M378" s="5">
        <v>48.887900000000002</v>
      </c>
      <c r="N378" s="5">
        <v>0</v>
      </c>
      <c r="O378" s="5">
        <v>31.572700000000001</v>
      </c>
      <c r="P378" s="5">
        <v>0.93759999999999999</v>
      </c>
      <c r="Q378" s="5">
        <v>0</v>
      </c>
      <c r="R378" s="5">
        <v>8.5800000000000001E-2</v>
      </c>
      <c r="S378" s="5">
        <v>15.5974</v>
      </c>
      <c r="T378" s="5">
        <v>2.4733999999999998</v>
      </c>
      <c r="U378" s="5">
        <v>7.5499999999999998E-2</v>
      </c>
      <c r="V378" s="5">
        <v>0</v>
      </c>
      <c r="W378" s="5">
        <v>0</v>
      </c>
      <c r="X378" s="5">
        <v>99.630300000000005</v>
      </c>
      <c r="Y378" s="5">
        <v>0.77356335098550266</v>
      </c>
      <c r="Z378" s="5"/>
    </row>
    <row r="379" spans="1:26" x14ac:dyDescent="0.25">
      <c r="A379" s="3"/>
      <c r="B379" s="3" t="s">
        <v>107</v>
      </c>
      <c r="C379" s="3" t="s">
        <v>26</v>
      </c>
      <c r="D379" s="3"/>
      <c r="E379" s="3" t="s">
        <v>31</v>
      </c>
      <c r="F379" s="3" t="s">
        <v>137</v>
      </c>
      <c r="G379" s="3" t="s">
        <v>25</v>
      </c>
      <c r="H379" s="3" t="s">
        <v>63</v>
      </c>
      <c r="I379" s="3">
        <v>9</v>
      </c>
      <c r="J379" s="3">
        <v>1190</v>
      </c>
      <c r="K379" s="3">
        <v>1120</v>
      </c>
      <c r="L379" s="3">
        <v>0.1</v>
      </c>
      <c r="M379" s="5">
        <v>53.5471</v>
      </c>
      <c r="N379" s="5">
        <v>0</v>
      </c>
      <c r="O379" s="5">
        <v>28.204899999999999</v>
      </c>
      <c r="P379" s="5">
        <v>1.0434000000000001</v>
      </c>
      <c r="Q379" s="5">
        <v>0</v>
      </c>
      <c r="R379" s="5">
        <v>0.1149</v>
      </c>
      <c r="S379" s="5">
        <v>12.031499999999999</v>
      </c>
      <c r="T379" s="5">
        <v>4.4071999999999996</v>
      </c>
      <c r="U379" s="5">
        <v>0.12770000000000001</v>
      </c>
      <c r="V379" s="5">
        <v>0</v>
      </c>
      <c r="W379" s="5">
        <v>0</v>
      </c>
      <c r="X379" s="5">
        <v>99.476700000000008</v>
      </c>
      <c r="Y379" s="5">
        <v>0.59684117324225283</v>
      </c>
      <c r="Z379" s="5"/>
    </row>
    <row r="380" spans="1:26" x14ac:dyDescent="0.25">
      <c r="A380" s="3"/>
      <c r="B380" s="3" t="s">
        <v>107</v>
      </c>
      <c r="C380" s="3" t="s">
        <v>26</v>
      </c>
      <c r="D380" s="3"/>
      <c r="E380" s="3" t="s">
        <v>31</v>
      </c>
      <c r="F380" s="3" t="s">
        <v>137</v>
      </c>
      <c r="G380" s="3" t="s">
        <v>25</v>
      </c>
      <c r="H380" s="3" t="s">
        <v>63</v>
      </c>
      <c r="I380" s="3">
        <v>9</v>
      </c>
      <c r="J380" s="3">
        <v>1190</v>
      </c>
      <c r="K380" s="3">
        <v>1120</v>
      </c>
      <c r="L380" s="3">
        <v>0.1</v>
      </c>
      <c r="M380" s="5">
        <v>54.643999999999998</v>
      </c>
      <c r="N380" s="5">
        <v>0</v>
      </c>
      <c r="O380" s="5">
        <v>27.5457</v>
      </c>
      <c r="P380" s="5">
        <v>1.1778</v>
      </c>
      <c r="Q380" s="5">
        <v>0</v>
      </c>
      <c r="R380" s="5">
        <v>0.11210000000000001</v>
      </c>
      <c r="S380" s="5">
        <v>11.778499999999999</v>
      </c>
      <c r="T380" s="5">
        <v>4.6769999999999996</v>
      </c>
      <c r="U380" s="5">
        <v>0.13800000000000001</v>
      </c>
      <c r="V380" s="5">
        <v>0</v>
      </c>
      <c r="W380" s="5">
        <v>0</v>
      </c>
      <c r="X380" s="5">
        <v>100.07310000000001</v>
      </c>
      <c r="Y380" s="5">
        <v>0.57720452202306982</v>
      </c>
      <c r="Z380" s="5"/>
    </row>
    <row r="381" spans="1:26" x14ac:dyDescent="0.25">
      <c r="A381" s="3"/>
      <c r="B381" s="3" t="s">
        <v>107</v>
      </c>
      <c r="C381" s="3" t="s">
        <v>26</v>
      </c>
      <c r="D381" s="3"/>
      <c r="E381" s="3" t="s">
        <v>31</v>
      </c>
      <c r="F381" s="3" t="s">
        <v>137</v>
      </c>
      <c r="G381" s="3" t="s">
        <v>25</v>
      </c>
      <c r="H381" s="3" t="s">
        <v>92</v>
      </c>
      <c r="I381" s="3">
        <v>9</v>
      </c>
      <c r="J381" s="3">
        <v>1190</v>
      </c>
      <c r="K381" s="3">
        <v>1120</v>
      </c>
      <c r="L381" s="3">
        <v>0.1</v>
      </c>
      <c r="M381" s="5">
        <v>49.9861</v>
      </c>
      <c r="N381" s="5">
        <v>0</v>
      </c>
      <c r="O381" s="5">
        <v>31.052</v>
      </c>
      <c r="P381" s="5">
        <v>0.90669999999999995</v>
      </c>
      <c r="Q381" s="5">
        <v>0</v>
      </c>
      <c r="R381" s="5">
        <v>9.4799999999999995E-2</v>
      </c>
      <c r="S381" s="5">
        <v>14.7857</v>
      </c>
      <c r="T381" s="5">
        <v>2.9293999999999998</v>
      </c>
      <c r="U381" s="5">
        <v>5.2400000000000002E-2</v>
      </c>
      <c r="V381" s="5">
        <v>0</v>
      </c>
      <c r="W381" s="5">
        <v>0</v>
      </c>
      <c r="X381" s="5">
        <v>99.80710000000002</v>
      </c>
      <c r="Y381" s="5">
        <v>0.73381774368740893</v>
      </c>
      <c r="Z381" s="5"/>
    </row>
    <row r="382" spans="1:26" x14ac:dyDescent="0.25">
      <c r="A382" s="3"/>
      <c r="B382" s="3" t="s">
        <v>107</v>
      </c>
      <c r="C382" s="3" t="s">
        <v>26</v>
      </c>
      <c r="D382" s="3"/>
      <c r="E382" s="3" t="s">
        <v>31</v>
      </c>
      <c r="F382" s="3" t="s">
        <v>137</v>
      </c>
      <c r="G382" s="3" t="s">
        <v>25</v>
      </c>
      <c r="H382" s="3" t="s">
        <v>92</v>
      </c>
      <c r="I382" s="3">
        <v>9</v>
      </c>
      <c r="J382" s="3">
        <v>1190</v>
      </c>
      <c r="K382" s="3">
        <v>1120</v>
      </c>
      <c r="L382" s="3">
        <v>0.1</v>
      </c>
      <c r="M382" s="5">
        <v>50.084299999999999</v>
      </c>
      <c r="N382" s="5">
        <v>0</v>
      </c>
      <c r="O382" s="5">
        <v>31.1172</v>
      </c>
      <c r="P382" s="5">
        <v>0.88170000000000004</v>
      </c>
      <c r="Q382" s="5">
        <v>0</v>
      </c>
      <c r="R382" s="5">
        <v>9.5000000000000001E-2</v>
      </c>
      <c r="S382" s="5">
        <v>14.932700000000001</v>
      </c>
      <c r="T382" s="5">
        <v>3.0135999999999998</v>
      </c>
      <c r="U382" s="5">
        <v>7.0999999999999994E-2</v>
      </c>
      <c r="V382" s="5">
        <v>0</v>
      </c>
      <c r="W382" s="5">
        <v>0</v>
      </c>
      <c r="X382" s="5">
        <v>100.19549999999998</v>
      </c>
      <c r="Y382" s="5">
        <v>0.72947342446838304</v>
      </c>
      <c r="Z382" s="5"/>
    </row>
    <row r="383" spans="1:26" x14ac:dyDescent="0.25">
      <c r="A383" s="3"/>
      <c r="B383" s="3" t="s">
        <v>107</v>
      </c>
      <c r="C383" s="3" t="s">
        <v>26</v>
      </c>
      <c r="D383" s="3"/>
      <c r="E383" s="3" t="s">
        <v>31</v>
      </c>
      <c r="F383" s="3" t="s">
        <v>137</v>
      </c>
      <c r="G383" s="3" t="s">
        <v>25</v>
      </c>
      <c r="H383" s="3" t="s">
        <v>65</v>
      </c>
      <c r="I383" s="3">
        <v>9</v>
      </c>
      <c r="J383" s="3">
        <v>1190</v>
      </c>
      <c r="K383" s="3">
        <v>1120</v>
      </c>
      <c r="L383" s="3">
        <v>0.1</v>
      </c>
      <c r="M383" s="5">
        <v>55.746400000000001</v>
      </c>
      <c r="N383" s="5">
        <v>0</v>
      </c>
      <c r="O383" s="5">
        <v>27.357900000000001</v>
      </c>
      <c r="P383" s="5">
        <v>1.0752999999999999</v>
      </c>
      <c r="Q383" s="5">
        <v>0</v>
      </c>
      <c r="R383" s="5">
        <v>0.12</v>
      </c>
      <c r="S383" s="5">
        <v>10.861800000000001</v>
      </c>
      <c r="T383" s="5">
        <v>5.1571999999999996</v>
      </c>
      <c r="U383" s="5">
        <v>0.155</v>
      </c>
      <c r="V383" s="5">
        <v>0</v>
      </c>
      <c r="W383" s="5">
        <v>0</v>
      </c>
      <c r="X383" s="5">
        <v>100.4736</v>
      </c>
      <c r="Y383" s="5">
        <v>0.53300023777246808</v>
      </c>
      <c r="Z383" s="5"/>
    </row>
    <row r="384" spans="1:26" x14ac:dyDescent="0.25">
      <c r="A384" s="3"/>
      <c r="B384" s="3" t="s">
        <v>107</v>
      </c>
      <c r="C384" s="3" t="s">
        <v>26</v>
      </c>
      <c r="D384" s="3"/>
      <c r="E384" s="3" t="s">
        <v>31</v>
      </c>
      <c r="F384" s="3" t="s">
        <v>137</v>
      </c>
      <c r="G384" s="3" t="s">
        <v>25</v>
      </c>
      <c r="H384" s="3" t="s">
        <v>65</v>
      </c>
      <c r="I384" s="3">
        <v>9</v>
      </c>
      <c r="J384" s="3">
        <v>1190</v>
      </c>
      <c r="K384" s="3">
        <v>1120</v>
      </c>
      <c r="L384" s="3">
        <v>0.1</v>
      </c>
      <c r="M384" s="5">
        <v>55.447899999999997</v>
      </c>
      <c r="N384" s="5">
        <v>0</v>
      </c>
      <c r="O384" s="5">
        <v>27.396999999999998</v>
      </c>
      <c r="P384" s="5">
        <v>0.92190000000000005</v>
      </c>
      <c r="Q384" s="5">
        <v>0</v>
      </c>
      <c r="R384" s="5">
        <v>0.111</v>
      </c>
      <c r="S384" s="5">
        <v>10.6107</v>
      </c>
      <c r="T384" s="5">
        <v>5.3147000000000002</v>
      </c>
      <c r="U384" s="5">
        <v>0.15459999999999999</v>
      </c>
      <c r="V384" s="5">
        <v>0</v>
      </c>
      <c r="W384" s="5">
        <v>0</v>
      </c>
      <c r="X384" s="5">
        <v>99.957799999999992</v>
      </c>
      <c r="Y384" s="5">
        <v>0.51982576780171208</v>
      </c>
      <c r="Z384" s="5"/>
    </row>
    <row r="385" spans="1:26" x14ac:dyDescent="0.25">
      <c r="A385" s="3"/>
      <c r="B385" s="3"/>
      <c r="C385" s="3"/>
      <c r="D385" s="3"/>
      <c r="E385" s="3"/>
      <c r="F385" s="16" t="s">
        <v>27</v>
      </c>
      <c r="G385" s="16"/>
      <c r="H385" s="16" t="s">
        <v>26</v>
      </c>
      <c r="I385" s="16"/>
      <c r="J385" s="16"/>
      <c r="K385" s="16"/>
      <c r="L385" s="16"/>
      <c r="M385" s="6">
        <v>54.124249999999996</v>
      </c>
      <c r="N385" s="6">
        <v>0</v>
      </c>
      <c r="O385" s="6">
        <v>28.041983333333331</v>
      </c>
      <c r="P385" s="6">
        <v>1.0865500000000001</v>
      </c>
      <c r="Q385" s="6">
        <v>0</v>
      </c>
      <c r="R385" s="6">
        <v>0.10846666666666666</v>
      </c>
      <c r="S385" s="6">
        <v>11.346449999999999</v>
      </c>
      <c r="T385" s="6">
        <v>4.9337833333333334</v>
      </c>
      <c r="U385" s="6">
        <v>0.14721666666666666</v>
      </c>
      <c r="V385" s="6">
        <v>0</v>
      </c>
      <c r="W385" s="6"/>
      <c r="X385" s="6"/>
      <c r="Y385" s="6">
        <v>0.55494560811032967</v>
      </c>
      <c r="Z385" s="5"/>
    </row>
    <row r="386" spans="1:26" x14ac:dyDescent="0.25">
      <c r="A386" s="3"/>
      <c r="B386" s="3"/>
      <c r="C386" s="3"/>
      <c r="D386" s="3"/>
      <c r="E386" s="3"/>
      <c r="F386" s="25" t="s">
        <v>28</v>
      </c>
      <c r="G386" s="25"/>
      <c r="H386" s="25" t="s">
        <v>26</v>
      </c>
      <c r="I386" s="25"/>
      <c r="J386" s="25"/>
      <c r="K386" s="25"/>
      <c r="L386" s="25"/>
      <c r="M386" s="7">
        <v>1.3905131811672977</v>
      </c>
      <c r="N386" s="7">
        <v>0</v>
      </c>
      <c r="O386" s="7">
        <v>0.74001541447909513</v>
      </c>
      <c r="P386" s="7">
        <v>9.6027386718581478E-2</v>
      </c>
      <c r="Q386" s="7">
        <v>0</v>
      </c>
      <c r="R386" s="7">
        <v>1.0289930352857916E-2</v>
      </c>
      <c r="S386" s="7">
        <v>0.53633831021100831</v>
      </c>
      <c r="T386" s="7">
        <v>0.33381272244578514</v>
      </c>
      <c r="U386" s="7">
        <v>1.2167566176794212E-2</v>
      </c>
      <c r="V386" s="7">
        <v>0</v>
      </c>
      <c r="W386" s="7"/>
      <c r="X386" s="7"/>
      <c r="Y386" s="7">
        <v>2.8294224129467197E-2</v>
      </c>
      <c r="Z386" s="5"/>
    </row>
    <row r="387" spans="1:26" x14ac:dyDescent="0.25">
      <c r="A387" s="3"/>
      <c r="B387" s="3"/>
      <c r="C387" s="3"/>
      <c r="D387" s="3"/>
      <c r="E387" s="3"/>
      <c r="F387" s="16" t="s">
        <v>101</v>
      </c>
      <c r="G387" s="16"/>
      <c r="H387" s="16" t="s">
        <v>26</v>
      </c>
      <c r="I387" s="16"/>
      <c r="J387" s="16"/>
      <c r="K387" s="16"/>
      <c r="L387" s="16"/>
      <c r="M387" s="6">
        <v>48.205950000000001</v>
      </c>
      <c r="N387" s="6">
        <v>0</v>
      </c>
      <c r="O387" s="6">
        <v>32.215866666666663</v>
      </c>
      <c r="P387" s="6">
        <v>1.1674333333333333</v>
      </c>
      <c r="Q387" s="6">
        <v>0</v>
      </c>
      <c r="R387" s="6">
        <v>0.14396666666666666</v>
      </c>
      <c r="S387" s="6">
        <v>15.893549999999999</v>
      </c>
      <c r="T387" s="6">
        <v>2.3560833333333333</v>
      </c>
      <c r="U387" s="6">
        <v>8.0683333333333343E-2</v>
      </c>
      <c r="V387" s="6">
        <v>0</v>
      </c>
      <c r="W387" s="6"/>
      <c r="X387" s="6"/>
      <c r="Y387" s="6">
        <v>0.78474467612175902</v>
      </c>
      <c r="Z387" s="5"/>
    </row>
    <row r="388" spans="1:26" x14ac:dyDescent="0.25">
      <c r="A388" s="3"/>
      <c r="B388" s="3"/>
      <c r="C388" s="3"/>
      <c r="D388" s="3"/>
      <c r="E388" s="3"/>
      <c r="F388" s="25" t="s">
        <v>102</v>
      </c>
      <c r="G388" s="25"/>
      <c r="H388" s="25" t="s">
        <v>26</v>
      </c>
      <c r="I388" s="25"/>
      <c r="J388" s="25"/>
      <c r="K388" s="25"/>
      <c r="L388" s="25"/>
      <c r="M388" s="7">
        <v>2.1787408838593003</v>
      </c>
      <c r="N388" s="7">
        <v>0</v>
      </c>
      <c r="O388" s="7">
        <v>1.4943327924751799</v>
      </c>
      <c r="P388" s="7">
        <v>0.67061670025929609</v>
      </c>
      <c r="Q388" s="7">
        <v>0</v>
      </c>
      <c r="R388" s="7">
        <v>0.16316037100554373</v>
      </c>
      <c r="S388" s="7">
        <v>1.1340889766680566</v>
      </c>
      <c r="T388" s="7">
        <v>0.62954203804564635</v>
      </c>
      <c r="U388" s="7">
        <v>5.1759343761939879E-2</v>
      </c>
      <c r="V388" s="7">
        <v>0</v>
      </c>
      <c r="W388" s="7"/>
      <c r="X388" s="7"/>
      <c r="Y388" s="7">
        <v>5.5480251454021433E-2</v>
      </c>
      <c r="Z388" s="5"/>
    </row>
    <row r="389" spans="1:26" x14ac:dyDescent="0.25">
      <c r="A389" s="3"/>
      <c r="B389" s="3" t="s">
        <v>30</v>
      </c>
      <c r="C389" s="3" t="s">
        <v>26</v>
      </c>
      <c r="D389" s="3"/>
      <c r="E389" s="3" t="s">
        <v>31</v>
      </c>
      <c r="F389" s="3" t="s">
        <v>138</v>
      </c>
      <c r="G389" s="3" t="s">
        <v>25</v>
      </c>
      <c r="H389" s="3" t="s">
        <v>32</v>
      </c>
      <c r="I389" s="3">
        <v>9</v>
      </c>
      <c r="J389" s="3">
        <v>1190</v>
      </c>
      <c r="K389" s="3">
        <v>1120</v>
      </c>
      <c r="L389" s="3">
        <v>0.1</v>
      </c>
      <c r="M389" s="5">
        <v>53.365000000000002</v>
      </c>
      <c r="N389" s="5">
        <v>1.7999999999999999E-2</v>
      </c>
      <c r="O389" s="5">
        <v>28.928000000000001</v>
      </c>
      <c r="P389" s="5">
        <v>0.878</v>
      </c>
      <c r="Q389" s="5">
        <v>4.2000000000000003E-2</v>
      </c>
      <c r="R389" s="5">
        <v>0.11700000000000001</v>
      </c>
      <c r="S389" s="5">
        <v>11.993</v>
      </c>
      <c r="T389" s="5">
        <v>4.41</v>
      </c>
      <c r="U389" s="5">
        <v>0.13100000000000001</v>
      </c>
      <c r="V389" s="5">
        <v>1.4999999999999999E-2</v>
      </c>
      <c r="W389" s="5">
        <v>0</v>
      </c>
      <c r="X389" s="5">
        <v>99.897000000000006</v>
      </c>
      <c r="Y389" s="5">
        <v>0.59580333588453294</v>
      </c>
      <c r="Z389" s="5"/>
    </row>
    <row r="390" spans="1:26" x14ac:dyDescent="0.25">
      <c r="A390" s="3"/>
      <c r="B390" s="3" t="s">
        <v>30</v>
      </c>
      <c r="C390" s="3" t="s">
        <v>26</v>
      </c>
      <c r="D390" s="3"/>
      <c r="E390" s="3" t="s">
        <v>31</v>
      </c>
      <c r="F390" s="3" t="s">
        <v>138</v>
      </c>
      <c r="G390" s="3" t="s">
        <v>25</v>
      </c>
      <c r="H390" s="3" t="s">
        <v>34</v>
      </c>
      <c r="I390" s="3">
        <v>9</v>
      </c>
      <c r="J390" s="3">
        <v>1190</v>
      </c>
      <c r="K390" s="3">
        <v>1120</v>
      </c>
      <c r="L390" s="3">
        <v>0.1</v>
      </c>
      <c r="M390" s="5">
        <v>54.069000000000003</v>
      </c>
      <c r="N390" s="5">
        <v>6.2E-2</v>
      </c>
      <c r="O390" s="5">
        <v>28.442</v>
      </c>
      <c r="P390" s="5">
        <v>0.89</v>
      </c>
      <c r="Q390" s="5">
        <v>2.1999999999999999E-2</v>
      </c>
      <c r="R390" s="5">
        <v>0.13400000000000001</v>
      </c>
      <c r="S390" s="5">
        <v>11.382</v>
      </c>
      <c r="T390" s="5">
        <v>4.6349999999999998</v>
      </c>
      <c r="U390" s="5">
        <v>0.14599999999999999</v>
      </c>
      <c r="V390" s="5">
        <v>3.5000000000000003E-2</v>
      </c>
      <c r="W390" s="5">
        <v>0</v>
      </c>
      <c r="X390" s="5">
        <v>99.817000000000021</v>
      </c>
      <c r="Y390" s="5">
        <v>0.57072268925154945</v>
      </c>
      <c r="Z390" s="5"/>
    </row>
    <row r="391" spans="1:26" x14ac:dyDescent="0.25">
      <c r="A391" s="3"/>
      <c r="B391" s="3" t="s">
        <v>30</v>
      </c>
      <c r="C391" s="3" t="s">
        <v>26</v>
      </c>
      <c r="D391" s="3"/>
      <c r="E391" s="3" t="s">
        <v>31</v>
      </c>
      <c r="F391" s="3" t="s">
        <v>138</v>
      </c>
      <c r="G391" s="3" t="s">
        <v>25</v>
      </c>
      <c r="H391" s="3" t="s">
        <v>35</v>
      </c>
      <c r="I391" s="3">
        <v>9</v>
      </c>
      <c r="J391" s="3">
        <v>1190</v>
      </c>
      <c r="K391" s="3">
        <v>1120</v>
      </c>
      <c r="L391" s="3">
        <v>0.1</v>
      </c>
      <c r="M391" s="5">
        <v>54.8</v>
      </c>
      <c r="N391" s="5">
        <v>4.5999999999999999E-2</v>
      </c>
      <c r="O391" s="5">
        <v>28.003</v>
      </c>
      <c r="P391" s="5">
        <v>0.96399999999999997</v>
      </c>
      <c r="Q391" s="5">
        <v>2.5000000000000001E-2</v>
      </c>
      <c r="R391" s="5">
        <v>0.13800000000000001</v>
      </c>
      <c r="S391" s="5">
        <v>11.176</v>
      </c>
      <c r="T391" s="5">
        <v>4.7919999999999998</v>
      </c>
      <c r="U391" s="5">
        <v>0.157</v>
      </c>
      <c r="V391" s="5">
        <v>0</v>
      </c>
      <c r="W391" s="5">
        <v>0</v>
      </c>
      <c r="X391" s="5">
        <v>100.101</v>
      </c>
      <c r="Y391" s="5">
        <v>0.55784236826113354</v>
      </c>
      <c r="Z391" s="5"/>
    </row>
    <row r="392" spans="1:26" x14ac:dyDescent="0.25">
      <c r="A392" s="3"/>
      <c r="B392" s="3" t="s">
        <v>30</v>
      </c>
      <c r="C392" s="3" t="s">
        <v>26</v>
      </c>
      <c r="D392" s="3"/>
      <c r="E392" s="3" t="s">
        <v>31</v>
      </c>
      <c r="F392" s="3" t="s">
        <v>138</v>
      </c>
      <c r="G392" s="3" t="s">
        <v>25</v>
      </c>
      <c r="H392" s="3" t="s">
        <v>103</v>
      </c>
      <c r="I392" s="3">
        <v>9</v>
      </c>
      <c r="J392" s="3">
        <v>1190</v>
      </c>
      <c r="K392" s="3">
        <v>1120</v>
      </c>
      <c r="L392" s="3">
        <v>0.1</v>
      </c>
      <c r="M392" s="5">
        <v>49.805</v>
      </c>
      <c r="N392" s="5">
        <v>0</v>
      </c>
      <c r="O392" s="5">
        <v>31.506</v>
      </c>
      <c r="P392" s="5">
        <v>0.82799999999999996</v>
      </c>
      <c r="Q392" s="5">
        <v>4.2999999999999997E-2</v>
      </c>
      <c r="R392" s="5">
        <v>0.12</v>
      </c>
      <c r="S392" s="5">
        <v>14.785</v>
      </c>
      <c r="T392" s="5">
        <v>2.9889999999999999</v>
      </c>
      <c r="U392" s="5">
        <v>6.6000000000000003E-2</v>
      </c>
      <c r="V392" s="5">
        <v>0.02</v>
      </c>
      <c r="W392" s="5">
        <v>4.0000000000000001E-3</v>
      </c>
      <c r="X392" s="5">
        <v>100.16600000000003</v>
      </c>
      <c r="Y392" s="5">
        <v>0.72931846401739664</v>
      </c>
      <c r="Z392" s="5"/>
    </row>
    <row r="393" spans="1:26" x14ac:dyDescent="0.25">
      <c r="A393" s="3"/>
      <c r="B393" s="3" t="s">
        <v>30</v>
      </c>
      <c r="C393" s="3" t="s">
        <v>26</v>
      </c>
      <c r="D393" s="3"/>
      <c r="E393" s="3" t="s">
        <v>31</v>
      </c>
      <c r="F393" s="3" t="s">
        <v>138</v>
      </c>
      <c r="G393" s="3" t="s">
        <v>25</v>
      </c>
      <c r="H393" s="3" t="s">
        <v>104</v>
      </c>
      <c r="I393" s="3">
        <v>9</v>
      </c>
      <c r="J393" s="3">
        <v>1190</v>
      </c>
      <c r="K393" s="3">
        <v>1120</v>
      </c>
      <c r="L393" s="3">
        <v>0.1</v>
      </c>
      <c r="M393" s="5">
        <v>53.767000000000003</v>
      </c>
      <c r="N393" s="5">
        <v>0.105</v>
      </c>
      <c r="O393" s="5">
        <v>28.847000000000001</v>
      </c>
      <c r="P393" s="5">
        <v>0.90800000000000003</v>
      </c>
      <c r="Q393" s="5">
        <v>6.0000000000000001E-3</v>
      </c>
      <c r="R393" s="5">
        <v>0.13300000000000001</v>
      </c>
      <c r="S393" s="5">
        <v>11.821</v>
      </c>
      <c r="T393" s="5">
        <v>4.55</v>
      </c>
      <c r="U393" s="5">
        <v>0.14899999999999999</v>
      </c>
      <c r="V393" s="5">
        <v>3.5000000000000003E-2</v>
      </c>
      <c r="W393" s="5">
        <v>0</v>
      </c>
      <c r="X393" s="5">
        <v>100.32099999999998</v>
      </c>
      <c r="Y393" s="5">
        <v>0.58427546592501589</v>
      </c>
      <c r="Z393" s="5"/>
    </row>
    <row r="394" spans="1:26" x14ac:dyDescent="0.25">
      <c r="A394" s="3"/>
      <c r="B394" s="3" t="s">
        <v>30</v>
      </c>
      <c r="C394" s="3" t="s">
        <v>26</v>
      </c>
      <c r="D394" s="3"/>
      <c r="E394" s="3" t="s">
        <v>31</v>
      </c>
      <c r="F394" s="3" t="s">
        <v>138</v>
      </c>
      <c r="G394" s="3" t="s">
        <v>25</v>
      </c>
      <c r="H394" s="3" t="s">
        <v>100</v>
      </c>
      <c r="I394" s="3">
        <v>9</v>
      </c>
      <c r="J394" s="3">
        <v>1190</v>
      </c>
      <c r="K394" s="3">
        <v>1120</v>
      </c>
      <c r="L394" s="3">
        <v>0.1</v>
      </c>
      <c r="M394" s="5">
        <v>46.438000000000002</v>
      </c>
      <c r="N394" s="5">
        <v>0</v>
      </c>
      <c r="O394" s="5">
        <v>33.817999999999998</v>
      </c>
      <c r="P394" s="5">
        <v>0.86699999999999999</v>
      </c>
      <c r="Q394" s="5">
        <v>0</v>
      </c>
      <c r="R394" s="5">
        <v>8.5999999999999993E-2</v>
      </c>
      <c r="S394" s="5">
        <v>17.446999999999999</v>
      </c>
      <c r="T394" s="5">
        <v>1.671</v>
      </c>
      <c r="U394" s="5">
        <v>3.4000000000000002E-2</v>
      </c>
      <c r="V394" s="5">
        <v>0</v>
      </c>
      <c r="W394" s="5">
        <v>0</v>
      </c>
      <c r="X394" s="5">
        <v>100.36100000000002</v>
      </c>
      <c r="Y394" s="5">
        <v>0.85060624391605355</v>
      </c>
      <c r="Z394" s="5"/>
    </row>
    <row r="395" spans="1:26" x14ac:dyDescent="0.25">
      <c r="A395" s="3"/>
      <c r="B395" s="3" t="s">
        <v>30</v>
      </c>
      <c r="C395" s="3" t="s">
        <v>26</v>
      </c>
      <c r="D395" s="3"/>
      <c r="E395" s="3" t="s">
        <v>31</v>
      </c>
      <c r="F395" s="3" t="s">
        <v>138</v>
      </c>
      <c r="G395" s="3" t="s">
        <v>25</v>
      </c>
      <c r="H395" s="3" t="s">
        <v>99</v>
      </c>
      <c r="I395" s="3">
        <v>9</v>
      </c>
      <c r="J395" s="3">
        <v>1190</v>
      </c>
      <c r="K395" s="3">
        <v>1120</v>
      </c>
      <c r="L395" s="3">
        <v>0.1</v>
      </c>
      <c r="M395" s="5">
        <v>54.2</v>
      </c>
      <c r="N395" s="5">
        <v>6.6000000000000003E-2</v>
      </c>
      <c r="O395" s="5">
        <v>28.204999999999998</v>
      </c>
      <c r="P395" s="5">
        <v>0.90200000000000002</v>
      </c>
      <c r="Q395" s="5">
        <v>5.0000000000000001E-3</v>
      </c>
      <c r="R395" s="5">
        <v>0.123</v>
      </c>
      <c r="S395" s="5">
        <v>11.285</v>
      </c>
      <c r="T395" s="5">
        <v>4.8129999999999997</v>
      </c>
      <c r="U395" s="5">
        <v>0.13800000000000001</v>
      </c>
      <c r="V395" s="5">
        <v>3.5000000000000003E-2</v>
      </c>
      <c r="W395" s="5">
        <v>4.3999999999999997E-2</v>
      </c>
      <c r="X395" s="5">
        <v>99.816000000000003</v>
      </c>
      <c r="Y395" s="5">
        <v>0.55980760138429575</v>
      </c>
      <c r="Z395" s="5"/>
    </row>
    <row r="396" spans="1:26" x14ac:dyDescent="0.25">
      <c r="A396" s="3"/>
      <c r="B396" s="3" t="s">
        <v>30</v>
      </c>
      <c r="C396" s="3" t="s">
        <v>26</v>
      </c>
      <c r="D396" s="3"/>
      <c r="E396" s="3" t="s">
        <v>31</v>
      </c>
      <c r="F396" s="3" t="s">
        <v>138</v>
      </c>
      <c r="G396" s="3" t="s">
        <v>25</v>
      </c>
      <c r="H396" s="3" t="s">
        <v>38</v>
      </c>
      <c r="I396" s="3">
        <v>9</v>
      </c>
      <c r="J396" s="3">
        <v>1190</v>
      </c>
      <c r="K396" s="3">
        <v>1120</v>
      </c>
      <c r="L396" s="3">
        <v>0.1</v>
      </c>
      <c r="M396" s="5">
        <v>53.567</v>
      </c>
      <c r="N396" s="5">
        <v>5.1999999999999998E-2</v>
      </c>
      <c r="O396" s="5">
        <v>28.402999999999999</v>
      </c>
      <c r="P396" s="5">
        <v>0.83199999999999996</v>
      </c>
      <c r="Q396" s="5">
        <v>0</v>
      </c>
      <c r="R396" s="5">
        <v>0.128</v>
      </c>
      <c r="S396" s="5">
        <v>11.443</v>
      </c>
      <c r="T396" s="5">
        <v>4.4800000000000004</v>
      </c>
      <c r="U396" s="5">
        <v>0.14799999999999999</v>
      </c>
      <c r="V396" s="5">
        <v>2.5000000000000001E-2</v>
      </c>
      <c r="W396" s="5">
        <v>0</v>
      </c>
      <c r="X396" s="5">
        <v>99.077999999999989</v>
      </c>
      <c r="Y396" s="5">
        <v>0.5800962889584933</v>
      </c>
      <c r="Z396" s="5"/>
    </row>
    <row r="397" spans="1:26" x14ac:dyDescent="0.25">
      <c r="A397" s="3"/>
      <c r="B397" s="3" t="s">
        <v>30</v>
      </c>
      <c r="C397" s="3" t="s">
        <v>26</v>
      </c>
      <c r="D397" s="3"/>
      <c r="E397" s="3" t="s">
        <v>31</v>
      </c>
      <c r="F397" s="3" t="s">
        <v>138</v>
      </c>
      <c r="G397" s="3" t="s">
        <v>25</v>
      </c>
      <c r="H397" s="3" t="s">
        <v>39</v>
      </c>
      <c r="I397" s="3">
        <v>9</v>
      </c>
      <c r="J397" s="3">
        <v>1190</v>
      </c>
      <c r="K397" s="3">
        <v>1120</v>
      </c>
      <c r="L397" s="3">
        <v>0.1</v>
      </c>
      <c r="M397" s="5">
        <v>53.704999999999998</v>
      </c>
      <c r="N397" s="5">
        <v>0.09</v>
      </c>
      <c r="O397" s="5">
        <v>28.603000000000002</v>
      </c>
      <c r="P397" s="5">
        <v>0.77900000000000003</v>
      </c>
      <c r="Q397" s="5">
        <v>1.2E-2</v>
      </c>
      <c r="R397" s="5">
        <v>0.128</v>
      </c>
      <c r="S397" s="5">
        <v>11.493</v>
      </c>
      <c r="T397" s="5">
        <v>4.4420000000000002</v>
      </c>
      <c r="U397" s="5">
        <v>0.124</v>
      </c>
      <c r="V397" s="5">
        <v>4.9000000000000002E-2</v>
      </c>
      <c r="W397" s="5">
        <v>5.0000000000000001E-3</v>
      </c>
      <c r="X397" s="5">
        <v>99.429999999999978</v>
      </c>
      <c r="Y397" s="5">
        <v>0.5840325847226796</v>
      </c>
      <c r="Z397" s="5"/>
    </row>
    <row r="398" spans="1:26" x14ac:dyDescent="0.25">
      <c r="A398" s="3"/>
      <c r="B398" s="3" t="s">
        <v>30</v>
      </c>
      <c r="C398" s="3" t="s">
        <v>26</v>
      </c>
      <c r="D398" s="3"/>
      <c r="E398" s="3" t="s">
        <v>31</v>
      </c>
      <c r="F398" s="3" t="s">
        <v>138</v>
      </c>
      <c r="G398" s="3" t="s">
        <v>25</v>
      </c>
      <c r="H398" s="3" t="s">
        <v>40</v>
      </c>
      <c r="I398" s="3">
        <v>9</v>
      </c>
      <c r="J398" s="3">
        <v>1190</v>
      </c>
      <c r="K398" s="3">
        <v>1120</v>
      </c>
      <c r="L398" s="3">
        <v>0.1</v>
      </c>
      <c r="M398" s="5">
        <v>55.220999999999997</v>
      </c>
      <c r="N398" s="5">
        <v>4.2999999999999997E-2</v>
      </c>
      <c r="O398" s="5">
        <v>27.934999999999999</v>
      </c>
      <c r="P398" s="5">
        <v>0.92500000000000004</v>
      </c>
      <c r="Q398" s="5">
        <v>1.0999999999999999E-2</v>
      </c>
      <c r="R398" s="5">
        <v>0.123</v>
      </c>
      <c r="S398" s="5">
        <v>10.829000000000001</v>
      </c>
      <c r="T398" s="5">
        <v>4.8470000000000004</v>
      </c>
      <c r="U398" s="5">
        <v>0.189</v>
      </c>
      <c r="V398" s="5">
        <v>0.02</v>
      </c>
      <c r="W398" s="5">
        <v>0</v>
      </c>
      <c r="X398" s="5">
        <v>100.14299999999997</v>
      </c>
      <c r="Y398" s="5">
        <v>0.54623060623617248</v>
      </c>
      <c r="Z398" s="5"/>
    </row>
    <row r="399" spans="1:26" x14ac:dyDescent="0.25">
      <c r="A399" s="3"/>
      <c r="B399" s="3" t="s">
        <v>30</v>
      </c>
      <c r="C399" s="3" t="s">
        <v>26</v>
      </c>
      <c r="D399" s="3"/>
      <c r="E399" s="3" t="s">
        <v>31</v>
      </c>
      <c r="F399" s="3" t="s">
        <v>138</v>
      </c>
      <c r="G399" s="3" t="s">
        <v>25</v>
      </c>
      <c r="H399" s="3" t="s">
        <v>41</v>
      </c>
      <c r="I399" s="3">
        <v>9</v>
      </c>
      <c r="J399" s="3">
        <v>1190</v>
      </c>
      <c r="K399" s="3">
        <v>1120</v>
      </c>
      <c r="L399" s="3">
        <v>0.1</v>
      </c>
      <c r="M399" s="5">
        <v>55.194000000000003</v>
      </c>
      <c r="N399" s="5">
        <v>8.5999999999999993E-2</v>
      </c>
      <c r="O399" s="5">
        <v>28.268000000000001</v>
      </c>
      <c r="P399" s="5">
        <v>0.78100000000000003</v>
      </c>
      <c r="Q399" s="5">
        <v>5.0000000000000001E-3</v>
      </c>
      <c r="R399" s="5">
        <v>0.11700000000000001</v>
      </c>
      <c r="S399" s="5">
        <v>10.887</v>
      </c>
      <c r="T399" s="5">
        <v>4.7779999999999996</v>
      </c>
      <c r="U399" s="5">
        <v>0.16500000000000001</v>
      </c>
      <c r="V399" s="5">
        <v>7.9000000000000001E-2</v>
      </c>
      <c r="W399" s="5">
        <v>0</v>
      </c>
      <c r="X399" s="5">
        <v>100.36000000000001</v>
      </c>
      <c r="Y399" s="5">
        <v>0.55181257878265522</v>
      </c>
      <c r="Z399" s="5"/>
    </row>
    <row r="400" spans="1:26" x14ac:dyDescent="0.25">
      <c r="A400" s="3"/>
      <c r="B400" s="3" t="s">
        <v>30</v>
      </c>
      <c r="C400" s="3" t="s">
        <v>26</v>
      </c>
      <c r="D400" s="3"/>
      <c r="E400" s="3" t="s">
        <v>31</v>
      </c>
      <c r="F400" s="3" t="s">
        <v>138</v>
      </c>
      <c r="G400" s="3" t="s">
        <v>25</v>
      </c>
      <c r="H400" s="3" t="s">
        <v>42</v>
      </c>
      <c r="I400" s="3">
        <v>9</v>
      </c>
      <c r="J400" s="3">
        <v>1190</v>
      </c>
      <c r="K400" s="3">
        <v>1120</v>
      </c>
      <c r="L400" s="3">
        <v>0.1</v>
      </c>
      <c r="M400" s="5">
        <v>55.112000000000002</v>
      </c>
      <c r="N400" s="5">
        <v>5.8999999999999997E-2</v>
      </c>
      <c r="O400" s="5">
        <v>27.600999999999999</v>
      </c>
      <c r="P400" s="5">
        <v>0.874</v>
      </c>
      <c r="Q400" s="5">
        <v>2.9000000000000001E-2</v>
      </c>
      <c r="R400" s="5">
        <v>0.13500000000000001</v>
      </c>
      <c r="S400" s="5">
        <v>10.486000000000001</v>
      </c>
      <c r="T400" s="5">
        <v>4.9720000000000004</v>
      </c>
      <c r="U400" s="5">
        <v>0.17</v>
      </c>
      <c r="V400" s="5">
        <v>0.03</v>
      </c>
      <c r="W400" s="5">
        <v>0</v>
      </c>
      <c r="X400" s="5">
        <v>99.467999999999989</v>
      </c>
      <c r="Y400" s="5">
        <v>0.53267546017050293</v>
      </c>
      <c r="Z400" s="5"/>
    </row>
    <row r="401" spans="1:26" x14ac:dyDescent="0.25">
      <c r="A401" s="3"/>
      <c r="B401" s="3"/>
      <c r="C401" s="3"/>
      <c r="D401" s="3"/>
      <c r="E401" s="3"/>
      <c r="F401" s="16" t="s">
        <v>27</v>
      </c>
      <c r="G401" s="16"/>
      <c r="H401" s="16" t="s">
        <v>26</v>
      </c>
      <c r="I401" s="16"/>
      <c r="J401" s="16"/>
      <c r="K401" s="16"/>
      <c r="L401" s="16"/>
      <c r="M401" s="6">
        <v>54.3</v>
      </c>
      <c r="N401" s="6">
        <v>6.2700000000000006E-2</v>
      </c>
      <c r="O401" s="6">
        <v>28.323500000000003</v>
      </c>
      <c r="P401" s="6">
        <v>0.87329999999999985</v>
      </c>
      <c r="Q401" s="6">
        <v>1.5699999999999999E-2</v>
      </c>
      <c r="R401" s="6">
        <v>0.12759999999999999</v>
      </c>
      <c r="S401" s="6">
        <v>11.279500000000001</v>
      </c>
      <c r="T401" s="6">
        <v>4.6718999999999999</v>
      </c>
      <c r="U401" s="6">
        <v>0.1517</v>
      </c>
      <c r="V401" s="6">
        <v>3.2299999999999995E-2</v>
      </c>
      <c r="W401" s="6">
        <v>4.8999999999999998E-3</v>
      </c>
      <c r="X401" s="6"/>
      <c r="Y401" s="6">
        <v>0.56632989795770317</v>
      </c>
      <c r="Z401" s="5"/>
    </row>
    <row r="402" spans="1:26" x14ac:dyDescent="0.25">
      <c r="A402" s="3"/>
      <c r="B402" s="3"/>
      <c r="C402" s="3"/>
      <c r="D402" s="3"/>
      <c r="E402" s="3"/>
      <c r="F402" s="25" t="s">
        <v>28</v>
      </c>
      <c r="G402" s="25"/>
      <c r="H402" s="25" t="s">
        <v>26</v>
      </c>
      <c r="I402" s="25"/>
      <c r="J402" s="25"/>
      <c r="K402" s="25"/>
      <c r="L402" s="25"/>
      <c r="M402" s="7">
        <v>0.72032477243100346</v>
      </c>
      <c r="N402" s="7">
        <v>2.556494996409471E-2</v>
      </c>
      <c r="O402" s="7">
        <v>0.41240978811533308</v>
      </c>
      <c r="P402" s="7">
        <v>5.995007181906549E-2</v>
      </c>
      <c r="Q402" s="7">
        <v>1.3333749993489788E-2</v>
      </c>
      <c r="R402" s="7">
        <v>7.4565407529229022E-3</v>
      </c>
      <c r="S402" s="7">
        <v>0.45734942877410462</v>
      </c>
      <c r="T402" s="7">
        <v>0.19459442152561537</v>
      </c>
      <c r="U402" s="7">
        <v>1.9345111354896062E-2</v>
      </c>
      <c r="V402" s="7">
        <v>2.1171521752895654E-2</v>
      </c>
      <c r="W402" s="7">
        <v>1.3827910583711158E-2</v>
      </c>
      <c r="X402" s="7"/>
      <c r="Y402" s="7">
        <v>1.9930033137020173E-2</v>
      </c>
      <c r="Z402" s="5"/>
    </row>
    <row r="403" spans="1:26" x14ac:dyDescent="0.25">
      <c r="A403" s="3"/>
      <c r="B403" s="3"/>
      <c r="C403" s="3"/>
      <c r="D403" s="3"/>
      <c r="E403" s="3"/>
      <c r="F403" s="16" t="s">
        <v>101</v>
      </c>
      <c r="G403" s="16"/>
      <c r="H403" s="16" t="s">
        <v>26</v>
      </c>
      <c r="I403" s="16"/>
      <c r="J403" s="16"/>
      <c r="K403" s="16"/>
      <c r="L403" s="16"/>
      <c r="M403" s="6">
        <v>48.121499999999997</v>
      </c>
      <c r="N403" s="6">
        <v>0</v>
      </c>
      <c r="O403" s="6">
        <v>32.661999999999999</v>
      </c>
      <c r="P403" s="6">
        <v>0.84749999999999992</v>
      </c>
      <c r="Q403" s="6">
        <v>2.1499999999999998E-2</v>
      </c>
      <c r="R403" s="6">
        <v>0.10299999999999999</v>
      </c>
      <c r="S403" s="6">
        <v>16.116</v>
      </c>
      <c r="T403" s="6">
        <v>2.33</v>
      </c>
      <c r="U403" s="6">
        <v>0.05</v>
      </c>
      <c r="V403" s="6">
        <v>0.01</v>
      </c>
      <c r="W403" s="6">
        <v>2E-3</v>
      </c>
      <c r="X403" s="6"/>
      <c r="Y403" s="6">
        <v>0.78996235396672509</v>
      </c>
      <c r="Z403" s="5"/>
    </row>
    <row r="404" spans="1:26" x14ac:dyDescent="0.25">
      <c r="A404" s="3"/>
      <c r="B404" s="3"/>
      <c r="C404" s="3"/>
      <c r="D404" s="3"/>
      <c r="E404" s="3"/>
      <c r="F404" s="25" t="s">
        <v>102</v>
      </c>
      <c r="G404" s="25"/>
      <c r="H404" s="25" t="s">
        <v>26</v>
      </c>
      <c r="I404" s="25"/>
      <c r="J404" s="25"/>
      <c r="K404" s="25"/>
      <c r="L404" s="25"/>
      <c r="M404" s="7">
        <v>2.3808285322551037</v>
      </c>
      <c r="N404" s="7">
        <v>0</v>
      </c>
      <c r="O404" s="7">
        <v>1.6348308781032963</v>
      </c>
      <c r="P404" s="7">
        <v>2.7577164466275381E-2</v>
      </c>
      <c r="Q404" s="7">
        <v>3.040559159102154E-2</v>
      </c>
      <c r="R404" s="7">
        <v>2.4041630560342659E-2</v>
      </c>
      <c r="S404" s="7">
        <v>1.8823182515185888</v>
      </c>
      <c r="T404" s="7">
        <v>0.93196673760386906</v>
      </c>
      <c r="U404" s="7">
        <v>2.262741699796951E-2</v>
      </c>
      <c r="V404" s="7">
        <v>1.4142135623730951E-2</v>
      </c>
      <c r="W404" s="7">
        <v>2.8284271247461901E-3</v>
      </c>
      <c r="X404" s="7"/>
      <c r="Y404" s="7">
        <v>8.5763411641401735E-2</v>
      </c>
      <c r="Z404" s="5"/>
    </row>
    <row r="405" spans="1:26" x14ac:dyDescent="0.25">
      <c r="A405" s="3"/>
      <c r="B405" s="3" t="s">
        <v>107</v>
      </c>
      <c r="C405" s="3" t="s">
        <v>26</v>
      </c>
      <c r="D405" s="3"/>
      <c r="E405" s="3" t="s">
        <v>31</v>
      </c>
      <c r="F405" s="3" t="s">
        <v>139</v>
      </c>
      <c r="G405" s="3" t="s">
        <v>25</v>
      </c>
      <c r="H405" s="3" t="s">
        <v>109</v>
      </c>
      <c r="I405" s="3">
        <v>9</v>
      </c>
      <c r="J405" s="3">
        <v>1190</v>
      </c>
      <c r="K405" s="3">
        <v>1100</v>
      </c>
      <c r="L405" s="3">
        <v>0.1</v>
      </c>
      <c r="M405" s="5">
        <v>49.027500000000003</v>
      </c>
      <c r="N405" s="5">
        <v>0</v>
      </c>
      <c r="O405" s="5">
        <v>31.778700000000001</v>
      </c>
      <c r="P405" s="5">
        <v>0.95899999999999996</v>
      </c>
      <c r="Q405" s="5">
        <v>0</v>
      </c>
      <c r="R405" s="5">
        <v>9.3100000000000002E-2</v>
      </c>
      <c r="S405" s="5">
        <v>15.464600000000001</v>
      </c>
      <c r="T405" s="5">
        <v>2.5137999999999998</v>
      </c>
      <c r="U405" s="5">
        <v>5.9700000000000003E-2</v>
      </c>
      <c r="V405" s="5">
        <v>0</v>
      </c>
      <c r="W405" s="5">
        <v>0</v>
      </c>
      <c r="X405" s="5">
        <v>99.896400000000028</v>
      </c>
      <c r="Y405" s="5">
        <v>0.76997499914912482</v>
      </c>
      <c r="Z405" s="5"/>
    </row>
    <row r="406" spans="1:26" x14ac:dyDescent="0.25">
      <c r="A406" s="3"/>
      <c r="B406" s="3" t="s">
        <v>107</v>
      </c>
      <c r="C406" s="3" t="s">
        <v>26</v>
      </c>
      <c r="D406" s="3"/>
      <c r="E406" s="3" t="s">
        <v>31</v>
      </c>
      <c r="F406" s="3" t="s">
        <v>139</v>
      </c>
      <c r="G406" s="3" t="s">
        <v>25</v>
      </c>
      <c r="H406" s="3" t="s">
        <v>60</v>
      </c>
      <c r="I406" s="3">
        <v>9</v>
      </c>
      <c r="J406" s="3">
        <v>1190</v>
      </c>
      <c r="K406" s="3">
        <v>1100</v>
      </c>
      <c r="L406" s="3">
        <v>0.1</v>
      </c>
      <c r="M406" s="5">
        <v>55.780299999999997</v>
      </c>
      <c r="N406" s="5">
        <v>0</v>
      </c>
      <c r="O406" s="5">
        <v>26.944500000000001</v>
      </c>
      <c r="P406" s="5">
        <v>1.5111000000000001</v>
      </c>
      <c r="Q406" s="5">
        <v>0</v>
      </c>
      <c r="R406" s="5">
        <v>8.6800000000000002E-2</v>
      </c>
      <c r="S406" s="5">
        <v>10.7232</v>
      </c>
      <c r="T406" s="5">
        <v>4.9592999999999998</v>
      </c>
      <c r="U406" s="5">
        <v>0.1736</v>
      </c>
      <c r="V406" s="5">
        <v>0</v>
      </c>
      <c r="W406" s="5">
        <v>0</v>
      </c>
      <c r="X406" s="5">
        <v>100.1788</v>
      </c>
      <c r="Y406" s="5">
        <v>0.53874497024504497</v>
      </c>
      <c r="Z406" s="5"/>
    </row>
    <row r="407" spans="1:26" x14ac:dyDescent="0.25">
      <c r="A407" s="3"/>
      <c r="B407" s="3" t="s">
        <v>107</v>
      </c>
      <c r="C407" s="3" t="s">
        <v>26</v>
      </c>
      <c r="D407" s="3"/>
      <c r="E407" s="3" t="s">
        <v>31</v>
      </c>
      <c r="F407" s="3" t="s">
        <v>139</v>
      </c>
      <c r="G407" s="3" t="s">
        <v>25</v>
      </c>
      <c r="H407" s="3" t="s">
        <v>60</v>
      </c>
      <c r="I407" s="3">
        <v>9</v>
      </c>
      <c r="J407" s="3">
        <v>1190</v>
      </c>
      <c r="K407" s="3">
        <v>1100</v>
      </c>
      <c r="L407" s="3">
        <v>0.1</v>
      </c>
      <c r="M407" s="5">
        <v>55.462699999999998</v>
      </c>
      <c r="N407" s="5">
        <v>0</v>
      </c>
      <c r="O407" s="5">
        <v>27.0703</v>
      </c>
      <c r="P407" s="5">
        <v>1.4693000000000001</v>
      </c>
      <c r="Q407" s="5">
        <v>0</v>
      </c>
      <c r="R407" s="5">
        <v>0.14219999999999999</v>
      </c>
      <c r="S407" s="5">
        <v>10.7324</v>
      </c>
      <c r="T407" s="5">
        <v>4.9729000000000001</v>
      </c>
      <c r="U407" s="5">
        <v>0.16070000000000001</v>
      </c>
      <c r="V407" s="5">
        <v>0</v>
      </c>
      <c r="W407" s="5">
        <v>0</v>
      </c>
      <c r="X407" s="5">
        <v>100.01050000000001</v>
      </c>
      <c r="Y407" s="5">
        <v>0.53870782075039025</v>
      </c>
      <c r="Z407" s="5"/>
    </row>
    <row r="408" spans="1:26" x14ac:dyDescent="0.25">
      <c r="A408" s="3"/>
      <c r="B408" s="3" t="s">
        <v>107</v>
      </c>
      <c r="C408" s="3" t="s">
        <v>26</v>
      </c>
      <c r="D408" s="3"/>
      <c r="E408" s="3" t="s">
        <v>31</v>
      </c>
      <c r="F408" s="3" t="s">
        <v>139</v>
      </c>
      <c r="G408" s="3" t="s">
        <v>25</v>
      </c>
      <c r="H408" s="3" t="s">
        <v>110</v>
      </c>
      <c r="I408" s="3">
        <v>9</v>
      </c>
      <c r="J408" s="3">
        <v>1190</v>
      </c>
      <c r="K408" s="3">
        <v>1100</v>
      </c>
      <c r="L408" s="3">
        <v>0.1</v>
      </c>
      <c r="M408" s="5">
        <v>48.3142</v>
      </c>
      <c r="N408" s="5">
        <v>0</v>
      </c>
      <c r="O408" s="5">
        <v>32.417000000000002</v>
      </c>
      <c r="P408" s="5">
        <v>0.83689999999999998</v>
      </c>
      <c r="Q408" s="5">
        <v>0</v>
      </c>
      <c r="R408" s="5">
        <v>7.0499999999999993E-2</v>
      </c>
      <c r="S408" s="5">
        <v>16.707000000000001</v>
      </c>
      <c r="T408" s="5">
        <v>1.7992999999999999</v>
      </c>
      <c r="U408" s="5">
        <v>3.4200000000000001E-2</v>
      </c>
      <c r="V408" s="5">
        <v>0</v>
      </c>
      <c r="W408" s="5">
        <v>0</v>
      </c>
      <c r="X408" s="5">
        <v>100.17909999999999</v>
      </c>
      <c r="Y408" s="5">
        <v>0.83519726231821367</v>
      </c>
      <c r="Z408" s="5"/>
    </row>
    <row r="409" spans="1:26" x14ac:dyDescent="0.25">
      <c r="A409" s="3"/>
      <c r="B409" s="3" t="s">
        <v>107</v>
      </c>
      <c r="C409" s="3" t="s">
        <v>26</v>
      </c>
      <c r="D409" s="3"/>
      <c r="E409" s="3" t="s">
        <v>31</v>
      </c>
      <c r="F409" s="3" t="s">
        <v>139</v>
      </c>
      <c r="G409" s="3" t="s">
        <v>25</v>
      </c>
      <c r="H409" s="3" t="s">
        <v>63</v>
      </c>
      <c r="I409" s="3">
        <v>9</v>
      </c>
      <c r="J409" s="3">
        <v>1190</v>
      </c>
      <c r="K409" s="3">
        <v>1100</v>
      </c>
      <c r="L409" s="3">
        <v>0.1</v>
      </c>
      <c r="M409" s="5">
        <v>56.115099999999998</v>
      </c>
      <c r="N409" s="5">
        <v>0</v>
      </c>
      <c r="O409" s="5">
        <v>26.74</v>
      </c>
      <c r="P409" s="5">
        <v>1.1153</v>
      </c>
      <c r="Q409" s="5">
        <v>0</v>
      </c>
      <c r="R409" s="5">
        <v>0.1215</v>
      </c>
      <c r="S409" s="5">
        <v>10.6546</v>
      </c>
      <c r="T409" s="5">
        <v>4.9093</v>
      </c>
      <c r="U409" s="5">
        <v>0.1653</v>
      </c>
      <c r="V409" s="5">
        <v>0</v>
      </c>
      <c r="W409" s="5">
        <v>0</v>
      </c>
      <c r="X409" s="5">
        <v>99.821100000000001</v>
      </c>
      <c r="Y409" s="5">
        <v>0.53988134966002155</v>
      </c>
      <c r="Z409" s="5"/>
    </row>
    <row r="410" spans="1:26" x14ac:dyDescent="0.25">
      <c r="A410" s="3"/>
      <c r="B410" s="3" t="s">
        <v>107</v>
      </c>
      <c r="C410" s="3" t="s">
        <v>26</v>
      </c>
      <c r="D410" s="3"/>
      <c r="E410" s="3" t="s">
        <v>31</v>
      </c>
      <c r="F410" s="3" t="s">
        <v>139</v>
      </c>
      <c r="G410" s="3" t="s">
        <v>25</v>
      </c>
      <c r="H410" s="3" t="s">
        <v>63</v>
      </c>
      <c r="I410" s="3">
        <v>9</v>
      </c>
      <c r="J410" s="3">
        <v>1190</v>
      </c>
      <c r="K410" s="3">
        <v>1100</v>
      </c>
      <c r="L410" s="3">
        <v>0.1</v>
      </c>
      <c r="M410" s="5">
        <v>55.6952</v>
      </c>
      <c r="N410" s="5">
        <v>0</v>
      </c>
      <c r="O410" s="5">
        <v>26.823</v>
      </c>
      <c r="P410" s="5">
        <v>0.97260000000000002</v>
      </c>
      <c r="Q410" s="5">
        <v>0</v>
      </c>
      <c r="R410" s="5">
        <v>9.8299999999999998E-2</v>
      </c>
      <c r="S410" s="5">
        <v>11.0543</v>
      </c>
      <c r="T410" s="5">
        <v>4.7526999999999999</v>
      </c>
      <c r="U410" s="5">
        <v>0.16220000000000001</v>
      </c>
      <c r="V410" s="5">
        <v>0</v>
      </c>
      <c r="W410" s="5">
        <v>0</v>
      </c>
      <c r="X410" s="5">
        <v>99.558300000000003</v>
      </c>
      <c r="Y410" s="5">
        <v>0.55695596274579617</v>
      </c>
      <c r="Z410" s="5"/>
    </row>
    <row r="411" spans="1:26" x14ac:dyDescent="0.25">
      <c r="A411" s="3"/>
      <c r="B411" s="3" t="s">
        <v>107</v>
      </c>
      <c r="C411" s="3" t="s">
        <v>26</v>
      </c>
      <c r="D411" s="3" t="s">
        <v>108</v>
      </c>
      <c r="E411" s="3" t="s">
        <v>31</v>
      </c>
      <c r="F411" s="3" t="s">
        <v>139</v>
      </c>
      <c r="G411" s="3" t="s">
        <v>25</v>
      </c>
      <c r="H411" s="3" t="s">
        <v>92</v>
      </c>
      <c r="I411" s="3">
        <v>9</v>
      </c>
      <c r="J411" s="3">
        <v>1190</v>
      </c>
      <c r="K411" s="3">
        <v>1100</v>
      </c>
      <c r="L411" s="3">
        <v>0.1</v>
      </c>
      <c r="M411" s="5">
        <v>53.977499999999999</v>
      </c>
      <c r="N411" s="5">
        <v>0</v>
      </c>
      <c r="O411" s="5">
        <v>28.2424</v>
      </c>
      <c r="P411" s="5">
        <v>1.2146999999999999</v>
      </c>
      <c r="Q411" s="5">
        <v>0</v>
      </c>
      <c r="R411" s="5">
        <v>0.14799999999999999</v>
      </c>
      <c r="S411" s="5">
        <v>12.433400000000001</v>
      </c>
      <c r="T411" s="5">
        <v>3.7501000000000002</v>
      </c>
      <c r="U411" s="5">
        <v>0.11119999999999999</v>
      </c>
      <c r="V411" s="5">
        <v>0</v>
      </c>
      <c r="W411" s="5">
        <v>0</v>
      </c>
      <c r="X411" s="5">
        <v>99.877299999999991</v>
      </c>
      <c r="Y411" s="5">
        <v>0.64249243466571571</v>
      </c>
      <c r="Z411" s="5"/>
    </row>
    <row r="412" spans="1:26" x14ac:dyDescent="0.25">
      <c r="A412" s="3"/>
      <c r="B412" s="3" t="s">
        <v>107</v>
      </c>
      <c r="C412" s="3" t="s">
        <v>26</v>
      </c>
      <c r="D412" s="3"/>
      <c r="E412" s="3" t="s">
        <v>31</v>
      </c>
      <c r="F412" s="3" t="s">
        <v>139</v>
      </c>
      <c r="G412" s="3" t="s">
        <v>25</v>
      </c>
      <c r="H412" s="3" t="s">
        <v>65</v>
      </c>
      <c r="I412" s="3">
        <v>9</v>
      </c>
      <c r="J412" s="3">
        <v>1190</v>
      </c>
      <c r="K412" s="3">
        <v>1100</v>
      </c>
      <c r="L412" s="3">
        <v>0.1</v>
      </c>
      <c r="M412" s="5">
        <v>56.319000000000003</v>
      </c>
      <c r="N412" s="5">
        <v>0</v>
      </c>
      <c r="O412" s="5">
        <v>26.434999999999999</v>
      </c>
      <c r="P412" s="5">
        <v>1.2618</v>
      </c>
      <c r="Q412" s="5">
        <v>0</v>
      </c>
      <c r="R412" s="5">
        <v>0.1394</v>
      </c>
      <c r="S412" s="5">
        <v>11.0634</v>
      </c>
      <c r="T412" s="5">
        <v>4.7527999999999997</v>
      </c>
      <c r="U412" s="5">
        <v>0.18310000000000001</v>
      </c>
      <c r="V412" s="5">
        <v>0</v>
      </c>
      <c r="W412" s="5">
        <v>0</v>
      </c>
      <c r="X412" s="5">
        <v>100.15449999999998</v>
      </c>
      <c r="Y412" s="5">
        <v>0.55645657338596644</v>
      </c>
      <c r="Z412" s="5"/>
    </row>
    <row r="413" spans="1:26" x14ac:dyDescent="0.25">
      <c r="A413" s="3"/>
      <c r="B413" s="3" t="s">
        <v>107</v>
      </c>
      <c r="C413" s="3" t="s">
        <v>26</v>
      </c>
      <c r="D413" s="3"/>
      <c r="E413" s="3" t="s">
        <v>31</v>
      </c>
      <c r="F413" s="3" t="s">
        <v>139</v>
      </c>
      <c r="G413" s="3" t="s">
        <v>25</v>
      </c>
      <c r="H413" s="3" t="s">
        <v>65</v>
      </c>
      <c r="I413" s="3">
        <v>9</v>
      </c>
      <c r="J413" s="3">
        <v>1190</v>
      </c>
      <c r="K413" s="3">
        <v>1100</v>
      </c>
      <c r="L413" s="3">
        <v>0.1</v>
      </c>
      <c r="M413" s="5">
        <v>56.202300000000001</v>
      </c>
      <c r="N413" s="5">
        <v>0</v>
      </c>
      <c r="O413" s="5">
        <v>26.6996</v>
      </c>
      <c r="P413" s="5">
        <v>1.3306</v>
      </c>
      <c r="Q413" s="5">
        <v>0</v>
      </c>
      <c r="R413" s="5">
        <v>0.1162</v>
      </c>
      <c r="S413" s="5">
        <v>11.123200000000001</v>
      </c>
      <c r="T413" s="5">
        <v>4.6078000000000001</v>
      </c>
      <c r="U413" s="5">
        <v>0.13830000000000001</v>
      </c>
      <c r="V413" s="5">
        <v>0</v>
      </c>
      <c r="W413" s="5">
        <v>0</v>
      </c>
      <c r="X413" s="5">
        <v>100.218</v>
      </c>
      <c r="Y413" s="5">
        <v>0.56675989503403312</v>
      </c>
      <c r="Z413" s="5"/>
    </row>
    <row r="414" spans="1:26" x14ac:dyDescent="0.25">
      <c r="A414" s="3"/>
      <c r="B414" s="3"/>
      <c r="C414" s="3"/>
      <c r="D414" s="3"/>
      <c r="E414" s="3"/>
      <c r="F414" s="16" t="s">
        <v>27</v>
      </c>
      <c r="G414" s="16"/>
      <c r="H414" s="16" t="s">
        <v>26</v>
      </c>
      <c r="I414" s="16"/>
      <c r="J414" s="3"/>
      <c r="K414" s="16"/>
      <c r="L414" s="16"/>
      <c r="M414" s="6">
        <v>55.929099999999998</v>
      </c>
      <c r="N414" s="6">
        <v>0</v>
      </c>
      <c r="O414" s="6">
        <v>26.785399999999999</v>
      </c>
      <c r="P414" s="6">
        <v>1.2767833333333334</v>
      </c>
      <c r="Q414" s="6">
        <v>0</v>
      </c>
      <c r="R414" s="6">
        <v>0.11739999999999999</v>
      </c>
      <c r="S414" s="6">
        <v>10.89185</v>
      </c>
      <c r="T414" s="6">
        <v>4.8258000000000001</v>
      </c>
      <c r="U414" s="6">
        <v>0.16386666666666669</v>
      </c>
      <c r="V414" s="6">
        <v>0</v>
      </c>
      <c r="W414" s="6"/>
      <c r="X414" s="6"/>
      <c r="Y414" s="6">
        <v>0.54958442863687551</v>
      </c>
      <c r="Z414" s="5"/>
    </row>
    <row r="415" spans="1:26" x14ac:dyDescent="0.25">
      <c r="A415" s="3"/>
      <c r="B415" s="3"/>
      <c r="C415" s="3"/>
      <c r="D415" s="3"/>
      <c r="E415" s="3"/>
      <c r="F415" s="25" t="s">
        <v>28</v>
      </c>
      <c r="G415" s="25"/>
      <c r="H415" s="25" t="s">
        <v>26</v>
      </c>
      <c r="I415" s="25"/>
      <c r="J415" s="3"/>
      <c r="K415" s="25"/>
      <c r="L415" s="25"/>
      <c r="M415" s="7">
        <v>0.33335742379614253</v>
      </c>
      <c r="N415" s="7">
        <v>0</v>
      </c>
      <c r="O415" s="7">
        <v>0.21913353919471171</v>
      </c>
      <c r="P415" s="7">
        <v>0.20673271068378785</v>
      </c>
      <c r="Q415" s="7">
        <v>0</v>
      </c>
      <c r="R415" s="7">
        <v>2.1992998886009207E-2</v>
      </c>
      <c r="S415" s="7">
        <v>0.20952179600222967</v>
      </c>
      <c r="T415" s="7">
        <v>0.1446578860622538</v>
      </c>
      <c r="U415" s="7">
        <v>1.5054390278807929E-2</v>
      </c>
      <c r="V415" s="7">
        <v>0</v>
      </c>
      <c r="W415" s="7"/>
      <c r="X415" s="7"/>
      <c r="Y415" s="7">
        <v>1.2054100825088307E-2</v>
      </c>
      <c r="Z415" s="5"/>
    </row>
    <row r="416" spans="1:26" x14ac:dyDescent="0.25">
      <c r="A416" s="3"/>
      <c r="B416" s="3"/>
      <c r="C416" s="3"/>
      <c r="D416" s="3"/>
      <c r="E416" s="3"/>
      <c r="F416" s="16" t="s">
        <v>101</v>
      </c>
      <c r="G416" s="16"/>
      <c r="H416" s="16" t="s">
        <v>26</v>
      </c>
      <c r="I416" s="16"/>
      <c r="J416" s="3"/>
      <c r="K416" s="16"/>
      <c r="L416" s="16"/>
      <c r="M416" s="6">
        <v>48.670850000000002</v>
      </c>
      <c r="N416" s="6">
        <v>0</v>
      </c>
      <c r="O416" s="6">
        <v>32.097850000000001</v>
      </c>
      <c r="P416" s="6">
        <v>0.89795000000000003</v>
      </c>
      <c r="Q416" s="6">
        <v>0</v>
      </c>
      <c r="R416" s="6">
        <v>8.1799999999999998E-2</v>
      </c>
      <c r="S416" s="6">
        <v>16.085799999999999</v>
      </c>
      <c r="T416" s="6">
        <v>2.1565499999999997</v>
      </c>
      <c r="U416" s="6">
        <v>4.6950000000000006E-2</v>
      </c>
      <c r="V416" s="6">
        <v>0</v>
      </c>
      <c r="W416" s="6"/>
      <c r="X416" s="6"/>
      <c r="Y416" s="6">
        <v>0.80258613073366925</v>
      </c>
      <c r="Z416" s="5"/>
    </row>
    <row r="417" spans="1:26" x14ac:dyDescent="0.25">
      <c r="A417" s="3"/>
      <c r="B417" s="3"/>
      <c r="C417" s="3"/>
      <c r="D417" s="3"/>
      <c r="E417" s="3"/>
      <c r="F417" s="25" t="s">
        <v>102</v>
      </c>
      <c r="G417" s="25"/>
      <c r="H417" s="25" t="s">
        <v>26</v>
      </c>
      <c r="I417" s="25"/>
      <c r="J417" s="25"/>
      <c r="K417" s="25"/>
      <c r="L417" s="25"/>
      <c r="M417" s="7">
        <v>0.50437926702036706</v>
      </c>
      <c r="N417" s="7">
        <v>0</v>
      </c>
      <c r="O417" s="7">
        <v>0.45134625843137399</v>
      </c>
      <c r="P417" s="7">
        <v>8.6337737982877444E-2</v>
      </c>
      <c r="Q417" s="7">
        <v>0</v>
      </c>
      <c r="R417" s="7">
        <v>1.5980613254816013E-2</v>
      </c>
      <c r="S417" s="7">
        <v>0.87850946494616666</v>
      </c>
      <c r="T417" s="7">
        <v>0.50522779515778971</v>
      </c>
      <c r="U417" s="7">
        <v>1.8031222920256936E-2</v>
      </c>
      <c r="V417" s="7">
        <v>0</v>
      </c>
      <c r="W417" s="7"/>
      <c r="X417" s="7"/>
      <c r="Y417" s="7">
        <v>4.6119104571196334E-2</v>
      </c>
      <c r="Z417" s="5"/>
    </row>
    <row r="418" spans="1:26" x14ac:dyDescent="0.25">
      <c r="A418" s="3"/>
      <c r="B418" s="3" t="s">
        <v>30</v>
      </c>
      <c r="C418" s="3" t="s">
        <v>26</v>
      </c>
      <c r="D418" s="3"/>
      <c r="E418" s="3" t="s">
        <v>31</v>
      </c>
      <c r="F418" s="3" t="s">
        <v>140</v>
      </c>
      <c r="G418" s="3" t="s">
        <v>25</v>
      </c>
      <c r="H418" s="3" t="s">
        <v>109</v>
      </c>
      <c r="I418" s="3">
        <v>9</v>
      </c>
      <c r="J418" s="3">
        <v>1190</v>
      </c>
      <c r="K418" s="3">
        <v>1050</v>
      </c>
      <c r="L418" s="3">
        <v>0.1</v>
      </c>
      <c r="M418" s="5">
        <v>49.335000000000001</v>
      </c>
      <c r="N418" s="5">
        <v>0</v>
      </c>
      <c r="O418" s="5">
        <v>32.332999999999998</v>
      </c>
      <c r="P418" s="5">
        <v>0.85299999999999998</v>
      </c>
      <c r="Q418" s="5">
        <v>2.3E-2</v>
      </c>
      <c r="R418" s="5">
        <v>0.122</v>
      </c>
      <c r="S418" s="5">
        <v>15.436</v>
      </c>
      <c r="T418" s="5">
        <v>2.6680000000000001</v>
      </c>
      <c r="U418" s="5">
        <v>7.0999999999999994E-2</v>
      </c>
      <c r="V418" s="5">
        <v>3.9E-2</v>
      </c>
      <c r="W418" s="5">
        <v>1.0999999999999999E-2</v>
      </c>
      <c r="X418" s="5">
        <v>100.89100000000001</v>
      </c>
      <c r="Y418" s="5">
        <v>0.75858408301306846</v>
      </c>
      <c r="Z418" s="5"/>
    </row>
    <row r="419" spans="1:26" x14ac:dyDescent="0.25">
      <c r="A419" s="3"/>
      <c r="B419" s="3" t="s">
        <v>30</v>
      </c>
      <c r="C419" s="3" t="s">
        <v>26</v>
      </c>
      <c r="D419" s="3"/>
      <c r="E419" s="3" t="s">
        <v>31</v>
      </c>
      <c r="F419" s="3" t="s">
        <v>140</v>
      </c>
      <c r="G419" s="3" t="s">
        <v>25</v>
      </c>
      <c r="H419" s="3" t="s">
        <v>60</v>
      </c>
      <c r="I419" s="3">
        <v>9</v>
      </c>
      <c r="J419" s="3">
        <v>1190</v>
      </c>
      <c r="K419" s="3">
        <v>1050</v>
      </c>
      <c r="L419" s="3">
        <v>0.1</v>
      </c>
      <c r="M419" s="5">
        <v>54.173999999999999</v>
      </c>
      <c r="N419" s="5">
        <v>3.5000000000000003E-2</v>
      </c>
      <c r="O419" s="5">
        <v>29.268000000000001</v>
      </c>
      <c r="P419" s="5">
        <v>0.89200000000000002</v>
      </c>
      <c r="Q419" s="5">
        <v>0</v>
      </c>
      <c r="R419" s="5">
        <v>0.12</v>
      </c>
      <c r="S419" s="5">
        <v>11.898</v>
      </c>
      <c r="T419" s="5">
        <v>4.4290000000000003</v>
      </c>
      <c r="U419" s="5">
        <v>0.127</v>
      </c>
      <c r="V419" s="5">
        <v>0.01</v>
      </c>
      <c r="W419" s="5">
        <v>0</v>
      </c>
      <c r="X419" s="5">
        <v>100.953</v>
      </c>
      <c r="Y419" s="5">
        <v>0.59300995102522136</v>
      </c>
      <c r="Z419" s="5"/>
    </row>
    <row r="420" spans="1:26" x14ac:dyDescent="0.25">
      <c r="A420" s="3"/>
      <c r="B420" s="3" t="s">
        <v>30</v>
      </c>
      <c r="C420" s="3" t="s">
        <v>26</v>
      </c>
      <c r="D420" s="3"/>
      <c r="E420" s="3" t="s">
        <v>31</v>
      </c>
      <c r="F420" s="3" t="s">
        <v>140</v>
      </c>
      <c r="G420" s="3" t="s">
        <v>25</v>
      </c>
      <c r="H420" s="3" t="s">
        <v>110</v>
      </c>
      <c r="I420" s="3">
        <v>9</v>
      </c>
      <c r="J420" s="3">
        <v>1190</v>
      </c>
      <c r="K420" s="3">
        <v>1050</v>
      </c>
      <c r="L420" s="3">
        <v>0.1</v>
      </c>
      <c r="M420" s="5">
        <v>46.933</v>
      </c>
      <c r="N420" s="5">
        <v>0</v>
      </c>
      <c r="O420" s="5">
        <v>33.81</v>
      </c>
      <c r="P420" s="5">
        <v>0.76900000000000002</v>
      </c>
      <c r="Q420" s="5">
        <v>5.3999999999999999E-2</v>
      </c>
      <c r="R420" s="5">
        <v>8.2000000000000003E-2</v>
      </c>
      <c r="S420" s="5">
        <v>16.984999999999999</v>
      </c>
      <c r="T420" s="5">
        <v>1.8080000000000001</v>
      </c>
      <c r="U420" s="5">
        <v>0.03</v>
      </c>
      <c r="V420" s="5">
        <v>2.9000000000000001E-2</v>
      </c>
      <c r="W420" s="5">
        <v>0</v>
      </c>
      <c r="X420" s="5">
        <v>100.5</v>
      </c>
      <c r="Y420" s="5">
        <v>0.83701287550853598</v>
      </c>
      <c r="Z420" s="5"/>
    </row>
    <row r="421" spans="1:26" x14ac:dyDescent="0.25">
      <c r="A421" s="3"/>
      <c r="B421" s="3" t="s">
        <v>30</v>
      </c>
      <c r="C421" s="3" t="s">
        <v>26</v>
      </c>
      <c r="D421" s="3"/>
      <c r="E421" s="3" t="s">
        <v>31</v>
      </c>
      <c r="F421" s="3" t="s">
        <v>140</v>
      </c>
      <c r="G421" s="3" t="s">
        <v>25</v>
      </c>
      <c r="H421" s="3" t="s">
        <v>63</v>
      </c>
      <c r="I421" s="3">
        <v>9</v>
      </c>
      <c r="J421" s="3">
        <v>1190</v>
      </c>
      <c r="K421" s="3">
        <v>1050</v>
      </c>
      <c r="L421" s="3">
        <v>0.1</v>
      </c>
      <c r="M421" s="5">
        <v>53.76</v>
      </c>
      <c r="N421" s="5">
        <v>7.2999999999999995E-2</v>
      </c>
      <c r="O421" s="5">
        <v>29.202000000000002</v>
      </c>
      <c r="P421" s="5">
        <v>0.79700000000000004</v>
      </c>
      <c r="Q421" s="5">
        <v>0</v>
      </c>
      <c r="R421" s="5">
        <v>0.123</v>
      </c>
      <c r="S421" s="5">
        <v>11.961</v>
      </c>
      <c r="T421" s="5">
        <v>4.5549999999999997</v>
      </c>
      <c r="U421" s="5">
        <v>0.13200000000000001</v>
      </c>
      <c r="V421" s="5">
        <v>1.4999999999999999E-2</v>
      </c>
      <c r="W421" s="5">
        <v>0</v>
      </c>
      <c r="X421" s="5">
        <v>100.61800000000001</v>
      </c>
      <c r="Y421" s="5">
        <v>0.58745519248361111</v>
      </c>
      <c r="Z421" s="5"/>
    </row>
    <row r="422" spans="1:26" x14ac:dyDescent="0.25">
      <c r="A422" s="3"/>
      <c r="B422" s="3" t="s">
        <v>30</v>
      </c>
      <c r="C422" s="3" t="s">
        <v>26</v>
      </c>
      <c r="D422" s="3"/>
      <c r="E422" s="3" t="s">
        <v>31</v>
      </c>
      <c r="F422" s="3" t="s">
        <v>140</v>
      </c>
      <c r="G422" s="3" t="s">
        <v>25</v>
      </c>
      <c r="H422" s="3" t="s">
        <v>35</v>
      </c>
      <c r="I422" s="3">
        <v>9</v>
      </c>
      <c r="J422" s="3">
        <v>1190</v>
      </c>
      <c r="K422" s="3">
        <v>1050</v>
      </c>
      <c r="L422" s="3">
        <v>0.1</v>
      </c>
      <c r="M422" s="5">
        <v>55.408999999999999</v>
      </c>
      <c r="N422" s="5">
        <v>4.9000000000000002E-2</v>
      </c>
      <c r="O422" s="5">
        <v>28.402999999999999</v>
      </c>
      <c r="P422" s="5">
        <v>0.91400000000000003</v>
      </c>
      <c r="Q422" s="5">
        <v>0</v>
      </c>
      <c r="R422" s="5">
        <v>9.2999999999999999E-2</v>
      </c>
      <c r="S422" s="5">
        <v>10.808999999999999</v>
      </c>
      <c r="T422" s="5">
        <v>4.7409999999999997</v>
      </c>
      <c r="U422" s="5">
        <v>0.16</v>
      </c>
      <c r="V422" s="5">
        <v>3.5000000000000003E-2</v>
      </c>
      <c r="W422" s="5">
        <v>0</v>
      </c>
      <c r="X422" s="5">
        <v>100.61299999999999</v>
      </c>
      <c r="Y422" s="5">
        <v>0.55208186939918624</v>
      </c>
      <c r="Z422" s="5"/>
    </row>
    <row r="423" spans="1:26" x14ac:dyDescent="0.25">
      <c r="A423" s="3"/>
      <c r="B423" s="3" t="s">
        <v>30</v>
      </c>
      <c r="C423" s="3" t="s">
        <v>26</v>
      </c>
      <c r="D423" s="3"/>
      <c r="E423" s="3" t="s">
        <v>31</v>
      </c>
      <c r="F423" s="3" t="s">
        <v>140</v>
      </c>
      <c r="G423" s="3" t="s">
        <v>25</v>
      </c>
      <c r="H423" s="3" t="s">
        <v>36</v>
      </c>
      <c r="I423" s="3">
        <v>9</v>
      </c>
      <c r="J423" s="3">
        <v>1190</v>
      </c>
      <c r="K423" s="3">
        <v>1050</v>
      </c>
      <c r="L423" s="3">
        <v>0.1</v>
      </c>
      <c r="M423" s="5">
        <v>55.743000000000002</v>
      </c>
      <c r="N423" s="5">
        <v>4.7E-2</v>
      </c>
      <c r="O423" s="5">
        <v>26.925000000000001</v>
      </c>
      <c r="P423" s="5">
        <v>0.99099999999999999</v>
      </c>
      <c r="Q423" s="5">
        <v>0</v>
      </c>
      <c r="R423" s="5">
        <v>0.14000000000000001</v>
      </c>
      <c r="S423" s="5">
        <v>9.9830000000000005</v>
      </c>
      <c r="T423" s="5">
        <v>5.4539999999999997</v>
      </c>
      <c r="U423" s="5">
        <v>0.20399999999999999</v>
      </c>
      <c r="V423" s="5">
        <v>0</v>
      </c>
      <c r="W423" s="5">
        <v>2.7E-2</v>
      </c>
      <c r="X423" s="5">
        <v>99.513999999999996</v>
      </c>
      <c r="Y423" s="5">
        <v>0.49678477065796334</v>
      </c>
      <c r="Z423" s="5"/>
    </row>
    <row r="424" spans="1:26" x14ac:dyDescent="0.25">
      <c r="A424" s="3"/>
      <c r="B424" s="3" t="s">
        <v>30</v>
      </c>
      <c r="C424" s="3" t="s">
        <v>26</v>
      </c>
      <c r="D424" s="3"/>
      <c r="E424" s="3" t="s">
        <v>31</v>
      </c>
      <c r="F424" s="3" t="s">
        <v>140</v>
      </c>
      <c r="G424" s="3" t="s">
        <v>25</v>
      </c>
      <c r="H424" s="3" t="s">
        <v>37</v>
      </c>
      <c r="I424" s="3">
        <v>9</v>
      </c>
      <c r="J424" s="3">
        <v>1190</v>
      </c>
      <c r="K424" s="3">
        <v>1050</v>
      </c>
      <c r="L424" s="3">
        <v>0.1</v>
      </c>
      <c r="M424" s="5">
        <v>55.436999999999998</v>
      </c>
      <c r="N424" s="5">
        <v>0.03</v>
      </c>
      <c r="O424" s="5">
        <v>27.391999999999999</v>
      </c>
      <c r="P424" s="5">
        <v>1.171</v>
      </c>
      <c r="Q424" s="5">
        <v>2.8000000000000001E-2</v>
      </c>
      <c r="R424" s="5">
        <v>0.128</v>
      </c>
      <c r="S424" s="5">
        <v>10.443</v>
      </c>
      <c r="T424" s="5">
        <v>5.0679999999999996</v>
      </c>
      <c r="U424" s="5">
        <v>0.2</v>
      </c>
      <c r="V424" s="5">
        <v>5.0000000000000001E-3</v>
      </c>
      <c r="W424" s="5">
        <v>0</v>
      </c>
      <c r="X424" s="5">
        <v>99.902000000000001</v>
      </c>
      <c r="Y424" s="5">
        <v>0.52604352111528208</v>
      </c>
      <c r="Z424" s="5"/>
    </row>
    <row r="425" spans="1:26" x14ac:dyDescent="0.25">
      <c r="A425" s="3"/>
      <c r="B425" s="3" t="s">
        <v>30</v>
      </c>
      <c r="C425" s="3" t="s">
        <v>26</v>
      </c>
      <c r="D425" s="3"/>
      <c r="E425" s="3" t="s">
        <v>31</v>
      </c>
      <c r="F425" s="3" t="s">
        <v>140</v>
      </c>
      <c r="G425" s="3" t="s">
        <v>25</v>
      </c>
      <c r="H425" s="3" t="s">
        <v>38</v>
      </c>
      <c r="I425" s="3">
        <v>9</v>
      </c>
      <c r="J425" s="3">
        <v>1190</v>
      </c>
      <c r="K425" s="3">
        <v>1050</v>
      </c>
      <c r="L425" s="3">
        <v>0.1</v>
      </c>
      <c r="M425" s="5">
        <v>54.75</v>
      </c>
      <c r="N425" s="5">
        <v>5.1999999999999998E-2</v>
      </c>
      <c r="O425" s="5">
        <v>27.786000000000001</v>
      </c>
      <c r="P425" s="5">
        <v>1.0169999999999999</v>
      </c>
      <c r="Q425" s="5">
        <v>0</v>
      </c>
      <c r="R425" s="5">
        <v>0.115</v>
      </c>
      <c r="S425" s="5">
        <v>10.778</v>
      </c>
      <c r="T425" s="5">
        <v>5.1210000000000004</v>
      </c>
      <c r="U425" s="5">
        <v>0.17399999999999999</v>
      </c>
      <c r="V425" s="5">
        <v>0</v>
      </c>
      <c r="W425" s="5">
        <v>0</v>
      </c>
      <c r="X425" s="5">
        <v>99.792999999999992</v>
      </c>
      <c r="Y425" s="5">
        <v>0.53219647814708448</v>
      </c>
      <c r="Z425" s="5"/>
    </row>
    <row r="426" spans="1:26" x14ac:dyDescent="0.25">
      <c r="A426" s="3"/>
      <c r="B426" s="3"/>
      <c r="C426" s="3"/>
      <c r="D426" s="3"/>
      <c r="E426" s="3"/>
      <c r="F426" s="16" t="s">
        <v>27</v>
      </c>
      <c r="G426" s="16"/>
      <c r="H426" s="16" t="s">
        <v>26</v>
      </c>
      <c r="I426" s="16"/>
      <c r="J426" s="3"/>
      <c r="K426" s="16"/>
      <c r="L426" s="16"/>
      <c r="M426" s="6">
        <v>54.878833333333326</v>
      </c>
      <c r="N426" s="6">
        <v>4.766666666666667E-2</v>
      </c>
      <c r="O426" s="6">
        <v>28.162666666666667</v>
      </c>
      <c r="P426" s="6">
        <v>0.96366666666666667</v>
      </c>
      <c r="Q426" s="6">
        <v>4.6666666666666671E-3</v>
      </c>
      <c r="R426" s="6">
        <v>0.11983333333333333</v>
      </c>
      <c r="S426" s="6">
        <v>10.978666666666667</v>
      </c>
      <c r="T426" s="6">
        <v>4.8946666666666667</v>
      </c>
      <c r="U426" s="6">
        <v>0.16616666666666666</v>
      </c>
      <c r="V426" s="6">
        <v>1.0833333333333334E-2</v>
      </c>
      <c r="W426" s="6">
        <v>4.4999999999999997E-3</v>
      </c>
      <c r="X426" s="6"/>
      <c r="Y426" s="6">
        <v>0.5479286304713914</v>
      </c>
      <c r="Z426" s="5"/>
    </row>
    <row r="427" spans="1:26" x14ac:dyDescent="0.25">
      <c r="A427" s="3"/>
      <c r="B427" s="3"/>
      <c r="C427" s="3"/>
      <c r="D427" s="3"/>
      <c r="E427" s="3"/>
      <c r="F427" s="25" t="s">
        <v>28</v>
      </c>
      <c r="G427" s="25"/>
      <c r="H427" s="25" t="s">
        <v>26</v>
      </c>
      <c r="I427" s="25"/>
      <c r="J427" s="3"/>
      <c r="K427" s="25"/>
      <c r="L427" s="25"/>
      <c r="M427" s="7">
        <v>0.7879831004956056</v>
      </c>
      <c r="N427" s="7">
        <v>1.5068731421943456E-2</v>
      </c>
      <c r="O427" s="7">
        <v>0.96201448360545327</v>
      </c>
      <c r="P427" s="7">
        <v>0.12803072547895189</v>
      </c>
      <c r="Q427" s="7">
        <v>1.1430952132988165E-2</v>
      </c>
      <c r="R427" s="7">
        <v>1.5664184200483239E-2</v>
      </c>
      <c r="S427" s="7">
        <v>0.79466940715411116</v>
      </c>
      <c r="T427" s="7">
        <v>0.38728731797809574</v>
      </c>
      <c r="U427" s="7">
        <v>3.2792783759032593E-2</v>
      </c>
      <c r="V427" s="7">
        <v>1.3197221929886104E-2</v>
      </c>
      <c r="W427" s="7">
        <v>1.1022703842524302E-2</v>
      </c>
      <c r="X427" s="7"/>
      <c r="Y427" s="7">
        <v>3.729363748918578E-2</v>
      </c>
      <c r="Z427" s="5"/>
    </row>
    <row r="428" spans="1:26" x14ac:dyDescent="0.25">
      <c r="A428" s="3"/>
      <c r="B428" s="3"/>
      <c r="C428" s="3"/>
      <c r="D428" s="3"/>
      <c r="E428" s="3"/>
      <c r="F428" s="16" t="s">
        <v>101</v>
      </c>
      <c r="G428" s="16"/>
      <c r="H428" s="16" t="s">
        <v>26</v>
      </c>
      <c r="I428" s="16"/>
      <c r="J428" s="3"/>
      <c r="K428" s="16"/>
      <c r="L428" s="16"/>
      <c r="M428" s="6">
        <v>48.134</v>
      </c>
      <c r="N428" s="6">
        <v>0</v>
      </c>
      <c r="O428" s="6">
        <v>33.0715</v>
      </c>
      <c r="P428" s="6">
        <v>0.81099999999999994</v>
      </c>
      <c r="Q428" s="6">
        <v>3.85E-2</v>
      </c>
      <c r="R428" s="6">
        <v>0.10200000000000001</v>
      </c>
      <c r="S428" s="6">
        <v>16.2105</v>
      </c>
      <c r="T428" s="6">
        <v>2.238</v>
      </c>
      <c r="U428" s="6">
        <v>5.0499999999999996E-2</v>
      </c>
      <c r="V428" s="6">
        <v>3.4000000000000002E-2</v>
      </c>
      <c r="W428" s="6">
        <v>5.4999999999999997E-3</v>
      </c>
      <c r="X428" s="6"/>
      <c r="Y428" s="6" t="s">
        <v>33</v>
      </c>
      <c r="Z428" s="5"/>
    </row>
    <row r="429" spans="1:26" x14ac:dyDescent="0.25">
      <c r="A429" s="3"/>
      <c r="B429" s="3"/>
      <c r="C429" s="3"/>
      <c r="D429" s="3"/>
      <c r="E429" s="3"/>
      <c r="F429" s="16" t="s">
        <v>102</v>
      </c>
      <c r="G429" s="16"/>
      <c r="H429" s="16" t="s">
        <v>26</v>
      </c>
      <c r="I429" s="16"/>
      <c r="J429" s="3"/>
      <c r="K429" s="16"/>
      <c r="L429" s="16"/>
      <c r="M429" s="7">
        <v>1.6984704884100879</v>
      </c>
      <c r="N429" s="7">
        <v>0</v>
      </c>
      <c r="O429" s="7">
        <v>1.0443967158125333</v>
      </c>
      <c r="P429" s="7">
        <v>5.9396969619669969E-2</v>
      </c>
      <c r="Q429" s="7">
        <v>2.1920310216782965E-2</v>
      </c>
      <c r="R429" s="7">
        <v>2.8284271247461877E-2</v>
      </c>
      <c r="S429" s="7">
        <v>1.0953084040579617</v>
      </c>
      <c r="T429" s="7">
        <v>0.6081118318204306</v>
      </c>
      <c r="U429" s="7">
        <v>2.899137802864845E-2</v>
      </c>
      <c r="V429" s="7">
        <v>7.0710678118654537E-3</v>
      </c>
      <c r="W429" s="7">
        <v>7.7781745930520221E-3</v>
      </c>
      <c r="X429" s="7"/>
      <c r="Y429" s="7" t="s">
        <v>33</v>
      </c>
      <c r="Z429" s="5"/>
    </row>
    <row r="430" spans="1:26" x14ac:dyDescent="0.25">
      <c r="A430" s="3"/>
      <c r="B430" s="3" t="s">
        <v>30</v>
      </c>
      <c r="C430" s="3" t="s">
        <v>26</v>
      </c>
      <c r="D430" s="3"/>
      <c r="E430" s="3" t="s">
        <v>31</v>
      </c>
      <c r="F430" s="3" t="s">
        <v>141</v>
      </c>
      <c r="G430" s="3" t="s">
        <v>25</v>
      </c>
      <c r="H430" s="3" t="s">
        <v>32</v>
      </c>
      <c r="I430" s="3">
        <v>9</v>
      </c>
      <c r="J430" s="3">
        <v>1190</v>
      </c>
      <c r="K430" s="3">
        <v>1000</v>
      </c>
      <c r="L430" s="3">
        <v>0.1</v>
      </c>
      <c r="M430" s="5">
        <v>54.155000000000001</v>
      </c>
      <c r="N430" s="5">
        <v>5.1999999999999998E-2</v>
      </c>
      <c r="O430" s="5">
        <v>28.533999999999999</v>
      </c>
      <c r="P430" s="5">
        <v>0.755</v>
      </c>
      <c r="Q430" s="5">
        <v>2.5000000000000001E-2</v>
      </c>
      <c r="R430" s="5">
        <v>0.14799999999999999</v>
      </c>
      <c r="S430" s="5">
        <v>11.555999999999999</v>
      </c>
      <c r="T430" s="5">
        <v>4.5350000000000001</v>
      </c>
      <c r="U430" s="5">
        <v>0.11899999999999999</v>
      </c>
      <c r="V430" s="5">
        <v>5.3999999999999999E-2</v>
      </c>
      <c r="W430" s="5">
        <v>3.4000000000000002E-2</v>
      </c>
      <c r="X430" s="5">
        <v>99.966999999999999</v>
      </c>
      <c r="Y430" s="5">
        <v>0.5805858803871673</v>
      </c>
      <c r="Z430" s="5"/>
    </row>
    <row r="431" spans="1:26" x14ac:dyDescent="0.25">
      <c r="A431" s="3"/>
      <c r="B431" s="3" t="s">
        <v>30</v>
      </c>
      <c r="C431" s="3" t="s">
        <v>26</v>
      </c>
      <c r="D431" s="3"/>
      <c r="E431" s="3" t="s">
        <v>31</v>
      </c>
      <c r="F431" s="3" t="s">
        <v>141</v>
      </c>
      <c r="G431" s="3" t="s">
        <v>25</v>
      </c>
      <c r="H431" s="3" t="s">
        <v>34</v>
      </c>
      <c r="I431" s="3">
        <v>9</v>
      </c>
      <c r="J431" s="3">
        <v>1190</v>
      </c>
      <c r="K431" s="3">
        <v>1000</v>
      </c>
      <c r="L431" s="3">
        <v>0.1</v>
      </c>
      <c r="M431" s="5">
        <v>55.826000000000001</v>
      </c>
      <c r="N431" s="5">
        <v>6.6000000000000003E-2</v>
      </c>
      <c r="O431" s="5">
        <v>27.23</v>
      </c>
      <c r="P431" s="5">
        <v>1.012</v>
      </c>
      <c r="Q431" s="5">
        <v>2.1999999999999999E-2</v>
      </c>
      <c r="R431" s="5">
        <v>0.16600000000000001</v>
      </c>
      <c r="S431" s="5">
        <v>10.411</v>
      </c>
      <c r="T431" s="5">
        <v>5.1589999999999998</v>
      </c>
      <c r="U431" s="5">
        <v>0.17100000000000001</v>
      </c>
      <c r="V431" s="5">
        <v>2.5000000000000001E-2</v>
      </c>
      <c r="W431" s="5">
        <v>0</v>
      </c>
      <c r="X431" s="5">
        <v>100.08800000000002</v>
      </c>
      <c r="Y431" s="5">
        <v>0.52185175199848244</v>
      </c>
      <c r="Z431" s="5"/>
    </row>
    <row r="432" spans="1:26" x14ac:dyDescent="0.25">
      <c r="A432" s="3"/>
      <c r="B432" s="3" t="s">
        <v>30</v>
      </c>
      <c r="C432" s="3" t="s">
        <v>26</v>
      </c>
      <c r="D432" s="3"/>
      <c r="E432" s="3" t="s">
        <v>31</v>
      </c>
      <c r="F432" s="3" t="s">
        <v>141</v>
      </c>
      <c r="G432" s="3" t="s">
        <v>25</v>
      </c>
      <c r="H432" s="3" t="s">
        <v>35</v>
      </c>
      <c r="I432" s="3">
        <v>9</v>
      </c>
      <c r="J432" s="3">
        <v>1190</v>
      </c>
      <c r="K432" s="3">
        <v>1000</v>
      </c>
      <c r="L432" s="3">
        <v>0.1</v>
      </c>
      <c r="M432" s="5">
        <v>52.454999999999998</v>
      </c>
      <c r="N432" s="5">
        <v>8.1000000000000003E-2</v>
      </c>
      <c r="O432" s="5">
        <v>30.071999999999999</v>
      </c>
      <c r="P432" s="5">
        <v>0.72199999999999998</v>
      </c>
      <c r="Q432" s="5">
        <v>3.0000000000000001E-3</v>
      </c>
      <c r="R432" s="5">
        <v>0.109</v>
      </c>
      <c r="S432" s="5">
        <v>13.054</v>
      </c>
      <c r="T432" s="5">
        <v>3.7690000000000001</v>
      </c>
      <c r="U432" s="5">
        <v>0.11</v>
      </c>
      <c r="V432" s="5">
        <v>0</v>
      </c>
      <c r="W432" s="5">
        <v>0</v>
      </c>
      <c r="X432" s="5">
        <v>100.375</v>
      </c>
      <c r="Y432" s="5">
        <v>0.65253050375189536</v>
      </c>
      <c r="Z432" s="5"/>
    </row>
    <row r="433" spans="1:26" x14ac:dyDescent="0.25">
      <c r="A433" s="3"/>
      <c r="B433" s="3" t="s">
        <v>30</v>
      </c>
      <c r="C433" s="3" t="s">
        <v>26</v>
      </c>
      <c r="D433" s="3"/>
      <c r="E433" s="3" t="s">
        <v>31</v>
      </c>
      <c r="F433" s="3" t="s">
        <v>141</v>
      </c>
      <c r="G433" s="3" t="s">
        <v>25</v>
      </c>
      <c r="H433" s="3" t="s">
        <v>36</v>
      </c>
      <c r="I433" s="3">
        <v>9</v>
      </c>
      <c r="J433" s="3">
        <v>1190</v>
      </c>
      <c r="K433" s="3">
        <v>1000</v>
      </c>
      <c r="L433" s="3">
        <v>0.1</v>
      </c>
      <c r="M433" s="5">
        <v>55.189</v>
      </c>
      <c r="N433" s="5">
        <v>0.03</v>
      </c>
      <c r="O433" s="5">
        <v>28.466000000000001</v>
      </c>
      <c r="P433" s="5">
        <v>0.81599999999999995</v>
      </c>
      <c r="Q433" s="5">
        <v>3.4000000000000002E-2</v>
      </c>
      <c r="R433" s="5">
        <v>0.14899999999999999</v>
      </c>
      <c r="S433" s="5">
        <v>11.269</v>
      </c>
      <c r="T433" s="5">
        <v>4.6239999999999997</v>
      </c>
      <c r="U433" s="5">
        <v>0.16300000000000001</v>
      </c>
      <c r="V433" s="5">
        <v>0</v>
      </c>
      <c r="W433" s="5">
        <v>0</v>
      </c>
      <c r="X433" s="5">
        <v>100.74000000000001</v>
      </c>
      <c r="Y433" s="5">
        <v>0.56826686615179733</v>
      </c>
      <c r="Z433" s="5"/>
    </row>
    <row r="434" spans="1:26" x14ac:dyDescent="0.25">
      <c r="A434" s="3"/>
      <c r="B434" s="3" t="s">
        <v>30</v>
      </c>
      <c r="C434" s="3" t="s">
        <v>26</v>
      </c>
      <c r="D434" s="3"/>
      <c r="E434" s="3" t="s">
        <v>31</v>
      </c>
      <c r="F434" s="3" t="s">
        <v>141</v>
      </c>
      <c r="G434" s="3" t="s">
        <v>25</v>
      </c>
      <c r="H434" s="3" t="s">
        <v>37</v>
      </c>
      <c r="I434" s="3">
        <v>9</v>
      </c>
      <c r="J434" s="3">
        <v>1190</v>
      </c>
      <c r="K434" s="3">
        <v>1000</v>
      </c>
      <c r="L434" s="3">
        <v>0.1</v>
      </c>
      <c r="M434" s="5">
        <v>55.789000000000001</v>
      </c>
      <c r="N434" s="5">
        <v>7.8E-2</v>
      </c>
      <c r="O434" s="5">
        <v>28.161999999999999</v>
      </c>
      <c r="P434" s="5">
        <v>0.73099999999999998</v>
      </c>
      <c r="Q434" s="5">
        <v>2.3E-2</v>
      </c>
      <c r="R434" s="5">
        <v>0.11600000000000001</v>
      </c>
      <c r="S434" s="5">
        <v>10.792</v>
      </c>
      <c r="T434" s="5">
        <v>4.7990000000000004</v>
      </c>
      <c r="U434" s="5">
        <v>0.2</v>
      </c>
      <c r="V434" s="5">
        <v>0.01</v>
      </c>
      <c r="W434" s="5">
        <v>6.8000000000000005E-2</v>
      </c>
      <c r="X434" s="5">
        <v>100.768</v>
      </c>
      <c r="Y434" s="5">
        <v>0.54742270821759775</v>
      </c>
      <c r="Z434" s="5"/>
    </row>
    <row r="435" spans="1:26" x14ac:dyDescent="0.25">
      <c r="A435" s="3"/>
      <c r="B435" s="3" t="s">
        <v>30</v>
      </c>
      <c r="C435" s="3" t="s">
        <v>26</v>
      </c>
      <c r="D435" s="3"/>
      <c r="E435" s="3" t="s">
        <v>31</v>
      </c>
      <c r="F435" s="3" t="s">
        <v>141</v>
      </c>
      <c r="G435" s="3" t="s">
        <v>25</v>
      </c>
      <c r="H435" s="3" t="s">
        <v>38</v>
      </c>
      <c r="I435" s="3">
        <v>9</v>
      </c>
      <c r="J435" s="3">
        <v>1190</v>
      </c>
      <c r="K435" s="3">
        <v>1000</v>
      </c>
      <c r="L435" s="3">
        <v>0.1</v>
      </c>
      <c r="M435" s="5">
        <v>53.027999999999999</v>
      </c>
      <c r="N435" s="5">
        <v>8.7999999999999995E-2</v>
      </c>
      <c r="O435" s="5">
        <v>29.629000000000001</v>
      </c>
      <c r="P435" s="5">
        <v>0.74299999999999999</v>
      </c>
      <c r="Q435" s="5">
        <v>0</v>
      </c>
      <c r="R435" s="5">
        <v>0.161</v>
      </c>
      <c r="S435" s="5">
        <v>12.951000000000001</v>
      </c>
      <c r="T435" s="5">
        <v>3.6669999999999998</v>
      </c>
      <c r="U435" s="5">
        <v>0.123</v>
      </c>
      <c r="V435" s="5">
        <v>1.4999999999999999E-2</v>
      </c>
      <c r="W435" s="5">
        <v>0</v>
      </c>
      <c r="X435" s="5">
        <v>100.405</v>
      </c>
      <c r="Y435" s="5">
        <v>0.65630847851428153</v>
      </c>
      <c r="Z435" s="5"/>
    </row>
    <row r="436" spans="1:26" x14ac:dyDescent="0.25">
      <c r="A436" s="3"/>
      <c r="B436" s="3"/>
      <c r="C436" s="3"/>
      <c r="D436" s="3"/>
      <c r="E436" s="3"/>
      <c r="F436" s="16" t="s">
        <v>27</v>
      </c>
      <c r="G436" s="16"/>
      <c r="H436" s="16" t="s">
        <v>26</v>
      </c>
      <c r="I436" s="16"/>
      <c r="J436" s="16"/>
      <c r="K436" s="16"/>
      <c r="L436" s="16"/>
      <c r="M436" s="6">
        <v>54.407000000000004</v>
      </c>
      <c r="N436" s="6">
        <v>6.5833333333333341E-2</v>
      </c>
      <c r="O436" s="6">
        <v>28.682166666666664</v>
      </c>
      <c r="P436" s="6">
        <v>0.79649999999999999</v>
      </c>
      <c r="Q436" s="6">
        <v>1.7833333333333336E-2</v>
      </c>
      <c r="R436" s="6">
        <v>0.14149999999999999</v>
      </c>
      <c r="S436" s="6">
        <v>11.672166666666667</v>
      </c>
      <c r="T436" s="6">
        <v>4.4254999999999995</v>
      </c>
      <c r="U436" s="6">
        <v>0.1476666666666667</v>
      </c>
      <c r="V436" s="6">
        <v>1.7333333333333333E-2</v>
      </c>
      <c r="W436" s="6">
        <v>1.7000000000000001E-2</v>
      </c>
      <c r="X436" s="6"/>
      <c r="Y436" s="6">
        <v>0.58782769817020364</v>
      </c>
      <c r="Z436" s="6"/>
    </row>
    <row r="437" spans="1:26" x14ac:dyDescent="0.25">
      <c r="A437" s="3"/>
      <c r="B437" s="3"/>
      <c r="C437" s="3"/>
      <c r="D437" s="3"/>
      <c r="E437" s="3"/>
      <c r="F437" s="25" t="s">
        <v>28</v>
      </c>
      <c r="G437" s="25"/>
      <c r="H437" s="25" t="s">
        <v>26</v>
      </c>
      <c r="I437" s="25"/>
      <c r="J437" s="25"/>
      <c r="K437" s="25"/>
      <c r="L437" s="25"/>
      <c r="M437" s="7">
        <v>1.4359984679657576</v>
      </c>
      <c r="N437" s="7">
        <v>2.1655638218871905E-2</v>
      </c>
      <c r="O437" s="7">
        <v>1.0272461081292381</v>
      </c>
      <c r="P437" s="7">
        <v>0.11067565224565022</v>
      </c>
      <c r="Q437" s="7">
        <v>1.3377842377105008E-2</v>
      </c>
      <c r="R437" s="7">
        <v>2.3602965915325177E-2</v>
      </c>
      <c r="S437" s="7">
        <v>1.1032815446053048</v>
      </c>
      <c r="T437" s="7">
        <v>0.58910635712068593</v>
      </c>
      <c r="U437" s="7">
        <v>3.5685664722219505E-2</v>
      </c>
      <c r="V437" s="7">
        <v>2.0314198646923451E-2</v>
      </c>
      <c r="W437" s="7">
        <v>2.844644090215857E-2</v>
      </c>
      <c r="X437" s="7"/>
      <c r="Y437" s="7">
        <v>5.5310991831741887E-2</v>
      </c>
      <c r="Z437" s="6"/>
    </row>
    <row r="438" spans="1:26" x14ac:dyDescent="0.25">
      <c r="A438" s="3"/>
      <c r="B438" s="3"/>
      <c r="C438" s="3"/>
      <c r="D438" s="3"/>
      <c r="E438" s="3"/>
      <c r="F438" s="16" t="s">
        <v>101</v>
      </c>
      <c r="G438" s="16"/>
      <c r="H438" s="16" t="s">
        <v>26</v>
      </c>
      <c r="I438" s="16"/>
      <c r="J438" s="16"/>
      <c r="K438" s="16"/>
      <c r="L438" s="16"/>
      <c r="M438" s="6" t="s">
        <v>33</v>
      </c>
      <c r="N438" s="6" t="s">
        <v>33</v>
      </c>
      <c r="O438" s="6" t="s">
        <v>33</v>
      </c>
      <c r="P438" s="6" t="s">
        <v>33</v>
      </c>
      <c r="Q438" s="6" t="s">
        <v>33</v>
      </c>
      <c r="R438" s="6" t="s">
        <v>33</v>
      </c>
      <c r="S438" s="6" t="s">
        <v>33</v>
      </c>
      <c r="T438" s="6" t="s">
        <v>33</v>
      </c>
      <c r="U438" s="6" t="s">
        <v>33</v>
      </c>
      <c r="V438" s="6" t="s">
        <v>33</v>
      </c>
      <c r="W438" s="6" t="s">
        <v>33</v>
      </c>
      <c r="X438" s="6"/>
      <c r="Y438" s="6" t="s">
        <v>33</v>
      </c>
      <c r="Z438" s="6"/>
    </row>
    <row r="439" spans="1:26" x14ac:dyDescent="0.25">
      <c r="A439" s="3"/>
      <c r="B439" s="3"/>
      <c r="C439" s="3"/>
      <c r="D439" s="3"/>
      <c r="E439" s="3"/>
      <c r="F439" s="25" t="s">
        <v>102</v>
      </c>
      <c r="G439" s="25"/>
      <c r="H439" s="25" t="s">
        <v>26</v>
      </c>
      <c r="I439" s="25"/>
      <c r="J439" s="25"/>
      <c r="K439" s="25"/>
      <c r="L439" s="25"/>
      <c r="M439" s="7" t="s">
        <v>33</v>
      </c>
      <c r="N439" s="7" t="s">
        <v>33</v>
      </c>
      <c r="O439" s="7" t="s">
        <v>33</v>
      </c>
      <c r="P439" s="7" t="s">
        <v>33</v>
      </c>
      <c r="Q439" s="7" t="s">
        <v>33</v>
      </c>
      <c r="R439" s="7" t="s">
        <v>33</v>
      </c>
      <c r="S439" s="7" t="s">
        <v>33</v>
      </c>
      <c r="T439" s="7" t="s">
        <v>33</v>
      </c>
      <c r="U439" s="7" t="s">
        <v>33</v>
      </c>
      <c r="V439" s="7" t="s">
        <v>33</v>
      </c>
      <c r="W439" s="7" t="s">
        <v>33</v>
      </c>
      <c r="X439" s="7"/>
      <c r="Y439" s="7" t="s">
        <v>33</v>
      </c>
      <c r="Z439" s="6"/>
    </row>
    <row r="440" spans="1:26" x14ac:dyDescent="0.25">
      <c r="A440" s="3"/>
      <c r="B440" s="3" t="s">
        <v>30</v>
      </c>
      <c r="C440" s="3" t="s">
        <v>26</v>
      </c>
      <c r="D440" s="3"/>
      <c r="E440" s="3" t="s">
        <v>31</v>
      </c>
      <c r="F440" s="3" t="s">
        <v>158</v>
      </c>
      <c r="G440" s="3" t="s">
        <v>25</v>
      </c>
      <c r="H440" s="3" t="s">
        <v>32</v>
      </c>
      <c r="I440" s="3">
        <v>25</v>
      </c>
      <c r="J440" s="3">
        <v>1190</v>
      </c>
      <c r="K440" s="3">
        <v>1165</v>
      </c>
      <c r="L440" s="3">
        <v>0.1</v>
      </c>
      <c r="M440" s="5">
        <v>53.094999999999999</v>
      </c>
      <c r="N440" s="5">
        <v>5.0999999999999997E-2</v>
      </c>
      <c r="O440" s="5">
        <v>30.263000000000002</v>
      </c>
      <c r="P440" s="5">
        <v>0.76100000000000001</v>
      </c>
      <c r="Q440" s="5">
        <v>5.0000000000000001E-3</v>
      </c>
      <c r="R440" s="5">
        <v>0.1</v>
      </c>
      <c r="S440" s="5">
        <v>12.859</v>
      </c>
      <c r="T440" s="5">
        <v>3.786</v>
      </c>
      <c r="U440" s="5">
        <v>0.104</v>
      </c>
      <c r="V440" s="5">
        <v>0</v>
      </c>
      <c r="W440" s="5">
        <v>0</v>
      </c>
      <c r="X440" s="5">
        <v>101.02399999999999</v>
      </c>
      <c r="Y440" s="5">
        <v>0.64833724243154489</v>
      </c>
      <c r="Z440" s="5"/>
    </row>
    <row r="441" spans="1:26" x14ac:dyDescent="0.25">
      <c r="A441" s="3"/>
      <c r="B441" s="3" t="s">
        <v>30</v>
      </c>
      <c r="C441" s="3" t="s">
        <v>26</v>
      </c>
      <c r="D441" s="3"/>
      <c r="E441" s="3" t="s">
        <v>31</v>
      </c>
      <c r="F441" s="3" t="s">
        <v>158</v>
      </c>
      <c r="G441" s="3" t="s">
        <v>25</v>
      </c>
      <c r="H441" s="3" t="s">
        <v>34</v>
      </c>
      <c r="I441" s="3">
        <v>25</v>
      </c>
      <c r="J441" s="3">
        <v>1190</v>
      </c>
      <c r="K441" s="3">
        <v>1165</v>
      </c>
      <c r="L441" s="3">
        <v>0.1</v>
      </c>
      <c r="M441" s="5">
        <v>53.497</v>
      </c>
      <c r="N441" s="5">
        <v>5.1999999999999998E-2</v>
      </c>
      <c r="O441" s="5">
        <v>29.724</v>
      </c>
      <c r="P441" s="5">
        <v>0.78200000000000003</v>
      </c>
      <c r="Q441" s="5">
        <v>4.2999999999999997E-2</v>
      </c>
      <c r="R441" s="5">
        <v>0.11799999999999999</v>
      </c>
      <c r="S441" s="5">
        <v>12.464</v>
      </c>
      <c r="T441" s="5">
        <v>4.1029999999999998</v>
      </c>
      <c r="U441" s="5">
        <v>9.8000000000000004E-2</v>
      </c>
      <c r="V441" s="5">
        <v>2.5000000000000001E-2</v>
      </c>
      <c r="W441" s="5">
        <v>0</v>
      </c>
      <c r="X441" s="5">
        <v>100.90599999999999</v>
      </c>
      <c r="Y441" s="5">
        <v>0.62303491477336059</v>
      </c>
      <c r="Z441" s="5"/>
    </row>
    <row r="442" spans="1:26" x14ac:dyDescent="0.25">
      <c r="A442" s="3"/>
      <c r="B442" s="3" t="s">
        <v>30</v>
      </c>
      <c r="C442" s="3" t="s">
        <v>26</v>
      </c>
      <c r="D442" s="3"/>
      <c r="E442" s="3" t="s">
        <v>31</v>
      </c>
      <c r="F442" s="3" t="s">
        <v>158</v>
      </c>
      <c r="G442" s="3" t="s">
        <v>25</v>
      </c>
      <c r="H442" s="3" t="s">
        <v>35</v>
      </c>
      <c r="I442" s="3">
        <v>25</v>
      </c>
      <c r="J442" s="3">
        <v>1190</v>
      </c>
      <c r="K442" s="3">
        <v>1165</v>
      </c>
      <c r="L442" s="3">
        <v>0.1</v>
      </c>
      <c r="M442" s="5">
        <v>51.622999999999998</v>
      </c>
      <c r="N442" s="5">
        <v>5.0000000000000001E-3</v>
      </c>
      <c r="O442" s="5">
        <v>30.376999999999999</v>
      </c>
      <c r="P442" s="5">
        <v>0.86499999999999999</v>
      </c>
      <c r="Q442" s="5">
        <v>1.0999999999999999E-2</v>
      </c>
      <c r="R442" s="5">
        <v>0.11700000000000001</v>
      </c>
      <c r="S442" s="5">
        <v>13.468999999999999</v>
      </c>
      <c r="T442" s="5">
        <v>3.6960000000000002</v>
      </c>
      <c r="U442" s="5">
        <v>0.11</v>
      </c>
      <c r="V442" s="5">
        <v>5.0000000000000001E-3</v>
      </c>
      <c r="W442" s="5">
        <v>0</v>
      </c>
      <c r="X442" s="5">
        <v>100.27799999999998</v>
      </c>
      <c r="Y442" s="5">
        <v>0.66388679900215364</v>
      </c>
      <c r="Z442" s="5"/>
    </row>
    <row r="443" spans="1:26" x14ac:dyDescent="0.25">
      <c r="A443" s="3"/>
      <c r="B443" s="3" t="s">
        <v>30</v>
      </c>
      <c r="C443" s="3" t="s">
        <v>26</v>
      </c>
      <c r="D443" s="3"/>
      <c r="E443" s="3" t="s">
        <v>31</v>
      </c>
      <c r="F443" s="3" t="s">
        <v>158</v>
      </c>
      <c r="G443" s="3" t="s">
        <v>25</v>
      </c>
      <c r="H443" s="3" t="s">
        <v>36</v>
      </c>
      <c r="I443" s="3">
        <v>25</v>
      </c>
      <c r="J443" s="3">
        <v>1190</v>
      </c>
      <c r="K443" s="3">
        <v>1165</v>
      </c>
      <c r="L443" s="3">
        <v>0.1</v>
      </c>
      <c r="M443" s="5">
        <v>53.774999999999999</v>
      </c>
      <c r="N443" s="5">
        <v>0.04</v>
      </c>
      <c r="O443" s="5">
        <v>28.507000000000001</v>
      </c>
      <c r="P443" s="5">
        <v>0.86899999999999999</v>
      </c>
      <c r="Q443" s="5">
        <v>1.4E-2</v>
      </c>
      <c r="R443" s="5">
        <v>0.161</v>
      </c>
      <c r="S443" s="5">
        <v>11.522</v>
      </c>
      <c r="T443" s="5">
        <v>4.5199999999999996</v>
      </c>
      <c r="U443" s="5">
        <v>0.155</v>
      </c>
      <c r="V443" s="5">
        <v>0.02</v>
      </c>
      <c r="W443" s="5">
        <v>1.2999999999999999E-2</v>
      </c>
      <c r="X443" s="5">
        <v>99.596000000000004</v>
      </c>
      <c r="Y443" s="5">
        <v>0.57940980813041365</v>
      </c>
      <c r="Z443" s="5"/>
    </row>
    <row r="444" spans="1:26" x14ac:dyDescent="0.25">
      <c r="A444" s="3"/>
      <c r="B444" s="3" t="s">
        <v>30</v>
      </c>
      <c r="C444" s="3" t="s">
        <v>26</v>
      </c>
      <c r="D444" s="3"/>
      <c r="E444" s="3" t="s">
        <v>31</v>
      </c>
      <c r="F444" s="3" t="s">
        <v>158</v>
      </c>
      <c r="G444" s="3" t="s">
        <v>25</v>
      </c>
      <c r="H444" s="3" t="s">
        <v>37</v>
      </c>
      <c r="I444" s="3">
        <v>25</v>
      </c>
      <c r="J444" s="3">
        <v>1190</v>
      </c>
      <c r="K444" s="3">
        <v>1165</v>
      </c>
      <c r="L444" s="3">
        <v>0.1</v>
      </c>
      <c r="M444" s="5">
        <v>53.030999999999999</v>
      </c>
      <c r="N444" s="5">
        <v>8.5999999999999993E-2</v>
      </c>
      <c r="O444" s="5">
        <v>29.091000000000001</v>
      </c>
      <c r="P444" s="5">
        <v>0.85899999999999999</v>
      </c>
      <c r="Q444" s="5">
        <v>0</v>
      </c>
      <c r="R444" s="5">
        <v>0.13800000000000001</v>
      </c>
      <c r="S444" s="5">
        <v>12.367000000000001</v>
      </c>
      <c r="T444" s="5">
        <v>4.2039999999999997</v>
      </c>
      <c r="U444" s="5">
        <v>0.11799999999999999</v>
      </c>
      <c r="V444" s="5">
        <v>0</v>
      </c>
      <c r="W444" s="5">
        <v>0</v>
      </c>
      <c r="X444" s="5">
        <v>99.893999999999991</v>
      </c>
      <c r="Y444" s="5">
        <v>0.6148185476879825</v>
      </c>
      <c r="Z444" s="5"/>
    </row>
    <row r="445" spans="1:26" x14ac:dyDescent="0.25">
      <c r="A445" s="3"/>
      <c r="B445" s="3" t="s">
        <v>30</v>
      </c>
      <c r="C445" s="3" t="s">
        <v>26</v>
      </c>
      <c r="D445" s="3"/>
      <c r="E445" s="3" t="s">
        <v>31</v>
      </c>
      <c r="F445" s="3" t="s">
        <v>158</v>
      </c>
      <c r="G445" s="3" t="s">
        <v>25</v>
      </c>
      <c r="H445" s="3" t="s">
        <v>105</v>
      </c>
      <c r="I445" s="3">
        <v>25</v>
      </c>
      <c r="J445" s="3">
        <v>1190</v>
      </c>
      <c r="K445" s="3">
        <v>1165</v>
      </c>
      <c r="L445" s="3">
        <v>0.1</v>
      </c>
      <c r="M445" s="5">
        <v>49.228000000000002</v>
      </c>
      <c r="N445" s="5">
        <v>0.03</v>
      </c>
      <c r="O445" s="5">
        <v>31.710999999999999</v>
      </c>
      <c r="P445" s="5">
        <v>0.88100000000000001</v>
      </c>
      <c r="Q445" s="5">
        <v>2.9000000000000001E-2</v>
      </c>
      <c r="R445" s="5">
        <v>0.113</v>
      </c>
      <c r="S445" s="5">
        <v>15.19</v>
      </c>
      <c r="T445" s="5">
        <v>2.786</v>
      </c>
      <c r="U445" s="5">
        <v>7.8E-2</v>
      </c>
      <c r="V445" s="5">
        <v>3.9E-2</v>
      </c>
      <c r="W445" s="5">
        <v>0</v>
      </c>
      <c r="X445" s="5">
        <v>100.08499999999999</v>
      </c>
      <c r="Y445" s="5">
        <v>0.74738125595424532</v>
      </c>
      <c r="Z445" s="5"/>
    </row>
    <row r="446" spans="1:26" x14ac:dyDescent="0.25">
      <c r="A446" s="3"/>
      <c r="B446" s="3" t="s">
        <v>30</v>
      </c>
      <c r="C446" s="3" t="s">
        <v>26</v>
      </c>
      <c r="D446" s="3"/>
      <c r="E446" s="3" t="s">
        <v>31</v>
      </c>
      <c r="F446" s="3" t="s">
        <v>158</v>
      </c>
      <c r="G446" s="3" t="s">
        <v>25</v>
      </c>
      <c r="H446" s="3" t="s">
        <v>111</v>
      </c>
      <c r="I446" s="3">
        <v>25</v>
      </c>
      <c r="J446" s="3">
        <v>1190</v>
      </c>
      <c r="K446" s="3">
        <v>1165</v>
      </c>
      <c r="L446" s="3">
        <v>0.1</v>
      </c>
      <c r="M446" s="5">
        <v>49.292999999999999</v>
      </c>
      <c r="N446" s="5">
        <v>3.3000000000000002E-2</v>
      </c>
      <c r="O446" s="5">
        <v>31.353999999999999</v>
      </c>
      <c r="P446" s="5">
        <v>0.94099999999999995</v>
      </c>
      <c r="Q446" s="5">
        <v>0.04</v>
      </c>
      <c r="R446" s="5">
        <v>0.10100000000000001</v>
      </c>
      <c r="S446" s="5">
        <v>14.653</v>
      </c>
      <c r="T446" s="5">
        <v>2.9529999999999998</v>
      </c>
      <c r="U446" s="5">
        <v>8.6999999999999994E-2</v>
      </c>
      <c r="V446" s="5">
        <v>0</v>
      </c>
      <c r="W446" s="5">
        <v>0</v>
      </c>
      <c r="X446" s="5">
        <v>99.455000000000027</v>
      </c>
      <c r="Y446" s="5">
        <v>0.7289973263170858</v>
      </c>
      <c r="Z446" s="5"/>
    </row>
    <row r="447" spans="1:26" x14ac:dyDescent="0.25">
      <c r="A447" s="3"/>
      <c r="B447" s="3" t="s">
        <v>30</v>
      </c>
      <c r="C447" s="3" t="s">
        <v>26</v>
      </c>
      <c r="D447" s="3"/>
      <c r="E447" s="3" t="s">
        <v>31</v>
      </c>
      <c r="F447" s="3" t="s">
        <v>158</v>
      </c>
      <c r="G447" s="3" t="s">
        <v>25</v>
      </c>
      <c r="H447" s="3" t="s">
        <v>115</v>
      </c>
      <c r="I447" s="3">
        <v>25</v>
      </c>
      <c r="J447" s="3">
        <v>1190</v>
      </c>
      <c r="K447" s="3">
        <v>1165</v>
      </c>
      <c r="L447" s="3">
        <v>0.1</v>
      </c>
      <c r="M447" s="5">
        <v>47.865000000000002</v>
      </c>
      <c r="N447" s="5">
        <v>5.3999999999999999E-2</v>
      </c>
      <c r="O447" s="5">
        <v>32.676000000000002</v>
      </c>
      <c r="P447" s="5">
        <v>0.90900000000000003</v>
      </c>
      <c r="Q447" s="5">
        <v>0</v>
      </c>
      <c r="R447" s="5">
        <v>0.112</v>
      </c>
      <c r="S447" s="5">
        <v>16.202000000000002</v>
      </c>
      <c r="T447" s="5">
        <v>2.3149999999999999</v>
      </c>
      <c r="U447" s="5">
        <v>5.8000000000000003E-2</v>
      </c>
      <c r="V447" s="5">
        <v>0.01</v>
      </c>
      <c r="W447" s="5">
        <v>0</v>
      </c>
      <c r="X447" s="5">
        <v>100.20100000000001</v>
      </c>
      <c r="Y447" s="5">
        <v>0.79187948460870849</v>
      </c>
      <c r="Z447" s="5"/>
    </row>
    <row r="448" spans="1:26" x14ac:dyDescent="0.25">
      <c r="A448" s="3"/>
      <c r="B448" s="3"/>
      <c r="C448" s="3"/>
      <c r="D448" s="3"/>
      <c r="E448" s="3"/>
      <c r="F448" s="16" t="s">
        <v>27</v>
      </c>
      <c r="G448" s="16"/>
      <c r="H448" s="16" t="s">
        <v>26</v>
      </c>
      <c r="I448" s="16"/>
      <c r="J448" s="16"/>
      <c r="K448" s="16"/>
      <c r="L448" s="16"/>
      <c r="M448" s="6">
        <v>53.004200000000004</v>
      </c>
      <c r="N448" s="6">
        <v>4.6799999999999994E-2</v>
      </c>
      <c r="O448" s="6">
        <v>29.592400000000005</v>
      </c>
      <c r="P448" s="6">
        <v>0.82720000000000005</v>
      </c>
      <c r="Q448" s="6">
        <v>1.4599999999999998E-2</v>
      </c>
      <c r="R448" s="6">
        <v>0.1268</v>
      </c>
      <c r="S448" s="6">
        <v>12.536199999999999</v>
      </c>
      <c r="T448" s="6">
        <v>4.0617999999999999</v>
      </c>
      <c r="U448" s="6">
        <v>0.11699999999999999</v>
      </c>
      <c r="V448" s="6">
        <v>0.01</v>
      </c>
      <c r="W448" s="6">
        <v>2.5999999999999999E-3</v>
      </c>
      <c r="X448" s="6"/>
      <c r="Y448" s="6">
        <v>0.62589746240509103</v>
      </c>
      <c r="Z448" s="5"/>
    </row>
    <row r="449" spans="1:26" x14ac:dyDescent="0.25">
      <c r="A449" s="3"/>
      <c r="B449" s="3"/>
      <c r="C449" s="3"/>
      <c r="D449" s="3"/>
      <c r="E449" s="3"/>
      <c r="F449" s="25" t="s">
        <v>28</v>
      </c>
      <c r="G449" s="25"/>
      <c r="H449" s="25" t="s">
        <v>26</v>
      </c>
      <c r="I449" s="25"/>
      <c r="J449" s="25"/>
      <c r="K449" s="25"/>
      <c r="L449" s="25"/>
      <c r="M449" s="7">
        <v>0.82970790040833109</v>
      </c>
      <c r="N449" s="7">
        <v>2.9046514420838866E-2</v>
      </c>
      <c r="O449" s="7">
        <v>0.79248268119877485</v>
      </c>
      <c r="P449" s="7">
        <v>5.1509222475203391E-2</v>
      </c>
      <c r="Q449" s="7">
        <v>1.6772000476985443E-2</v>
      </c>
      <c r="R449" s="7">
        <v>2.3381616710569882E-2</v>
      </c>
      <c r="S449" s="7">
        <v>0.71357529385482477</v>
      </c>
      <c r="T449" s="7">
        <v>0.33231792007052496</v>
      </c>
      <c r="U449" s="7">
        <v>2.2494443758404051E-2</v>
      </c>
      <c r="V449" s="7">
        <v>1.1726039399558574E-2</v>
      </c>
      <c r="W449" s="7">
        <v>5.8137767414994527E-3</v>
      </c>
      <c r="X449" s="7"/>
      <c r="Y449" s="7">
        <v>3.2552925955032744E-2</v>
      </c>
      <c r="Z449" s="5"/>
    </row>
    <row r="450" spans="1:26" x14ac:dyDescent="0.25">
      <c r="A450" s="3"/>
      <c r="B450" s="3"/>
      <c r="C450" s="3"/>
      <c r="D450" s="3"/>
      <c r="E450" s="3"/>
      <c r="F450" s="16" t="s">
        <v>101</v>
      </c>
      <c r="G450" s="16"/>
      <c r="H450" s="16" t="s">
        <v>26</v>
      </c>
      <c r="I450" s="16"/>
      <c r="J450" s="16"/>
      <c r="K450" s="16"/>
      <c r="L450" s="16"/>
      <c r="M450" s="6">
        <v>48.795333333333332</v>
      </c>
      <c r="N450" s="6">
        <v>3.9E-2</v>
      </c>
      <c r="O450" s="6">
        <v>31.913666666666668</v>
      </c>
      <c r="P450" s="6">
        <v>0.91033333333333333</v>
      </c>
      <c r="Q450" s="6">
        <v>2.3000000000000003E-2</v>
      </c>
      <c r="R450" s="6">
        <v>0.10866666666666668</v>
      </c>
      <c r="S450" s="6">
        <v>15.348333333333334</v>
      </c>
      <c r="T450" s="6">
        <v>2.6846666666666668</v>
      </c>
      <c r="U450" s="6">
        <v>7.4333333333333321E-2</v>
      </c>
      <c r="V450" s="6">
        <v>1.6333333333333335E-2</v>
      </c>
      <c r="W450" s="6">
        <v>0</v>
      </c>
      <c r="X450" s="6"/>
      <c r="Y450" s="6">
        <v>0.75608602229334654</v>
      </c>
      <c r="Z450" s="5"/>
    </row>
    <row r="451" spans="1:26" x14ac:dyDescent="0.25">
      <c r="A451" s="3"/>
      <c r="B451" s="3"/>
      <c r="C451" s="3"/>
      <c r="D451" s="3"/>
      <c r="E451" s="3"/>
      <c r="F451" s="25" t="s">
        <v>102</v>
      </c>
      <c r="G451" s="25"/>
      <c r="H451" s="25" t="s">
        <v>26</v>
      </c>
      <c r="I451" s="25"/>
      <c r="J451" s="25"/>
      <c r="K451" s="25"/>
      <c r="L451" s="25"/>
      <c r="M451" s="7">
        <v>0.80634752640119867</v>
      </c>
      <c r="N451" s="7">
        <v>1.3076696830622027E-2</v>
      </c>
      <c r="O451" s="7">
        <v>0.68390520785656805</v>
      </c>
      <c r="P451" s="7">
        <v>3.0022213997860508E-2</v>
      </c>
      <c r="Q451" s="7">
        <v>2.0663978319771823E-2</v>
      </c>
      <c r="R451" s="7">
        <v>6.658328118479391E-3</v>
      </c>
      <c r="S451" s="7">
        <v>0.78654455266903633</v>
      </c>
      <c r="T451" s="7">
        <v>0.33085092312601017</v>
      </c>
      <c r="U451" s="7">
        <v>1.484362938547492E-2</v>
      </c>
      <c r="V451" s="7">
        <v>2.025668613898466E-2</v>
      </c>
      <c r="W451" s="7">
        <v>0</v>
      </c>
      <c r="X451" s="7"/>
      <c r="Y451" s="7">
        <v>3.2332200290375153E-2</v>
      </c>
      <c r="Z451" s="5"/>
    </row>
    <row r="452" spans="1:26" x14ac:dyDescent="0.25">
      <c r="A452" s="3"/>
      <c r="B452" s="3" t="s">
        <v>30</v>
      </c>
      <c r="C452" s="3" t="s">
        <v>26</v>
      </c>
      <c r="D452" s="3"/>
      <c r="E452" s="3" t="s">
        <v>31</v>
      </c>
      <c r="F452" s="3" t="s">
        <v>159</v>
      </c>
      <c r="G452" s="3" t="s">
        <v>25</v>
      </c>
      <c r="H452" s="3" t="s">
        <v>109</v>
      </c>
      <c r="I452" s="3">
        <v>25</v>
      </c>
      <c r="J452" s="3">
        <v>1190</v>
      </c>
      <c r="K452" s="3">
        <v>1100</v>
      </c>
      <c r="L452" s="3">
        <v>0.1</v>
      </c>
      <c r="M452" s="5">
        <v>51.307000000000002</v>
      </c>
      <c r="N452" s="5">
        <v>0</v>
      </c>
      <c r="O452" s="5">
        <v>32.880000000000003</v>
      </c>
      <c r="P452" s="5">
        <v>0.81299999999999994</v>
      </c>
      <c r="Q452" s="5">
        <v>5.0999999999999997E-2</v>
      </c>
      <c r="R452" s="5">
        <v>9.9000000000000005E-2</v>
      </c>
      <c r="S452" s="5">
        <v>14.88</v>
      </c>
      <c r="T452" s="5">
        <v>2.6619999999999999</v>
      </c>
      <c r="U452" s="5">
        <v>5.5E-2</v>
      </c>
      <c r="V452" s="5">
        <v>0.01</v>
      </c>
      <c r="W452" s="5">
        <v>0</v>
      </c>
      <c r="X452" s="5">
        <v>102.75700000000003</v>
      </c>
      <c r="Y452" s="5">
        <v>0.75294008809491109</v>
      </c>
      <c r="Z452" s="5"/>
    </row>
    <row r="453" spans="1:26" x14ac:dyDescent="0.25">
      <c r="A453" s="3"/>
      <c r="B453" s="3" t="s">
        <v>30</v>
      </c>
      <c r="C453" s="3" t="s">
        <v>26</v>
      </c>
      <c r="D453" s="3"/>
      <c r="E453" s="3" t="s">
        <v>31</v>
      </c>
      <c r="F453" s="3" t="s">
        <v>159</v>
      </c>
      <c r="G453" s="3" t="s">
        <v>25</v>
      </c>
      <c r="H453" s="3" t="s">
        <v>109</v>
      </c>
      <c r="I453" s="3">
        <v>25</v>
      </c>
      <c r="J453" s="3">
        <v>1190</v>
      </c>
      <c r="K453" s="3">
        <v>1100</v>
      </c>
      <c r="L453" s="3">
        <v>0.1</v>
      </c>
      <c r="M453" s="5">
        <v>51.216000000000001</v>
      </c>
      <c r="N453" s="5">
        <v>0.03</v>
      </c>
      <c r="O453" s="5">
        <v>32.761000000000003</v>
      </c>
      <c r="P453" s="5">
        <v>0.80700000000000005</v>
      </c>
      <c r="Q453" s="5">
        <v>1.2E-2</v>
      </c>
      <c r="R453" s="5">
        <v>9.9000000000000005E-2</v>
      </c>
      <c r="S453" s="5">
        <v>14.894</v>
      </c>
      <c r="T453" s="5">
        <v>2.66</v>
      </c>
      <c r="U453" s="5">
        <v>0.05</v>
      </c>
      <c r="V453" s="5">
        <v>3.9E-2</v>
      </c>
      <c r="W453" s="5">
        <v>2.5999999999999999E-2</v>
      </c>
      <c r="X453" s="5">
        <v>102.59400000000001</v>
      </c>
      <c r="Y453" s="5">
        <v>0.75347968999266035</v>
      </c>
      <c r="Z453" s="5"/>
    </row>
    <row r="454" spans="1:26" x14ac:dyDescent="0.25">
      <c r="A454" s="3"/>
      <c r="B454" s="3" t="s">
        <v>30</v>
      </c>
      <c r="C454" s="3" t="s">
        <v>26</v>
      </c>
      <c r="D454" s="3"/>
      <c r="E454" s="3" t="s">
        <v>31</v>
      </c>
      <c r="F454" s="3" t="s">
        <v>159</v>
      </c>
      <c r="G454" s="3" t="s">
        <v>25</v>
      </c>
      <c r="H454" s="3" t="s">
        <v>60</v>
      </c>
      <c r="I454" s="3">
        <v>25</v>
      </c>
      <c r="J454" s="3">
        <v>1190</v>
      </c>
      <c r="K454" s="3">
        <v>1100</v>
      </c>
      <c r="L454" s="3">
        <v>0.1</v>
      </c>
      <c r="M454" s="5">
        <v>55.640999999999998</v>
      </c>
      <c r="N454" s="5">
        <v>3.5000000000000003E-2</v>
      </c>
      <c r="O454" s="5">
        <v>29.285</v>
      </c>
      <c r="P454" s="5">
        <v>0.85099999999999998</v>
      </c>
      <c r="Q454" s="5">
        <v>1.0999999999999999E-2</v>
      </c>
      <c r="R454" s="5">
        <v>0.104</v>
      </c>
      <c r="S454" s="5">
        <v>11.39</v>
      </c>
      <c r="T454" s="5">
        <v>4.1130000000000004</v>
      </c>
      <c r="U454" s="5">
        <v>0.14799999999999999</v>
      </c>
      <c r="V454" s="5">
        <v>3.5000000000000003E-2</v>
      </c>
      <c r="W454" s="5">
        <v>0</v>
      </c>
      <c r="X454" s="5">
        <v>101.61299999999999</v>
      </c>
      <c r="Y454" s="5">
        <v>0.59919213095243462</v>
      </c>
      <c r="Z454" s="5"/>
    </row>
    <row r="455" spans="1:26" x14ac:dyDescent="0.25">
      <c r="A455" s="3"/>
      <c r="B455" s="3" t="s">
        <v>30</v>
      </c>
      <c r="C455" s="3" t="s">
        <v>26</v>
      </c>
      <c r="D455" s="3"/>
      <c r="E455" s="3" t="s">
        <v>31</v>
      </c>
      <c r="F455" s="3" t="s">
        <v>159</v>
      </c>
      <c r="G455" s="3" t="s">
        <v>25</v>
      </c>
      <c r="H455" s="3" t="s">
        <v>34</v>
      </c>
      <c r="I455" s="3">
        <v>25</v>
      </c>
      <c r="J455" s="3">
        <v>1190</v>
      </c>
      <c r="K455" s="3">
        <v>1100</v>
      </c>
      <c r="L455" s="3">
        <v>0.1</v>
      </c>
      <c r="M455" s="5">
        <v>56.027000000000001</v>
      </c>
      <c r="N455" s="5">
        <v>3.4000000000000002E-2</v>
      </c>
      <c r="O455" s="5">
        <v>29.388999999999999</v>
      </c>
      <c r="P455" s="5">
        <v>0.91300000000000003</v>
      </c>
      <c r="Q455" s="5">
        <v>0</v>
      </c>
      <c r="R455" s="5">
        <v>0.11899999999999999</v>
      </c>
      <c r="S455" s="5">
        <v>11.680999999999999</v>
      </c>
      <c r="T455" s="5">
        <v>4.2489999999999997</v>
      </c>
      <c r="U455" s="5">
        <v>0.12</v>
      </c>
      <c r="V455" s="5">
        <v>0.02</v>
      </c>
      <c r="W455" s="5">
        <v>3.7999999999999999E-2</v>
      </c>
      <c r="X455" s="5">
        <v>102.58999999999999</v>
      </c>
      <c r="Y455" s="5">
        <v>0.59863608916172906</v>
      </c>
      <c r="Z455" s="5"/>
    </row>
    <row r="456" spans="1:26" x14ac:dyDescent="0.25">
      <c r="A456" s="3"/>
      <c r="B456" s="3" t="s">
        <v>30</v>
      </c>
      <c r="C456" s="3" t="s">
        <v>26</v>
      </c>
      <c r="D456" s="3"/>
      <c r="E456" s="3" t="s">
        <v>31</v>
      </c>
      <c r="F456" s="3" t="s">
        <v>159</v>
      </c>
      <c r="G456" s="3" t="s">
        <v>25</v>
      </c>
      <c r="H456" s="3" t="s">
        <v>35</v>
      </c>
      <c r="I456" s="3">
        <v>25</v>
      </c>
      <c r="J456" s="3">
        <v>1190</v>
      </c>
      <c r="K456" s="3">
        <v>1100</v>
      </c>
      <c r="L456" s="3">
        <v>0.1</v>
      </c>
      <c r="M456" s="5">
        <v>59.110999999999997</v>
      </c>
      <c r="N456" s="5">
        <v>6.9000000000000006E-2</v>
      </c>
      <c r="O456" s="5">
        <v>27.285</v>
      </c>
      <c r="P456" s="5">
        <v>1.012</v>
      </c>
      <c r="Q456" s="5">
        <v>3.9E-2</v>
      </c>
      <c r="R456" s="5">
        <v>0.114</v>
      </c>
      <c r="S456" s="5">
        <v>9.2149999999999999</v>
      </c>
      <c r="T456" s="5">
        <v>5.1029999999999998</v>
      </c>
      <c r="U456" s="5">
        <v>0.224</v>
      </c>
      <c r="V456" s="5">
        <v>0</v>
      </c>
      <c r="W456" s="5">
        <v>7.0000000000000001E-3</v>
      </c>
      <c r="X456" s="5">
        <v>102.17900000000002</v>
      </c>
      <c r="Y456" s="5">
        <v>0.49199999999999999</v>
      </c>
      <c r="Z456" s="5"/>
    </row>
    <row r="457" spans="1:26" x14ac:dyDescent="0.25">
      <c r="A457" s="3"/>
      <c r="B457" s="3" t="s">
        <v>30</v>
      </c>
      <c r="C457" s="3" t="s">
        <v>26</v>
      </c>
      <c r="D457" s="3"/>
      <c r="E457" s="3" t="s">
        <v>31</v>
      </c>
      <c r="F457" s="3" t="s">
        <v>159</v>
      </c>
      <c r="G457" s="3" t="s">
        <v>25</v>
      </c>
      <c r="H457" s="3" t="s">
        <v>103</v>
      </c>
      <c r="I457" s="3">
        <v>25</v>
      </c>
      <c r="J457" s="3">
        <v>1190</v>
      </c>
      <c r="K457" s="3">
        <v>1100</v>
      </c>
      <c r="L457" s="3">
        <v>0.1</v>
      </c>
      <c r="M457" s="5">
        <v>48.826999999999998</v>
      </c>
      <c r="N457" s="5">
        <v>0</v>
      </c>
      <c r="O457" s="5">
        <v>34.960999999999999</v>
      </c>
      <c r="P457" s="5">
        <v>0.86499999999999999</v>
      </c>
      <c r="Q457" s="5">
        <v>0</v>
      </c>
      <c r="R457" s="5">
        <v>8.2000000000000003E-2</v>
      </c>
      <c r="S457" s="5">
        <v>17.006</v>
      </c>
      <c r="T457" s="5">
        <v>1.6679999999999999</v>
      </c>
      <c r="U457" s="5">
        <v>5.2999999999999999E-2</v>
      </c>
      <c r="V457" s="5">
        <v>0</v>
      </c>
      <c r="W457" s="5">
        <v>0</v>
      </c>
      <c r="X457" s="5">
        <v>103.46199999999999</v>
      </c>
      <c r="Y457" s="5">
        <v>0.85699999999999998</v>
      </c>
      <c r="Z457" s="5"/>
    </row>
    <row r="458" spans="1:26" x14ac:dyDescent="0.25">
      <c r="A458" s="3"/>
      <c r="B458" s="3" t="s">
        <v>30</v>
      </c>
      <c r="C458" s="3" t="s">
        <v>26</v>
      </c>
      <c r="D458" s="3"/>
      <c r="E458" s="3" t="s">
        <v>31</v>
      </c>
      <c r="F458" s="3" t="s">
        <v>159</v>
      </c>
      <c r="G458" s="3" t="s">
        <v>25</v>
      </c>
      <c r="H458" s="3" t="s">
        <v>104</v>
      </c>
      <c r="I458" s="3">
        <v>25</v>
      </c>
      <c r="J458" s="3">
        <v>1190</v>
      </c>
      <c r="K458" s="3">
        <v>1100</v>
      </c>
      <c r="L458" s="3">
        <v>0.1</v>
      </c>
      <c r="M458" s="5">
        <v>56.777999999999999</v>
      </c>
      <c r="N458" s="5">
        <v>0.104</v>
      </c>
      <c r="O458" s="5">
        <v>28.71</v>
      </c>
      <c r="P458" s="5">
        <v>0.97299999999999998</v>
      </c>
      <c r="Q458" s="5">
        <v>0</v>
      </c>
      <c r="R458" s="5">
        <v>0.17</v>
      </c>
      <c r="S458" s="5">
        <v>10.957000000000001</v>
      </c>
      <c r="T458" s="5">
        <v>4.5199999999999996</v>
      </c>
      <c r="U458" s="5">
        <v>0.15</v>
      </c>
      <c r="V458" s="5">
        <v>0.03</v>
      </c>
      <c r="W458" s="5">
        <v>3.4000000000000002E-2</v>
      </c>
      <c r="X458" s="5">
        <v>102.42600000000002</v>
      </c>
      <c r="Y458" s="5">
        <v>0.56728521591496717</v>
      </c>
      <c r="Z458" s="5"/>
    </row>
    <row r="459" spans="1:26" x14ac:dyDescent="0.25">
      <c r="A459" s="3"/>
      <c r="B459" s="3" t="s">
        <v>30</v>
      </c>
      <c r="C459" s="3" t="s">
        <v>26</v>
      </c>
      <c r="D459" s="3"/>
      <c r="E459" s="3" t="s">
        <v>31</v>
      </c>
      <c r="F459" s="3" t="s">
        <v>159</v>
      </c>
      <c r="G459" s="3" t="s">
        <v>25</v>
      </c>
      <c r="H459" s="3" t="s">
        <v>37</v>
      </c>
      <c r="I459" s="3">
        <v>25</v>
      </c>
      <c r="J459" s="3">
        <v>1190</v>
      </c>
      <c r="K459" s="3">
        <v>1100</v>
      </c>
      <c r="L459" s="3">
        <v>0.1</v>
      </c>
      <c r="M459" s="5">
        <v>56.411000000000001</v>
      </c>
      <c r="N459" s="5">
        <v>1.7999999999999999E-2</v>
      </c>
      <c r="O459" s="5">
        <v>29.367000000000001</v>
      </c>
      <c r="P459" s="5">
        <v>0.878</v>
      </c>
      <c r="Q459" s="5">
        <v>2E-3</v>
      </c>
      <c r="R459" s="5">
        <v>0.14899999999999999</v>
      </c>
      <c r="S459" s="5">
        <v>11.249000000000001</v>
      </c>
      <c r="T459" s="5">
        <v>4.5579999999999998</v>
      </c>
      <c r="U459" s="5">
        <v>0.125</v>
      </c>
      <c r="V459" s="5">
        <v>0.01</v>
      </c>
      <c r="W459" s="5">
        <v>0</v>
      </c>
      <c r="X459" s="5">
        <v>102.76700000000001</v>
      </c>
      <c r="Y459" s="5">
        <v>0.57259069940918161</v>
      </c>
      <c r="Z459" s="5"/>
    </row>
    <row r="460" spans="1:26" x14ac:dyDescent="0.25">
      <c r="A460" s="3"/>
      <c r="B460" s="3" t="s">
        <v>30</v>
      </c>
      <c r="C460" s="3" t="s">
        <v>26</v>
      </c>
      <c r="D460" s="3"/>
      <c r="E460" s="3" t="s">
        <v>31</v>
      </c>
      <c r="F460" s="3" t="s">
        <v>159</v>
      </c>
      <c r="G460" s="3" t="s">
        <v>25</v>
      </c>
      <c r="H460" s="3" t="s">
        <v>38</v>
      </c>
      <c r="I460" s="3">
        <v>25</v>
      </c>
      <c r="J460" s="3">
        <v>1190</v>
      </c>
      <c r="K460" s="3">
        <v>1100</v>
      </c>
      <c r="L460" s="3">
        <v>0.1</v>
      </c>
      <c r="M460" s="5">
        <v>56.615000000000002</v>
      </c>
      <c r="N460" s="5">
        <v>6.2E-2</v>
      </c>
      <c r="O460" s="5">
        <v>28.762</v>
      </c>
      <c r="P460" s="5">
        <v>0.996</v>
      </c>
      <c r="Q460" s="5">
        <v>0</v>
      </c>
      <c r="R460" s="5">
        <v>0.126</v>
      </c>
      <c r="S460" s="5">
        <v>10.791</v>
      </c>
      <c r="T460" s="5">
        <v>4.5510000000000002</v>
      </c>
      <c r="U460" s="5">
        <v>0.16500000000000001</v>
      </c>
      <c r="V460" s="5">
        <v>3.5000000000000003E-2</v>
      </c>
      <c r="W460" s="5">
        <v>0</v>
      </c>
      <c r="X460" s="5">
        <v>102.10299999999999</v>
      </c>
      <c r="Y460" s="5">
        <v>0.56136593494758247</v>
      </c>
      <c r="Z460" s="5"/>
    </row>
    <row r="461" spans="1:26" x14ac:dyDescent="0.25">
      <c r="A461" s="3"/>
      <c r="B461" s="3" t="s">
        <v>30</v>
      </c>
      <c r="C461" s="3" t="s">
        <v>26</v>
      </c>
      <c r="D461" s="3"/>
      <c r="E461" s="3" t="s">
        <v>31</v>
      </c>
      <c r="F461" s="3" t="s">
        <v>159</v>
      </c>
      <c r="G461" s="3" t="s">
        <v>25</v>
      </c>
      <c r="H461" s="3" t="s">
        <v>39</v>
      </c>
      <c r="I461" s="3">
        <v>25</v>
      </c>
      <c r="J461" s="3">
        <v>1190</v>
      </c>
      <c r="K461" s="3">
        <v>1100</v>
      </c>
      <c r="L461" s="3">
        <v>0.1</v>
      </c>
      <c r="M461" s="5">
        <v>58.067999999999998</v>
      </c>
      <c r="N461" s="5">
        <v>6.0999999999999999E-2</v>
      </c>
      <c r="O461" s="5">
        <v>27.855</v>
      </c>
      <c r="P461" s="5">
        <v>1.006</v>
      </c>
      <c r="Q461" s="5">
        <v>0</v>
      </c>
      <c r="R461" s="5">
        <v>9.1999999999999998E-2</v>
      </c>
      <c r="S461" s="5">
        <v>10.074999999999999</v>
      </c>
      <c r="T461" s="5">
        <v>5.0490000000000004</v>
      </c>
      <c r="U461" s="5">
        <v>0.17599999999999999</v>
      </c>
      <c r="V461" s="5">
        <v>0.05</v>
      </c>
      <c r="W461" s="5">
        <v>0</v>
      </c>
      <c r="X461" s="5">
        <v>102.432</v>
      </c>
      <c r="Y461" s="5">
        <v>0.51876801688270191</v>
      </c>
      <c r="Z461" s="5"/>
    </row>
    <row r="462" spans="1:26" x14ac:dyDescent="0.25">
      <c r="A462" s="3"/>
      <c r="B462" s="3" t="s">
        <v>30</v>
      </c>
      <c r="C462" s="3" t="s">
        <v>26</v>
      </c>
      <c r="D462" s="3"/>
      <c r="E462" s="3" t="s">
        <v>31</v>
      </c>
      <c r="F462" s="3" t="s">
        <v>159</v>
      </c>
      <c r="G462" s="3" t="s">
        <v>25</v>
      </c>
      <c r="H462" s="3" t="s">
        <v>40</v>
      </c>
      <c r="I462" s="3">
        <v>25</v>
      </c>
      <c r="J462" s="3">
        <v>1190</v>
      </c>
      <c r="K462" s="3">
        <v>1100</v>
      </c>
      <c r="L462" s="3">
        <v>0.1</v>
      </c>
      <c r="M462" s="5">
        <v>57.762999999999998</v>
      </c>
      <c r="N462" s="5">
        <v>3.3000000000000002E-2</v>
      </c>
      <c r="O462" s="5">
        <v>27.901</v>
      </c>
      <c r="P462" s="5">
        <v>1.02</v>
      </c>
      <c r="Q462" s="5">
        <v>0</v>
      </c>
      <c r="R462" s="5">
        <v>0.121</v>
      </c>
      <c r="S462" s="5">
        <v>10.045</v>
      </c>
      <c r="T462" s="5">
        <v>4.968</v>
      </c>
      <c r="U462" s="5">
        <v>0.161</v>
      </c>
      <c r="V462" s="5">
        <v>3.5000000000000003E-2</v>
      </c>
      <c r="W462" s="5">
        <v>0</v>
      </c>
      <c r="X462" s="5">
        <v>102.047</v>
      </c>
      <c r="Y462" s="5">
        <v>0.52245386052501908</v>
      </c>
      <c r="Z462" s="5"/>
    </row>
    <row r="463" spans="1:26" x14ac:dyDescent="0.25">
      <c r="A463" s="3"/>
      <c r="B463" s="3" t="s">
        <v>22</v>
      </c>
      <c r="C463" s="3" t="s">
        <v>23</v>
      </c>
      <c r="D463" s="3"/>
      <c r="E463" s="3" t="s">
        <v>31</v>
      </c>
      <c r="F463" s="3" t="s">
        <v>159</v>
      </c>
      <c r="G463" s="3" t="s">
        <v>25</v>
      </c>
      <c r="H463" s="3" t="s">
        <v>41</v>
      </c>
      <c r="I463" s="3">
        <v>25</v>
      </c>
      <c r="J463" s="3">
        <v>1190</v>
      </c>
      <c r="K463" s="3">
        <v>1100</v>
      </c>
      <c r="L463" s="3">
        <v>0.1</v>
      </c>
      <c r="M463" s="5">
        <v>57.108888888888892</v>
      </c>
      <c r="N463" s="5">
        <v>0.22888888888888889</v>
      </c>
      <c r="O463" s="5">
        <v>25.746666666666666</v>
      </c>
      <c r="P463" s="5">
        <v>1.8633333333333333</v>
      </c>
      <c r="Q463" s="5">
        <v>0.01</v>
      </c>
      <c r="R463" s="5">
        <v>0.27222222222222225</v>
      </c>
      <c r="S463" s="5">
        <v>9.9222222222222225</v>
      </c>
      <c r="T463" s="5">
        <v>4.8288888888888888</v>
      </c>
      <c r="U463" s="5">
        <v>0.31444444444444447</v>
      </c>
      <c r="V463" s="5">
        <v>0.04</v>
      </c>
      <c r="W463" s="5">
        <v>0</v>
      </c>
      <c r="X463" s="5">
        <v>100.33555555555556</v>
      </c>
      <c r="Y463" s="5">
        <v>0.52126828140590198</v>
      </c>
      <c r="Z463" s="5"/>
    </row>
    <row r="464" spans="1:26" x14ac:dyDescent="0.25">
      <c r="A464" s="3"/>
      <c r="B464" s="3" t="s">
        <v>22</v>
      </c>
      <c r="C464" s="3" t="s">
        <v>23</v>
      </c>
      <c r="D464" s="3"/>
      <c r="E464" s="3" t="s">
        <v>31</v>
      </c>
      <c r="F464" s="3" t="s">
        <v>159</v>
      </c>
      <c r="G464" s="3" t="s">
        <v>25</v>
      </c>
      <c r="H464" s="3" t="s">
        <v>41</v>
      </c>
      <c r="I464" s="3">
        <v>25</v>
      </c>
      <c r="J464" s="3">
        <v>1190</v>
      </c>
      <c r="K464" s="3">
        <v>1100</v>
      </c>
      <c r="L464" s="3">
        <v>0.1</v>
      </c>
      <c r="M464" s="5">
        <v>56.728888888888889</v>
      </c>
      <c r="N464" s="5">
        <v>0.17888888888888888</v>
      </c>
      <c r="O464" s="5">
        <v>26.316666666666666</v>
      </c>
      <c r="P464" s="5">
        <v>1.6733333333333333</v>
      </c>
      <c r="Q464" s="5">
        <v>0.05</v>
      </c>
      <c r="R464" s="5">
        <v>0.21222222222222226</v>
      </c>
      <c r="S464" s="5">
        <v>9.9522222222222236</v>
      </c>
      <c r="T464" s="5">
        <v>4.9388888888888891</v>
      </c>
      <c r="U464" s="5">
        <v>0.26444444444444448</v>
      </c>
      <c r="V464" s="5">
        <v>0</v>
      </c>
      <c r="W464" s="5">
        <v>0</v>
      </c>
      <c r="X464" s="5">
        <v>100.31555555555555</v>
      </c>
      <c r="Y464" s="5">
        <v>0.51822913845336949</v>
      </c>
      <c r="Z464" s="5"/>
    </row>
    <row r="465" spans="1:26" x14ac:dyDescent="0.25">
      <c r="A465" s="3"/>
      <c r="B465" s="73" t="s">
        <v>22</v>
      </c>
      <c r="C465" s="73" t="s">
        <v>23</v>
      </c>
      <c r="D465" s="73"/>
      <c r="E465" s="73" t="s">
        <v>31</v>
      </c>
      <c r="F465" s="73" t="s">
        <v>159</v>
      </c>
      <c r="G465" s="73" t="s">
        <v>25</v>
      </c>
      <c r="H465" s="73" t="s">
        <v>41</v>
      </c>
      <c r="I465" s="73">
        <v>25</v>
      </c>
      <c r="J465" s="73">
        <v>1190</v>
      </c>
      <c r="K465" s="73">
        <v>1100</v>
      </c>
      <c r="L465" s="73">
        <v>0.1</v>
      </c>
      <c r="M465" s="81">
        <v>57.858888888888892</v>
      </c>
      <c r="N465" s="81">
        <v>1.6388888888888891</v>
      </c>
      <c r="O465" s="81">
        <v>16.096666666666664</v>
      </c>
      <c r="P465" s="82">
        <v>10.543333333333333</v>
      </c>
      <c r="Q465" s="81">
        <v>0.23</v>
      </c>
      <c r="R465" s="82">
        <v>3.2222222222222223</v>
      </c>
      <c r="S465" s="81">
        <v>6.4322222222222232</v>
      </c>
      <c r="T465" s="81">
        <v>3.108888888888889</v>
      </c>
      <c r="U465" s="81">
        <v>0.96444444444444444</v>
      </c>
      <c r="V465" s="81">
        <v>0.28999999999999998</v>
      </c>
      <c r="W465" s="81">
        <v>0</v>
      </c>
      <c r="X465" s="81">
        <v>100.38555555555556</v>
      </c>
      <c r="Y465" s="81">
        <v>0.48705859903254389</v>
      </c>
      <c r="Z465" s="5"/>
    </row>
    <row r="466" spans="1:26" x14ac:dyDescent="0.25">
      <c r="A466" s="3"/>
      <c r="B466" s="73" t="s">
        <v>22</v>
      </c>
      <c r="C466" s="73" t="s">
        <v>23</v>
      </c>
      <c r="D466" s="73"/>
      <c r="E466" s="73" t="s">
        <v>31</v>
      </c>
      <c r="F466" s="73" t="s">
        <v>159</v>
      </c>
      <c r="G466" s="73" t="s">
        <v>25</v>
      </c>
      <c r="H466" s="73" t="s">
        <v>42</v>
      </c>
      <c r="I466" s="73">
        <v>25</v>
      </c>
      <c r="J466" s="73">
        <v>1190</v>
      </c>
      <c r="K466" s="73">
        <v>1100</v>
      </c>
      <c r="L466" s="73">
        <v>0.1</v>
      </c>
      <c r="M466" s="81">
        <v>57.858888888888892</v>
      </c>
      <c r="N466" s="81">
        <v>1.018888888888889</v>
      </c>
      <c r="O466" s="81">
        <v>20.306666666666665</v>
      </c>
      <c r="P466" s="82">
        <v>6.4433333333333334</v>
      </c>
      <c r="Q466" s="81">
        <v>0.14000000000000001</v>
      </c>
      <c r="R466" s="82">
        <v>1.7422222222222223</v>
      </c>
      <c r="S466" s="81">
        <v>8.0822222222222226</v>
      </c>
      <c r="T466" s="81">
        <v>3.9588888888888891</v>
      </c>
      <c r="U466" s="81">
        <v>0.68444444444444441</v>
      </c>
      <c r="V466" s="81">
        <v>0.16</v>
      </c>
      <c r="W466" s="81">
        <v>0</v>
      </c>
      <c r="X466" s="81">
        <v>100.39555555555555</v>
      </c>
      <c r="Y466" s="81">
        <v>0.50322038868920749</v>
      </c>
      <c r="Z466" s="5"/>
    </row>
    <row r="467" spans="1:26" x14ac:dyDescent="0.25">
      <c r="A467" s="3"/>
      <c r="B467" s="3" t="s">
        <v>22</v>
      </c>
      <c r="C467" s="3" t="s">
        <v>23</v>
      </c>
      <c r="D467" s="3"/>
      <c r="E467" s="3" t="s">
        <v>31</v>
      </c>
      <c r="F467" s="3" t="s">
        <v>159</v>
      </c>
      <c r="G467" s="3" t="s">
        <v>25</v>
      </c>
      <c r="H467" s="3" t="s">
        <v>42</v>
      </c>
      <c r="I467" s="3">
        <v>25</v>
      </c>
      <c r="J467" s="3">
        <v>1190</v>
      </c>
      <c r="K467" s="3">
        <v>1100</v>
      </c>
      <c r="L467" s="3">
        <v>0.1</v>
      </c>
      <c r="M467" s="5">
        <v>57.548888888888889</v>
      </c>
      <c r="N467" s="5">
        <v>0.55888888888888888</v>
      </c>
      <c r="O467" s="5">
        <v>23.236666666666665</v>
      </c>
      <c r="P467" s="5">
        <v>3.8433333333333333</v>
      </c>
      <c r="Q467" s="5">
        <v>6.9999999999999993E-2</v>
      </c>
      <c r="R467" s="5">
        <v>0.91222222222222227</v>
      </c>
      <c r="S467" s="5">
        <v>9.2022222222222236</v>
      </c>
      <c r="T467" s="5">
        <v>4.3888888888888893</v>
      </c>
      <c r="U467" s="5">
        <v>0.46444444444444444</v>
      </c>
      <c r="V467" s="5">
        <v>0.1</v>
      </c>
      <c r="W467" s="5">
        <v>0</v>
      </c>
      <c r="X467" s="5">
        <v>100.32555555555552</v>
      </c>
      <c r="Y467" s="5">
        <v>0.51998287240632646</v>
      </c>
      <c r="Z467" s="5"/>
    </row>
    <row r="468" spans="1:26" x14ac:dyDescent="0.25">
      <c r="A468" s="3"/>
      <c r="B468" s="3" t="s">
        <v>22</v>
      </c>
      <c r="C468" s="3" t="s">
        <v>23</v>
      </c>
      <c r="D468" s="3"/>
      <c r="E468" s="3" t="s">
        <v>31</v>
      </c>
      <c r="F468" s="3" t="s">
        <v>159</v>
      </c>
      <c r="G468" s="3" t="s">
        <v>25</v>
      </c>
      <c r="H468" s="3" t="s">
        <v>42</v>
      </c>
      <c r="I468" s="3">
        <v>25</v>
      </c>
      <c r="J468" s="3">
        <v>1190</v>
      </c>
      <c r="K468" s="3">
        <v>1100</v>
      </c>
      <c r="L468" s="3">
        <v>0.1</v>
      </c>
      <c r="M468" s="5">
        <v>55.908888888888889</v>
      </c>
      <c r="N468" s="5">
        <v>0.15888888888888889</v>
      </c>
      <c r="O468" s="5">
        <v>27.286666666666665</v>
      </c>
      <c r="P468" s="5">
        <v>1.5133333333333332</v>
      </c>
      <c r="Q468" s="5">
        <v>0.01</v>
      </c>
      <c r="R468" s="5">
        <v>0.14222222222222225</v>
      </c>
      <c r="S468" s="5">
        <v>10.142222222222223</v>
      </c>
      <c r="T468" s="5">
        <v>4.9088888888888889</v>
      </c>
      <c r="U468" s="5">
        <v>0.24444444444444446</v>
      </c>
      <c r="V468" s="5">
        <v>0</v>
      </c>
      <c r="W468" s="5">
        <v>0</v>
      </c>
      <c r="X468" s="5">
        <v>100.31555555555556</v>
      </c>
      <c r="Y468" s="5">
        <v>0.52506330753284924</v>
      </c>
      <c r="Z468" s="5"/>
    </row>
    <row r="469" spans="1:26" x14ac:dyDescent="0.25">
      <c r="A469" s="3"/>
      <c r="B469" s="3" t="s">
        <v>22</v>
      </c>
      <c r="C469" s="3" t="s">
        <v>23</v>
      </c>
      <c r="D469" s="3"/>
      <c r="E469" s="3" t="s">
        <v>31</v>
      </c>
      <c r="F469" s="3" t="s">
        <v>159</v>
      </c>
      <c r="G469" s="3" t="s">
        <v>25</v>
      </c>
      <c r="H469" s="3" t="s">
        <v>42</v>
      </c>
      <c r="I469" s="3">
        <v>25</v>
      </c>
      <c r="J469" s="3">
        <v>1190</v>
      </c>
      <c r="K469" s="3">
        <v>1100</v>
      </c>
      <c r="L469" s="3">
        <v>0.1</v>
      </c>
      <c r="M469" s="5">
        <v>56.698888888888895</v>
      </c>
      <c r="N469" s="5">
        <v>0.15888888888888889</v>
      </c>
      <c r="O469" s="5">
        <v>26.616666666666667</v>
      </c>
      <c r="P469" s="5">
        <v>1.5133333333333332</v>
      </c>
      <c r="Q469" s="5">
        <v>0.01</v>
      </c>
      <c r="R469" s="5">
        <v>0.16222222222222227</v>
      </c>
      <c r="S469" s="5">
        <v>9.7622222222222224</v>
      </c>
      <c r="T469" s="5">
        <v>5.0988888888888892</v>
      </c>
      <c r="U469" s="5">
        <v>0.26444444444444448</v>
      </c>
      <c r="V469" s="5">
        <v>0</v>
      </c>
      <c r="W469" s="5">
        <v>0.03</v>
      </c>
      <c r="X469" s="5">
        <v>100.31555555555559</v>
      </c>
      <c r="Y469" s="5">
        <v>0.50571457079961946</v>
      </c>
      <c r="Z469" s="5"/>
    </row>
    <row r="470" spans="1:26" x14ac:dyDescent="0.25">
      <c r="A470" s="3"/>
      <c r="B470" s="3" t="s">
        <v>22</v>
      </c>
      <c r="C470" s="3" t="s">
        <v>23</v>
      </c>
      <c r="D470" s="3"/>
      <c r="E470" s="3" t="s">
        <v>31</v>
      </c>
      <c r="F470" s="3" t="s">
        <v>159</v>
      </c>
      <c r="G470" s="3" t="s">
        <v>25</v>
      </c>
      <c r="H470" s="3" t="s">
        <v>43</v>
      </c>
      <c r="I470" s="3">
        <v>25</v>
      </c>
      <c r="J470" s="3">
        <v>1190</v>
      </c>
      <c r="K470" s="3">
        <v>1100</v>
      </c>
      <c r="L470" s="3">
        <v>0.1</v>
      </c>
      <c r="M470" s="5">
        <v>55.328888888888891</v>
      </c>
      <c r="N470" s="5">
        <v>0.17888888888888888</v>
      </c>
      <c r="O470" s="5">
        <v>27.656666666666666</v>
      </c>
      <c r="P470" s="5">
        <v>1.4833333333333334</v>
      </c>
      <c r="Q470" s="5">
        <v>0.01</v>
      </c>
      <c r="R470" s="5">
        <v>0.13222222222222227</v>
      </c>
      <c r="S470" s="5">
        <v>10.562222222222223</v>
      </c>
      <c r="T470" s="5">
        <v>4.7688888888888892</v>
      </c>
      <c r="U470" s="5">
        <v>0.22444444444444447</v>
      </c>
      <c r="V470" s="5">
        <v>0</v>
      </c>
      <c r="W470" s="5">
        <v>0</v>
      </c>
      <c r="X470" s="5">
        <v>100.34555555555558</v>
      </c>
      <c r="Y470" s="5">
        <v>0.54279261930352085</v>
      </c>
      <c r="Z470" s="5"/>
    </row>
    <row r="471" spans="1:26" x14ac:dyDescent="0.25">
      <c r="A471" s="3"/>
      <c r="B471" s="3" t="s">
        <v>22</v>
      </c>
      <c r="C471" s="3" t="s">
        <v>23</v>
      </c>
      <c r="D471" s="3"/>
      <c r="E471" s="3" t="s">
        <v>31</v>
      </c>
      <c r="F471" s="3" t="s">
        <v>159</v>
      </c>
      <c r="G471" s="3" t="s">
        <v>25</v>
      </c>
      <c r="H471" s="3" t="s">
        <v>44</v>
      </c>
      <c r="I471" s="3">
        <v>25</v>
      </c>
      <c r="J471" s="3">
        <v>1190</v>
      </c>
      <c r="K471" s="3">
        <v>1100</v>
      </c>
      <c r="L471" s="3">
        <v>0.1</v>
      </c>
      <c r="M471" s="5">
        <v>57.058888888888895</v>
      </c>
      <c r="N471" s="5">
        <v>0.34888888888888892</v>
      </c>
      <c r="O471" s="5">
        <v>25.096666666666664</v>
      </c>
      <c r="P471" s="5">
        <v>2.4733333333333336</v>
      </c>
      <c r="Q471" s="5">
        <v>0.05</v>
      </c>
      <c r="R471" s="5">
        <v>0.5822222222222222</v>
      </c>
      <c r="S471" s="5">
        <v>9.4722222222222232</v>
      </c>
      <c r="T471" s="5">
        <v>4.7688888888888892</v>
      </c>
      <c r="U471" s="5">
        <v>0.38444444444444448</v>
      </c>
      <c r="V471" s="5">
        <v>0.08</v>
      </c>
      <c r="W471" s="5">
        <v>0</v>
      </c>
      <c r="X471" s="5">
        <v>100.31555555555556</v>
      </c>
      <c r="Y471" s="5">
        <v>0.51036935818121476</v>
      </c>
      <c r="Z471" s="5"/>
    </row>
    <row r="472" spans="1:26" x14ac:dyDescent="0.25">
      <c r="A472" s="3"/>
      <c r="B472" s="3" t="s">
        <v>22</v>
      </c>
      <c r="C472" s="3" t="s">
        <v>23</v>
      </c>
      <c r="D472" s="3"/>
      <c r="E472" s="3" t="s">
        <v>31</v>
      </c>
      <c r="F472" s="3" t="s">
        <v>159</v>
      </c>
      <c r="G472" s="3" t="s">
        <v>25</v>
      </c>
      <c r="H472" s="3" t="s">
        <v>44</v>
      </c>
      <c r="I472" s="3">
        <v>25</v>
      </c>
      <c r="J472" s="3">
        <v>1190</v>
      </c>
      <c r="K472" s="3">
        <v>1100</v>
      </c>
      <c r="L472" s="3">
        <v>0.1</v>
      </c>
      <c r="M472" s="5">
        <v>54.908888888888889</v>
      </c>
      <c r="N472" s="5">
        <v>0.1388888888888889</v>
      </c>
      <c r="O472" s="5">
        <v>28.116666666666667</v>
      </c>
      <c r="P472" s="5">
        <v>1.3933333333333335</v>
      </c>
      <c r="Q472" s="5">
        <v>0.01</v>
      </c>
      <c r="R472" s="5">
        <v>0.14222222222222225</v>
      </c>
      <c r="S472" s="5">
        <v>10.772222222222224</v>
      </c>
      <c r="T472" s="5">
        <v>4.6488888888888891</v>
      </c>
      <c r="U472" s="5">
        <v>0.20444444444444446</v>
      </c>
      <c r="V472" s="5">
        <v>0</v>
      </c>
      <c r="W472" s="5">
        <v>0</v>
      </c>
      <c r="X472" s="5">
        <v>100.33555555555556</v>
      </c>
      <c r="Y472" s="5">
        <v>0.55446669750502375</v>
      </c>
      <c r="Z472" s="5"/>
    </row>
    <row r="473" spans="1:26" x14ac:dyDescent="0.25">
      <c r="A473" s="3"/>
      <c r="B473" s="3" t="s">
        <v>22</v>
      </c>
      <c r="C473" s="3" t="s">
        <v>23</v>
      </c>
      <c r="D473" s="3"/>
      <c r="E473" s="3" t="s">
        <v>31</v>
      </c>
      <c r="F473" s="3" t="s">
        <v>159</v>
      </c>
      <c r="G473" s="3" t="s">
        <v>25</v>
      </c>
      <c r="H473" s="3" t="s">
        <v>44</v>
      </c>
      <c r="I473" s="3">
        <v>25</v>
      </c>
      <c r="J473" s="3">
        <v>1190</v>
      </c>
      <c r="K473" s="3">
        <v>1100</v>
      </c>
      <c r="L473" s="3">
        <v>0.1</v>
      </c>
      <c r="M473" s="5">
        <v>54.238888888888894</v>
      </c>
      <c r="N473" s="5">
        <v>0.1088888888888889</v>
      </c>
      <c r="O473" s="5">
        <v>28.866666666666667</v>
      </c>
      <c r="P473" s="5">
        <v>1.2233333333333334</v>
      </c>
      <c r="Q473" s="5">
        <v>0.01</v>
      </c>
      <c r="R473" s="5">
        <v>0.10222222222222226</v>
      </c>
      <c r="S473" s="5">
        <v>11.372222222222224</v>
      </c>
      <c r="T473" s="5">
        <v>4.278888888888889</v>
      </c>
      <c r="U473" s="5">
        <v>0.20444444444444446</v>
      </c>
      <c r="V473" s="5">
        <v>0</v>
      </c>
      <c r="W473" s="5">
        <v>0</v>
      </c>
      <c r="X473" s="5">
        <v>100.40555555555557</v>
      </c>
      <c r="Y473" s="5">
        <v>0.58745242463276548</v>
      </c>
      <c r="Z473" s="5"/>
    </row>
    <row r="474" spans="1:26" x14ac:dyDescent="0.25">
      <c r="A474" s="3"/>
      <c r="B474" s="3" t="s">
        <v>22</v>
      </c>
      <c r="C474" s="3" t="s">
        <v>23</v>
      </c>
      <c r="D474" s="3"/>
      <c r="E474" s="3" t="s">
        <v>31</v>
      </c>
      <c r="F474" s="3" t="s">
        <v>159</v>
      </c>
      <c r="G474" s="3" t="s">
        <v>25</v>
      </c>
      <c r="H474" s="3" t="s">
        <v>44</v>
      </c>
      <c r="I474" s="3">
        <v>25</v>
      </c>
      <c r="J474" s="3">
        <v>1190</v>
      </c>
      <c r="K474" s="3">
        <v>1100</v>
      </c>
      <c r="L474" s="3">
        <v>0.1</v>
      </c>
      <c r="M474" s="5">
        <v>54.418888888888894</v>
      </c>
      <c r="N474" s="5">
        <v>0.1388888888888889</v>
      </c>
      <c r="O474" s="5">
        <v>28.476666666666667</v>
      </c>
      <c r="P474" s="5">
        <v>1.3133333333333335</v>
      </c>
      <c r="Q474" s="5">
        <v>0.01</v>
      </c>
      <c r="R474" s="5">
        <v>0.14222222222222225</v>
      </c>
      <c r="S474" s="5">
        <v>11.172222222222222</v>
      </c>
      <c r="T474" s="5">
        <v>4.528888888888889</v>
      </c>
      <c r="U474" s="5">
        <v>0.21444444444444447</v>
      </c>
      <c r="V474" s="5">
        <v>0</v>
      </c>
      <c r="W474" s="5">
        <v>0</v>
      </c>
      <c r="X474" s="5">
        <v>100.41555555555554</v>
      </c>
      <c r="Y474" s="5">
        <v>0.56934794228867036</v>
      </c>
      <c r="Z474" s="5"/>
    </row>
    <row r="475" spans="1:26" x14ac:dyDescent="0.25">
      <c r="A475" s="3"/>
      <c r="B475" s="3" t="s">
        <v>22</v>
      </c>
      <c r="C475" s="3" t="s">
        <v>23</v>
      </c>
      <c r="D475" s="3"/>
      <c r="E475" s="3" t="s">
        <v>31</v>
      </c>
      <c r="F475" s="3" t="s">
        <v>159</v>
      </c>
      <c r="G475" s="3" t="s">
        <v>25</v>
      </c>
      <c r="H475" s="3" t="s">
        <v>74</v>
      </c>
      <c r="I475" s="3">
        <v>25</v>
      </c>
      <c r="J475" s="3">
        <v>1190</v>
      </c>
      <c r="K475" s="3">
        <v>1100</v>
      </c>
      <c r="L475" s="3">
        <v>0.1</v>
      </c>
      <c r="M475" s="5">
        <v>49.378888888888895</v>
      </c>
      <c r="N475" s="5">
        <v>6.8888888888888888E-2</v>
      </c>
      <c r="O475" s="5">
        <v>32.066666666666663</v>
      </c>
      <c r="P475" s="5">
        <v>1.1733333333333333</v>
      </c>
      <c r="Q475" s="5">
        <v>0.04</v>
      </c>
      <c r="R475" s="5">
        <v>0.10222222222222226</v>
      </c>
      <c r="S475" s="5">
        <v>14.742222222222223</v>
      </c>
      <c r="T475" s="5">
        <v>2.7088888888888891</v>
      </c>
      <c r="U475" s="5">
        <v>0.11444444444444446</v>
      </c>
      <c r="V475" s="5">
        <v>0</v>
      </c>
      <c r="W475" s="5">
        <v>0</v>
      </c>
      <c r="X475" s="5">
        <v>100.39555555555557</v>
      </c>
      <c r="Y475" s="5">
        <v>0.74529531265291971</v>
      </c>
      <c r="Z475" s="5"/>
    </row>
    <row r="476" spans="1:26" x14ac:dyDescent="0.25">
      <c r="A476" s="3"/>
      <c r="B476" s="3" t="s">
        <v>22</v>
      </c>
      <c r="C476" s="3" t="s">
        <v>23</v>
      </c>
      <c r="D476" s="3"/>
      <c r="E476" s="3" t="s">
        <v>31</v>
      </c>
      <c r="F476" s="3" t="s">
        <v>159</v>
      </c>
      <c r="G476" s="3" t="s">
        <v>25</v>
      </c>
      <c r="H476" s="3" t="s">
        <v>74</v>
      </c>
      <c r="I476" s="3">
        <v>25</v>
      </c>
      <c r="J476" s="3">
        <v>1190</v>
      </c>
      <c r="K476" s="3">
        <v>1100</v>
      </c>
      <c r="L476" s="3">
        <v>0.1</v>
      </c>
      <c r="M476" s="5">
        <v>55.468888888888891</v>
      </c>
      <c r="N476" s="5">
        <v>0.21888888888888888</v>
      </c>
      <c r="O476" s="5">
        <v>27.446666666666665</v>
      </c>
      <c r="P476" s="5">
        <v>1.8033333333333332</v>
      </c>
      <c r="Q476" s="5">
        <v>0.01</v>
      </c>
      <c r="R476" s="5">
        <v>0.22222222222222227</v>
      </c>
      <c r="S476" s="5">
        <v>10.072222222222223</v>
      </c>
      <c r="T476" s="5">
        <v>4.8488888888888892</v>
      </c>
      <c r="U476" s="5">
        <v>0.30444444444444446</v>
      </c>
      <c r="V476" s="5">
        <v>0</v>
      </c>
      <c r="W476" s="5">
        <v>0</v>
      </c>
      <c r="X476" s="5">
        <v>100.39555555555557</v>
      </c>
      <c r="Y476" s="5">
        <v>0.52434760938627401</v>
      </c>
      <c r="Z476" s="5"/>
    </row>
    <row r="477" spans="1:26" x14ac:dyDescent="0.25">
      <c r="A477" s="3"/>
      <c r="B477" s="3" t="s">
        <v>22</v>
      </c>
      <c r="C477" s="3" t="s">
        <v>23</v>
      </c>
      <c r="D477" s="3"/>
      <c r="E477" s="3" t="s">
        <v>31</v>
      </c>
      <c r="F477" s="3" t="s">
        <v>159</v>
      </c>
      <c r="G477" s="3" t="s">
        <v>25</v>
      </c>
      <c r="H477" s="3" t="s">
        <v>74</v>
      </c>
      <c r="I477" s="3">
        <v>25</v>
      </c>
      <c r="J477" s="3">
        <v>1190</v>
      </c>
      <c r="K477" s="3">
        <v>1100</v>
      </c>
      <c r="L477" s="3">
        <v>0.1</v>
      </c>
      <c r="M477" s="5">
        <v>57.338888888888889</v>
      </c>
      <c r="N477" s="5">
        <v>0.78888888888888886</v>
      </c>
      <c r="O477" s="5">
        <v>23.186666666666664</v>
      </c>
      <c r="P477" s="5">
        <v>4.7933333333333339</v>
      </c>
      <c r="Q477" s="5">
        <v>0.11</v>
      </c>
      <c r="R477" s="5">
        <v>1.0322222222222224</v>
      </c>
      <c r="S477" s="5">
        <v>8.0222222222222239</v>
      </c>
      <c r="T477" s="5">
        <v>4.358888888888889</v>
      </c>
      <c r="U477" s="5">
        <v>0.68444444444444441</v>
      </c>
      <c r="V477" s="5">
        <v>0.09</v>
      </c>
      <c r="W477" s="5">
        <v>0</v>
      </c>
      <c r="X477" s="5">
        <v>100.40555555555555</v>
      </c>
      <c r="Y477" s="5">
        <v>0.47965964245695103</v>
      </c>
      <c r="Z477" s="5"/>
    </row>
    <row r="478" spans="1:26" x14ac:dyDescent="0.25">
      <c r="A478" s="3"/>
      <c r="B478" s="3"/>
      <c r="C478" s="3"/>
      <c r="D478" s="3"/>
      <c r="E478" s="3"/>
      <c r="F478" s="16" t="s">
        <v>27</v>
      </c>
      <c r="H478" s="16" t="s">
        <v>26</v>
      </c>
      <c r="I478" s="16"/>
      <c r="J478" s="16"/>
      <c r="K478" s="16"/>
      <c r="L478" s="16"/>
      <c r="M478" s="6">
        <f>AVERAGE(M454:M456,M458,M459:M462)</f>
        <v>57.051749999999991</v>
      </c>
      <c r="N478" s="6">
        <f t="shared" ref="N478:Y478" si="3">AVERAGE(N454:N456,N458,N459:N462)</f>
        <v>5.2000000000000005E-2</v>
      </c>
      <c r="O478" s="6">
        <f t="shared" si="3"/>
        <v>28.56925</v>
      </c>
      <c r="P478" s="6">
        <f t="shared" si="3"/>
        <v>0.95612499999999989</v>
      </c>
      <c r="Q478" s="6">
        <f t="shared" si="3"/>
        <v>6.5000000000000006E-3</v>
      </c>
      <c r="R478" s="6">
        <f t="shared" si="3"/>
        <v>0.124375</v>
      </c>
      <c r="S478" s="6">
        <f t="shared" si="3"/>
        <v>10.675375000000001</v>
      </c>
      <c r="T478" s="6">
        <f t="shared" si="3"/>
        <v>4.6388750000000005</v>
      </c>
      <c r="U478" s="6">
        <f t="shared" si="3"/>
        <v>0.15862500000000002</v>
      </c>
      <c r="V478" s="6">
        <f t="shared" si="3"/>
        <v>2.6875E-2</v>
      </c>
      <c r="W478" s="6">
        <f t="shared" si="3"/>
        <v>9.8750000000000001E-3</v>
      </c>
      <c r="X478" s="6"/>
      <c r="Y478" s="6">
        <f t="shared" si="3"/>
        <v>0.55403649347420203</v>
      </c>
      <c r="Z478" s="5"/>
    </row>
    <row r="479" spans="1:26" x14ac:dyDescent="0.25">
      <c r="A479" s="3"/>
      <c r="B479" s="3"/>
      <c r="C479" s="3"/>
      <c r="D479" s="3"/>
      <c r="E479" s="3"/>
      <c r="F479" s="25" t="s">
        <v>187</v>
      </c>
      <c r="H479" s="25" t="s">
        <v>26</v>
      </c>
      <c r="I479" s="25"/>
      <c r="J479" s="25"/>
      <c r="K479" s="25"/>
      <c r="L479" s="25"/>
      <c r="M479" s="7">
        <f>STDEV(M454:M456,M458:M462)</f>
        <v>1.1647028744337686</v>
      </c>
      <c r="N479" s="7">
        <f t="shared" ref="N479:Y479" si="4">STDEV(N454:N456,N458:N462)</f>
        <v>2.7526610501736045E-2</v>
      </c>
      <c r="O479" s="7">
        <f t="shared" si="4"/>
        <v>0.80032720986927763</v>
      </c>
      <c r="P479" s="7">
        <f t="shared" si="4"/>
        <v>6.6093953689318016E-2</v>
      </c>
      <c r="Q479" s="7">
        <f t="shared" si="4"/>
        <v>1.3669569958749357E-2</v>
      </c>
      <c r="R479" s="7">
        <f t="shared" si="4"/>
        <v>2.4790191032514675E-2</v>
      </c>
      <c r="S479" s="7">
        <f t="shared" si="4"/>
        <v>0.83102482986800275</v>
      </c>
      <c r="T479" s="7">
        <f t="shared" si="4"/>
        <v>0.36817675782156589</v>
      </c>
      <c r="U479" s="7">
        <f t="shared" si="4"/>
        <v>3.258368347150796E-2</v>
      </c>
      <c r="V479" s="7">
        <f t="shared" si="4"/>
        <v>1.60217486115414E-2</v>
      </c>
      <c r="W479" s="7">
        <f t="shared" si="4"/>
        <v>1.6339588209534014E-2</v>
      </c>
      <c r="X479" s="7"/>
      <c r="Y479" s="7">
        <f t="shared" si="4"/>
        <v>3.9081449957969534E-2</v>
      </c>
      <c r="Z479" s="5"/>
    </row>
    <row r="480" spans="1:26" x14ac:dyDescent="0.25">
      <c r="A480" s="3"/>
      <c r="B480" s="3"/>
      <c r="C480" s="3"/>
      <c r="D480" s="3"/>
      <c r="E480" s="3"/>
      <c r="F480" s="16" t="s">
        <v>101</v>
      </c>
      <c r="H480" s="16" t="s">
        <v>26</v>
      </c>
      <c r="I480" s="25"/>
      <c r="J480" s="25"/>
      <c r="K480" s="25"/>
      <c r="L480" s="25"/>
      <c r="M480" s="7">
        <f>AVERAGE(M452:M453,M457)</f>
        <v>50.449999999999996</v>
      </c>
      <c r="N480" s="7">
        <f t="shared" ref="N480:Y480" si="5">AVERAGE(N452:N453,N457)</f>
        <v>0.01</v>
      </c>
      <c r="O480" s="7">
        <f t="shared" si="5"/>
        <v>33.533999999999999</v>
      </c>
      <c r="P480" s="7">
        <f t="shared" si="5"/>
        <v>0.82833333333333348</v>
      </c>
      <c r="Q480" s="7">
        <f t="shared" si="5"/>
        <v>2.1000000000000001E-2</v>
      </c>
      <c r="R480" s="7">
        <f t="shared" si="5"/>
        <v>9.3333333333333338E-2</v>
      </c>
      <c r="S480" s="7">
        <f t="shared" si="5"/>
        <v>15.593333333333334</v>
      </c>
      <c r="T480" s="7">
        <f t="shared" si="5"/>
        <v>2.33</v>
      </c>
      <c r="U480" s="7">
        <f t="shared" si="5"/>
        <v>5.2666666666666667E-2</v>
      </c>
      <c r="V480" s="7">
        <f t="shared" si="5"/>
        <v>1.6333333333333335E-2</v>
      </c>
      <c r="W480" s="7">
        <f t="shared" si="5"/>
        <v>8.6666666666666663E-3</v>
      </c>
      <c r="X480" s="7"/>
      <c r="Y480" s="7">
        <f t="shared" si="5"/>
        <v>0.78780659269585718</v>
      </c>
      <c r="Z480" s="5"/>
    </row>
    <row r="481" spans="1:26" x14ac:dyDescent="0.25">
      <c r="A481" s="3"/>
      <c r="B481" s="3"/>
      <c r="C481" s="3"/>
      <c r="D481" s="3"/>
      <c r="E481" s="3"/>
      <c r="F481" s="25" t="s">
        <v>371</v>
      </c>
      <c r="H481" s="25" t="s">
        <v>26</v>
      </c>
      <c r="I481" s="25"/>
      <c r="J481" s="25"/>
      <c r="K481" s="25"/>
      <c r="L481" s="25"/>
      <c r="M481" s="7">
        <f>STDEV(M452:M453,M457)</f>
        <v>1.4062954881531853</v>
      </c>
      <c r="N481" s="7">
        <f t="shared" ref="N481:Y481" si="6">STDEV(N452:N453,N457)</f>
        <v>1.7320508075688773E-2</v>
      </c>
      <c r="O481" s="7">
        <f t="shared" si="6"/>
        <v>1.2372497726813265</v>
      </c>
      <c r="P481" s="7">
        <f t="shared" si="6"/>
        <v>3.1895663237081817E-2</v>
      </c>
      <c r="Q481" s="7">
        <f t="shared" si="6"/>
        <v>2.6664583251946761E-2</v>
      </c>
      <c r="R481" s="7">
        <f t="shared" si="6"/>
        <v>9.8149545762236372E-3</v>
      </c>
      <c r="S481" s="7">
        <f t="shared" si="6"/>
        <v>1.2234252463200737</v>
      </c>
      <c r="T481" s="7">
        <f t="shared" si="6"/>
        <v>0.57330968943495175</v>
      </c>
      <c r="U481" s="7">
        <f t="shared" si="6"/>
        <v>2.5166114784235818E-3</v>
      </c>
      <c r="V481" s="7">
        <f t="shared" si="6"/>
        <v>2.025668613898466E-2</v>
      </c>
      <c r="W481" s="7">
        <f t="shared" si="6"/>
        <v>1.5011106998930268E-2</v>
      </c>
      <c r="X481" s="7"/>
      <c r="Y481" s="7">
        <f t="shared" si="6"/>
        <v>5.9923855878270794E-2</v>
      </c>
      <c r="Z481" s="5"/>
    </row>
    <row r="482" spans="1:26" x14ac:dyDescent="0.25">
      <c r="A482" s="3"/>
      <c r="B482" s="3"/>
      <c r="C482" s="3"/>
      <c r="D482" s="3"/>
      <c r="E482" s="3"/>
      <c r="F482" s="16" t="s">
        <v>93</v>
      </c>
      <c r="H482" s="16" t="s">
        <v>23</v>
      </c>
      <c r="I482" s="16"/>
      <c r="J482" s="16"/>
      <c r="K482" s="16"/>
      <c r="L482" s="16"/>
      <c r="M482" s="6">
        <f>AVERAGE(M463:M464,M467:M474,M476:M477)</f>
        <v>56.063055555555557</v>
      </c>
      <c r="N482" s="6">
        <f t="shared" ref="N482:Y482" si="7">AVERAGE(N463:N464,N467:N474,N476:N477)</f>
        <v>0.26722222222222219</v>
      </c>
      <c r="O482" s="6">
        <f t="shared" si="7"/>
        <v>26.504166666666666</v>
      </c>
      <c r="P482" s="6">
        <f t="shared" si="7"/>
        <v>2.0741666666666667</v>
      </c>
      <c r="Q482" s="6">
        <f t="shared" si="7"/>
        <v>3.0000000000000002E-2</v>
      </c>
      <c r="R482" s="6">
        <f t="shared" si="7"/>
        <v>0.33805555555555555</v>
      </c>
      <c r="S482" s="6">
        <f t="shared" si="7"/>
        <v>10.035555555555556</v>
      </c>
      <c r="T482" s="6">
        <f t="shared" si="7"/>
        <v>4.697222222222222</v>
      </c>
      <c r="U482" s="6">
        <f t="shared" si="7"/>
        <v>0.31444444444444447</v>
      </c>
      <c r="V482" s="6">
        <f t="shared" si="7"/>
        <v>2.5833333333333337E-2</v>
      </c>
      <c r="W482" s="6">
        <f t="shared" si="7"/>
        <v>2.5000000000000001E-3</v>
      </c>
      <c r="X482" s="6"/>
      <c r="Y482" s="6">
        <f t="shared" si="7"/>
        <v>0.52989120536270728</v>
      </c>
      <c r="Z482" s="5"/>
    </row>
    <row r="483" spans="1:26" x14ac:dyDescent="0.25">
      <c r="A483" s="3"/>
      <c r="B483" s="3"/>
      <c r="C483" s="3"/>
      <c r="D483" s="3"/>
      <c r="E483" s="3"/>
      <c r="F483" s="25" t="s">
        <v>187</v>
      </c>
      <c r="H483" s="25" t="s">
        <v>23</v>
      </c>
      <c r="I483" s="25"/>
      <c r="J483" s="25"/>
      <c r="K483" s="25"/>
      <c r="L483" s="25"/>
      <c r="M483" s="7">
        <f>STDEV(M463:M464,M467:M474,M476:M477)</f>
        <v>1.1695877932248628</v>
      </c>
      <c r="N483" s="7">
        <f t="shared" ref="N483:Y483" si="8">STDEV(N463:N464,N467:N474,N476:N477)</f>
        <v>0.20555173351620062</v>
      </c>
      <c r="O483" s="7">
        <f t="shared" si="8"/>
        <v>1.8874279034996526</v>
      </c>
      <c r="P483" s="7">
        <f t="shared" si="8"/>
        <v>1.1162474337409847</v>
      </c>
      <c r="Q483" s="7">
        <f t="shared" si="8"/>
        <v>3.3028912953790811E-2</v>
      </c>
      <c r="R483" s="7">
        <f t="shared" si="8"/>
        <v>0.32315091699005777</v>
      </c>
      <c r="S483" s="7">
        <f t="shared" si="8"/>
        <v>0.90810825679574447</v>
      </c>
      <c r="T483" s="7">
        <f t="shared" si="8"/>
        <v>0.25767609453919021</v>
      </c>
      <c r="U483" s="7">
        <f t="shared" si="8"/>
        <v>0.14032429971643928</v>
      </c>
      <c r="V483" s="7">
        <f t="shared" si="8"/>
        <v>4.0554863699647295E-2</v>
      </c>
      <c r="W483" s="7">
        <f t="shared" si="8"/>
        <v>8.6602540378443865E-3</v>
      </c>
      <c r="X483" s="7"/>
      <c r="Y483" s="7">
        <f t="shared" si="8"/>
        <v>2.9375198528508149E-2</v>
      </c>
      <c r="Z483" s="5"/>
    </row>
    <row r="484" spans="1:26" x14ac:dyDescent="0.25">
      <c r="A484" s="3"/>
      <c r="B484" s="3" t="s">
        <v>30</v>
      </c>
      <c r="C484" s="3" t="s">
        <v>26</v>
      </c>
      <c r="D484" s="3"/>
      <c r="E484" s="3" t="s">
        <v>31</v>
      </c>
      <c r="F484" s="3" t="s">
        <v>160</v>
      </c>
      <c r="G484" s="3" t="s">
        <v>25</v>
      </c>
      <c r="H484" s="3" t="s">
        <v>32</v>
      </c>
      <c r="I484" s="3">
        <v>25</v>
      </c>
      <c r="J484" s="3">
        <v>1190</v>
      </c>
      <c r="K484" s="3">
        <v>1050</v>
      </c>
      <c r="L484" s="3">
        <v>0.1</v>
      </c>
      <c r="M484" s="5">
        <v>57.146000000000001</v>
      </c>
      <c r="N484" s="5">
        <v>4.1000000000000002E-2</v>
      </c>
      <c r="O484" s="5">
        <v>27.460999999999999</v>
      </c>
      <c r="P484" s="5">
        <v>1.0529999999999999</v>
      </c>
      <c r="Q484" s="5">
        <v>1.0999999999999999E-2</v>
      </c>
      <c r="R484" s="5">
        <v>0.14199999999999999</v>
      </c>
      <c r="S484" s="5">
        <v>9.9329999999999998</v>
      </c>
      <c r="T484" s="5">
        <v>5.3079999999999998</v>
      </c>
      <c r="U484" s="5">
        <v>0.18</v>
      </c>
      <c r="V484" s="5">
        <v>0.03</v>
      </c>
      <c r="W484" s="5">
        <v>7.0000000000000007E-2</v>
      </c>
      <c r="X484" s="5">
        <v>101.37499999999997</v>
      </c>
      <c r="Y484" s="5">
        <v>0.50287431975702457</v>
      </c>
      <c r="Z484" s="5"/>
    </row>
    <row r="485" spans="1:26" x14ac:dyDescent="0.25">
      <c r="A485" s="3"/>
      <c r="B485" s="3" t="s">
        <v>30</v>
      </c>
      <c r="C485" s="3" t="s">
        <v>26</v>
      </c>
      <c r="D485" s="3"/>
      <c r="E485" s="3" t="s">
        <v>31</v>
      </c>
      <c r="F485" s="3" t="s">
        <v>160</v>
      </c>
      <c r="G485" s="3" t="s">
        <v>25</v>
      </c>
      <c r="H485" s="3" t="s">
        <v>34</v>
      </c>
      <c r="I485" s="3">
        <v>25</v>
      </c>
      <c r="J485" s="3">
        <v>1190</v>
      </c>
      <c r="K485" s="3">
        <v>1050</v>
      </c>
      <c r="L485" s="3">
        <v>0.1</v>
      </c>
      <c r="M485" s="5">
        <v>56.914000000000001</v>
      </c>
      <c r="N485" s="5">
        <v>8.5999999999999993E-2</v>
      </c>
      <c r="O485" s="5">
        <v>27.829000000000001</v>
      </c>
      <c r="P485" s="5">
        <v>0.97299999999999998</v>
      </c>
      <c r="Q485" s="5">
        <v>2.9000000000000001E-2</v>
      </c>
      <c r="R485" s="5">
        <v>0.107</v>
      </c>
      <c r="S485" s="5">
        <v>10.148</v>
      </c>
      <c r="T485" s="5">
        <v>5.2450000000000001</v>
      </c>
      <c r="U485" s="5">
        <v>0.187</v>
      </c>
      <c r="V485" s="5">
        <v>0</v>
      </c>
      <c r="W485" s="5">
        <v>0</v>
      </c>
      <c r="X485" s="5">
        <v>101.518</v>
      </c>
      <c r="Y485" s="5">
        <v>0.5109309734138564</v>
      </c>
      <c r="Z485" s="5"/>
    </row>
    <row r="486" spans="1:26" x14ac:dyDescent="0.25">
      <c r="A486" s="3"/>
      <c r="B486" s="3" t="s">
        <v>30</v>
      </c>
      <c r="C486" s="3" t="s">
        <v>26</v>
      </c>
      <c r="D486" s="3"/>
      <c r="E486" s="3" t="s">
        <v>31</v>
      </c>
      <c r="F486" s="3" t="s">
        <v>160</v>
      </c>
      <c r="G486" s="3" t="s">
        <v>25</v>
      </c>
      <c r="H486" s="3" t="s">
        <v>92</v>
      </c>
      <c r="I486" s="3">
        <v>25</v>
      </c>
      <c r="J486" s="3">
        <v>1190</v>
      </c>
      <c r="K486" s="3">
        <v>1050</v>
      </c>
      <c r="L486" s="3">
        <v>0.1</v>
      </c>
      <c r="M486" s="5">
        <v>49.198999999999998</v>
      </c>
      <c r="N486" s="5">
        <v>2.5000000000000001E-2</v>
      </c>
      <c r="O486" s="5">
        <v>33.386000000000003</v>
      </c>
      <c r="P486" s="5">
        <v>0.83499999999999996</v>
      </c>
      <c r="Q486" s="5">
        <v>0</v>
      </c>
      <c r="R486" s="5">
        <v>9.9000000000000005E-2</v>
      </c>
      <c r="S486" s="5">
        <v>16.010000000000002</v>
      </c>
      <c r="T486" s="5">
        <v>2.3490000000000002</v>
      </c>
      <c r="U486" s="5">
        <v>4.7E-2</v>
      </c>
      <c r="V486" s="5">
        <v>0</v>
      </c>
      <c r="W486" s="5">
        <v>0</v>
      </c>
      <c r="X486" s="5">
        <v>101.95</v>
      </c>
      <c r="Y486" s="5">
        <v>0.78802509899725348</v>
      </c>
      <c r="Z486" s="5"/>
    </row>
    <row r="487" spans="1:26" x14ac:dyDescent="0.25">
      <c r="A487" s="3"/>
      <c r="B487" s="3" t="s">
        <v>30</v>
      </c>
      <c r="C487" s="3" t="s">
        <v>26</v>
      </c>
      <c r="D487" s="3"/>
      <c r="E487" s="3" t="s">
        <v>31</v>
      </c>
      <c r="F487" s="3" t="s">
        <v>160</v>
      </c>
      <c r="G487" s="3" t="s">
        <v>25</v>
      </c>
      <c r="H487" s="3" t="s">
        <v>65</v>
      </c>
      <c r="I487" s="3">
        <v>25</v>
      </c>
      <c r="J487" s="3">
        <v>1190</v>
      </c>
      <c r="K487" s="3">
        <v>1050</v>
      </c>
      <c r="L487" s="3">
        <v>0.1</v>
      </c>
      <c r="M487" s="5">
        <v>56.307000000000002</v>
      </c>
      <c r="N487" s="5">
        <v>3.9E-2</v>
      </c>
      <c r="O487" s="5">
        <v>28.146999999999998</v>
      </c>
      <c r="P487" s="5">
        <v>0.95099999999999996</v>
      </c>
      <c r="Q487" s="5">
        <v>0</v>
      </c>
      <c r="R487" s="5">
        <v>0.14599999999999999</v>
      </c>
      <c r="S487" s="5">
        <v>10.694000000000001</v>
      </c>
      <c r="T487" s="5">
        <v>4.8579999999999997</v>
      </c>
      <c r="U487" s="5">
        <v>0.16400000000000001</v>
      </c>
      <c r="V487" s="5">
        <v>3.5000000000000003E-2</v>
      </c>
      <c r="W487" s="5">
        <v>0</v>
      </c>
      <c r="X487" s="5">
        <v>101.34099999999999</v>
      </c>
      <c r="Y487" s="5">
        <v>0.54339158019683853</v>
      </c>
      <c r="Z487" s="5"/>
    </row>
    <row r="488" spans="1:26" x14ac:dyDescent="0.25">
      <c r="A488" s="73"/>
      <c r="B488" s="3" t="s">
        <v>30</v>
      </c>
      <c r="C488" s="3" t="s">
        <v>26</v>
      </c>
      <c r="D488" s="3"/>
      <c r="E488" s="3" t="s">
        <v>31</v>
      </c>
      <c r="F488" s="3" t="s">
        <v>160</v>
      </c>
      <c r="G488" s="3" t="s">
        <v>25</v>
      </c>
      <c r="H488" s="3" t="s">
        <v>36</v>
      </c>
      <c r="I488" s="3">
        <v>25</v>
      </c>
      <c r="J488" s="3">
        <v>1190</v>
      </c>
      <c r="K488" s="3">
        <v>1050</v>
      </c>
      <c r="L488" s="3">
        <v>0.1</v>
      </c>
      <c r="M488" s="5">
        <v>58.231000000000002</v>
      </c>
      <c r="N488" s="5">
        <v>8.5999999999999993E-2</v>
      </c>
      <c r="O488" s="5">
        <v>26.18</v>
      </c>
      <c r="P488" s="5">
        <v>1.2190000000000001</v>
      </c>
      <c r="Q488" s="5">
        <v>0</v>
      </c>
      <c r="R488" s="5">
        <v>0.17799999999999999</v>
      </c>
      <c r="S488" s="5">
        <v>9.0069999999999997</v>
      </c>
      <c r="T488" s="5">
        <v>5.6630000000000003</v>
      </c>
      <c r="U488" s="5">
        <v>0.26300000000000001</v>
      </c>
      <c r="V488" s="5">
        <v>3.5000000000000003E-2</v>
      </c>
      <c r="W488" s="5">
        <v>0</v>
      </c>
      <c r="X488" s="5">
        <v>100.86199999999999</v>
      </c>
      <c r="Y488" s="5">
        <v>0.46030012682763888</v>
      </c>
      <c r="Z488" s="5"/>
    </row>
    <row r="489" spans="1:26" x14ac:dyDescent="0.25">
      <c r="A489" s="73"/>
      <c r="B489" s="3" t="s">
        <v>30</v>
      </c>
      <c r="C489" s="3" t="s">
        <v>26</v>
      </c>
      <c r="D489" s="3"/>
      <c r="E489" s="3" t="s">
        <v>31</v>
      </c>
      <c r="F489" s="3" t="s">
        <v>160</v>
      </c>
      <c r="G489" s="3" t="s">
        <v>25</v>
      </c>
      <c r="H489" s="3" t="s">
        <v>37</v>
      </c>
      <c r="I489" s="3">
        <v>25</v>
      </c>
      <c r="J489" s="3">
        <v>1190</v>
      </c>
      <c r="K489" s="3">
        <v>1050</v>
      </c>
      <c r="L489" s="3">
        <v>0.1</v>
      </c>
      <c r="M489" s="5">
        <v>57.472000000000001</v>
      </c>
      <c r="N489" s="5">
        <v>5.6000000000000001E-2</v>
      </c>
      <c r="O489" s="5">
        <v>27.454999999999998</v>
      </c>
      <c r="P489" s="5">
        <v>0.90100000000000002</v>
      </c>
      <c r="Q489" s="5">
        <v>0</v>
      </c>
      <c r="R489" s="5">
        <v>0.14000000000000001</v>
      </c>
      <c r="S489" s="5">
        <v>10.004</v>
      </c>
      <c r="T489" s="5">
        <v>5.2489999999999997</v>
      </c>
      <c r="U489" s="5">
        <v>0.17499999999999999</v>
      </c>
      <c r="V489" s="5">
        <v>3.5000000000000003E-2</v>
      </c>
      <c r="W489" s="5">
        <v>0</v>
      </c>
      <c r="X489" s="5">
        <v>101.48699999999999</v>
      </c>
      <c r="Y489" s="5">
        <v>0.50754073693895985</v>
      </c>
      <c r="Z489" s="5"/>
    </row>
    <row r="490" spans="1:26" x14ac:dyDescent="0.25">
      <c r="A490" s="3"/>
      <c r="B490" s="3" t="s">
        <v>30</v>
      </c>
      <c r="C490" s="3" t="s">
        <v>26</v>
      </c>
      <c r="D490" s="3"/>
      <c r="E490" s="3" t="s">
        <v>31</v>
      </c>
      <c r="F490" s="3" t="s">
        <v>160</v>
      </c>
      <c r="G490" s="3" t="s">
        <v>25</v>
      </c>
      <c r="H490" s="3" t="s">
        <v>38</v>
      </c>
      <c r="I490" s="3">
        <v>25</v>
      </c>
      <c r="J490" s="3">
        <v>1190</v>
      </c>
      <c r="K490" s="3">
        <v>1050</v>
      </c>
      <c r="L490" s="3">
        <v>0.1</v>
      </c>
      <c r="M490" s="5">
        <v>57.85</v>
      </c>
      <c r="N490" s="5">
        <v>4.8000000000000001E-2</v>
      </c>
      <c r="O490" s="5">
        <v>27.102</v>
      </c>
      <c r="P490" s="5">
        <v>1.135</v>
      </c>
      <c r="Q490" s="5">
        <v>0</v>
      </c>
      <c r="R490" s="5">
        <v>0.154</v>
      </c>
      <c r="S490" s="5">
        <v>9.6509999999999998</v>
      </c>
      <c r="T490" s="5">
        <v>5.298</v>
      </c>
      <c r="U490" s="5">
        <v>0.21</v>
      </c>
      <c r="V490" s="5">
        <v>4.4999999999999998E-2</v>
      </c>
      <c r="W490" s="5">
        <v>0</v>
      </c>
      <c r="X490" s="5">
        <v>101.49299999999999</v>
      </c>
      <c r="Y490" s="5">
        <v>0.49522594052744862</v>
      </c>
      <c r="Z490" s="5"/>
    </row>
    <row r="491" spans="1:26" x14ac:dyDescent="0.25">
      <c r="A491" s="3"/>
      <c r="B491" s="3" t="s">
        <v>30</v>
      </c>
      <c r="C491" s="3" t="s">
        <v>26</v>
      </c>
      <c r="D491" s="3"/>
      <c r="E491" s="3" t="s">
        <v>31</v>
      </c>
      <c r="F491" s="3" t="s">
        <v>160</v>
      </c>
      <c r="G491" s="3" t="s">
        <v>25</v>
      </c>
      <c r="H491" s="3" t="s">
        <v>39</v>
      </c>
      <c r="I491" s="3">
        <v>25</v>
      </c>
      <c r="J491" s="3">
        <v>1190</v>
      </c>
      <c r="K491" s="3">
        <v>1050</v>
      </c>
      <c r="L491" s="3">
        <v>0.1</v>
      </c>
      <c r="M491" s="5">
        <v>56.912999999999997</v>
      </c>
      <c r="N491" s="5">
        <v>6.6000000000000003E-2</v>
      </c>
      <c r="O491" s="5">
        <v>27.491</v>
      </c>
      <c r="P491" s="5">
        <v>1.113</v>
      </c>
      <c r="Q491" s="5">
        <v>3.6999999999999998E-2</v>
      </c>
      <c r="R491" s="5">
        <v>0.13</v>
      </c>
      <c r="S491" s="5">
        <v>9.9619999999999997</v>
      </c>
      <c r="T491" s="5">
        <v>5.1420000000000003</v>
      </c>
      <c r="U491" s="5">
        <v>0.19800000000000001</v>
      </c>
      <c r="V491" s="5">
        <v>2.5000000000000001E-2</v>
      </c>
      <c r="W491" s="5">
        <v>2.7E-2</v>
      </c>
      <c r="X491" s="5">
        <v>101.104</v>
      </c>
      <c r="Y491" s="5">
        <v>0.51080642298976675</v>
      </c>
      <c r="Z491" s="5"/>
    </row>
    <row r="492" spans="1:26" x14ac:dyDescent="0.25">
      <c r="A492" s="3"/>
      <c r="B492" s="3" t="s">
        <v>30</v>
      </c>
      <c r="C492" s="3" t="s">
        <v>26</v>
      </c>
      <c r="D492" s="3"/>
      <c r="E492" s="3" t="s">
        <v>31</v>
      </c>
      <c r="F492" s="3" t="s">
        <v>160</v>
      </c>
      <c r="G492" s="3" t="s">
        <v>25</v>
      </c>
      <c r="H492" s="3" t="s">
        <v>40</v>
      </c>
      <c r="I492" s="3">
        <v>25</v>
      </c>
      <c r="J492" s="3">
        <v>1190</v>
      </c>
      <c r="K492" s="3">
        <v>1050</v>
      </c>
      <c r="L492" s="3">
        <v>0.1</v>
      </c>
      <c r="M492" s="5">
        <v>56.999000000000002</v>
      </c>
      <c r="N492" s="5">
        <v>8.3000000000000004E-2</v>
      </c>
      <c r="O492" s="5">
        <v>27.817</v>
      </c>
      <c r="P492" s="5">
        <v>1.042</v>
      </c>
      <c r="Q492" s="5">
        <v>0</v>
      </c>
      <c r="R492" s="5">
        <v>0.17199999999999999</v>
      </c>
      <c r="S492" s="5">
        <v>10.36</v>
      </c>
      <c r="T492" s="5">
        <v>4.99</v>
      </c>
      <c r="U492" s="5">
        <v>0.17599999999999999</v>
      </c>
      <c r="V492" s="5">
        <v>0.03</v>
      </c>
      <c r="W492" s="5">
        <v>2.8000000000000001E-2</v>
      </c>
      <c r="X492" s="5">
        <v>101.697</v>
      </c>
      <c r="Y492" s="5">
        <v>0.52859170033256564</v>
      </c>
      <c r="Z492" s="5"/>
    </row>
    <row r="493" spans="1:26" x14ac:dyDescent="0.25">
      <c r="A493" s="3"/>
      <c r="B493" s="3" t="s">
        <v>30</v>
      </c>
      <c r="C493" s="3" t="s">
        <v>26</v>
      </c>
      <c r="D493" s="3"/>
      <c r="E493" s="3" t="s">
        <v>31</v>
      </c>
      <c r="F493" s="3" t="s">
        <v>160</v>
      </c>
      <c r="G493" s="3" t="s">
        <v>25</v>
      </c>
      <c r="H493" s="3" t="s">
        <v>41</v>
      </c>
      <c r="I493" s="3">
        <v>25</v>
      </c>
      <c r="J493" s="3">
        <v>1190</v>
      </c>
      <c r="K493" s="3">
        <v>1050</v>
      </c>
      <c r="L493" s="3">
        <v>0.1</v>
      </c>
      <c r="M493" s="5">
        <v>56.502000000000002</v>
      </c>
      <c r="N493" s="5">
        <v>7.1999999999999995E-2</v>
      </c>
      <c r="O493" s="5">
        <v>27.686</v>
      </c>
      <c r="P493" s="5">
        <v>0.999</v>
      </c>
      <c r="Q493" s="5">
        <v>2.3E-2</v>
      </c>
      <c r="R493" s="5">
        <v>0.14399999999999999</v>
      </c>
      <c r="S493" s="5">
        <v>10.472</v>
      </c>
      <c r="T493" s="5">
        <v>5.0449999999999999</v>
      </c>
      <c r="U493" s="5">
        <v>0.185</v>
      </c>
      <c r="V493" s="5">
        <v>5.3999999999999999E-2</v>
      </c>
      <c r="W493" s="5">
        <v>8.9999999999999993E-3</v>
      </c>
      <c r="X493" s="5">
        <v>101.191</v>
      </c>
      <c r="Y493" s="5">
        <v>0.52831548188557154</v>
      </c>
      <c r="Z493" s="5"/>
    </row>
    <row r="494" spans="1:26" x14ac:dyDescent="0.25">
      <c r="A494" s="3"/>
      <c r="B494" s="3"/>
      <c r="C494" s="3"/>
      <c r="D494" s="3"/>
      <c r="E494" s="3"/>
      <c r="F494" s="16" t="s">
        <v>93</v>
      </c>
      <c r="H494" s="16" t="s">
        <v>26</v>
      </c>
      <c r="I494" s="16"/>
      <c r="J494" s="16"/>
      <c r="K494" s="16"/>
      <c r="L494" s="16"/>
      <c r="M494" s="6">
        <v>57.14822222222223</v>
      </c>
      <c r="N494" s="6">
        <v>6.4111111111111105E-2</v>
      </c>
      <c r="O494" s="6">
        <v>27.463111111111115</v>
      </c>
      <c r="P494" s="6">
        <v>1.0428888888888888</v>
      </c>
      <c r="Q494" s="6">
        <v>1.1111111111111112E-2</v>
      </c>
      <c r="R494" s="6">
        <v>0.14588888888888887</v>
      </c>
      <c r="S494" s="6">
        <v>10.025666666666666</v>
      </c>
      <c r="T494" s="6">
        <v>5.1997777777777792</v>
      </c>
      <c r="U494" s="6">
        <v>0.19311111111111112</v>
      </c>
      <c r="V494" s="6">
        <v>3.2111111111111111E-2</v>
      </c>
      <c r="W494" s="6">
        <v>1.4888888888888889E-2</v>
      </c>
      <c r="X494" s="6"/>
      <c r="Y494" s="6">
        <v>0.50977525365218557</v>
      </c>
      <c r="Z494" s="5"/>
    </row>
    <row r="495" spans="1:26" x14ac:dyDescent="0.25">
      <c r="A495" s="3"/>
      <c r="B495" s="3"/>
      <c r="C495" s="3"/>
      <c r="D495" s="3"/>
      <c r="E495" s="3"/>
      <c r="F495" s="25" t="s">
        <v>28</v>
      </c>
      <c r="H495" s="25" t="s">
        <v>26</v>
      </c>
      <c r="I495" s="25"/>
      <c r="J495" s="25"/>
      <c r="K495" s="25"/>
      <c r="L495" s="25"/>
      <c r="M495" s="7">
        <v>0.61516781811506072</v>
      </c>
      <c r="N495" s="7">
        <v>1.8943629829341339E-2</v>
      </c>
      <c r="O495" s="7">
        <v>0.56503527421844291</v>
      </c>
      <c r="P495" s="7">
        <v>9.9940537876835128E-2</v>
      </c>
      <c r="Q495" s="7">
        <v>1.4785503410811248E-2</v>
      </c>
      <c r="R495" s="7">
        <v>2.1204035255373347E-2</v>
      </c>
      <c r="S495" s="7">
        <v>0.49545358006578194</v>
      </c>
      <c r="T495" s="7">
        <v>0.23143993701270418</v>
      </c>
      <c r="U495" s="7">
        <v>2.9446750433810471E-2</v>
      </c>
      <c r="V495" s="7">
        <v>1.4836142056178604E-2</v>
      </c>
      <c r="W495" s="7">
        <v>2.3714154235627109E-2</v>
      </c>
      <c r="X495" s="7"/>
      <c r="Y495" s="7">
        <v>2.3828401587240228E-2</v>
      </c>
      <c r="Z495" s="5"/>
    </row>
    <row r="496" spans="1:26" x14ac:dyDescent="0.25">
      <c r="A496" s="3"/>
      <c r="B496" s="3" t="s">
        <v>30</v>
      </c>
      <c r="C496" s="3" t="s">
        <v>26</v>
      </c>
      <c r="D496" s="3" t="s">
        <v>144</v>
      </c>
      <c r="E496" s="3" t="s">
        <v>31</v>
      </c>
      <c r="F496" s="3" t="s">
        <v>161</v>
      </c>
      <c r="G496" s="3" t="s">
        <v>25</v>
      </c>
      <c r="H496" s="3" t="s">
        <v>162</v>
      </c>
      <c r="I496" s="3">
        <v>125</v>
      </c>
      <c r="J496" s="3">
        <v>1190</v>
      </c>
      <c r="K496" s="3">
        <v>1165</v>
      </c>
      <c r="L496" s="3">
        <v>0.1</v>
      </c>
      <c r="M496" s="5">
        <v>47.22</v>
      </c>
      <c r="N496" s="5">
        <v>1.4E-2</v>
      </c>
      <c r="O496" s="5">
        <v>34.167000000000002</v>
      </c>
      <c r="P496" s="5">
        <v>0.83199999999999996</v>
      </c>
      <c r="Q496" s="5">
        <v>3.0000000000000001E-3</v>
      </c>
      <c r="R496" s="5">
        <v>8.7999999999999995E-2</v>
      </c>
      <c r="S496" s="5">
        <v>16.936</v>
      </c>
      <c r="T496" s="5">
        <v>1.86</v>
      </c>
      <c r="U496" s="5">
        <v>3.7999999999999999E-2</v>
      </c>
      <c r="V496" s="5">
        <v>0</v>
      </c>
      <c r="W496" s="5">
        <v>0</v>
      </c>
      <c r="X496" s="5">
        <v>101.15799999999999</v>
      </c>
      <c r="Y496" s="5">
        <v>0.83235767165640806</v>
      </c>
      <c r="Z496" s="5"/>
    </row>
    <row r="497" spans="1:26" x14ac:dyDescent="0.25">
      <c r="A497" s="3"/>
      <c r="B497" s="3" t="s">
        <v>30</v>
      </c>
      <c r="C497" s="3" t="s">
        <v>26</v>
      </c>
      <c r="D497" s="3" t="s">
        <v>144</v>
      </c>
      <c r="E497" s="3" t="s">
        <v>31</v>
      </c>
      <c r="F497" s="3" t="s">
        <v>161</v>
      </c>
      <c r="G497" s="3" t="s">
        <v>25</v>
      </c>
      <c r="H497" s="3" t="s">
        <v>163</v>
      </c>
      <c r="I497" s="3">
        <v>125</v>
      </c>
      <c r="J497" s="3">
        <v>1190</v>
      </c>
      <c r="K497" s="3">
        <v>1165</v>
      </c>
      <c r="L497" s="3">
        <v>0.1</v>
      </c>
      <c r="M497" s="5">
        <v>46.720999999999997</v>
      </c>
      <c r="N497" s="5">
        <v>5.6000000000000001E-2</v>
      </c>
      <c r="O497" s="5">
        <v>33.320999999999998</v>
      </c>
      <c r="P497" s="5">
        <v>1.036</v>
      </c>
      <c r="Q497" s="5">
        <v>0</v>
      </c>
      <c r="R497" s="5">
        <v>0.18</v>
      </c>
      <c r="S497" s="5">
        <v>17.113</v>
      </c>
      <c r="T497" s="5">
        <v>1.575</v>
      </c>
      <c r="U497" s="5">
        <v>9.9000000000000005E-2</v>
      </c>
      <c r="V497" s="5">
        <v>6.3E-2</v>
      </c>
      <c r="W497" s="5">
        <v>1.6E-2</v>
      </c>
      <c r="X497" s="5">
        <v>100.18</v>
      </c>
      <c r="Y497" s="5">
        <v>0.85220163424189732</v>
      </c>
      <c r="Z497" s="5"/>
    </row>
    <row r="498" spans="1:26" x14ac:dyDescent="0.25">
      <c r="A498" s="3"/>
      <c r="B498" s="3" t="s">
        <v>30</v>
      </c>
      <c r="C498" s="3" t="s">
        <v>26</v>
      </c>
      <c r="D498" s="3" t="s">
        <v>144</v>
      </c>
      <c r="E498" s="3" t="s">
        <v>31</v>
      </c>
      <c r="F498" s="3" t="s">
        <v>161</v>
      </c>
      <c r="G498" s="3" t="s">
        <v>25</v>
      </c>
      <c r="H498" s="3" t="s">
        <v>164</v>
      </c>
      <c r="I498" s="3">
        <v>125</v>
      </c>
      <c r="J498" s="3">
        <v>1190</v>
      </c>
      <c r="K498" s="3">
        <v>1165</v>
      </c>
      <c r="L498" s="3">
        <v>0.1</v>
      </c>
      <c r="M498" s="5">
        <v>47.750999999999998</v>
      </c>
      <c r="N498" s="5">
        <v>0</v>
      </c>
      <c r="O498" s="5">
        <v>32.968000000000004</v>
      </c>
      <c r="P498" s="5">
        <v>1.038</v>
      </c>
      <c r="Q498" s="5">
        <v>0</v>
      </c>
      <c r="R498" s="5">
        <v>9.8000000000000004E-2</v>
      </c>
      <c r="S498" s="5">
        <v>16.353000000000002</v>
      </c>
      <c r="T498" s="5">
        <v>2.194</v>
      </c>
      <c r="U498" s="5">
        <v>6.5000000000000002E-2</v>
      </c>
      <c r="V498" s="5">
        <v>0</v>
      </c>
      <c r="W498" s="5">
        <v>0</v>
      </c>
      <c r="X498" s="5">
        <v>100.467</v>
      </c>
      <c r="Y498" s="5">
        <v>0.80159555660450865</v>
      </c>
      <c r="Z498" s="5"/>
    </row>
    <row r="499" spans="1:26" x14ac:dyDescent="0.25">
      <c r="A499" s="3"/>
      <c r="B499" s="3" t="s">
        <v>30</v>
      </c>
      <c r="C499" s="3" t="s">
        <v>26</v>
      </c>
      <c r="D499" s="3" t="s">
        <v>144</v>
      </c>
      <c r="E499" s="3" t="s">
        <v>31</v>
      </c>
      <c r="F499" s="3" t="s">
        <v>161</v>
      </c>
      <c r="G499" s="3" t="s">
        <v>25</v>
      </c>
      <c r="H499" s="3" t="s">
        <v>165</v>
      </c>
      <c r="I499" s="3">
        <v>125</v>
      </c>
      <c r="J499" s="3">
        <v>1190</v>
      </c>
      <c r="K499" s="3">
        <v>1165</v>
      </c>
      <c r="L499" s="3">
        <v>0.1</v>
      </c>
      <c r="M499" s="5">
        <v>46.63</v>
      </c>
      <c r="N499" s="5">
        <v>0</v>
      </c>
      <c r="O499" s="5">
        <v>33.002000000000002</v>
      </c>
      <c r="P499" s="5">
        <v>0.998</v>
      </c>
      <c r="Q499" s="5">
        <v>0</v>
      </c>
      <c r="R499" s="5">
        <v>0.10100000000000001</v>
      </c>
      <c r="S499" s="5">
        <v>16.683</v>
      </c>
      <c r="T499" s="5">
        <v>2.1040000000000001</v>
      </c>
      <c r="U499" s="5">
        <v>6.0999999999999999E-2</v>
      </c>
      <c r="V499" s="5">
        <v>0</v>
      </c>
      <c r="W499" s="5">
        <v>0</v>
      </c>
      <c r="X499" s="5">
        <v>99.579000000000022</v>
      </c>
      <c r="Y499" s="5">
        <v>0.81131397131035721</v>
      </c>
      <c r="Z499" s="5"/>
    </row>
    <row r="500" spans="1:26" x14ac:dyDescent="0.25">
      <c r="A500" s="3"/>
      <c r="B500" s="3" t="s">
        <v>30</v>
      </c>
      <c r="C500" s="3" t="s">
        <v>26</v>
      </c>
      <c r="D500" s="3" t="s">
        <v>144</v>
      </c>
      <c r="E500" s="3" t="s">
        <v>31</v>
      </c>
      <c r="F500" s="3" t="s">
        <v>161</v>
      </c>
      <c r="G500" s="3" t="s">
        <v>25</v>
      </c>
      <c r="H500" s="3" t="s">
        <v>166</v>
      </c>
      <c r="I500" s="3">
        <v>125</v>
      </c>
      <c r="J500" s="3">
        <v>1190</v>
      </c>
      <c r="K500" s="3">
        <v>1165</v>
      </c>
      <c r="L500" s="3">
        <v>0.1</v>
      </c>
      <c r="M500" s="5">
        <v>47.284999999999997</v>
      </c>
      <c r="N500" s="5">
        <v>3.4000000000000002E-2</v>
      </c>
      <c r="O500" s="5">
        <v>32.651000000000003</v>
      </c>
      <c r="P500" s="5">
        <v>0.92400000000000004</v>
      </c>
      <c r="Q500" s="5">
        <v>1.2E-2</v>
      </c>
      <c r="R500" s="5">
        <v>0.11799999999999999</v>
      </c>
      <c r="S500" s="5">
        <v>16.317</v>
      </c>
      <c r="T500" s="5">
        <v>2.3130000000000002</v>
      </c>
      <c r="U500" s="5">
        <v>4.7E-2</v>
      </c>
      <c r="V500" s="5">
        <v>1.4999999999999999E-2</v>
      </c>
      <c r="W500" s="5">
        <v>5.0000000000000001E-3</v>
      </c>
      <c r="X500" s="5">
        <v>99.721000000000004</v>
      </c>
      <c r="Y500" s="5">
        <v>0.79368755700580218</v>
      </c>
      <c r="Z500" s="5"/>
    </row>
    <row r="501" spans="1:26" x14ac:dyDescent="0.25">
      <c r="A501" s="3"/>
      <c r="B501" s="3"/>
      <c r="C501" s="3"/>
      <c r="D501" s="3"/>
      <c r="E501" s="3"/>
      <c r="F501" s="16" t="s">
        <v>101</v>
      </c>
      <c r="H501" s="16" t="s">
        <v>26</v>
      </c>
      <c r="I501" s="16"/>
      <c r="J501" s="3"/>
      <c r="K501" s="16"/>
      <c r="L501" s="16"/>
      <c r="M501" s="6">
        <v>47.121400000000001</v>
      </c>
      <c r="N501" s="6">
        <v>2.0800000000000003E-2</v>
      </c>
      <c r="O501" s="6">
        <v>33.221800000000002</v>
      </c>
      <c r="P501" s="6">
        <v>0.96560000000000001</v>
      </c>
      <c r="Q501" s="6">
        <v>3.0000000000000001E-3</v>
      </c>
      <c r="R501" s="6">
        <v>0.11699999999999999</v>
      </c>
      <c r="S501" s="6">
        <v>16.680400000000002</v>
      </c>
      <c r="T501" s="6">
        <v>2.0091999999999999</v>
      </c>
      <c r="U501" s="6">
        <v>6.2E-2</v>
      </c>
      <c r="V501" s="6">
        <v>1.5599999999999999E-2</v>
      </c>
      <c r="W501" s="6">
        <v>4.2000000000000006E-3</v>
      </c>
      <c r="X501" s="6"/>
      <c r="Y501" s="6">
        <v>0.81823127816379471</v>
      </c>
      <c r="Z501" s="5"/>
    </row>
    <row r="502" spans="1:26" x14ac:dyDescent="0.25">
      <c r="A502" s="3"/>
      <c r="B502" s="3"/>
      <c r="C502" s="3"/>
      <c r="D502" s="3"/>
      <c r="E502" s="3"/>
      <c r="F502" s="25" t="s">
        <v>102</v>
      </c>
      <c r="H502" s="25" t="s">
        <v>26</v>
      </c>
      <c r="I502" s="25"/>
      <c r="J502" s="25"/>
      <c r="K502" s="25"/>
      <c r="L502" s="25"/>
      <c r="M502" s="7">
        <v>0.45680334937475997</v>
      </c>
      <c r="N502" s="7">
        <v>2.4108089928486662E-2</v>
      </c>
      <c r="O502" s="7">
        <v>0.57917674331761537</v>
      </c>
      <c r="P502" s="7">
        <v>8.7788381919249467E-2</v>
      </c>
      <c r="Q502" s="7">
        <v>5.1961524227066317E-3</v>
      </c>
      <c r="R502" s="7">
        <v>3.6837480912787733E-2</v>
      </c>
      <c r="S502" s="7">
        <v>0.35061774056656003</v>
      </c>
      <c r="T502" s="7">
        <v>0.29420350099888476</v>
      </c>
      <c r="U502" s="7">
        <v>2.3345235059857493E-2</v>
      </c>
      <c r="V502" s="7">
        <v>2.728186210653518E-2</v>
      </c>
      <c r="W502" s="7">
        <v>6.9426219830839124E-3</v>
      </c>
      <c r="X502" s="7"/>
      <c r="Y502" s="7">
        <v>2.3877451179749223E-2</v>
      </c>
      <c r="Z502" s="5"/>
    </row>
    <row r="503" spans="1:26" x14ac:dyDescent="0.25">
      <c r="A503" s="3"/>
      <c r="B503" s="3" t="s">
        <v>30</v>
      </c>
      <c r="C503" s="3" t="s">
        <v>26</v>
      </c>
      <c r="D503" s="3"/>
      <c r="E503" s="3" t="s">
        <v>31</v>
      </c>
      <c r="F503" s="3" t="s">
        <v>167</v>
      </c>
      <c r="G503" s="3" t="s">
        <v>25</v>
      </c>
      <c r="H503" s="3" t="s">
        <v>32</v>
      </c>
      <c r="I503" s="3">
        <v>125</v>
      </c>
      <c r="J503" s="3">
        <v>1190</v>
      </c>
      <c r="K503" s="3">
        <v>1100</v>
      </c>
      <c r="L503" s="3">
        <v>0.1</v>
      </c>
      <c r="M503" s="5">
        <v>51.960999999999999</v>
      </c>
      <c r="N503" s="5">
        <v>6.9000000000000006E-2</v>
      </c>
      <c r="O503" s="5">
        <v>31.074000000000002</v>
      </c>
      <c r="P503" s="5">
        <v>0.99099999999999999</v>
      </c>
      <c r="Q503" s="5">
        <v>1.4999999999999999E-2</v>
      </c>
      <c r="R503" s="5">
        <v>0.112</v>
      </c>
      <c r="S503" s="5">
        <v>13.83</v>
      </c>
      <c r="T503" s="5">
        <v>3.431</v>
      </c>
      <c r="U503" s="5">
        <v>0.109</v>
      </c>
      <c r="V503" s="5">
        <v>4.3999999999999997E-2</v>
      </c>
      <c r="W503" s="5">
        <v>0</v>
      </c>
      <c r="X503" s="5">
        <v>101.63599999999998</v>
      </c>
      <c r="Y503" s="5">
        <v>0.68572707248132769</v>
      </c>
      <c r="Z503" s="5"/>
    </row>
    <row r="504" spans="1:26" x14ac:dyDescent="0.25">
      <c r="A504" s="3"/>
      <c r="B504" s="3" t="s">
        <v>30</v>
      </c>
      <c r="C504" s="3" t="s">
        <v>26</v>
      </c>
      <c r="D504" s="3"/>
      <c r="E504" s="3" t="s">
        <v>31</v>
      </c>
      <c r="F504" s="3" t="s">
        <v>167</v>
      </c>
      <c r="G504" s="3" t="s">
        <v>25</v>
      </c>
      <c r="H504" s="3" t="s">
        <v>34</v>
      </c>
      <c r="I504" s="3">
        <v>125</v>
      </c>
      <c r="J504" s="3">
        <v>1190</v>
      </c>
      <c r="K504" s="3">
        <v>1100</v>
      </c>
      <c r="L504" s="3">
        <v>0.1</v>
      </c>
      <c r="M504" s="5">
        <v>54.88</v>
      </c>
      <c r="N504" s="5">
        <v>8.1000000000000003E-2</v>
      </c>
      <c r="O504" s="5">
        <v>27.489000000000001</v>
      </c>
      <c r="P504" s="5">
        <v>1.1499999999999999</v>
      </c>
      <c r="Q504" s="5">
        <v>0.04</v>
      </c>
      <c r="R504" s="5">
        <v>0.16</v>
      </c>
      <c r="S504" s="5">
        <v>10.827999999999999</v>
      </c>
      <c r="T504" s="5">
        <v>4.8419999999999996</v>
      </c>
      <c r="U504" s="5">
        <v>0.188</v>
      </c>
      <c r="V504" s="5">
        <v>2.5000000000000001E-2</v>
      </c>
      <c r="W504" s="5">
        <v>0</v>
      </c>
      <c r="X504" s="5">
        <v>99.683000000000021</v>
      </c>
      <c r="Y504" s="5">
        <v>0.54648996100965563</v>
      </c>
      <c r="Z504" s="5"/>
    </row>
    <row r="505" spans="1:26" x14ac:dyDescent="0.25">
      <c r="A505" s="3"/>
      <c r="B505" s="3" t="s">
        <v>30</v>
      </c>
      <c r="C505" s="3" t="s">
        <v>26</v>
      </c>
      <c r="D505" s="3"/>
      <c r="E505" s="3" t="s">
        <v>31</v>
      </c>
      <c r="F505" s="3" t="s">
        <v>167</v>
      </c>
      <c r="G505" s="3" t="s">
        <v>25</v>
      </c>
      <c r="H505" s="3" t="s">
        <v>35</v>
      </c>
      <c r="I505" s="3">
        <v>125</v>
      </c>
      <c r="J505" s="3">
        <v>1190</v>
      </c>
      <c r="K505" s="3">
        <v>1100</v>
      </c>
      <c r="L505" s="3">
        <v>0.1</v>
      </c>
      <c r="M505" s="5">
        <v>57.201000000000001</v>
      </c>
      <c r="N505" s="5">
        <v>0.12</v>
      </c>
      <c r="O505" s="5">
        <v>25.228000000000002</v>
      </c>
      <c r="P505" s="5">
        <v>1.341</v>
      </c>
      <c r="Q505" s="5">
        <v>1.7000000000000001E-2</v>
      </c>
      <c r="R505" s="5">
        <v>0.25700000000000001</v>
      </c>
      <c r="S505" s="5">
        <v>9.26</v>
      </c>
      <c r="T505" s="5">
        <v>5.4980000000000002</v>
      </c>
      <c r="U505" s="5">
        <v>0.23300000000000001</v>
      </c>
      <c r="V505" s="5">
        <v>7.3999999999999996E-2</v>
      </c>
      <c r="W505" s="5">
        <v>1.4999999999999999E-2</v>
      </c>
      <c r="X505" s="5">
        <v>99.244000000000014</v>
      </c>
      <c r="Y505" s="5">
        <v>0.47520392309172599</v>
      </c>
      <c r="Z505" s="5"/>
    </row>
    <row r="506" spans="1:26" x14ac:dyDescent="0.25">
      <c r="A506" s="3"/>
      <c r="B506" s="3" t="s">
        <v>30</v>
      </c>
      <c r="C506" s="3" t="s">
        <v>26</v>
      </c>
      <c r="D506" s="3" t="s">
        <v>145</v>
      </c>
      <c r="E506" s="3" t="s">
        <v>31</v>
      </c>
      <c r="F506" s="3" t="s">
        <v>167</v>
      </c>
      <c r="G506" s="3" t="s">
        <v>25</v>
      </c>
      <c r="H506" s="3" t="s">
        <v>103</v>
      </c>
      <c r="I506" s="3">
        <v>125</v>
      </c>
      <c r="J506" s="3">
        <v>1190</v>
      </c>
      <c r="K506" s="3">
        <v>1100</v>
      </c>
      <c r="L506" s="3">
        <v>0.1</v>
      </c>
      <c r="M506" s="5">
        <v>52.215000000000003</v>
      </c>
      <c r="N506" s="5">
        <v>6.2E-2</v>
      </c>
      <c r="O506" s="5">
        <v>29.573</v>
      </c>
      <c r="P506" s="5">
        <v>0.97799999999999998</v>
      </c>
      <c r="Q506" s="5">
        <v>6.0000000000000001E-3</v>
      </c>
      <c r="R506" s="5">
        <v>0.112</v>
      </c>
      <c r="S506" s="5">
        <v>12.769</v>
      </c>
      <c r="T506" s="5">
        <v>3.778</v>
      </c>
      <c r="U506" s="5">
        <v>0.113</v>
      </c>
      <c r="V506" s="5">
        <v>5.0000000000000001E-3</v>
      </c>
      <c r="W506" s="5">
        <v>0</v>
      </c>
      <c r="X506" s="5">
        <v>99.61099999999999</v>
      </c>
      <c r="Y506" s="5">
        <v>0.64685743122151962</v>
      </c>
      <c r="Z506" s="5"/>
    </row>
    <row r="507" spans="1:26" x14ac:dyDescent="0.25">
      <c r="A507" s="3"/>
      <c r="B507" s="3" t="s">
        <v>30</v>
      </c>
      <c r="C507" s="3" t="s">
        <v>26</v>
      </c>
      <c r="D507" s="3"/>
      <c r="E507" s="3" t="s">
        <v>31</v>
      </c>
      <c r="F507" s="3" t="s">
        <v>167</v>
      </c>
      <c r="G507" s="3" t="s">
        <v>25</v>
      </c>
      <c r="H507" s="3" t="s">
        <v>104</v>
      </c>
      <c r="I507" s="3">
        <v>125</v>
      </c>
      <c r="J507" s="3">
        <v>1190</v>
      </c>
      <c r="K507" s="3">
        <v>1100</v>
      </c>
      <c r="L507" s="3">
        <v>0.1</v>
      </c>
      <c r="M507" s="5">
        <v>55.058</v>
      </c>
      <c r="N507" s="5">
        <v>8.1000000000000003E-2</v>
      </c>
      <c r="O507" s="5">
        <v>27.856999999999999</v>
      </c>
      <c r="P507" s="5">
        <v>1.0349999999999999</v>
      </c>
      <c r="Q507" s="5">
        <v>2.9000000000000001E-2</v>
      </c>
      <c r="R507" s="5">
        <v>0.14799999999999999</v>
      </c>
      <c r="S507" s="5">
        <v>10.957000000000001</v>
      </c>
      <c r="T507" s="5">
        <v>4.5780000000000003</v>
      </c>
      <c r="U507" s="5">
        <v>0.159</v>
      </c>
      <c r="V507" s="5">
        <v>5.8999999999999997E-2</v>
      </c>
      <c r="W507" s="5">
        <v>8.0000000000000002E-3</v>
      </c>
      <c r="X507" s="5">
        <v>99.968999999999994</v>
      </c>
      <c r="Y507" s="5">
        <v>0.5639081471486288</v>
      </c>
      <c r="Z507" s="5"/>
    </row>
    <row r="508" spans="1:26" x14ac:dyDescent="0.25">
      <c r="A508" s="3"/>
      <c r="B508" s="3" t="s">
        <v>30</v>
      </c>
      <c r="C508" s="3" t="s">
        <v>26</v>
      </c>
      <c r="D508" s="3"/>
      <c r="E508" s="3" t="s">
        <v>31</v>
      </c>
      <c r="F508" s="3" t="s">
        <v>167</v>
      </c>
      <c r="G508" s="3" t="s">
        <v>25</v>
      </c>
      <c r="H508" s="3" t="s">
        <v>37</v>
      </c>
      <c r="I508" s="3">
        <v>125</v>
      </c>
      <c r="J508" s="3">
        <v>1190</v>
      </c>
      <c r="K508" s="3">
        <v>1100</v>
      </c>
      <c r="L508" s="3">
        <v>0.1</v>
      </c>
      <c r="M508" s="5">
        <v>52.55</v>
      </c>
      <c r="N508" s="5">
        <v>7.8E-2</v>
      </c>
      <c r="O508" s="5">
        <v>29.704000000000001</v>
      </c>
      <c r="P508" s="5">
        <v>0.89300000000000002</v>
      </c>
      <c r="Q508" s="5">
        <v>2.5999999999999999E-2</v>
      </c>
      <c r="R508" s="5">
        <v>9.5000000000000001E-2</v>
      </c>
      <c r="S508" s="5">
        <v>12.637</v>
      </c>
      <c r="T508" s="5">
        <v>3.85</v>
      </c>
      <c r="U508" s="5">
        <v>0.109</v>
      </c>
      <c r="V508" s="5">
        <v>0</v>
      </c>
      <c r="W508" s="5">
        <v>2.4E-2</v>
      </c>
      <c r="X508" s="5">
        <v>99.96599999999998</v>
      </c>
      <c r="Y508" s="5">
        <v>0.64038055571568464</v>
      </c>
      <c r="Z508" s="5"/>
    </row>
    <row r="509" spans="1:26" x14ac:dyDescent="0.25">
      <c r="A509" s="3"/>
      <c r="B509" s="3" t="s">
        <v>30</v>
      </c>
      <c r="C509" s="3" t="s">
        <v>26</v>
      </c>
      <c r="D509" s="3"/>
      <c r="E509" s="3" t="s">
        <v>31</v>
      </c>
      <c r="F509" s="3" t="s">
        <v>167</v>
      </c>
      <c r="G509" s="3" t="s">
        <v>25</v>
      </c>
      <c r="H509" s="3" t="s">
        <v>146</v>
      </c>
      <c r="I509" s="3">
        <v>125</v>
      </c>
      <c r="J509" s="3">
        <v>1190</v>
      </c>
      <c r="K509" s="3">
        <v>1100</v>
      </c>
      <c r="L509" s="3">
        <v>0.1</v>
      </c>
      <c r="M509" s="5">
        <v>53.423000000000002</v>
      </c>
      <c r="N509" s="5">
        <v>9.5000000000000001E-2</v>
      </c>
      <c r="O509" s="5">
        <v>28.792999999999999</v>
      </c>
      <c r="P509" s="5">
        <v>1.0580000000000001</v>
      </c>
      <c r="Q509" s="5">
        <v>3.3000000000000002E-2</v>
      </c>
      <c r="R509" s="5">
        <v>0.13100000000000001</v>
      </c>
      <c r="S509" s="5">
        <v>11.93</v>
      </c>
      <c r="T509" s="5">
        <v>4.2720000000000002</v>
      </c>
      <c r="U509" s="5">
        <v>0.121</v>
      </c>
      <c r="V509" s="5">
        <v>2.5000000000000001E-2</v>
      </c>
      <c r="W509" s="5">
        <v>0</v>
      </c>
      <c r="X509" s="5">
        <v>99.881000000000029</v>
      </c>
      <c r="Y509" s="5">
        <v>0.60238835326311313</v>
      </c>
      <c r="Z509" s="5"/>
    </row>
    <row r="510" spans="1:26" x14ac:dyDescent="0.25">
      <c r="A510" s="3"/>
      <c r="B510" s="3" t="s">
        <v>30</v>
      </c>
      <c r="C510" s="3" t="s">
        <v>26</v>
      </c>
      <c r="D510" s="3"/>
      <c r="E510" s="3" t="s">
        <v>31</v>
      </c>
      <c r="F510" s="3" t="s">
        <v>167</v>
      </c>
      <c r="G510" s="3" t="s">
        <v>25</v>
      </c>
      <c r="H510" s="3" t="s">
        <v>39</v>
      </c>
      <c r="I510" s="3">
        <v>125</v>
      </c>
      <c r="J510" s="3">
        <v>1190</v>
      </c>
      <c r="K510" s="3">
        <v>1100</v>
      </c>
      <c r="L510" s="3">
        <v>0.1</v>
      </c>
      <c r="M510" s="5">
        <v>54.301000000000002</v>
      </c>
      <c r="N510" s="5">
        <v>0.111</v>
      </c>
      <c r="O510" s="5">
        <v>27.71</v>
      </c>
      <c r="P510" s="5">
        <v>1.139</v>
      </c>
      <c r="Q510" s="5">
        <v>0</v>
      </c>
      <c r="R510" s="5">
        <v>0.154</v>
      </c>
      <c r="S510" s="5">
        <v>11.083</v>
      </c>
      <c r="T510" s="5">
        <v>4.8019999999999996</v>
      </c>
      <c r="U510" s="5">
        <v>0.159</v>
      </c>
      <c r="V510" s="5">
        <v>0.03</v>
      </c>
      <c r="W510" s="5">
        <v>2.5000000000000001E-2</v>
      </c>
      <c r="X510" s="5">
        <v>99.513999999999996</v>
      </c>
      <c r="Y510" s="5">
        <v>0.55521016521271505</v>
      </c>
      <c r="Z510" s="5"/>
    </row>
    <row r="511" spans="1:26" x14ac:dyDescent="0.25">
      <c r="A511" s="3"/>
      <c r="B511" s="3" t="s">
        <v>30</v>
      </c>
      <c r="C511" s="3" t="s">
        <v>26</v>
      </c>
      <c r="D511" s="3"/>
      <c r="E511" s="3" t="s">
        <v>31</v>
      </c>
      <c r="F511" s="3" t="s">
        <v>167</v>
      </c>
      <c r="G511" s="3" t="s">
        <v>25</v>
      </c>
      <c r="H511" s="3" t="s">
        <v>40</v>
      </c>
      <c r="I511" s="3">
        <v>125</v>
      </c>
      <c r="J511" s="3">
        <v>1190</v>
      </c>
      <c r="K511" s="3">
        <v>1100</v>
      </c>
      <c r="L511" s="3">
        <v>0.1</v>
      </c>
      <c r="M511" s="5">
        <v>55.024000000000001</v>
      </c>
      <c r="N511" s="5">
        <v>6.6000000000000003E-2</v>
      </c>
      <c r="O511" s="5">
        <v>27.452999999999999</v>
      </c>
      <c r="P511" s="5">
        <v>1.1970000000000001</v>
      </c>
      <c r="Q511" s="5">
        <v>8.0000000000000002E-3</v>
      </c>
      <c r="R511" s="5">
        <v>0.17100000000000001</v>
      </c>
      <c r="S511" s="5">
        <v>10.827</v>
      </c>
      <c r="T511" s="5">
        <v>4.734</v>
      </c>
      <c r="U511" s="5">
        <v>0.17299999999999999</v>
      </c>
      <c r="V511" s="5">
        <v>1.4999999999999999E-2</v>
      </c>
      <c r="W511" s="5">
        <v>1.6E-2</v>
      </c>
      <c r="X511" s="5">
        <v>99.684000000000012</v>
      </c>
      <c r="Y511" s="5">
        <v>0.55241403537821976</v>
      </c>
      <c r="Z511" s="5"/>
    </row>
    <row r="512" spans="1:26" x14ac:dyDescent="0.25">
      <c r="A512" s="3"/>
      <c r="B512" s="3" t="s">
        <v>30</v>
      </c>
      <c r="C512" s="3" t="s">
        <v>26</v>
      </c>
      <c r="D512" s="3"/>
      <c r="E512" s="3" t="s">
        <v>31</v>
      </c>
      <c r="F512" s="3" t="s">
        <v>167</v>
      </c>
      <c r="G512" s="3" t="s">
        <v>25</v>
      </c>
      <c r="H512" s="3" t="s">
        <v>41</v>
      </c>
      <c r="I512" s="3">
        <v>125</v>
      </c>
      <c r="J512" s="3">
        <v>1190</v>
      </c>
      <c r="K512" s="3">
        <v>1100</v>
      </c>
      <c r="L512" s="3">
        <v>0.1</v>
      </c>
      <c r="M512" s="5">
        <v>54.521999999999998</v>
      </c>
      <c r="N512" s="5">
        <v>4.3999999999999997E-2</v>
      </c>
      <c r="O512" s="5">
        <v>27.59</v>
      </c>
      <c r="P512" s="5">
        <v>1.1319999999999999</v>
      </c>
      <c r="Q512" s="5">
        <v>0</v>
      </c>
      <c r="R512" s="5">
        <v>0.13900000000000001</v>
      </c>
      <c r="S512" s="5">
        <v>10.846</v>
      </c>
      <c r="T512" s="5">
        <v>4.7690000000000001</v>
      </c>
      <c r="U512" s="5">
        <v>0.156</v>
      </c>
      <c r="V512" s="5">
        <v>2.5000000000000001E-2</v>
      </c>
      <c r="W512" s="5">
        <v>1.7999999999999999E-2</v>
      </c>
      <c r="X512" s="5">
        <v>99.241000000000014</v>
      </c>
      <c r="Y512" s="5">
        <v>0.55163580341354179</v>
      </c>
      <c r="Z512" s="5"/>
    </row>
    <row r="513" spans="1:26" x14ac:dyDescent="0.25">
      <c r="A513" s="3"/>
      <c r="B513" s="3" t="s">
        <v>30</v>
      </c>
      <c r="C513" s="3" t="s">
        <v>26</v>
      </c>
      <c r="D513" s="3"/>
      <c r="E513" s="3" t="s">
        <v>31</v>
      </c>
      <c r="F513" s="3" t="s">
        <v>167</v>
      </c>
      <c r="G513" s="3" t="s">
        <v>25</v>
      </c>
      <c r="H513" s="3" t="s">
        <v>42</v>
      </c>
      <c r="I513" s="3">
        <v>125</v>
      </c>
      <c r="J513" s="3">
        <v>1190</v>
      </c>
      <c r="K513" s="3">
        <v>1100</v>
      </c>
      <c r="L513" s="3">
        <v>0.1</v>
      </c>
      <c r="M513" s="5">
        <v>54.884999999999998</v>
      </c>
      <c r="N513" s="5">
        <v>0.12</v>
      </c>
      <c r="O513" s="5">
        <v>27.620999999999999</v>
      </c>
      <c r="P513" s="5">
        <v>1.198</v>
      </c>
      <c r="Q513" s="5">
        <v>3.3000000000000002E-2</v>
      </c>
      <c r="R513" s="5">
        <v>0.11799999999999999</v>
      </c>
      <c r="S513" s="5">
        <v>10.923</v>
      </c>
      <c r="T513" s="5">
        <v>4.875</v>
      </c>
      <c r="U513" s="5">
        <v>0.14399999999999999</v>
      </c>
      <c r="V513" s="5">
        <v>0.03</v>
      </c>
      <c r="W513" s="5">
        <v>0</v>
      </c>
      <c r="X513" s="5">
        <v>99.946999999999989</v>
      </c>
      <c r="Y513" s="5">
        <v>0.54845217894804699</v>
      </c>
      <c r="Z513" s="5"/>
    </row>
    <row r="514" spans="1:26" x14ac:dyDescent="0.25">
      <c r="A514" s="3"/>
      <c r="B514" s="3" t="s">
        <v>30</v>
      </c>
      <c r="C514" s="3" t="s">
        <v>26</v>
      </c>
      <c r="D514" s="3"/>
      <c r="E514" s="3" t="s">
        <v>31</v>
      </c>
      <c r="F514" s="3" t="s">
        <v>167</v>
      </c>
      <c r="G514" s="3" t="s">
        <v>25</v>
      </c>
      <c r="H514" s="3" t="s">
        <v>43</v>
      </c>
      <c r="I514" s="3">
        <v>125</v>
      </c>
      <c r="J514" s="3">
        <v>1190</v>
      </c>
      <c r="K514" s="3">
        <v>1100</v>
      </c>
      <c r="L514" s="3">
        <v>0.1</v>
      </c>
      <c r="M514" s="5">
        <v>54.973999999999997</v>
      </c>
      <c r="N514" s="5">
        <v>0.05</v>
      </c>
      <c r="O514" s="5">
        <v>27.837</v>
      </c>
      <c r="P514" s="5">
        <v>1.1419999999999999</v>
      </c>
      <c r="Q514" s="5">
        <v>2.5999999999999999E-2</v>
      </c>
      <c r="R514" s="5">
        <v>0.14399999999999999</v>
      </c>
      <c r="S514" s="5">
        <v>10.753</v>
      </c>
      <c r="T514" s="5">
        <v>4.4139999999999997</v>
      </c>
      <c r="U514" s="5">
        <v>0.19</v>
      </c>
      <c r="V514" s="5">
        <v>0.02</v>
      </c>
      <c r="W514" s="5">
        <v>8.0000000000000002E-3</v>
      </c>
      <c r="X514" s="5">
        <v>99.557999999999979</v>
      </c>
      <c r="Y514" s="5">
        <v>0.56694362685477007</v>
      </c>
      <c r="Z514" s="5"/>
    </row>
    <row r="515" spans="1:26" x14ac:dyDescent="0.25">
      <c r="A515" s="3"/>
      <c r="B515" s="3" t="s">
        <v>22</v>
      </c>
      <c r="C515" s="3" t="s">
        <v>23</v>
      </c>
      <c r="D515" s="3"/>
      <c r="E515" s="3" t="s">
        <v>31</v>
      </c>
      <c r="F515" s="3" t="s">
        <v>167</v>
      </c>
      <c r="G515" s="3" t="s">
        <v>25</v>
      </c>
      <c r="H515" s="3" t="s">
        <v>44</v>
      </c>
      <c r="I515" s="3">
        <v>125</v>
      </c>
      <c r="J515" s="3">
        <v>1190</v>
      </c>
      <c r="K515" s="3">
        <v>1100</v>
      </c>
      <c r="L515" s="3">
        <v>0.1</v>
      </c>
      <c r="M515" s="5">
        <v>57.68888888888889</v>
      </c>
      <c r="N515" s="5">
        <v>0.2688888888888889</v>
      </c>
      <c r="O515" s="5">
        <v>25.516666666666666</v>
      </c>
      <c r="P515" s="5">
        <v>2.1033333333333335</v>
      </c>
      <c r="Q515" s="5">
        <v>0.04</v>
      </c>
      <c r="R515" s="5">
        <v>0.39222222222222225</v>
      </c>
      <c r="S515" s="5">
        <v>8.5822222222222226</v>
      </c>
      <c r="T515" s="5">
        <v>5.4488888888888889</v>
      </c>
      <c r="U515" s="5">
        <v>0.29444444444444445</v>
      </c>
      <c r="V515" s="5">
        <v>7.0000000000000007E-2</v>
      </c>
      <c r="W515" s="5">
        <v>0</v>
      </c>
      <c r="X515" s="5">
        <v>100.40555555555557</v>
      </c>
      <c r="Y515" s="5">
        <v>0.45667405549091822</v>
      </c>
      <c r="Z515" s="5"/>
    </row>
    <row r="516" spans="1:26" x14ac:dyDescent="0.25">
      <c r="A516" s="3"/>
      <c r="B516" s="3" t="s">
        <v>22</v>
      </c>
      <c r="C516" s="3" t="s">
        <v>23</v>
      </c>
      <c r="D516" s="3"/>
      <c r="E516" s="3" t="s">
        <v>31</v>
      </c>
      <c r="F516" s="3" t="s">
        <v>167</v>
      </c>
      <c r="G516" s="3" t="s">
        <v>25</v>
      </c>
      <c r="H516" s="3" t="s">
        <v>44</v>
      </c>
      <c r="I516" s="3">
        <v>125</v>
      </c>
      <c r="J516" s="3">
        <v>1190</v>
      </c>
      <c r="K516" s="3">
        <v>1100</v>
      </c>
      <c r="L516" s="3">
        <v>0.1</v>
      </c>
      <c r="M516" s="5">
        <v>58.718888888888891</v>
      </c>
      <c r="N516" s="5">
        <v>0.56888888888888889</v>
      </c>
      <c r="O516" s="5">
        <v>22.946666666666665</v>
      </c>
      <c r="P516" s="5">
        <v>3.6533333333333333</v>
      </c>
      <c r="Q516" s="5">
        <v>6.9999999999999993E-2</v>
      </c>
      <c r="R516" s="5">
        <v>1.0422222222222224</v>
      </c>
      <c r="S516" s="5">
        <v>8.1422222222222231</v>
      </c>
      <c r="T516" s="5">
        <v>4.6888888888888891</v>
      </c>
      <c r="U516" s="5">
        <v>0.39444444444444449</v>
      </c>
      <c r="V516" s="5">
        <v>0.08</v>
      </c>
      <c r="W516" s="5">
        <v>0</v>
      </c>
      <c r="X516" s="5">
        <v>100.30555555555554</v>
      </c>
      <c r="Y516" s="5">
        <v>0.47624566245710381</v>
      </c>
      <c r="Z516" s="5"/>
    </row>
    <row r="517" spans="1:26" x14ac:dyDescent="0.25">
      <c r="A517" s="3"/>
      <c r="B517" s="3" t="s">
        <v>22</v>
      </c>
      <c r="C517" s="3" t="s">
        <v>23</v>
      </c>
      <c r="D517" s="3"/>
      <c r="E517" s="3" t="s">
        <v>31</v>
      </c>
      <c r="F517" s="3" t="s">
        <v>167</v>
      </c>
      <c r="G517" s="3" t="s">
        <v>25</v>
      </c>
      <c r="H517" s="3" t="s">
        <v>74</v>
      </c>
      <c r="I517" s="3">
        <v>125</v>
      </c>
      <c r="J517" s="3">
        <v>1190</v>
      </c>
      <c r="K517" s="3">
        <v>1100</v>
      </c>
      <c r="L517" s="3">
        <v>0.1</v>
      </c>
      <c r="M517" s="5">
        <v>57.788888888888891</v>
      </c>
      <c r="N517" s="5">
        <v>0.23888888888888887</v>
      </c>
      <c r="O517" s="5">
        <v>25.906666666666666</v>
      </c>
      <c r="P517" s="5">
        <v>1.6833333333333336</v>
      </c>
      <c r="Q517" s="5">
        <v>0.01</v>
      </c>
      <c r="R517" s="5">
        <v>0.37222222222222223</v>
      </c>
      <c r="S517" s="5">
        <v>8.5222222222222239</v>
      </c>
      <c r="T517" s="5">
        <v>5.5188888888888892</v>
      </c>
      <c r="U517" s="5">
        <v>0.25444444444444447</v>
      </c>
      <c r="V517" s="5">
        <v>0.05</v>
      </c>
      <c r="W517" s="5">
        <v>0.04</v>
      </c>
      <c r="X517" s="5">
        <v>100.38555555555557</v>
      </c>
      <c r="Y517" s="5">
        <v>0.45302231298373924</v>
      </c>
      <c r="Z517" s="5"/>
    </row>
    <row r="518" spans="1:26" x14ac:dyDescent="0.25">
      <c r="A518" s="3"/>
      <c r="B518" s="73" t="s">
        <v>22</v>
      </c>
      <c r="C518" s="73" t="s">
        <v>23</v>
      </c>
      <c r="D518" s="73"/>
      <c r="E518" s="73" t="s">
        <v>31</v>
      </c>
      <c r="F518" s="73" t="s">
        <v>167</v>
      </c>
      <c r="G518" s="79" t="s">
        <v>25</v>
      </c>
      <c r="H518" s="79" t="s">
        <v>75</v>
      </c>
      <c r="I518" s="79">
        <v>125</v>
      </c>
      <c r="J518" s="73">
        <v>1190</v>
      </c>
      <c r="K518" s="79">
        <v>1100</v>
      </c>
      <c r="L518" s="79">
        <v>0.1</v>
      </c>
      <c r="M518" s="83">
        <v>58.418888888888894</v>
      </c>
      <c r="N518" s="83">
        <v>1.1488888888888891</v>
      </c>
      <c r="O518" s="83">
        <v>19.356666666666666</v>
      </c>
      <c r="P518" s="82">
        <v>7.2433333333333332</v>
      </c>
      <c r="Q518" s="81">
        <v>0.14000000000000001</v>
      </c>
      <c r="R518" s="82">
        <v>2.0922222222222224</v>
      </c>
      <c r="S518" s="81">
        <v>6.8622222222222229</v>
      </c>
      <c r="T518" s="81">
        <v>4.2188888888888894</v>
      </c>
      <c r="U518" s="81">
        <v>0.65444444444444438</v>
      </c>
      <c r="V518" s="81">
        <v>0.19</v>
      </c>
      <c r="W518" s="81">
        <v>0</v>
      </c>
      <c r="X518" s="81">
        <v>100.32555555555557</v>
      </c>
      <c r="Y518" s="81">
        <v>0.44922283828149695</v>
      </c>
      <c r="Z518" s="5"/>
    </row>
    <row r="519" spans="1:26" x14ac:dyDescent="0.25">
      <c r="A519" s="3"/>
      <c r="B519" s="3" t="s">
        <v>22</v>
      </c>
      <c r="C519" s="3" t="s">
        <v>23</v>
      </c>
      <c r="D519" s="3"/>
      <c r="E519" s="3" t="s">
        <v>31</v>
      </c>
      <c r="F519" s="3" t="s">
        <v>167</v>
      </c>
      <c r="G519" s="3" t="s">
        <v>25</v>
      </c>
      <c r="H519" s="3" t="s">
        <v>76</v>
      </c>
      <c r="I519" s="3">
        <v>125</v>
      </c>
      <c r="J519" s="3">
        <v>1190</v>
      </c>
      <c r="K519" s="3">
        <v>1100</v>
      </c>
      <c r="L519" s="3">
        <v>0.1</v>
      </c>
      <c r="M519" s="5">
        <v>56.928888888888892</v>
      </c>
      <c r="N519" s="5">
        <v>0.28888888888888892</v>
      </c>
      <c r="O519" s="5">
        <v>25.996666666666666</v>
      </c>
      <c r="P519" s="5">
        <v>2.1433333333333335</v>
      </c>
      <c r="Q519" s="5">
        <v>0.05</v>
      </c>
      <c r="R519" s="5">
        <v>0.4622222222222222</v>
      </c>
      <c r="S519" s="5">
        <v>9.2922222222222235</v>
      </c>
      <c r="T519" s="5">
        <v>4.8688888888888888</v>
      </c>
      <c r="U519" s="5">
        <v>0.29444444444444445</v>
      </c>
      <c r="V519" s="5">
        <v>0</v>
      </c>
      <c r="W519" s="5">
        <v>0</v>
      </c>
      <c r="X519" s="5">
        <v>100.32555555555557</v>
      </c>
      <c r="Y519" s="5">
        <v>0.50355232658174987</v>
      </c>
      <c r="Z519" s="5"/>
    </row>
    <row r="520" spans="1:26" x14ac:dyDescent="0.25">
      <c r="A520" s="3"/>
      <c r="B520" s="73" t="s">
        <v>22</v>
      </c>
      <c r="C520" s="73" t="s">
        <v>23</v>
      </c>
      <c r="D520" s="73"/>
      <c r="E520" s="73" t="s">
        <v>31</v>
      </c>
      <c r="F520" s="73" t="s">
        <v>167</v>
      </c>
      <c r="G520" s="73" t="s">
        <v>25</v>
      </c>
      <c r="H520" s="73" t="s">
        <v>97</v>
      </c>
      <c r="I520" s="73">
        <v>125</v>
      </c>
      <c r="J520" s="73">
        <v>1190</v>
      </c>
      <c r="K520" s="73">
        <v>1100</v>
      </c>
      <c r="L520" s="73">
        <v>0.1</v>
      </c>
      <c r="M520" s="81">
        <v>60.448888888888895</v>
      </c>
      <c r="N520" s="81">
        <v>1.868888888888889</v>
      </c>
      <c r="O520" s="81">
        <v>13.756666666666666</v>
      </c>
      <c r="P520" s="82">
        <v>11.043333333333333</v>
      </c>
      <c r="Q520" s="81">
        <v>0.24000000000000002</v>
      </c>
      <c r="R520" s="81">
        <v>3.5522222222222224</v>
      </c>
      <c r="S520" s="81">
        <v>5.4522222222222227</v>
      </c>
      <c r="T520" s="81">
        <v>2.6588888888888889</v>
      </c>
      <c r="U520" s="81">
        <v>0.96444444444444444</v>
      </c>
      <c r="V520" s="81">
        <v>0.35</v>
      </c>
      <c r="W520" s="81">
        <v>0</v>
      </c>
      <c r="X520" s="81">
        <v>100.33555555555554</v>
      </c>
      <c r="Y520" s="81">
        <v>0.47776393637178616</v>
      </c>
      <c r="Z520" s="5"/>
    </row>
    <row r="521" spans="1:26" x14ac:dyDescent="0.25">
      <c r="A521" s="3"/>
      <c r="B521" s="3" t="s">
        <v>22</v>
      </c>
      <c r="C521" s="3" t="s">
        <v>23</v>
      </c>
      <c r="D521" s="3"/>
      <c r="E521" s="3" t="s">
        <v>31</v>
      </c>
      <c r="F521" s="3" t="s">
        <v>167</v>
      </c>
      <c r="G521" s="3" t="s">
        <v>25</v>
      </c>
      <c r="H521" s="3" t="s">
        <v>97</v>
      </c>
      <c r="I521" s="3">
        <v>125</v>
      </c>
      <c r="J521" s="3">
        <v>1190</v>
      </c>
      <c r="K521" s="3">
        <v>1100</v>
      </c>
      <c r="L521" s="3">
        <v>0.1</v>
      </c>
      <c r="M521" s="5">
        <v>57.448888888888895</v>
      </c>
      <c r="N521" s="5">
        <v>0.15888888888888889</v>
      </c>
      <c r="O521" s="5">
        <v>26.646666666666665</v>
      </c>
      <c r="P521" s="5">
        <v>1.2933333333333334</v>
      </c>
      <c r="Q521" s="5">
        <v>0.04</v>
      </c>
      <c r="R521" s="5">
        <v>0.15222222222222226</v>
      </c>
      <c r="S521" s="5">
        <v>8.602222222222224</v>
      </c>
      <c r="T521" s="5">
        <v>5.7588888888888894</v>
      </c>
      <c r="U521" s="5">
        <v>0.23444444444444446</v>
      </c>
      <c r="V521" s="5">
        <v>0</v>
      </c>
      <c r="W521" s="5">
        <v>0</v>
      </c>
      <c r="X521" s="5">
        <v>100.33555555555557</v>
      </c>
      <c r="Y521" s="5">
        <v>0.44565542411108239</v>
      </c>
      <c r="Z521" s="5"/>
    </row>
    <row r="522" spans="1:26" x14ac:dyDescent="0.25">
      <c r="A522" s="3"/>
      <c r="B522" s="73" t="s">
        <v>22</v>
      </c>
      <c r="C522" s="73" t="s">
        <v>23</v>
      </c>
      <c r="D522" s="73"/>
      <c r="E522" s="73" t="s">
        <v>31</v>
      </c>
      <c r="F522" s="73" t="s">
        <v>167</v>
      </c>
      <c r="G522" s="73" t="s">
        <v>25</v>
      </c>
      <c r="H522" s="73" t="s">
        <v>97</v>
      </c>
      <c r="I522" s="73">
        <v>125</v>
      </c>
      <c r="J522" s="73">
        <v>1190</v>
      </c>
      <c r="K522" s="73">
        <v>1100</v>
      </c>
      <c r="L522" s="73">
        <v>0.1</v>
      </c>
      <c r="M522" s="81">
        <v>58.558888888888895</v>
      </c>
      <c r="N522" s="81">
        <v>1.578888888888889</v>
      </c>
      <c r="O522" s="81">
        <v>16.126666666666665</v>
      </c>
      <c r="P522" s="82">
        <v>10.613333333333333</v>
      </c>
      <c r="Q522" s="81">
        <v>0.21000000000000002</v>
      </c>
      <c r="R522" s="82">
        <v>3.1122222222222224</v>
      </c>
      <c r="S522" s="81">
        <v>5.9622222222222234</v>
      </c>
      <c r="T522" s="81">
        <v>2.9188888888888891</v>
      </c>
      <c r="U522" s="81">
        <v>0.96444444444444444</v>
      </c>
      <c r="V522" s="81">
        <v>0.28999999999999998</v>
      </c>
      <c r="W522" s="81">
        <v>0</v>
      </c>
      <c r="X522" s="81">
        <v>100.33555555555556</v>
      </c>
      <c r="Y522" s="81">
        <v>0.48111756365695552</v>
      </c>
      <c r="Z522" s="5"/>
    </row>
    <row r="523" spans="1:26" x14ac:dyDescent="0.25">
      <c r="A523" s="3"/>
      <c r="B523" s="3" t="s">
        <v>22</v>
      </c>
      <c r="C523" s="3" t="s">
        <v>23</v>
      </c>
      <c r="D523" s="3"/>
      <c r="E523" s="3" t="s">
        <v>31</v>
      </c>
      <c r="F523" s="3" t="s">
        <v>167</v>
      </c>
      <c r="G523" s="3" t="s">
        <v>25</v>
      </c>
      <c r="H523" s="3" t="s">
        <v>147</v>
      </c>
      <c r="I523" s="3">
        <v>125</v>
      </c>
      <c r="J523" s="3">
        <v>1190</v>
      </c>
      <c r="K523" s="3">
        <v>1100</v>
      </c>
      <c r="L523" s="3">
        <v>0.1</v>
      </c>
      <c r="M523" s="5">
        <v>58.128888888888895</v>
      </c>
      <c r="N523" s="5">
        <v>0.43888888888888888</v>
      </c>
      <c r="O523" s="5">
        <v>23.906666666666666</v>
      </c>
      <c r="P523" s="5">
        <v>2.8733333333333335</v>
      </c>
      <c r="Q523" s="5">
        <v>0.05</v>
      </c>
      <c r="R523" s="5">
        <v>0.72222222222222221</v>
      </c>
      <c r="S523" s="5">
        <v>8.8022222222222233</v>
      </c>
      <c r="T523" s="5">
        <v>4.9488888888888889</v>
      </c>
      <c r="U523" s="5">
        <v>0.37444444444444447</v>
      </c>
      <c r="V523" s="5">
        <v>0.09</v>
      </c>
      <c r="W523" s="5">
        <v>0</v>
      </c>
      <c r="X523" s="5">
        <v>100.33555555555559</v>
      </c>
      <c r="Y523" s="5">
        <v>0.48354938928716762</v>
      </c>
      <c r="Z523" s="5"/>
    </row>
    <row r="524" spans="1:26" x14ac:dyDescent="0.25">
      <c r="A524" s="3"/>
      <c r="B524" s="3" t="s">
        <v>22</v>
      </c>
      <c r="C524" s="3" t="s">
        <v>23</v>
      </c>
      <c r="D524" s="3"/>
      <c r="E524" s="3" t="s">
        <v>31</v>
      </c>
      <c r="F524" s="3" t="s">
        <v>167</v>
      </c>
      <c r="G524" s="3" t="s">
        <v>25</v>
      </c>
      <c r="H524" s="3" t="s">
        <v>148</v>
      </c>
      <c r="I524" s="3">
        <v>125</v>
      </c>
      <c r="J524" s="3">
        <v>1190</v>
      </c>
      <c r="K524" s="3">
        <v>1100</v>
      </c>
      <c r="L524" s="3">
        <v>0.1</v>
      </c>
      <c r="M524" s="5">
        <v>49.998888888888892</v>
      </c>
      <c r="N524" s="5">
        <v>7.8888888888888897E-2</v>
      </c>
      <c r="O524" s="5">
        <v>31.736666666666668</v>
      </c>
      <c r="P524" s="5">
        <v>1.2233333333333334</v>
      </c>
      <c r="Q524" s="5">
        <v>0.01</v>
      </c>
      <c r="R524" s="5">
        <v>0.10222222222222226</v>
      </c>
      <c r="S524" s="5">
        <v>14.122222222222224</v>
      </c>
      <c r="T524" s="5">
        <v>2.9188888888888891</v>
      </c>
      <c r="U524" s="5">
        <v>0.13444444444444448</v>
      </c>
      <c r="V524" s="5">
        <v>0</v>
      </c>
      <c r="W524" s="5">
        <v>0</v>
      </c>
      <c r="X524" s="5">
        <v>100.32555555555555</v>
      </c>
      <c r="Y524" s="5">
        <v>0.72184010772579077</v>
      </c>
      <c r="Z524" s="5"/>
    </row>
    <row r="525" spans="1:26" x14ac:dyDescent="0.25">
      <c r="A525" s="3"/>
      <c r="B525" s="3" t="s">
        <v>22</v>
      </c>
      <c r="C525" s="3" t="s">
        <v>23</v>
      </c>
      <c r="D525" s="3"/>
      <c r="E525" s="3" t="s">
        <v>31</v>
      </c>
      <c r="F525" s="3" t="s">
        <v>167</v>
      </c>
      <c r="G525" s="3" t="s">
        <v>25</v>
      </c>
      <c r="H525" s="3" t="s">
        <v>147</v>
      </c>
      <c r="I525" s="3">
        <v>125</v>
      </c>
      <c r="J525" s="3">
        <v>1190</v>
      </c>
      <c r="K525" s="3">
        <v>1100</v>
      </c>
      <c r="L525" s="3">
        <v>0.1</v>
      </c>
      <c r="M525" s="5">
        <v>55.548888888888889</v>
      </c>
      <c r="N525" s="5">
        <v>0.1388888888888889</v>
      </c>
      <c r="O525" s="5">
        <v>27.706666666666667</v>
      </c>
      <c r="P525" s="5">
        <v>1.3633333333333333</v>
      </c>
      <c r="Q525" s="5">
        <v>0.01</v>
      </c>
      <c r="R525" s="5">
        <v>0.16222222222222227</v>
      </c>
      <c r="S525" s="5">
        <v>10.292222222222223</v>
      </c>
      <c r="T525" s="5">
        <v>4.8688888888888888</v>
      </c>
      <c r="U525" s="5">
        <v>0.21444444444444447</v>
      </c>
      <c r="V525" s="5">
        <v>0.04</v>
      </c>
      <c r="W525" s="5">
        <v>0</v>
      </c>
      <c r="X525" s="5">
        <v>100.34555555555556</v>
      </c>
      <c r="Y525" s="5">
        <v>0.53167557879054395</v>
      </c>
      <c r="Z525" s="5"/>
    </row>
    <row r="526" spans="1:26" x14ac:dyDescent="0.25">
      <c r="A526" s="3"/>
      <c r="B526" s="3" t="s">
        <v>22</v>
      </c>
      <c r="C526" s="3" t="s">
        <v>23</v>
      </c>
      <c r="D526" s="3"/>
      <c r="E526" s="3" t="s">
        <v>31</v>
      </c>
      <c r="F526" s="3" t="s">
        <v>167</v>
      </c>
      <c r="G526" s="3" t="s">
        <v>25</v>
      </c>
      <c r="H526" s="3" t="s">
        <v>46</v>
      </c>
      <c r="I526" s="3">
        <v>125</v>
      </c>
      <c r="J526" s="3">
        <v>1190</v>
      </c>
      <c r="K526" s="3">
        <v>1100</v>
      </c>
      <c r="L526" s="3">
        <v>0.1</v>
      </c>
      <c r="M526" s="5">
        <v>57.268888888888895</v>
      </c>
      <c r="N526" s="5">
        <v>0.33888888888888891</v>
      </c>
      <c r="O526" s="5">
        <v>25.036666666666665</v>
      </c>
      <c r="P526" s="5">
        <v>2.5733333333333333</v>
      </c>
      <c r="Q526" s="5">
        <v>0.05</v>
      </c>
      <c r="R526" s="5">
        <v>0.66222222222222227</v>
      </c>
      <c r="S526" s="5">
        <v>9.0122222222222224</v>
      </c>
      <c r="T526" s="5">
        <v>5.068888888888889</v>
      </c>
      <c r="U526" s="5">
        <v>0.32444444444444448</v>
      </c>
      <c r="V526" s="5">
        <v>0.06</v>
      </c>
      <c r="W526" s="5">
        <v>0</v>
      </c>
      <c r="X526" s="5">
        <v>100.39555555555556</v>
      </c>
      <c r="Y526" s="5">
        <v>0.48528545748732199</v>
      </c>
      <c r="Z526" s="5"/>
    </row>
    <row r="527" spans="1:26" x14ac:dyDescent="0.25">
      <c r="A527" s="3"/>
      <c r="B527" s="3" t="s">
        <v>22</v>
      </c>
      <c r="C527" s="3" t="s">
        <v>23</v>
      </c>
      <c r="D527" s="3"/>
      <c r="E527" s="3" t="s">
        <v>31</v>
      </c>
      <c r="F527" s="3" t="s">
        <v>167</v>
      </c>
      <c r="G527" s="3" t="s">
        <v>25</v>
      </c>
      <c r="H527" s="3" t="s">
        <v>46</v>
      </c>
      <c r="I527" s="3">
        <v>125</v>
      </c>
      <c r="J527" s="3">
        <v>1190</v>
      </c>
      <c r="K527" s="3">
        <v>1100</v>
      </c>
      <c r="L527" s="3">
        <v>0.1</v>
      </c>
      <c r="M527" s="5">
        <v>56.738888888888894</v>
      </c>
      <c r="N527" s="5">
        <v>0.35888888888888892</v>
      </c>
      <c r="O527" s="5">
        <v>25.396666666666665</v>
      </c>
      <c r="P527" s="5">
        <v>2.5133333333333336</v>
      </c>
      <c r="Q527" s="5">
        <v>0.05</v>
      </c>
      <c r="R527" s="5">
        <v>0.55222222222222228</v>
      </c>
      <c r="S527" s="5">
        <v>9.1222222222222236</v>
      </c>
      <c r="T527" s="5">
        <v>5.1688888888888886</v>
      </c>
      <c r="U527" s="5">
        <v>0.32444444444444448</v>
      </c>
      <c r="V527" s="5">
        <v>0.08</v>
      </c>
      <c r="W527" s="5">
        <v>0</v>
      </c>
      <c r="X527" s="5">
        <v>100.30555555555556</v>
      </c>
      <c r="Y527" s="5">
        <v>0.48363151195300763</v>
      </c>
      <c r="Z527" s="5"/>
    </row>
    <row r="528" spans="1:26" x14ac:dyDescent="0.25">
      <c r="A528" s="3"/>
      <c r="B528" s="3" t="s">
        <v>22</v>
      </c>
      <c r="C528" s="3" t="s">
        <v>23</v>
      </c>
      <c r="D528" s="3"/>
      <c r="E528" s="3" t="s">
        <v>31</v>
      </c>
      <c r="F528" s="3" t="s">
        <v>167</v>
      </c>
      <c r="G528" s="3" t="s">
        <v>25</v>
      </c>
      <c r="H528" s="3" t="s">
        <v>46</v>
      </c>
      <c r="I528" s="3">
        <v>125</v>
      </c>
      <c r="J528" s="3">
        <v>1190</v>
      </c>
      <c r="K528" s="3">
        <v>1100</v>
      </c>
      <c r="L528" s="3">
        <v>0.1</v>
      </c>
      <c r="M528" s="5">
        <v>53.928888888888892</v>
      </c>
      <c r="N528" s="5">
        <v>0.12888888888888889</v>
      </c>
      <c r="O528" s="5">
        <v>29.156666666666666</v>
      </c>
      <c r="P528" s="5">
        <v>1.3333333333333335</v>
      </c>
      <c r="Q528" s="5">
        <v>0.01</v>
      </c>
      <c r="R528" s="5">
        <v>0.12222222222222226</v>
      </c>
      <c r="S528" s="5">
        <v>11.222222222222223</v>
      </c>
      <c r="T528" s="5">
        <v>4.2588888888888894</v>
      </c>
      <c r="U528" s="5">
        <v>0.18444444444444447</v>
      </c>
      <c r="V528" s="5">
        <v>0</v>
      </c>
      <c r="W528" s="5">
        <v>0</v>
      </c>
      <c r="X528" s="5">
        <v>100.34555555555555</v>
      </c>
      <c r="Y528" s="5">
        <v>0.58606158965248178</v>
      </c>
      <c r="Z528" s="5"/>
    </row>
    <row r="529" spans="1:26" x14ac:dyDescent="0.25">
      <c r="A529" s="3"/>
      <c r="B529" s="73" t="s">
        <v>22</v>
      </c>
      <c r="C529" s="73" t="s">
        <v>23</v>
      </c>
      <c r="D529" s="73"/>
      <c r="E529" s="73" t="s">
        <v>31</v>
      </c>
      <c r="F529" s="73" t="s">
        <v>167</v>
      </c>
      <c r="G529" s="73" t="s">
        <v>25</v>
      </c>
      <c r="H529" s="73" t="s">
        <v>47</v>
      </c>
      <c r="I529" s="73">
        <v>125</v>
      </c>
      <c r="J529" s="73">
        <v>1190</v>
      </c>
      <c r="K529" s="73">
        <v>1100</v>
      </c>
      <c r="L529" s="73">
        <v>0.1</v>
      </c>
      <c r="M529" s="81">
        <v>58.468888888888891</v>
      </c>
      <c r="N529" s="81">
        <v>0.91888888888888887</v>
      </c>
      <c r="O529" s="81">
        <v>20.396666666666665</v>
      </c>
      <c r="P529" s="82">
        <v>5.9833333333333334</v>
      </c>
      <c r="Q529" s="81">
        <v>9.9999999999999992E-2</v>
      </c>
      <c r="R529" s="82">
        <v>1.7922222222222224</v>
      </c>
      <c r="S529" s="81">
        <v>7.9322222222222223</v>
      </c>
      <c r="T529" s="81">
        <v>4.0388888888888896</v>
      </c>
      <c r="U529" s="81">
        <v>0.54444444444444451</v>
      </c>
      <c r="V529" s="81">
        <v>0.21</v>
      </c>
      <c r="W529" s="81">
        <v>0</v>
      </c>
      <c r="X529" s="81">
        <v>100.38555555555556</v>
      </c>
      <c r="Y529" s="81">
        <v>0.49922502882778791</v>
      </c>
      <c r="Z529" s="5"/>
    </row>
    <row r="530" spans="1:26" x14ac:dyDescent="0.25">
      <c r="A530" s="3"/>
      <c r="B530" s="73" t="s">
        <v>22</v>
      </c>
      <c r="C530" s="73" t="s">
        <v>23</v>
      </c>
      <c r="D530" s="73"/>
      <c r="E530" s="73" t="s">
        <v>31</v>
      </c>
      <c r="F530" s="73" t="s">
        <v>167</v>
      </c>
      <c r="G530" s="73" t="s">
        <v>25</v>
      </c>
      <c r="H530" s="73" t="s">
        <v>47</v>
      </c>
      <c r="I530" s="73">
        <v>125</v>
      </c>
      <c r="J530" s="73">
        <v>1190</v>
      </c>
      <c r="K530" s="73">
        <v>1100</v>
      </c>
      <c r="L530" s="73">
        <v>0.1</v>
      </c>
      <c r="M530" s="81">
        <v>60.218888888888891</v>
      </c>
      <c r="N530" s="81">
        <v>1.578888888888889</v>
      </c>
      <c r="O530" s="81">
        <v>15.226666666666665</v>
      </c>
      <c r="P530" s="82">
        <v>9.9533333333333331</v>
      </c>
      <c r="Q530" s="81">
        <v>0.19</v>
      </c>
      <c r="R530" s="82">
        <v>3.0522222222222224</v>
      </c>
      <c r="S530" s="81">
        <v>5.8222222222222229</v>
      </c>
      <c r="T530" s="81">
        <v>3.0188888888888892</v>
      </c>
      <c r="U530" s="81">
        <v>0.94444444444444442</v>
      </c>
      <c r="V530" s="81">
        <v>0.31</v>
      </c>
      <c r="W530" s="81">
        <v>0</v>
      </c>
      <c r="X530" s="81">
        <v>100.31555555555556</v>
      </c>
      <c r="Y530" s="81">
        <v>0.46917134693321627</v>
      </c>
      <c r="Z530" s="5"/>
    </row>
    <row r="531" spans="1:26" x14ac:dyDescent="0.25">
      <c r="A531" s="3"/>
      <c r="B531" s="3" t="s">
        <v>22</v>
      </c>
      <c r="C531" s="3" t="s">
        <v>23</v>
      </c>
      <c r="D531" s="3"/>
      <c r="E531" s="3" t="s">
        <v>31</v>
      </c>
      <c r="F531" s="3" t="s">
        <v>167</v>
      </c>
      <c r="G531" s="3" t="s">
        <v>25</v>
      </c>
      <c r="H531" s="3" t="s">
        <v>47</v>
      </c>
      <c r="I531" s="3">
        <v>125</v>
      </c>
      <c r="J531" s="3">
        <v>1190</v>
      </c>
      <c r="K531" s="3">
        <v>1100</v>
      </c>
      <c r="L531" s="3">
        <v>0.1</v>
      </c>
      <c r="M531" s="5">
        <v>59.058888888888895</v>
      </c>
      <c r="N531" s="5">
        <v>0.89888888888888885</v>
      </c>
      <c r="O531" s="5">
        <v>20.366666666666667</v>
      </c>
      <c r="P531" s="5">
        <v>5.8133333333333335</v>
      </c>
      <c r="Q531" s="5">
        <v>0.11</v>
      </c>
      <c r="R531" s="5">
        <v>1.5722222222222224</v>
      </c>
      <c r="S531" s="5">
        <v>7.3622222222222229</v>
      </c>
      <c r="T531" s="5">
        <v>4.2888888888888888</v>
      </c>
      <c r="U531" s="5">
        <v>0.62444444444444436</v>
      </c>
      <c r="V531" s="5">
        <v>0.16</v>
      </c>
      <c r="W531" s="5">
        <v>0.04</v>
      </c>
      <c r="X531" s="5">
        <v>100.29555555555558</v>
      </c>
      <c r="Y531" s="5">
        <v>0.46400422836091282</v>
      </c>
      <c r="Z531" s="5"/>
    </row>
    <row r="532" spans="1:26" x14ac:dyDescent="0.25">
      <c r="A532" s="3"/>
      <c r="B532" s="3" t="s">
        <v>22</v>
      </c>
      <c r="C532" s="3" t="s">
        <v>23</v>
      </c>
      <c r="D532" s="3"/>
      <c r="E532" s="3"/>
      <c r="F532" s="16" t="s">
        <v>27</v>
      </c>
      <c r="H532" s="16" t="s">
        <v>26</v>
      </c>
      <c r="I532" s="16"/>
      <c r="J532" s="16"/>
      <c r="K532" s="16"/>
      <c r="L532" s="16"/>
      <c r="M532" s="6">
        <v>54.249500000000005</v>
      </c>
      <c r="N532" s="6">
        <v>8.1416666666666679E-2</v>
      </c>
      <c r="O532" s="6">
        <v>28.160749999999997</v>
      </c>
      <c r="P532" s="6">
        <v>1.1045</v>
      </c>
      <c r="Q532" s="6">
        <v>1.9416666666666669E-2</v>
      </c>
      <c r="R532" s="6">
        <v>0.14508333333333331</v>
      </c>
      <c r="S532" s="6">
        <v>11.38691666666667</v>
      </c>
      <c r="T532" s="6">
        <v>4.4869166666666667</v>
      </c>
      <c r="U532" s="6">
        <v>0.1545</v>
      </c>
      <c r="V532" s="6">
        <v>2.933333333333334E-2</v>
      </c>
      <c r="W532" s="6">
        <v>8.5555555555555576E-3</v>
      </c>
      <c r="X532" s="6"/>
      <c r="Y532" s="6">
        <v>0.5779676044782458</v>
      </c>
      <c r="Z532" s="5"/>
    </row>
    <row r="533" spans="1:26" x14ac:dyDescent="0.25">
      <c r="A533" s="3"/>
      <c r="B533" s="3"/>
      <c r="C533" s="3"/>
      <c r="D533" s="3"/>
      <c r="E533" s="3"/>
      <c r="F533" s="25" t="s">
        <v>28</v>
      </c>
      <c r="H533" s="25" t="s">
        <v>26</v>
      </c>
      <c r="I533" s="25"/>
      <c r="J533" s="25"/>
      <c r="K533" s="25"/>
      <c r="L533" s="25"/>
      <c r="M533" s="7">
        <v>1.4867872318281701</v>
      </c>
      <c r="N533" s="7">
        <v>2.5592819779039998E-2</v>
      </c>
      <c r="O533" s="7">
        <v>1.4719608520609508</v>
      </c>
      <c r="P533" s="7">
        <v>0.12032644989965756</v>
      </c>
      <c r="Q533" s="7">
        <v>1.3687807004997566E-2</v>
      </c>
      <c r="R533" s="7">
        <v>4.1751338211178948E-2</v>
      </c>
      <c r="S533" s="7">
        <v>1.2087928206823741</v>
      </c>
      <c r="T533" s="7">
        <v>0.57381252217606382</v>
      </c>
      <c r="U533" s="7">
        <v>3.8168287645874134E-2</v>
      </c>
      <c r="V533" s="7">
        <v>2.1089994755520404E-2</v>
      </c>
      <c r="W533" s="7">
        <v>1.1922407091257753E-2</v>
      </c>
      <c r="X533" s="7"/>
      <c r="Y533" s="7">
        <v>5.6773459970396276E-2</v>
      </c>
      <c r="Z533" s="5"/>
    </row>
    <row r="534" spans="1:26" x14ac:dyDescent="0.25">
      <c r="A534" s="3"/>
      <c r="B534" s="3"/>
      <c r="C534" s="3"/>
      <c r="D534" s="3"/>
      <c r="E534" s="3"/>
      <c r="F534" s="16" t="s">
        <v>27</v>
      </c>
      <c r="H534" s="16" t="s">
        <v>23</v>
      </c>
      <c r="I534" s="16"/>
      <c r="J534" s="16"/>
      <c r="K534" s="16"/>
      <c r="L534" s="16"/>
      <c r="M534" s="6">
        <f>AVERAGE(M515:M517,M519,M521,M523,M525,M526:M528,M531)</f>
        <v>57.204343434343443</v>
      </c>
      <c r="N534" s="6">
        <f t="shared" ref="N534:Y534" si="9">AVERAGE(N515:N517,N519,N521,N523,N525,N526:N528,N531)</f>
        <v>0.34797979797979806</v>
      </c>
      <c r="O534" s="6">
        <f t="shared" si="9"/>
        <v>25.325757575757578</v>
      </c>
      <c r="P534" s="6">
        <f t="shared" si="9"/>
        <v>2.4860606060606063</v>
      </c>
      <c r="Q534" s="6">
        <f t="shared" si="9"/>
        <v>4.4545454545454548E-2</v>
      </c>
      <c r="R534" s="6">
        <f t="shared" si="9"/>
        <v>0.56494949494949509</v>
      </c>
      <c r="S534" s="6">
        <f t="shared" si="9"/>
        <v>8.9958585858585867</v>
      </c>
      <c r="T534" s="6">
        <f t="shared" si="9"/>
        <v>4.9897979797979808</v>
      </c>
      <c r="U534" s="6">
        <f t="shared" si="9"/>
        <v>0.31989898989898991</v>
      </c>
      <c r="V534" s="6">
        <f t="shared" si="9"/>
        <v>5.7272727272727274E-2</v>
      </c>
      <c r="W534" s="6">
        <f t="shared" si="9"/>
        <v>7.2727272727272727E-3</v>
      </c>
      <c r="X534" s="6"/>
      <c r="Y534" s="6">
        <f t="shared" si="9"/>
        <v>0.48812341246872981</v>
      </c>
      <c r="Z534" s="5"/>
    </row>
    <row r="535" spans="1:26" x14ac:dyDescent="0.25">
      <c r="A535" s="3"/>
      <c r="B535" s="3"/>
      <c r="C535" s="3"/>
      <c r="D535" s="3"/>
      <c r="E535" s="3"/>
      <c r="F535" s="25" t="s">
        <v>28</v>
      </c>
      <c r="H535" s="25" t="s">
        <v>23</v>
      </c>
      <c r="I535" s="25"/>
      <c r="J535" s="25"/>
      <c r="K535" s="25"/>
      <c r="L535" s="25"/>
      <c r="M535" s="7">
        <f>STDEV(M515:M517,M519,M521,M523,M525:M528,M531)</f>
        <v>1.4487951106789652</v>
      </c>
      <c r="N535" s="7">
        <f t="shared" ref="N535:Y535" si="10">STDEV(N515:N517,N519,N521,N523,N525:N528,N531)</f>
        <v>0.22580764138773271</v>
      </c>
      <c r="O535" s="7">
        <f t="shared" si="10"/>
        <v>2.3509251563818636</v>
      </c>
      <c r="P535" s="7">
        <f t="shared" si="10"/>
        <v>1.3233222654296333</v>
      </c>
      <c r="Q535" s="7">
        <f t="shared" si="10"/>
        <v>2.9449494516421291E-2</v>
      </c>
      <c r="R535" s="7">
        <f t="shared" si="10"/>
        <v>0.4339145286595254</v>
      </c>
      <c r="S535" s="7">
        <f t="shared" si="10"/>
        <v>1.035695637987067</v>
      </c>
      <c r="T535" s="7">
        <f t="shared" si="10"/>
        <v>0.47618178347044204</v>
      </c>
      <c r="U535" s="7">
        <f t="shared" si="10"/>
        <v>0.1198635587961276</v>
      </c>
      <c r="V535" s="7">
        <f t="shared" si="10"/>
        <v>4.7977267344213981E-2</v>
      </c>
      <c r="W535" s="7">
        <f t="shared" si="10"/>
        <v>1.618079669911781E-2</v>
      </c>
      <c r="X535" s="7"/>
      <c r="Y535" s="7">
        <f t="shared" si="10"/>
        <v>4.0648957232350721E-2</v>
      </c>
      <c r="Z535" s="5"/>
    </row>
    <row r="536" spans="1:26" x14ac:dyDescent="0.25">
      <c r="A536" s="3"/>
      <c r="B536" s="3" t="s">
        <v>30</v>
      </c>
      <c r="C536" s="3" t="s">
        <v>26</v>
      </c>
      <c r="D536" s="3" t="s">
        <v>149</v>
      </c>
      <c r="E536" s="3" t="s">
        <v>31</v>
      </c>
      <c r="F536" s="3" t="s">
        <v>168</v>
      </c>
      <c r="G536" s="3" t="s">
        <v>25</v>
      </c>
      <c r="H536" s="3" t="s">
        <v>109</v>
      </c>
      <c r="I536" s="3">
        <v>125</v>
      </c>
      <c r="J536" s="3">
        <v>1190</v>
      </c>
      <c r="K536" s="3">
        <v>1100</v>
      </c>
      <c r="L536" s="3">
        <v>0.1</v>
      </c>
      <c r="M536" s="5">
        <v>44.933</v>
      </c>
      <c r="N536" s="5">
        <v>0</v>
      </c>
      <c r="O536" s="5">
        <v>31.863</v>
      </c>
      <c r="P536" s="5">
        <v>1.0129999999999999</v>
      </c>
      <c r="Q536" s="5">
        <v>0</v>
      </c>
      <c r="R536" s="5">
        <v>9.2999999999999999E-2</v>
      </c>
      <c r="S536" s="5">
        <v>16.850999999999999</v>
      </c>
      <c r="T536" s="5">
        <v>2.1240000000000001</v>
      </c>
      <c r="U536" s="5">
        <v>7.0999999999999994E-2</v>
      </c>
      <c r="V536" s="5">
        <v>0</v>
      </c>
      <c r="W536" s="5">
        <v>0.02</v>
      </c>
      <c r="X536" s="5">
        <v>96.947999999999993</v>
      </c>
      <c r="Y536" s="5">
        <v>0.81096154348918925</v>
      </c>
      <c r="Z536" s="5"/>
    </row>
    <row r="537" spans="1:26" x14ac:dyDescent="0.25">
      <c r="A537" s="3"/>
      <c r="B537" s="3" t="s">
        <v>30</v>
      </c>
      <c r="C537" s="3" t="s">
        <v>26</v>
      </c>
      <c r="D537" s="3" t="s">
        <v>149</v>
      </c>
      <c r="E537" s="3" t="s">
        <v>31</v>
      </c>
      <c r="F537" s="3" t="s">
        <v>168</v>
      </c>
      <c r="G537" s="3" t="s">
        <v>25</v>
      </c>
      <c r="H537" s="3" t="s">
        <v>60</v>
      </c>
      <c r="I537" s="3">
        <v>125</v>
      </c>
      <c r="J537" s="3">
        <v>1190</v>
      </c>
      <c r="K537" s="3">
        <v>1100</v>
      </c>
      <c r="L537" s="3">
        <v>0.1</v>
      </c>
      <c r="M537" s="5">
        <v>52.179000000000002</v>
      </c>
      <c r="N537" s="5">
        <v>0.157</v>
      </c>
      <c r="O537" s="5">
        <v>25.803000000000001</v>
      </c>
      <c r="P537" s="5">
        <v>1.2909999999999999</v>
      </c>
      <c r="Q537" s="5">
        <v>6.0000000000000001E-3</v>
      </c>
      <c r="R537" s="5">
        <v>0.223</v>
      </c>
      <c r="S537" s="5">
        <v>10.802</v>
      </c>
      <c r="T537" s="5">
        <v>5.4349999999999996</v>
      </c>
      <c r="U537" s="5">
        <v>0.20499999999999999</v>
      </c>
      <c r="V537" s="5">
        <v>3.5000000000000003E-2</v>
      </c>
      <c r="W537" s="5">
        <v>0</v>
      </c>
      <c r="X537" s="5">
        <v>96.135999999999981</v>
      </c>
      <c r="Y537" s="5">
        <v>0.51731163227377919</v>
      </c>
      <c r="Z537" s="5"/>
    </row>
    <row r="538" spans="1:26" x14ac:dyDescent="0.25">
      <c r="A538" s="3"/>
      <c r="B538" s="3" t="s">
        <v>30</v>
      </c>
      <c r="C538" s="3" t="s">
        <v>26</v>
      </c>
      <c r="D538" s="3" t="s">
        <v>149</v>
      </c>
      <c r="E538" s="3" t="s">
        <v>31</v>
      </c>
      <c r="F538" s="3" t="s">
        <v>168</v>
      </c>
      <c r="G538" s="3" t="s">
        <v>25</v>
      </c>
      <c r="H538" s="3" t="s">
        <v>34</v>
      </c>
      <c r="I538" s="3">
        <v>125</v>
      </c>
      <c r="J538" s="3">
        <v>1190</v>
      </c>
      <c r="K538" s="3">
        <v>1100</v>
      </c>
      <c r="L538" s="3">
        <v>0.1</v>
      </c>
      <c r="M538" s="5">
        <v>54.87</v>
      </c>
      <c r="N538" s="5">
        <v>0.108</v>
      </c>
      <c r="O538" s="5">
        <v>24.047000000000001</v>
      </c>
      <c r="P538" s="5">
        <v>1.2370000000000001</v>
      </c>
      <c r="Q538" s="5">
        <v>2.9000000000000001E-2</v>
      </c>
      <c r="R538" s="5">
        <v>0.255</v>
      </c>
      <c r="S538" s="5">
        <v>9.0150000000000006</v>
      </c>
      <c r="T538" s="5">
        <v>6.2190000000000003</v>
      </c>
      <c r="U538" s="5">
        <v>0.214</v>
      </c>
      <c r="V538" s="5">
        <v>2.5000000000000001E-2</v>
      </c>
      <c r="W538" s="5">
        <v>0</v>
      </c>
      <c r="X538" s="5">
        <v>96.018999999999977</v>
      </c>
      <c r="Y538" s="5">
        <v>0.4392538558246219</v>
      </c>
      <c r="Z538" s="5"/>
    </row>
    <row r="539" spans="1:26" x14ac:dyDescent="0.25">
      <c r="A539" s="3"/>
      <c r="B539" s="3" t="s">
        <v>30</v>
      </c>
      <c r="C539" s="3" t="s">
        <v>26</v>
      </c>
      <c r="D539" s="3" t="s">
        <v>149</v>
      </c>
      <c r="E539" s="3" t="s">
        <v>31</v>
      </c>
      <c r="F539" s="3" t="s">
        <v>168</v>
      </c>
      <c r="G539" s="3" t="s">
        <v>25</v>
      </c>
      <c r="H539" s="3" t="s">
        <v>35</v>
      </c>
      <c r="I539" s="3">
        <v>125</v>
      </c>
      <c r="J539" s="3">
        <v>1190</v>
      </c>
      <c r="K539" s="3">
        <v>1100</v>
      </c>
      <c r="L539" s="3">
        <v>0.1</v>
      </c>
      <c r="M539" s="5">
        <v>53.485999999999997</v>
      </c>
      <c r="N539" s="5">
        <v>9.8000000000000004E-2</v>
      </c>
      <c r="O539" s="5">
        <v>25.234999999999999</v>
      </c>
      <c r="P539" s="5">
        <v>1.2090000000000001</v>
      </c>
      <c r="Q539" s="5">
        <v>3.9E-2</v>
      </c>
      <c r="R539" s="5">
        <v>0.14699999999999999</v>
      </c>
      <c r="S539" s="5">
        <v>9.6519999999999992</v>
      </c>
      <c r="T539" s="5">
        <v>5.7329999999999997</v>
      </c>
      <c r="U539" s="5">
        <v>0.17499999999999999</v>
      </c>
      <c r="V539" s="5">
        <v>5.3999999999999999E-2</v>
      </c>
      <c r="W539" s="5">
        <v>0</v>
      </c>
      <c r="X539" s="5">
        <v>95.828000000000003</v>
      </c>
      <c r="Y539" s="5">
        <v>0.47700570149199539</v>
      </c>
      <c r="Z539" s="5"/>
    </row>
    <row r="540" spans="1:26" x14ac:dyDescent="0.25">
      <c r="A540" s="3"/>
      <c r="B540" s="3" t="s">
        <v>30</v>
      </c>
      <c r="C540" s="3" t="s">
        <v>26</v>
      </c>
      <c r="D540" s="3" t="s">
        <v>149</v>
      </c>
      <c r="E540" s="3" t="s">
        <v>31</v>
      </c>
      <c r="F540" s="3" t="s">
        <v>168</v>
      </c>
      <c r="G540" s="3" t="s">
        <v>25</v>
      </c>
      <c r="H540" s="3" t="s">
        <v>36</v>
      </c>
      <c r="I540" s="3">
        <v>125</v>
      </c>
      <c r="J540" s="3">
        <v>1190</v>
      </c>
      <c r="K540" s="3">
        <v>1100</v>
      </c>
      <c r="L540" s="3">
        <v>0.1</v>
      </c>
      <c r="M540" s="5">
        <v>53.500999999999998</v>
      </c>
      <c r="N540" s="5">
        <v>0.08</v>
      </c>
      <c r="O540" s="5">
        <v>25.588000000000001</v>
      </c>
      <c r="P540" s="5">
        <v>1.0940000000000001</v>
      </c>
      <c r="Q540" s="5">
        <v>8.0000000000000002E-3</v>
      </c>
      <c r="R540" s="5">
        <v>0.11700000000000001</v>
      </c>
      <c r="S540" s="5">
        <v>10.037000000000001</v>
      </c>
      <c r="T540" s="5">
        <v>6.008</v>
      </c>
      <c r="U540" s="5">
        <v>0.186</v>
      </c>
      <c r="V540" s="5">
        <v>5.0000000000000001E-3</v>
      </c>
      <c r="W540" s="5">
        <v>0</v>
      </c>
      <c r="X540" s="5">
        <v>96.623999999999995</v>
      </c>
      <c r="Y540" s="5">
        <v>0.47500543451792399</v>
      </c>
      <c r="Z540" s="5"/>
    </row>
    <row r="541" spans="1:26" x14ac:dyDescent="0.25">
      <c r="A541" s="73"/>
      <c r="B541" s="3" t="s">
        <v>30</v>
      </c>
      <c r="C541" s="3" t="s">
        <v>26</v>
      </c>
      <c r="D541" s="3" t="s">
        <v>149</v>
      </c>
      <c r="E541" s="3" t="s">
        <v>31</v>
      </c>
      <c r="F541" s="3" t="s">
        <v>168</v>
      </c>
      <c r="G541" s="3" t="s">
        <v>25</v>
      </c>
      <c r="H541" s="3" t="s">
        <v>100</v>
      </c>
      <c r="I541" s="3">
        <v>125</v>
      </c>
      <c r="J541" s="3">
        <v>1190</v>
      </c>
      <c r="K541" s="3">
        <v>1100</v>
      </c>
      <c r="L541" s="3">
        <v>0.1</v>
      </c>
      <c r="M541" s="5">
        <v>44.829000000000001</v>
      </c>
      <c r="N541" s="5">
        <v>3.0000000000000001E-3</v>
      </c>
      <c r="O541" s="5">
        <v>32.109000000000002</v>
      </c>
      <c r="P541" s="5">
        <v>0.94099999999999995</v>
      </c>
      <c r="Q541" s="5">
        <v>4.7E-2</v>
      </c>
      <c r="R541" s="5">
        <v>9.5000000000000001E-2</v>
      </c>
      <c r="S541" s="5">
        <v>17.11</v>
      </c>
      <c r="T541" s="5">
        <v>2.0459999999999998</v>
      </c>
      <c r="U541" s="5">
        <v>5.3999999999999999E-2</v>
      </c>
      <c r="V541" s="5">
        <v>1.4999999999999999E-2</v>
      </c>
      <c r="W541" s="5">
        <v>0</v>
      </c>
      <c r="X541" s="5">
        <v>97.249000000000009</v>
      </c>
      <c r="Y541" s="5">
        <v>0.819575921275976</v>
      </c>
      <c r="Z541" s="5"/>
    </row>
    <row r="542" spans="1:26" x14ac:dyDescent="0.25">
      <c r="A542" s="3"/>
      <c r="B542" s="3" t="s">
        <v>30</v>
      </c>
      <c r="C542" s="3" t="s">
        <v>26</v>
      </c>
      <c r="D542" s="3" t="s">
        <v>149</v>
      </c>
      <c r="E542" s="3" t="s">
        <v>31</v>
      </c>
      <c r="F542" s="3" t="s">
        <v>168</v>
      </c>
      <c r="G542" s="3" t="s">
        <v>25</v>
      </c>
      <c r="H542" s="3" t="s">
        <v>99</v>
      </c>
      <c r="I542" s="3">
        <v>125</v>
      </c>
      <c r="J542" s="3">
        <v>1190</v>
      </c>
      <c r="K542" s="3">
        <v>1100</v>
      </c>
      <c r="L542" s="3">
        <v>0.1</v>
      </c>
      <c r="M542" s="5">
        <v>52.857999999999997</v>
      </c>
      <c r="N542" s="5">
        <v>7.3999999999999996E-2</v>
      </c>
      <c r="O542" s="5">
        <v>26.132999999999999</v>
      </c>
      <c r="P542" s="5">
        <v>1.2050000000000001</v>
      </c>
      <c r="Q542" s="5">
        <v>2.3E-2</v>
      </c>
      <c r="R542" s="5">
        <v>0.155</v>
      </c>
      <c r="S542" s="5">
        <v>10.712</v>
      </c>
      <c r="T542" s="5">
        <v>5.5519999999999996</v>
      </c>
      <c r="U542" s="5">
        <v>0.17199999999999999</v>
      </c>
      <c r="V542" s="5">
        <v>0</v>
      </c>
      <c r="W542" s="5">
        <v>0</v>
      </c>
      <c r="X542" s="5">
        <v>96.883999999999986</v>
      </c>
      <c r="Y542" s="5">
        <v>0.51098442213580297</v>
      </c>
      <c r="Z542" s="5"/>
    </row>
    <row r="543" spans="1:26" x14ac:dyDescent="0.25">
      <c r="A543" s="73"/>
      <c r="B543" s="3" t="s">
        <v>30</v>
      </c>
      <c r="C543" s="3" t="s">
        <v>26</v>
      </c>
      <c r="D543" s="3" t="s">
        <v>149</v>
      </c>
      <c r="E543" s="3" t="s">
        <v>31</v>
      </c>
      <c r="F543" s="3" t="s">
        <v>168</v>
      </c>
      <c r="G543" s="3" t="s">
        <v>25</v>
      </c>
      <c r="H543" s="3" t="s">
        <v>38</v>
      </c>
      <c r="I543" s="3">
        <v>125</v>
      </c>
      <c r="J543" s="3">
        <v>1190</v>
      </c>
      <c r="K543" s="3">
        <v>1100</v>
      </c>
      <c r="L543" s="3">
        <v>0.1</v>
      </c>
      <c r="M543" s="5">
        <v>49.820999999999998</v>
      </c>
      <c r="N543" s="5">
        <v>4.1000000000000002E-2</v>
      </c>
      <c r="O543" s="5">
        <v>28.305</v>
      </c>
      <c r="P543" s="5">
        <v>0.88100000000000001</v>
      </c>
      <c r="Q543" s="5">
        <v>1.4999999999999999E-2</v>
      </c>
      <c r="R543" s="5">
        <v>0.109</v>
      </c>
      <c r="S543" s="5">
        <v>12.897</v>
      </c>
      <c r="T543" s="5">
        <v>4.2789999999999999</v>
      </c>
      <c r="U543" s="5">
        <v>0.14599999999999999</v>
      </c>
      <c r="V543" s="5">
        <v>0</v>
      </c>
      <c r="W543" s="5">
        <v>1.4E-2</v>
      </c>
      <c r="X543" s="5">
        <v>96.494</v>
      </c>
      <c r="Y543" s="5">
        <v>0.61963300855538606</v>
      </c>
      <c r="Z543" s="5"/>
    </row>
    <row r="544" spans="1:26" x14ac:dyDescent="0.25">
      <c r="A544" s="3"/>
      <c r="B544" s="3" t="s">
        <v>30</v>
      </c>
      <c r="C544" s="3" t="s">
        <v>26</v>
      </c>
      <c r="D544" s="3" t="s">
        <v>149</v>
      </c>
      <c r="E544" s="3" t="s">
        <v>31</v>
      </c>
      <c r="F544" s="3" t="s">
        <v>168</v>
      </c>
      <c r="G544" s="3" t="s">
        <v>25</v>
      </c>
      <c r="H544" s="3" t="s">
        <v>39</v>
      </c>
      <c r="I544" s="3">
        <v>125</v>
      </c>
      <c r="J544" s="3">
        <v>1190</v>
      </c>
      <c r="K544" s="3">
        <v>1100</v>
      </c>
      <c r="L544" s="3">
        <v>0.1</v>
      </c>
      <c r="M544" s="5">
        <v>52.527000000000001</v>
      </c>
      <c r="N544" s="5">
        <v>9.8000000000000004E-2</v>
      </c>
      <c r="O544" s="5">
        <v>25.972999999999999</v>
      </c>
      <c r="P544" s="5">
        <v>1.306</v>
      </c>
      <c r="Q544" s="5">
        <v>0</v>
      </c>
      <c r="R544" s="5">
        <v>0.157</v>
      </c>
      <c r="S544" s="5">
        <v>10.391999999999999</v>
      </c>
      <c r="T544" s="5">
        <v>5.5309999999999997</v>
      </c>
      <c r="U544" s="5">
        <v>0.14399999999999999</v>
      </c>
      <c r="V544" s="5">
        <v>3.5000000000000003E-2</v>
      </c>
      <c r="W544" s="5">
        <v>0</v>
      </c>
      <c r="X544" s="5">
        <v>96.162999999999997</v>
      </c>
      <c r="Y544" s="5">
        <v>0.50514973867306567</v>
      </c>
      <c r="Z544" s="5"/>
    </row>
    <row r="545" spans="1:26" x14ac:dyDescent="0.25">
      <c r="A545" s="73"/>
      <c r="B545" s="3" t="s">
        <v>30</v>
      </c>
      <c r="C545" s="3" t="s">
        <v>26</v>
      </c>
      <c r="D545" s="3" t="s">
        <v>149</v>
      </c>
      <c r="E545" s="3" t="s">
        <v>31</v>
      </c>
      <c r="F545" s="3" t="s">
        <v>168</v>
      </c>
      <c r="G545" s="3" t="s">
        <v>25</v>
      </c>
      <c r="H545" s="3" t="s">
        <v>40</v>
      </c>
      <c r="I545" s="3">
        <v>125</v>
      </c>
      <c r="J545" s="3">
        <v>1190</v>
      </c>
      <c r="K545" s="3">
        <v>1100</v>
      </c>
      <c r="L545" s="3">
        <v>0.1</v>
      </c>
      <c r="M545" s="5">
        <v>52.113</v>
      </c>
      <c r="N545" s="5">
        <v>8.6999999999999994E-2</v>
      </c>
      <c r="O545" s="5">
        <v>26.593</v>
      </c>
      <c r="P545" s="5">
        <v>1.157</v>
      </c>
      <c r="Q545" s="5">
        <v>5.0999999999999997E-2</v>
      </c>
      <c r="R545" s="5">
        <v>0.14899999999999999</v>
      </c>
      <c r="S545" s="5">
        <v>11.146000000000001</v>
      </c>
      <c r="T545" s="5">
        <v>5.4219999999999997</v>
      </c>
      <c r="U545" s="5">
        <v>0.16600000000000001</v>
      </c>
      <c r="V545" s="5">
        <v>0.03</v>
      </c>
      <c r="W545" s="5">
        <v>0</v>
      </c>
      <c r="X545" s="5">
        <v>96.914000000000001</v>
      </c>
      <c r="Y545" s="5">
        <v>0.52687132040803442</v>
      </c>
      <c r="Z545" s="5"/>
    </row>
    <row r="546" spans="1:26" x14ac:dyDescent="0.25">
      <c r="A546" s="3"/>
      <c r="B546" s="3" t="s">
        <v>30</v>
      </c>
      <c r="C546" s="3" t="s">
        <v>26</v>
      </c>
      <c r="D546" s="3" t="s">
        <v>149</v>
      </c>
      <c r="E546" s="3" t="s">
        <v>31</v>
      </c>
      <c r="F546" s="3" t="s">
        <v>168</v>
      </c>
      <c r="G546" s="3" t="s">
        <v>25</v>
      </c>
      <c r="H546" s="3" t="s">
        <v>41</v>
      </c>
      <c r="I546" s="3">
        <v>125</v>
      </c>
      <c r="J546" s="3">
        <v>1190</v>
      </c>
      <c r="K546" s="3">
        <v>1100</v>
      </c>
      <c r="L546" s="3">
        <v>0.1</v>
      </c>
      <c r="M546" s="5">
        <v>53.423000000000002</v>
      </c>
      <c r="N546" s="5">
        <v>0.13300000000000001</v>
      </c>
      <c r="O546" s="5">
        <v>25.724</v>
      </c>
      <c r="P546" s="5">
        <v>1.04</v>
      </c>
      <c r="Q546" s="5">
        <v>5.0000000000000001E-3</v>
      </c>
      <c r="R546" s="5">
        <v>0.125</v>
      </c>
      <c r="S546" s="5">
        <v>9.9930000000000003</v>
      </c>
      <c r="T546" s="5">
        <v>5.8570000000000002</v>
      </c>
      <c r="U546" s="5">
        <v>0.2</v>
      </c>
      <c r="V546" s="5">
        <v>0.04</v>
      </c>
      <c r="W546" s="5">
        <v>0</v>
      </c>
      <c r="X546" s="5">
        <v>96.54</v>
      </c>
      <c r="Y546" s="5">
        <v>0.47974742438282009</v>
      </c>
      <c r="Z546" s="5"/>
    </row>
    <row r="547" spans="1:26" x14ac:dyDescent="0.25">
      <c r="A547" s="3"/>
      <c r="B547" s="3" t="s">
        <v>30</v>
      </c>
      <c r="C547" s="3" t="s">
        <v>26</v>
      </c>
      <c r="D547" s="3" t="s">
        <v>149</v>
      </c>
      <c r="E547" s="3" t="s">
        <v>31</v>
      </c>
      <c r="F547" s="3" t="s">
        <v>168</v>
      </c>
      <c r="G547" s="3" t="s">
        <v>25</v>
      </c>
      <c r="H547" s="3" t="s">
        <v>150</v>
      </c>
      <c r="I547" s="3">
        <v>125</v>
      </c>
      <c r="J547" s="3">
        <v>1190</v>
      </c>
      <c r="K547" s="3">
        <v>1100</v>
      </c>
      <c r="L547" s="3">
        <v>0.1</v>
      </c>
      <c r="M547" s="5">
        <v>51.847999999999999</v>
      </c>
      <c r="N547" s="5">
        <v>6.7000000000000004E-2</v>
      </c>
      <c r="O547" s="5">
        <v>27.193999999999999</v>
      </c>
      <c r="P547" s="5">
        <v>1.04</v>
      </c>
      <c r="Q547" s="5">
        <v>0.04</v>
      </c>
      <c r="R547" s="5">
        <v>0.13100000000000001</v>
      </c>
      <c r="S547" s="5">
        <v>11.445</v>
      </c>
      <c r="T547" s="5">
        <v>4.9859999999999998</v>
      </c>
      <c r="U547" s="5">
        <v>0.124</v>
      </c>
      <c r="V547" s="5">
        <v>0.01</v>
      </c>
      <c r="W547" s="5">
        <v>0</v>
      </c>
      <c r="X547" s="5">
        <v>96.885000000000019</v>
      </c>
      <c r="Y547" s="5">
        <v>0.55517568628703562</v>
      </c>
      <c r="Z547" s="5"/>
    </row>
    <row r="548" spans="1:26" x14ac:dyDescent="0.25">
      <c r="A548" s="3"/>
      <c r="B548" s="3" t="s">
        <v>30</v>
      </c>
      <c r="C548" s="3" t="s">
        <v>26</v>
      </c>
      <c r="D548" s="3" t="s">
        <v>149</v>
      </c>
      <c r="E548" s="3" t="s">
        <v>31</v>
      </c>
      <c r="F548" s="3" t="s">
        <v>168</v>
      </c>
      <c r="G548" s="3" t="s">
        <v>25</v>
      </c>
      <c r="H548" s="3" t="s">
        <v>151</v>
      </c>
      <c r="I548" s="3">
        <v>125</v>
      </c>
      <c r="J548" s="3">
        <v>1190</v>
      </c>
      <c r="K548" s="3">
        <v>1100</v>
      </c>
      <c r="L548" s="3">
        <v>0.1</v>
      </c>
      <c r="M548" s="5">
        <v>45.536999999999999</v>
      </c>
      <c r="N548" s="5">
        <v>0</v>
      </c>
      <c r="O548" s="5">
        <v>31.664000000000001</v>
      </c>
      <c r="P548" s="5">
        <v>0.81799999999999995</v>
      </c>
      <c r="Q548" s="5">
        <v>1.2E-2</v>
      </c>
      <c r="R548" s="5">
        <v>6.9000000000000006E-2</v>
      </c>
      <c r="S548" s="5">
        <v>16.7</v>
      </c>
      <c r="T548" s="5">
        <v>2.3650000000000002</v>
      </c>
      <c r="U548" s="5">
        <v>7.0000000000000007E-2</v>
      </c>
      <c r="V548" s="5">
        <v>0</v>
      </c>
      <c r="W548" s="5">
        <v>0</v>
      </c>
      <c r="X548" s="5">
        <v>97.234999999999985</v>
      </c>
      <c r="Y548" s="5">
        <v>0.79286140527704851</v>
      </c>
      <c r="Z548" s="5"/>
    </row>
    <row r="549" spans="1:26" x14ac:dyDescent="0.25">
      <c r="A549" s="3"/>
      <c r="B549" s="3" t="s">
        <v>30</v>
      </c>
      <c r="C549" s="3" t="s">
        <v>26</v>
      </c>
      <c r="D549" s="3" t="s">
        <v>149</v>
      </c>
      <c r="E549" s="3" t="s">
        <v>31</v>
      </c>
      <c r="F549" s="3" t="s">
        <v>168</v>
      </c>
      <c r="G549" s="3" t="s">
        <v>25</v>
      </c>
      <c r="H549" s="3" t="s">
        <v>43</v>
      </c>
      <c r="I549" s="3">
        <v>125</v>
      </c>
      <c r="J549" s="3">
        <v>1190</v>
      </c>
      <c r="K549" s="3">
        <v>1100</v>
      </c>
      <c r="L549" s="3">
        <v>0.1</v>
      </c>
      <c r="M549" s="5">
        <v>54.343000000000004</v>
      </c>
      <c r="N549" s="5">
        <v>0.59899999999999998</v>
      </c>
      <c r="O549" s="5">
        <v>21.085000000000001</v>
      </c>
      <c r="P549" s="5">
        <v>3.5960000000000001</v>
      </c>
      <c r="Q549" s="5">
        <v>3.5999999999999997E-2</v>
      </c>
      <c r="R549" s="5">
        <v>1.2210000000000001</v>
      </c>
      <c r="S549" s="5">
        <v>8.99</v>
      </c>
      <c r="T549" s="5">
        <v>5.1470000000000002</v>
      </c>
      <c r="U549" s="5">
        <v>0.4</v>
      </c>
      <c r="V549" s="5">
        <v>0.13800000000000001</v>
      </c>
      <c r="W549" s="5">
        <v>2.1000000000000001E-2</v>
      </c>
      <c r="X549" s="5">
        <v>95.555000000000021</v>
      </c>
      <c r="Y549" s="5">
        <v>0.47869931023429391</v>
      </c>
      <c r="Z549" s="5"/>
    </row>
    <row r="550" spans="1:26" x14ac:dyDescent="0.25">
      <c r="A550" s="3"/>
      <c r="B550" s="3" t="s">
        <v>30</v>
      </c>
      <c r="C550" s="3" t="s">
        <v>26</v>
      </c>
      <c r="D550" s="3" t="s">
        <v>149</v>
      </c>
      <c r="E550" s="3" t="s">
        <v>31</v>
      </c>
      <c r="F550" s="3" t="s">
        <v>168</v>
      </c>
      <c r="G550" s="3" t="s">
        <v>25</v>
      </c>
      <c r="H550" s="3" t="s">
        <v>44</v>
      </c>
      <c r="I550" s="3">
        <v>125</v>
      </c>
      <c r="J550" s="3">
        <v>1190</v>
      </c>
      <c r="K550" s="3">
        <v>1100</v>
      </c>
      <c r="L550" s="3">
        <v>0.1</v>
      </c>
      <c r="M550" s="5">
        <v>54.436</v>
      </c>
      <c r="N550" s="5">
        <v>9.6000000000000002E-2</v>
      </c>
      <c r="O550" s="5">
        <v>25.172000000000001</v>
      </c>
      <c r="P550" s="5">
        <v>1.0980000000000001</v>
      </c>
      <c r="Q550" s="5">
        <v>0</v>
      </c>
      <c r="R550" s="5">
        <v>0.14299999999999999</v>
      </c>
      <c r="S550" s="5">
        <v>9.4390000000000001</v>
      </c>
      <c r="T550" s="5">
        <v>5.2709999999999999</v>
      </c>
      <c r="U550" s="5">
        <v>0.214</v>
      </c>
      <c r="V550" s="5">
        <v>7.3999999999999996E-2</v>
      </c>
      <c r="W550" s="5">
        <v>1.4999999999999999E-2</v>
      </c>
      <c r="X550" s="5">
        <v>95.942999999999984</v>
      </c>
      <c r="Y550" s="5">
        <v>0.49079712416838295</v>
      </c>
      <c r="Z550" s="5"/>
    </row>
    <row r="551" spans="1:26" x14ac:dyDescent="0.25">
      <c r="A551" s="3"/>
      <c r="B551" s="3" t="s">
        <v>22</v>
      </c>
      <c r="C551" s="3" t="s">
        <v>23</v>
      </c>
      <c r="D551" s="3"/>
      <c r="E551" s="3" t="s">
        <v>31</v>
      </c>
      <c r="F551" s="3" t="s">
        <v>168</v>
      </c>
      <c r="G551" s="3" t="s">
        <v>25</v>
      </c>
      <c r="H551" s="3" t="s">
        <v>74</v>
      </c>
      <c r="I551" s="3">
        <v>125</v>
      </c>
      <c r="J551" s="3">
        <v>1190</v>
      </c>
      <c r="K551" s="3">
        <v>1100</v>
      </c>
      <c r="L551" s="3">
        <v>0.1</v>
      </c>
      <c r="M551" s="5">
        <v>57.058888888888895</v>
      </c>
      <c r="N551" s="5">
        <v>0.34888888888888892</v>
      </c>
      <c r="O551" s="5">
        <v>25.096666666666664</v>
      </c>
      <c r="P551" s="5">
        <v>2.4733333333333336</v>
      </c>
      <c r="Q551" s="5">
        <v>0.05</v>
      </c>
      <c r="R551" s="5">
        <v>0.5822222222222222</v>
      </c>
      <c r="S551" s="5">
        <v>9.4722222222222232</v>
      </c>
      <c r="T551" s="5">
        <v>4.7688888888888892</v>
      </c>
      <c r="U551" s="5">
        <v>0.38444444444444448</v>
      </c>
      <c r="V551" s="5">
        <v>0.08</v>
      </c>
      <c r="W551" s="5">
        <v>0</v>
      </c>
      <c r="X551" s="5">
        <v>100.31555555555556</v>
      </c>
      <c r="Y551" s="5">
        <v>0.51036935818121476</v>
      </c>
      <c r="Z551" s="5"/>
    </row>
    <row r="552" spans="1:26" x14ac:dyDescent="0.25">
      <c r="A552" s="73"/>
      <c r="B552" s="3" t="s">
        <v>22</v>
      </c>
      <c r="C552" s="3" t="s">
        <v>23</v>
      </c>
      <c r="D552" s="3"/>
      <c r="E552" s="3" t="s">
        <v>31</v>
      </c>
      <c r="F552" s="3" t="s">
        <v>168</v>
      </c>
      <c r="G552" s="3" t="s">
        <v>25</v>
      </c>
      <c r="H552" s="3" t="s">
        <v>74</v>
      </c>
      <c r="I552" s="3">
        <v>125</v>
      </c>
      <c r="J552" s="3">
        <v>1190</v>
      </c>
      <c r="K552" s="3">
        <v>1100</v>
      </c>
      <c r="L552" s="3">
        <v>0.1</v>
      </c>
      <c r="M552" s="5">
        <v>54.908888888888889</v>
      </c>
      <c r="N552" s="5">
        <v>0.1388888888888889</v>
      </c>
      <c r="O552" s="5">
        <v>28.116666666666667</v>
      </c>
      <c r="P552" s="5">
        <v>1.3933333333333335</v>
      </c>
      <c r="Q552" s="5">
        <v>0.01</v>
      </c>
      <c r="R552" s="5">
        <v>0.14222222222222225</v>
      </c>
      <c r="S552" s="5">
        <v>10.772222222222224</v>
      </c>
      <c r="T552" s="5">
        <v>4.6488888888888891</v>
      </c>
      <c r="U552" s="5">
        <v>0.20444444444444446</v>
      </c>
      <c r="V552" s="5">
        <v>0</v>
      </c>
      <c r="W552" s="5">
        <v>0</v>
      </c>
      <c r="X552" s="5">
        <v>100.33555555555556</v>
      </c>
      <c r="Y552" s="5">
        <v>0.55446669750502375</v>
      </c>
      <c r="Z552" s="5"/>
    </row>
    <row r="553" spans="1:26" x14ac:dyDescent="0.25">
      <c r="A553" s="73"/>
      <c r="B553" s="3" t="s">
        <v>22</v>
      </c>
      <c r="C553" s="3" t="s">
        <v>23</v>
      </c>
      <c r="D553" s="3"/>
      <c r="E553" s="3" t="s">
        <v>31</v>
      </c>
      <c r="F553" s="3" t="s">
        <v>168</v>
      </c>
      <c r="G553" s="3" t="s">
        <v>25</v>
      </c>
      <c r="H553" s="3" t="s">
        <v>74</v>
      </c>
      <c r="I553" s="3">
        <v>125</v>
      </c>
      <c r="J553" s="3">
        <v>1190</v>
      </c>
      <c r="K553" s="3">
        <v>1100</v>
      </c>
      <c r="L553" s="3">
        <v>0.1</v>
      </c>
      <c r="M553" s="5">
        <v>54.238888888888894</v>
      </c>
      <c r="N553" s="5">
        <v>0.1088888888888889</v>
      </c>
      <c r="O553" s="5">
        <v>28.866666666666667</v>
      </c>
      <c r="P553" s="5">
        <v>1.2233333333333334</v>
      </c>
      <c r="Q553" s="5">
        <v>0.01</v>
      </c>
      <c r="R553" s="5">
        <v>0.10222222222222226</v>
      </c>
      <c r="S553" s="5">
        <v>11.372222222222224</v>
      </c>
      <c r="T553" s="5">
        <v>4.278888888888889</v>
      </c>
      <c r="U553" s="5">
        <v>0.20444444444444446</v>
      </c>
      <c r="V553" s="5">
        <v>0</v>
      </c>
      <c r="W553" s="5">
        <v>0</v>
      </c>
      <c r="X553" s="5">
        <v>100.40555555555557</v>
      </c>
      <c r="Y553" s="5">
        <v>0.58745242463276548</v>
      </c>
      <c r="Z553" s="5"/>
    </row>
    <row r="554" spans="1:26" x14ac:dyDescent="0.25">
      <c r="A554" s="3"/>
      <c r="B554" s="3" t="s">
        <v>22</v>
      </c>
      <c r="C554" s="3" t="s">
        <v>23</v>
      </c>
      <c r="D554" s="3"/>
      <c r="E554" s="3" t="s">
        <v>31</v>
      </c>
      <c r="F554" s="3" t="s">
        <v>168</v>
      </c>
      <c r="G554" s="3" t="s">
        <v>25</v>
      </c>
      <c r="H554" s="3" t="s">
        <v>74</v>
      </c>
      <c r="I554" s="3">
        <v>125</v>
      </c>
      <c r="J554" s="3">
        <v>1190</v>
      </c>
      <c r="K554" s="3">
        <v>1100</v>
      </c>
      <c r="L554" s="3">
        <v>0.1</v>
      </c>
      <c r="M554" s="5">
        <v>54.418888888888894</v>
      </c>
      <c r="N554" s="5">
        <v>0.1388888888888889</v>
      </c>
      <c r="O554" s="5">
        <v>28.476666666666667</v>
      </c>
      <c r="P554" s="5">
        <v>1.3133333333333335</v>
      </c>
      <c r="Q554" s="5">
        <v>0.01</v>
      </c>
      <c r="R554" s="5">
        <v>0.14222222222222225</v>
      </c>
      <c r="S554" s="5">
        <v>11.172222222222222</v>
      </c>
      <c r="T554" s="5">
        <v>4.528888888888889</v>
      </c>
      <c r="U554" s="5">
        <v>0.21444444444444447</v>
      </c>
      <c r="V554" s="5">
        <v>0</v>
      </c>
      <c r="W554" s="5">
        <v>0</v>
      </c>
      <c r="X554" s="5">
        <v>100.41555555555554</v>
      </c>
      <c r="Y554" s="5">
        <v>0.56934794228867036</v>
      </c>
      <c r="Z554" s="5"/>
    </row>
    <row r="555" spans="1:26" x14ac:dyDescent="0.25">
      <c r="A555" s="3"/>
      <c r="B555" s="3" t="s">
        <v>22</v>
      </c>
      <c r="C555" s="3" t="s">
        <v>23</v>
      </c>
      <c r="D555" s="3"/>
      <c r="E555" s="3" t="s">
        <v>31</v>
      </c>
      <c r="F555" s="3" t="s">
        <v>168</v>
      </c>
      <c r="G555" s="3" t="s">
        <v>25</v>
      </c>
      <c r="H555" s="3" t="s">
        <v>152</v>
      </c>
      <c r="I555" s="3">
        <v>125</v>
      </c>
      <c r="J555" s="3">
        <v>1190</v>
      </c>
      <c r="K555" s="3">
        <v>1100</v>
      </c>
      <c r="L555" s="3">
        <v>0.1</v>
      </c>
      <c r="M555" s="5">
        <v>49.378888888888895</v>
      </c>
      <c r="N555" s="5">
        <v>6.8888888888888888E-2</v>
      </c>
      <c r="O555" s="5">
        <v>32.066666666666663</v>
      </c>
      <c r="P555" s="5">
        <v>1.1733333333333333</v>
      </c>
      <c r="Q555" s="5">
        <v>0.04</v>
      </c>
      <c r="R555" s="5">
        <v>0.10222222222222226</v>
      </c>
      <c r="S555" s="5">
        <v>14.742222222222223</v>
      </c>
      <c r="T555" s="5">
        <v>2.7088888888888891</v>
      </c>
      <c r="U555" s="5">
        <v>0.11444444444444446</v>
      </c>
      <c r="V555" s="5">
        <v>0</v>
      </c>
      <c r="W555" s="5">
        <v>0</v>
      </c>
      <c r="X555" s="5">
        <v>100.39555555555557</v>
      </c>
      <c r="Y555" s="5">
        <v>0.74529531265291971</v>
      </c>
      <c r="Z555" s="5"/>
    </row>
    <row r="556" spans="1:26" x14ac:dyDescent="0.25">
      <c r="A556" s="3"/>
      <c r="B556" s="3" t="s">
        <v>22</v>
      </c>
      <c r="C556" s="3" t="s">
        <v>23</v>
      </c>
      <c r="D556" s="3"/>
      <c r="E556" s="3" t="s">
        <v>31</v>
      </c>
      <c r="F556" s="3" t="s">
        <v>168</v>
      </c>
      <c r="G556" s="3" t="s">
        <v>25</v>
      </c>
      <c r="H556" s="3" t="s">
        <v>153</v>
      </c>
      <c r="I556" s="3">
        <v>125</v>
      </c>
      <c r="J556" s="3">
        <v>1190</v>
      </c>
      <c r="K556" s="3">
        <v>1100</v>
      </c>
      <c r="L556" s="3">
        <v>0.1</v>
      </c>
      <c r="M556" s="5">
        <v>55.468888888888891</v>
      </c>
      <c r="N556" s="5">
        <v>0.21888888888888888</v>
      </c>
      <c r="O556" s="5">
        <v>27.446666666666665</v>
      </c>
      <c r="P556" s="5">
        <v>1.8033333333333332</v>
      </c>
      <c r="Q556" s="5">
        <v>0.01</v>
      </c>
      <c r="R556" s="5">
        <v>0.22222222222222227</v>
      </c>
      <c r="S556" s="5">
        <v>10.072222222222223</v>
      </c>
      <c r="T556" s="5">
        <v>4.8488888888888892</v>
      </c>
      <c r="U556" s="5">
        <v>0.30444444444444446</v>
      </c>
      <c r="V556" s="5">
        <v>0</v>
      </c>
      <c r="W556" s="5">
        <v>0</v>
      </c>
      <c r="X556" s="5">
        <v>100.39555555555557</v>
      </c>
      <c r="Y556" s="5">
        <v>0.52434760938627401</v>
      </c>
      <c r="Z556" s="5"/>
    </row>
    <row r="557" spans="1:26" x14ac:dyDescent="0.25">
      <c r="A557" s="3"/>
      <c r="B557" s="3" t="s">
        <v>22</v>
      </c>
      <c r="C557" s="3" t="s">
        <v>23</v>
      </c>
      <c r="D557" s="3"/>
      <c r="E557" s="3" t="s">
        <v>31</v>
      </c>
      <c r="F557" s="3" t="s">
        <v>168</v>
      </c>
      <c r="G557" s="3" t="s">
        <v>25</v>
      </c>
      <c r="H557" s="3" t="s">
        <v>153</v>
      </c>
      <c r="I557" s="3">
        <v>125</v>
      </c>
      <c r="J557" s="3">
        <v>1190</v>
      </c>
      <c r="K557" s="3">
        <v>1100</v>
      </c>
      <c r="L557" s="3">
        <v>0.1</v>
      </c>
      <c r="M557" s="5">
        <v>57.338888888888889</v>
      </c>
      <c r="N557" s="5">
        <v>0.78888888888888886</v>
      </c>
      <c r="O557" s="5">
        <v>23.186666666666664</v>
      </c>
      <c r="P557" s="5">
        <v>4.7933333333333339</v>
      </c>
      <c r="Q557" s="5">
        <v>0.11</v>
      </c>
      <c r="R557" s="5">
        <v>1.0322222222222224</v>
      </c>
      <c r="S557" s="5">
        <v>8.0222222222222239</v>
      </c>
      <c r="T557" s="5">
        <v>4.358888888888889</v>
      </c>
      <c r="U557" s="5">
        <v>0.68444444444444441</v>
      </c>
      <c r="V557" s="5">
        <v>0.09</v>
      </c>
      <c r="W557" s="5">
        <v>0</v>
      </c>
      <c r="X557" s="5">
        <v>100.40555555555555</v>
      </c>
      <c r="Y557" s="5">
        <v>0.47965964245695103</v>
      </c>
      <c r="Z557" s="5"/>
    </row>
    <row r="558" spans="1:26" x14ac:dyDescent="0.25">
      <c r="A558" s="3"/>
      <c r="B558" s="3"/>
      <c r="C558" s="3"/>
      <c r="D558" s="3"/>
      <c r="E558" s="3"/>
      <c r="F558" s="16" t="s">
        <v>27</v>
      </c>
      <c r="H558" s="16" t="s">
        <v>26</v>
      </c>
      <c r="I558" s="16"/>
      <c r="J558" s="16"/>
      <c r="K558" s="16"/>
      <c r="L558" s="16"/>
      <c r="M558" s="6">
        <v>53.234909090909099</v>
      </c>
      <c r="N558" s="6">
        <v>0.14518181818181819</v>
      </c>
      <c r="O558" s="6">
        <v>25.322454545454544</v>
      </c>
      <c r="P558" s="6">
        <v>1.3884545454545456</v>
      </c>
      <c r="Q558" s="6">
        <v>2.1545454545454548E-2</v>
      </c>
      <c r="R558" s="6">
        <v>0.25663636363636361</v>
      </c>
      <c r="S558" s="6">
        <v>10.147545454545453</v>
      </c>
      <c r="T558" s="6">
        <v>5.560090909090909</v>
      </c>
      <c r="U558" s="6">
        <v>0.19999999999999998</v>
      </c>
      <c r="V558" s="6">
        <v>4.0545454545454551E-2</v>
      </c>
      <c r="W558" s="6">
        <v>3.2727272727272731E-3</v>
      </c>
      <c r="X558" s="6"/>
      <c r="Y558" s="6">
        <v>0.4960001500361596</v>
      </c>
      <c r="Z558" s="5"/>
    </row>
    <row r="559" spans="1:26" x14ac:dyDescent="0.25">
      <c r="A559" s="3"/>
      <c r="B559" s="3"/>
      <c r="C559" s="3"/>
      <c r="D559" s="3"/>
      <c r="E559" s="3"/>
      <c r="F559" s="25" t="s">
        <v>28</v>
      </c>
      <c r="H559" s="25" t="s">
        <v>26</v>
      </c>
      <c r="I559" s="25"/>
      <c r="J559" s="25"/>
      <c r="K559" s="25"/>
      <c r="L559" s="25"/>
      <c r="M559" s="7">
        <v>1.0224271567740613</v>
      </c>
      <c r="N559" s="7">
        <v>0.15274345693470354</v>
      </c>
      <c r="O559" s="7">
        <v>1.6208926160382344</v>
      </c>
      <c r="P559" s="7">
        <v>0.73795872020545483</v>
      </c>
      <c r="Q559" s="7">
        <v>1.8457321779519562E-2</v>
      </c>
      <c r="R559" s="7">
        <v>0.32257069697270174</v>
      </c>
      <c r="S559" s="7">
        <v>0.83025626930922514</v>
      </c>
      <c r="T559" s="7">
        <v>0.37044067124047136</v>
      </c>
      <c r="U559" s="7">
        <v>7.2173402303064627E-2</v>
      </c>
      <c r="V559" s="7">
        <v>3.8797844363736594E-2</v>
      </c>
      <c r="W559" s="7">
        <v>7.4039301602717607E-3</v>
      </c>
      <c r="X559" s="7"/>
      <c r="Y559" s="7">
        <v>3.1351948260957281E-2</v>
      </c>
      <c r="Z559" s="5"/>
    </row>
    <row r="560" spans="1:26" x14ac:dyDescent="0.25">
      <c r="A560" s="3"/>
      <c r="B560" s="3"/>
      <c r="C560" s="3"/>
      <c r="D560" s="3"/>
      <c r="E560" s="3"/>
      <c r="F560" s="16" t="s">
        <v>101</v>
      </c>
      <c r="H560" s="16" t="s">
        <v>26</v>
      </c>
      <c r="I560" s="16"/>
      <c r="J560" s="16"/>
      <c r="K560" s="16"/>
      <c r="L560" s="16"/>
      <c r="M560" s="6">
        <v>45.099666666666671</v>
      </c>
      <c r="N560" s="6">
        <v>1E-3</v>
      </c>
      <c r="O560" s="6">
        <v>31.878666666666664</v>
      </c>
      <c r="P560" s="6">
        <v>0.92399999999999993</v>
      </c>
      <c r="Q560" s="6">
        <v>1.9666666666666666E-2</v>
      </c>
      <c r="R560" s="6">
        <v>8.5666666666666669E-2</v>
      </c>
      <c r="S560" s="6">
        <v>16.887</v>
      </c>
      <c r="T560" s="6">
        <v>2.1783333333333332</v>
      </c>
      <c r="U560" s="6">
        <v>6.5000000000000002E-2</v>
      </c>
      <c r="V560" s="6">
        <v>5.0000000000000001E-3</v>
      </c>
      <c r="W560" s="6">
        <v>6.6666666666666671E-3</v>
      </c>
      <c r="X560" s="6"/>
      <c r="Y560" s="6">
        <v>0.80779962334740463</v>
      </c>
      <c r="Z560" s="5"/>
    </row>
    <row r="561" spans="1:26" x14ac:dyDescent="0.25">
      <c r="A561" s="3"/>
      <c r="B561" s="3"/>
      <c r="C561" s="3"/>
      <c r="D561" s="3"/>
      <c r="E561" s="3"/>
      <c r="F561" s="25" t="s">
        <v>102</v>
      </c>
      <c r="H561" s="25" t="s">
        <v>26</v>
      </c>
      <c r="I561" s="25"/>
      <c r="J561" s="25"/>
      <c r="K561" s="25"/>
      <c r="L561" s="25"/>
      <c r="M561" s="7">
        <v>0.38229482514589808</v>
      </c>
      <c r="N561" s="7">
        <v>1.7320508075688774E-3</v>
      </c>
      <c r="O561" s="7">
        <v>0.22291328657873544</v>
      </c>
      <c r="P561" s="7">
        <v>9.8605273692637732E-2</v>
      </c>
      <c r="Q561" s="7">
        <v>2.4419937209856486E-2</v>
      </c>
      <c r="R561" s="7">
        <v>1.4468356276140551E-2</v>
      </c>
      <c r="S561" s="7">
        <v>0.20735717976477216</v>
      </c>
      <c r="T561" s="7">
        <v>0.16629592097623258</v>
      </c>
      <c r="U561" s="7">
        <v>9.5393920141694528E-3</v>
      </c>
      <c r="V561" s="7">
        <v>8.6602540378443865E-3</v>
      </c>
      <c r="W561" s="7">
        <v>1.1547005383792516E-2</v>
      </c>
      <c r="X561" s="7"/>
      <c r="Y561" s="7">
        <v>1.363505209016474E-2</v>
      </c>
      <c r="Z561" s="5"/>
    </row>
    <row r="562" spans="1:26" x14ac:dyDescent="0.25">
      <c r="A562" s="3"/>
      <c r="B562" s="3"/>
      <c r="C562" s="3"/>
      <c r="D562" s="3"/>
      <c r="E562" s="3"/>
      <c r="F562" s="16" t="s">
        <v>27</v>
      </c>
      <c r="H562" s="16" t="s">
        <v>23</v>
      </c>
      <c r="I562" s="16"/>
      <c r="J562" s="16"/>
      <c r="K562" s="16"/>
      <c r="L562" s="16"/>
      <c r="M562" s="6">
        <f>AVERAGE(M551:M554,M556:M557)</f>
        <v>55.572222222222223</v>
      </c>
      <c r="N562" s="6">
        <f t="shared" ref="N562:W562" si="11">AVERAGE(N551:N554,N556:N557)</f>
        <v>0.29055555555555551</v>
      </c>
      <c r="O562" s="6">
        <f t="shared" si="11"/>
        <v>26.864999999999998</v>
      </c>
      <c r="P562" s="6">
        <f t="shared" si="11"/>
        <v>2.1666666666666665</v>
      </c>
      <c r="Q562" s="6">
        <f t="shared" si="11"/>
        <v>3.3333333333333333E-2</v>
      </c>
      <c r="R562" s="6">
        <f t="shared" si="11"/>
        <v>0.37055555555555558</v>
      </c>
      <c r="S562" s="6">
        <f t="shared" si="11"/>
        <v>10.147222222222224</v>
      </c>
      <c r="T562" s="6">
        <f t="shared" si="11"/>
        <v>4.5722222222222229</v>
      </c>
      <c r="U562" s="6">
        <f t="shared" si="11"/>
        <v>0.33277777777777778</v>
      </c>
      <c r="V562" s="6">
        <f t="shared" si="11"/>
        <v>2.8333333333333332E-2</v>
      </c>
      <c r="W562" s="6">
        <f t="shared" si="11"/>
        <v>0</v>
      </c>
      <c r="X562" s="6"/>
      <c r="Y562" s="6">
        <f>AVERAGE(Y551:Y554,Y556:Y557)</f>
        <v>0.53760727907514994</v>
      </c>
      <c r="Z562" s="5"/>
    </row>
    <row r="563" spans="1:26" x14ac:dyDescent="0.25">
      <c r="A563" s="3"/>
      <c r="B563" s="3"/>
      <c r="C563" s="3"/>
      <c r="D563" s="3"/>
      <c r="E563" s="3"/>
      <c r="F563" s="25" t="s">
        <v>28</v>
      </c>
      <c r="H563" s="25" t="s">
        <v>23</v>
      </c>
      <c r="I563" s="25"/>
      <c r="J563" s="25"/>
      <c r="K563" s="25"/>
      <c r="L563" s="25"/>
      <c r="M563" s="7">
        <f>STDEV(M551:M554,M556:M557)</f>
        <v>1.3334116643657594</v>
      </c>
      <c r="N563" s="7">
        <f t="shared" ref="N563:W563" si="12">STDEV(N551:N554,N556:N557)</f>
        <v>0.25918461888520061</v>
      </c>
      <c r="O563" s="7">
        <f t="shared" si="12"/>
        <v>2.2434920696687728</v>
      </c>
      <c r="P563" s="7">
        <f t="shared" si="12"/>
        <v>1.366860148905757</v>
      </c>
      <c r="Q563" s="7">
        <f t="shared" si="12"/>
        <v>4.0824829046386298E-2</v>
      </c>
      <c r="R563" s="7">
        <f t="shared" si="12"/>
        <v>0.36902122793501552</v>
      </c>
      <c r="S563" s="7">
        <f t="shared" si="12"/>
        <v>1.2584712948653074</v>
      </c>
      <c r="T563" s="7">
        <f t="shared" si="12"/>
        <v>0.22562505771005739</v>
      </c>
      <c r="U563" s="7">
        <f t="shared" si="12"/>
        <v>0.18659224707009306</v>
      </c>
      <c r="V563" s="7">
        <f t="shared" si="12"/>
        <v>4.4007575105505035E-2</v>
      </c>
      <c r="W563" s="7">
        <f t="shared" si="12"/>
        <v>0</v>
      </c>
      <c r="X563" s="7"/>
      <c r="Y563" s="7">
        <f t="shared" ref="Y563" si="13">STDEV(Y551:Y554,Y556:Y557)</f>
        <v>4.012954021965557E-2</v>
      </c>
      <c r="Z563" s="5"/>
    </row>
    <row r="564" spans="1:26" x14ac:dyDescent="0.25">
      <c r="A564" s="3"/>
      <c r="B564" s="3" t="s">
        <v>30</v>
      </c>
      <c r="C564" s="3" t="s">
        <v>26</v>
      </c>
      <c r="D564" s="3" t="s">
        <v>149</v>
      </c>
      <c r="E564" s="3" t="s">
        <v>31</v>
      </c>
      <c r="F564" s="3" t="s">
        <v>180</v>
      </c>
      <c r="G564" s="3" t="s">
        <v>25</v>
      </c>
      <c r="H564" s="3" t="s">
        <v>109</v>
      </c>
      <c r="I564" s="3">
        <v>125</v>
      </c>
      <c r="J564" s="3">
        <v>1190</v>
      </c>
      <c r="K564" s="3">
        <v>1050</v>
      </c>
      <c r="L564" s="3">
        <v>0.1</v>
      </c>
      <c r="M564" s="5">
        <v>43.238</v>
      </c>
      <c r="N564" s="5">
        <v>0</v>
      </c>
      <c r="O564" s="5">
        <v>33.21</v>
      </c>
      <c r="P564" s="5">
        <v>0.66400000000000003</v>
      </c>
      <c r="Q564" s="5">
        <v>2.3E-2</v>
      </c>
      <c r="R564" s="5">
        <v>6.5000000000000002E-2</v>
      </c>
      <c r="S564" s="5">
        <v>18.260999999999999</v>
      </c>
      <c r="T564" s="5">
        <v>1.375</v>
      </c>
      <c r="U564" s="5">
        <v>1.4E-2</v>
      </c>
      <c r="V564" s="5">
        <v>0</v>
      </c>
      <c r="W564" s="5">
        <v>0</v>
      </c>
      <c r="X564" s="5">
        <v>96.85</v>
      </c>
      <c r="Y564" s="5">
        <v>0.87937813066475534</v>
      </c>
      <c r="Z564" s="5"/>
    </row>
    <row r="565" spans="1:26" x14ac:dyDescent="0.25">
      <c r="A565" s="3"/>
      <c r="B565" s="3" t="s">
        <v>30</v>
      </c>
      <c r="C565" s="3" t="s">
        <v>26</v>
      </c>
      <c r="D565" s="3" t="s">
        <v>149</v>
      </c>
      <c r="E565" s="3" t="s">
        <v>31</v>
      </c>
      <c r="F565" s="3" t="s">
        <v>180</v>
      </c>
      <c r="G565" s="3" t="s">
        <v>25</v>
      </c>
      <c r="H565" s="3" t="s">
        <v>109</v>
      </c>
      <c r="I565" s="3">
        <v>125</v>
      </c>
      <c r="J565" s="3">
        <v>1190</v>
      </c>
      <c r="K565" s="3">
        <v>1050</v>
      </c>
      <c r="L565" s="3">
        <v>0.1</v>
      </c>
      <c r="M565" s="5">
        <v>51.972999999999999</v>
      </c>
      <c r="N565" s="5">
        <v>0.107</v>
      </c>
      <c r="O565" s="5">
        <v>26.335999999999999</v>
      </c>
      <c r="P565" s="5">
        <v>1.1870000000000001</v>
      </c>
      <c r="Q565" s="5">
        <v>0</v>
      </c>
      <c r="R565" s="5">
        <v>0.191</v>
      </c>
      <c r="S565" s="5">
        <v>11.209</v>
      </c>
      <c r="T565" s="5">
        <v>5.117</v>
      </c>
      <c r="U565" s="5">
        <v>0.16400000000000001</v>
      </c>
      <c r="V565" s="5">
        <v>0</v>
      </c>
      <c r="W565" s="5">
        <v>0</v>
      </c>
      <c r="X565" s="5">
        <v>96.284000000000006</v>
      </c>
      <c r="Y565" s="5">
        <v>0.54244688627644666</v>
      </c>
      <c r="Z565" s="5"/>
    </row>
    <row r="566" spans="1:26" x14ac:dyDescent="0.25">
      <c r="A566" s="3"/>
      <c r="B566" s="3" t="s">
        <v>30</v>
      </c>
      <c r="C566" s="3" t="s">
        <v>26</v>
      </c>
      <c r="D566" s="3" t="s">
        <v>149</v>
      </c>
      <c r="E566" s="3" t="s">
        <v>31</v>
      </c>
      <c r="F566" s="3" t="s">
        <v>180</v>
      </c>
      <c r="G566" s="3" t="s">
        <v>25</v>
      </c>
      <c r="H566" s="3" t="s">
        <v>34</v>
      </c>
      <c r="I566" s="3">
        <v>125</v>
      </c>
      <c r="J566" s="3">
        <v>1190</v>
      </c>
      <c r="K566" s="3">
        <v>1050</v>
      </c>
      <c r="L566" s="3">
        <v>0.1</v>
      </c>
      <c r="M566" s="5">
        <v>52.453000000000003</v>
      </c>
      <c r="N566" s="5">
        <v>0.104</v>
      </c>
      <c r="O566" s="5">
        <v>26.111000000000001</v>
      </c>
      <c r="P566" s="5">
        <v>1.3149999999999999</v>
      </c>
      <c r="Q566" s="5">
        <v>2.9000000000000001E-2</v>
      </c>
      <c r="R566" s="5">
        <v>0.16300000000000001</v>
      </c>
      <c r="S566" s="5">
        <v>10.638</v>
      </c>
      <c r="T566" s="5">
        <v>5.1829999999999998</v>
      </c>
      <c r="U566" s="5">
        <v>0.16200000000000001</v>
      </c>
      <c r="V566" s="5">
        <v>0.02</v>
      </c>
      <c r="W566" s="5">
        <v>0</v>
      </c>
      <c r="X566" s="5">
        <v>96.178000000000011</v>
      </c>
      <c r="Y566" s="5">
        <v>0.52637767352658327</v>
      </c>
      <c r="Z566" s="5"/>
    </row>
    <row r="567" spans="1:26" x14ac:dyDescent="0.25">
      <c r="A567" s="3"/>
      <c r="B567" s="3" t="s">
        <v>30</v>
      </c>
      <c r="C567" s="3" t="s">
        <v>26</v>
      </c>
      <c r="D567" s="3" t="s">
        <v>149</v>
      </c>
      <c r="E567" s="3" t="s">
        <v>31</v>
      </c>
      <c r="F567" s="3" t="s">
        <v>180</v>
      </c>
      <c r="G567" s="3" t="s">
        <v>25</v>
      </c>
      <c r="H567" s="3" t="s">
        <v>35</v>
      </c>
      <c r="I567" s="3">
        <v>125</v>
      </c>
      <c r="J567" s="3">
        <v>1190</v>
      </c>
      <c r="K567" s="3">
        <v>1050</v>
      </c>
      <c r="L567" s="3">
        <v>0.1</v>
      </c>
      <c r="M567" s="5">
        <v>52.713999999999999</v>
      </c>
      <c r="N567" s="5">
        <v>0.10199999999999999</v>
      </c>
      <c r="O567" s="5">
        <v>25.484000000000002</v>
      </c>
      <c r="P567" s="5">
        <v>1.407</v>
      </c>
      <c r="Q567" s="5">
        <v>0</v>
      </c>
      <c r="R567" s="5">
        <v>0.24199999999999999</v>
      </c>
      <c r="S567" s="5">
        <v>10.417999999999999</v>
      </c>
      <c r="T567" s="5">
        <v>5.431</v>
      </c>
      <c r="U567" s="5">
        <v>0.20799999999999999</v>
      </c>
      <c r="V567" s="5">
        <v>0.02</v>
      </c>
      <c r="W567" s="5">
        <v>0</v>
      </c>
      <c r="X567" s="5">
        <v>96.025999999999982</v>
      </c>
      <c r="Y567" s="5">
        <v>0.50835967427953943</v>
      </c>
      <c r="Z567" s="5"/>
    </row>
    <row r="568" spans="1:26" x14ac:dyDescent="0.25">
      <c r="A568" s="3"/>
      <c r="B568" s="3" t="s">
        <v>30</v>
      </c>
      <c r="C568" s="3" t="s">
        <v>26</v>
      </c>
      <c r="D568" s="3" t="s">
        <v>149</v>
      </c>
      <c r="E568" s="3" t="s">
        <v>31</v>
      </c>
      <c r="F568" s="3" t="s">
        <v>180</v>
      </c>
      <c r="G568" s="3" t="s">
        <v>25</v>
      </c>
      <c r="H568" s="3" t="s">
        <v>36</v>
      </c>
      <c r="I568" s="3">
        <v>125</v>
      </c>
      <c r="J568" s="3">
        <v>1190</v>
      </c>
      <c r="K568" s="3">
        <v>1050</v>
      </c>
      <c r="L568" s="3">
        <v>0.1</v>
      </c>
      <c r="M568" s="5">
        <v>55.414000000000001</v>
      </c>
      <c r="N568" s="5">
        <v>0.121</v>
      </c>
      <c r="O568" s="5">
        <v>23.263000000000002</v>
      </c>
      <c r="P568" s="5">
        <v>1.321</v>
      </c>
      <c r="Q568" s="5">
        <v>3.0000000000000001E-3</v>
      </c>
      <c r="R568" s="5">
        <v>0.28000000000000003</v>
      </c>
      <c r="S568" s="5">
        <v>8.5399999999999991</v>
      </c>
      <c r="T568" s="5">
        <v>6.3710000000000004</v>
      </c>
      <c r="U568" s="5">
        <v>0.251</v>
      </c>
      <c r="V568" s="5">
        <v>0.03</v>
      </c>
      <c r="W568" s="5">
        <v>0</v>
      </c>
      <c r="X568" s="5">
        <v>95.594000000000008</v>
      </c>
      <c r="Y568" s="5">
        <v>0.41929448360953703</v>
      </c>
      <c r="Z568" s="5"/>
    </row>
    <row r="569" spans="1:26" x14ac:dyDescent="0.25">
      <c r="A569" s="3"/>
      <c r="B569" s="3" t="s">
        <v>30</v>
      </c>
      <c r="C569" s="3" t="s">
        <v>26</v>
      </c>
      <c r="D569" s="3" t="s">
        <v>149</v>
      </c>
      <c r="E569" s="3" t="s">
        <v>31</v>
      </c>
      <c r="F569" s="3" t="s">
        <v>180</v>
      </c>
      <c r="G569" s="3" t="s">
        <v>25</v>
      </c>
      <c r="H569" s="3" t="s">
        <v>154</v>
      </c>
      <c r="I569" s="3">
        <v>125</v>
      </c>
      <c r="J569" s="3">
        <v>1190</v>
      </c>
      <c r="K569" s="3">
        <v>1050</v>
      </c>
      <c r="L569" s="3">
        <v>0.1</v>
      </c>
      <c r="M569" s="5">
        <v>54.021999999999998</v>
      </c>
      <c r="N569" s="5">
        <v>6.0999999999999999E-2</v>
      </c>
      <c r="O569" s="5">
        <v>25.23</v>
      </c>
      <c r="P569" s="5">
        <v>1.165</v>
      </c>
      <c r="Q569" s="5">
        <v>3.4000000000000002E-2</v>
      </c>
      <c r="R569" s="5">
        <v>0.13300000000000001</v>
      </c>
      <c r="S569" s="5">
        <v>9.6150000000000002</v>
      </c>
      <c r="T569" s="5">
        <v>5.734</v>
      </c>
      <c r="U569" s="5">
        <v>0.19700000000000001</v>
      </c>
      <c r="V569" s="5">
        <v>0.03</v>
      </c>
      <c r="W569" s="5">
        <v>0</v>
      </c>
      <c r="X569" s="5">
        <v>96.221000000000004</v>
      </c>
      <c r="Y569" s="5">
        <v>0.47538849684141732</v>
      </c>
      <c r="Z569" s="5"/>
    </row>
    <row r="570" spans="1:26" x14ac:dyDescent="0.25">
      <c r="A570" s="3"/>
      <c r="B570" s="3" t="s">
        <v>30</v>
      </c>
      <c r="C570" s="3" t="s">
        <v>26</v>
      </c>
      <c r="D570" s="3" t="s">
        <v>149</v>
      </c>
      <c r="E570" s="3" t="s">
        <v>31</v>
      </c>
      <c r="F570" s="3" t="s">
        <v>180</v>
      </c>
      <c r="G570" s="3" t="s">
        <v>25</v>
      </c>
      <c r="H570" s="3" t="s">
        <v>105</v>
      </c>
      <c r="I570" s="3">
        <v>125</v>
      </c>
      <c r="J570" s="3">
        <v>1190</v>
      </c>
      <c r="K570" s="3">
        <v>1050</v>
      </c>
      <c r="L570" s="3">
        <v>0.1</v>
      </c>
      <c r="M570" s="5">
        <v>46.439</v>
      </c>
      <c r="N570" s="5">
        <v>1.6E-2</v>
      </c>
      <c r="O570" s="5">
        <v>31.338999999999999</v>
      </c>
      <c r="P570" s="5">
        <v>0.89600000000000002</v>
      </c>
      <c r="Q570" s="5">
        <v>2.1999999999999999E-2</v>
      </c>
      <c r="R570" s="5">
        <v>0.112</v>
      </c>
      <c r="S570" s="5">
        <v>15.815</v>
      </c>
      <c r="T570" s="5">
        <v>2.61</v>
      </c>
      <c r="U570" s="5">
        <v>5.1999999999999998E-2</v>
      </c>
      <c r="V570" s="5">
        <v>0</v>
      </c>
      <c r="W570" s="5">
        <v>0</v>
      </c>
      <c r="X570" s="5">
        <v>97.301000000000002</v>
      </c>
      <c r="Y570" s="5">
        <v>0.76772367918703388</v>
      </c>
      <c r="Z570" s="5"/>
    </row>
    <row r="571" spans="1:26" x14ac:dyDescent="0.25">
      <c r="A571" s="3"/>
      <c r="B571" s="3" t="s">
        <v>30</v>
      </c>
      <c r="C571" s="3" t="s">
        <v>26</v>
      </c>
      <c r="D571" s="3" t="s">
        <v>149</v>
      </c>
      <c r="E571" s="3" t="s">
        <v>31</v>
      </c>
      <c r="F571" s="3" t="s">
        <v>180</v>
      </c>
      <c r="G571" s="3" t="s">
        <v>25</v>
      </c>
      <c r="H571" s="3" t="s">
        <v>106</v>
      </c>
      <c r="I571" s="3">
        <v>125</v>
      </c>
      <c r="J571" s="3">
        <v>1190</v>
      </c>
      <c r="K571" s="3">
        <v>1050</v>
      </c>
      <c r="L571" s="3">
        <v>0.1</v>
      </c>
      <c r="M571" s="5">
        <v>53.085000000000001</v>
      </c>
      <c r="N571" s="5">
        <v>6.6000000000000003E-2</v>
      </c>
      <c r="O571" s="5">
        <v>26.568999999999999</v>
      </c>
      <c r="P571" s="5">
        <v>1.0740000000000001</v>
      </c>
      <c r="Q571" s="5">
        <v>0.06</v>
      </c>
      <c r="R571" s="5">
        <v>0.13300000000000001</v>
      </c>
      <c r="S571" s="5">
        <v>10.74</v>
      </c>
      <c r="T571" s="5">
        <v>5.3719999999999999</v>
      </c>
      <c r="U571" s="5">
        <v>0.155</v>
      </c>
      <c r="V571" s="5">
        <v>3.5000000000000003E-2</v>
      </c>
      <c r="W571" s="5">
        <v>1E-3</v>
      </c>
      <c r="X571" s="5">
        <v>97.289999999999992</v>
      </c>
      <c r="Y571" s="5">
        <v>0.52021032826782165</v>
      </c>
      <c r="Z571" s="5"/>
    </row>
    <row r="572" spans="1:26" x14ac:dyDescent="0.25">
      <c r="A572" s="3"/>
      <c r="B572" s="3" t="s">
        <v>30</v>
      </c>
      <c r="C572" s="3" t="s">
        <v>26</v>
      </c>
      <c r="D572" s="3" t="s">
        <v>149</v>
      </c>
      <c r="E572" s="3" t="s">
        <v>31</v>
      </c>
      <c r="F572" s="3" t="s">
        <v>180</v>
      </c>
      <c r="G572" s="3" t="s">
        <v>25</v>
      </c>
      <c r="H572" s="3" t="s">
        <v>39</v>
      </c>
      <c r="I572" s="3">
        <v>125</v>
      </c>
      <c r="J572" s="3">
        <v>1190</v>
      </c>
      <c r="K572" s="3">
        <v>1050</v>
      </c>
      <c r="L572" s="3">
        <v>0.1</v>
      </c>
      <c r="M572" s="5">
        <v>52.316000000000003</v>
      </c>
      <c r="N572" s="5">
        <v>6.3E-2</v>
      </c>
      <c r="O572" s="5">
        <v>26.966999999999999</v>
      </c>
      <c r="P572" s="5">
        <v>1.1499999999999999</v>
      </c>
      <c r="Q572" s="5">
        <v>3.0000000000000001E-3</v>
      </c>
      <c r="R572" s="5">
        <v>0.128</v>
      </c>
      <c r="S572" s="5">
        <v>11.199</v>
      </c>
      <c r="T572" s="5">
        <v>5.1239999999999997</v>
      </c>
      <c r="U572" s="5">
        <v>0.14799999999999999</v>
      </c>
      <c r="V572" s="5">
        <v>5.0000000000000001E-3</v>
      </c>
      <c r="W572" s="5">
        <v>5.2999999999999999E-2</v>
      </c>
      <c r="X572" s="5">
        <v>97.155999999999992</v>
      </c>
      <c r="Y572" s="5">
        <v>0.54239299315736111</v>
      </c>
      <c r="Z572" s="5"/>
    </row>
    <row r="573" spans="1:26" x14ac:dyDescent="0.25">
      <c r="A573" s="3"/>
      <c r="B573" s="3" t="s">
        <v>30</v>
      </c>
      <c r="C573" s="3" t="s">
        <v>26</v>
      </c>
      <c r="D573" s="3" t="s">
        <v>149</v>
      </c>
      <c r="E573" s="3" t="s">
        <v>31</v>
      </c>
      <c r="F573" s="3" t="s">
        <v>180</v>
      </c>
      <c r="G573" s="3" t="s">
        <v>25</v>
      </c>
      <c r="H573" s="3" t="s">
        <v>115</v>
      </c>
      <c r="I573" s="3">
        <v>125</v>
      </c>
      <c r="J573" s="3">
        <v>1190</v>
      </c>
      <c r="K573" s="3">
        <v>1050</v>
      </c>
      <c r="L573" s="3">
        <v>0.1</v>
      </c>
      <c r="M573" s="5">
        <v>44.564</v>
      </c>
      <c r="N573" s="5">
        <v>0</v>
      </c>
      <c r="O573" s="5">
        <v>32.704000000000001</v>
      </c>
      <c r="P573" s="5">
        <v>0.95899999999999996</v>
      </c>
      <c r="Q573" s="5">
        <v>3.1E-2</v>
      </c>
      <c r="R573" s="5">
        <v>9.7000000000000003E-2</v>
      </c>
      <c r="S573" s="5">
        <v>17.384</v>
      </c>
      <c r="T573" s="5">
        <v>1.86</v>
      </c>
      <c r="U573" s="5">
        <v>5.7000000000000002E-2</v>
      </c>
      <c r="V573" s="5">
        <v>0</v>
      </c>
      <c r="W573" s="5">
        <v>1.6E-2</v>
      </c>
      <c r="X573" s="5">
        <v>97.672000000000011</v>
      </c>
      <c r="Y573" s="5">
        <v>0.83506084716573581</v>
      </c>
      <c r="Z573" s="5"/>
    </row>
    <row r="574" spans="1:26" x14ac:dyDescent="0.25">
      <c r="A574" s="3"/>
      <c r="B574" s="3" t="s">
        <v>30</v>
      </c>
      <c r="C574" s="3" t="s">
        <v>26</v>
      </c>
      <c r="D574" s="3" t="s">
        <v>149</v>
      </c>
      <c r="E574" s="3" t="s">
        <v>31</v>
      </c>
      <c r="F574" s="3" t="s">
        <v>180</v>
      </c>
      <c r="G574" s="3" t="s">
        <v>25</v>
      </c>
      <c r="H574" s="3" t="s">
        <v>116</v>
      </c>
      <c r="I574" s="3">
        <v>125</v>
      </c>
      <c r="J574" s="3">
        <v>1190</v>
      </c>
      <c r="K574" s="3">
        <v>1050</v>
      </c>
      <c r="L574" s="3">
        <v>0.1</v>
      </c>
      <c r="M574" s="5">
        <v>53.914000000000001</v>
      </c>
      <c r="N574" s="5">
        <v>0.11899999999999999</v>
      </c>
      <c r="O574" s="5">
        <v>24.573</v>
      </c>
      <c r="P574" s="5">
        <v>1.4930000000000001</v>
      </c>
      <c r="Q574" s="5">
        <v>4.5999999999999999E-2</v>
      </c>
      <c r="R574" s="5">
        <v>0.30299999999999999</v>
      </c>
      <c r="S574" s="5">
        <v>9.423</v>
      </c>
      <c r="T574" s="5">
        <v>5.9139999999999997</v>
      </c>
      <c r="U574" s="5">
        <v>0.25</v>
      </c>
      <c r="V574" s="5">
        <v>0.02</v>
      </c>
      <c r="W574" s="5">
        <v>0</v>
      </c>
      <c r="X574" s="5">
        <v>96.054999999999993</v>
      </c>
      <c r="Y574" s="5">
        <v>0.46140538880799908</v>
      </c>
      <c r="Z574" s="5"/>
    </row>
    <row r="575" spans="1:26" x14ac:dyDescent="0.25">
      <c r="A575" s="3"/>
      <c r="B575" s="3" t="s">
        <v>30</v>
      </c>
      <c r="C575" s="3" t="s">
        <v>26</v>
      </c>
      <c r="D575" s="3" t="s">
        <v>149</v>
      </c>
      <c r="E575" s="3" t="s">
        <v>31</v>
      </c>
      <c r="F575" s="3" t="s">
        <v>180</v>
      </c>
      <c r="G575" s="3" t="s">
        <v>25</v>
      </c>
      <c r="H575" s="3" t="s">
        <v>155</v>
      </c>
      <c r="I575" s="3">
        <v>125</v>
      </c>
      <c r="J575" s="3">
        <v>1190</v>
      </c>
      <c r="K575" s="3">
        <v>1050</v>
      </c>
      <c r="L575" s="3">
        <v>0.1</v>
      </c>
      <c r="M575" s="5">
        <v>52.316000000000003</v>
      </c>
      <c r="N575" s="5">
        <v>8.3000000000000004E-2</v>
      </c>
      <c r="O575" s="5">
        <v>25.184000000000001</v>
      </c>
      <c r="P575" s="5">
        <v>1.3460000000000001</v>
      </c>
      <c r="Q575" s="5">
        <v>0</v>
      </c>
      <c r="R575" s="5">
        <v>0.152</v>
      </c>
      <c r="S575" s="5">
        <v>10.247</v>
      </c>
      <c r="T575" s="5">
        <v>5.4109999999999996</v>
      </c>
      <c r="U575" s="5">
        <v>0.246</v>
      </c>
      <c r="V575" s="5">
        <v>8.8999999999999996E-2</v>
      </c>
      <c r="W575" s="5">
        <v>0</v>
      </c>
      <c r="X575" s="5">
        <v>95.073999999999998</v>
      </c>
      <c r="Y575" s="5">
        <v>0.5039982907552345</v>
      </c>
      <c r="Z575" s="5"/>
    </row>
    <row r="576" spans="1:26" x14ac:dyDescent="0.25">
      <c r="A576" s="3"/>
      <c r="B576" s="3" t="s">
        <v>30</v>
      </c>
      <c r="C576" s="3" t="s">
        <v>26</v>
      </c>
      <c r="D576" s="3" t="s">
        <v>149</v>
      </c>
      <c r="E576" s="3" t="s">
        <v>31</v>
      </c>
      <c r="F576" s="3" t="s">
        <v>180</v>
      </c>
      <c r="G576" s="3" t="s">
        <v>25</v>
      </c>
      <c r="H576" s="3" t="s">
        <v>156</v>
      </c>
      <c r="I576" s="3">
        <v>125</v>
      </c>
      <c r="J576" s="3">
        <v>1190</v>
      </c>
      <c r="K576" s="3">
        <v>1050</v>
      </c>
      <c r="L576" s="3">
        <v>0.1</v>
      </c>
      <c r="M576" s="5">
        <v>53.651000000000003</v>
      </c>
      <c r="N576" s="5">
        <v>6.8000000000000005E-2</v>
      </c>
      <c r="O576" s="5">
        <v>25.402000000000001</v>
      </c>
      <c r="P576" s="5">
        <v>1.089</v>
      </c>
      <c r="Q576" s="5">
        <v>3.3000000000000002E-2</v>
      </c>
      <c r="R576" s="5">
        <v>0.13300000000000001</v>
      </c>
      <c r="S576" s="5">
        <v>9.7059999999999995</v>
      </c>
      <c r="T576" s="5">
        <v>5.5990000000000002</v>
      </c>
      <c r="U576" s="5">
        <v>0.17899999999999999</v>
      </c>
      <c r="V576" s="5">
        <v>0.05</v>
      </c>
      <c r="W576" s="5">
        <v>0</v>
      </c>
      <c r="X576" s="5">
        <v>95.910000000000011</v>
      </c>
      <c r="Y576" s="5">
        <v>0.48406947382850862</v>
      </c>
      <c r="Z576" s="5"/>
    </row>
    <row r="577" spans="1:26" x14ac:dyDescent="0.25">
      <c r="A577" s="3"/>
      <c r="B577" s="3" t="s">
        <v>30</v>
      </c>
      <c r="C577" s="3" t="s">
        <v>26</v>
      </c>
      <c r="D577" s="3" t="s">
        <v>149</v>
      </c>
      <c r="E577" s="3" t="s">
        <v>31</v>
      </c>
      <c r="F577" s="3" t="s">
        <v>180</v>
      </c>
      <c r="G577" s="3" t="s">
        <v>25</v>
      </c>
      <c r="H577" s="3" t="s">
        <v>43</v>
      </c>
      <c r="I577" s="3">
        <v>125</v>
      </c>
      <c r="J577" s="3">
        <v>1190</v>
      </c>
      <c r="K577" s="3">
        <v>1050</v>
      </c>
      <c r="L577" s="3">
        <v>0.1</v>
      </c>
      <c r="M577" s="5">
        <v>54.691000000000003</v>
      </c>
      <c r="N577" s="5">
        <v>9.6000000000000002E-2</v>
      </c>
      <c r="O577" s="5">
        <v>24.916</v>
      </c>
      <c r="P577" s="5">
        <v>1.17</v>
      </c>
      <c r="Q577" s="5">
        <v>0</v>
      </c>
      <c r="R577" s="5">
        <v>0.17699999999999999</v>
      </c>
      <c r="S577" s="5">
        <v>9.1189999999999998</v>
      </c>
      <c r="T577" s="5">
        <v>5.6959999999999997</v>
      </c>
      <c r="U577" s="5">
        <v>0.16900000000000001</v>
      </c>
      <c r="V577" s="5">
        <v>4.4999999999999998E-2</v>
      </c>
      <c r="W577" s="5">
        <v>0</v>
      </c>
      <c r="X577" s="5">
        <v>96.079000000000008</v>
      </c>
      <c r="Y577" s="5">
        <v>0.46460414900957264</v>
      </c>
      <c r="Z577" s="5"/>
    </row>
    <row r="578" spans="1:26" x14ac:dyDescent="0.25">
      <c r="A578" s="3"/>
      <c r="B578" s="3" t="s">
        <v>22</v>
      </c>
      <c r="C578" s="3" t="s">
        <v>23</v>
      </c>
      <c r="D578" s="3"/>
      <c r="E578" s="3" t="s">
        <v>31</v>
      </c>
      <c r="F578" s="3" t="s">
        <v>180</v>
      </c>
      <c r="G578" s="3" t="s">
        <v>25</v>
      </c>
      <c r="H578" s="3" t="s">
        <v>44</v>
      </c>
      <c r="I578" s="3">
        <v>125</v>
      </c>
      <c r="J578" s="3">
        <v>1190</v>
      </c>
      <c r="K578" s="3">
        <v>1050</v>
      </c>
      <c r="L578" s="3">
        <v>0.1</v>
      </c>
      <c r="M578" s="5">
        <v>56.948888888888895</v>
      </c>
      <c r="N578" s="5">
        <v>0.15888888888888889</v>
      </c>
      <c r="O578" s="5">
        <v>26.466666666666665</v>
      </c>
      <c r="P578" s="5">
        <v>1.6733333333333333</v>
      </c>
      <c r="Q578" s="5">
        <v>0.01</v>
      </c>
      <c r="R578" s="5">
        <v>0.18222222222222226</v>
      </c>
      <c r="S578" s="5">
        <v>9.1722222222222225</v>
      </c>
      <c r="T578" s="5">
        <v>5.4888888888888889</v>
      </c>
      <c r="U578" s="5">
        <v>0.23444444444444446</v>
      </c>
      <c r="V578" s="5">
        <v>0</v>
      </c>
      <c r="W578" s="5">
        <v>0</v>
      </c>
      <c r="X578" s="5">
        <v>100.33555555555557</v>
      </c>
      <c r="Y578" s="5">
        <v>0.47318946101286002</v>
      </c>
      <c r="Z578" s="5"/>
    </row>
    <row r="579" spans="1:26" x14ac:dyDescent="0.25">
      <c r="A579" s="3"/>
      <c r="B579" s="3" t="s">
        <v>22</v>
      </c>
      <c r="C579" s="3" t="s">
        <v>23</v>
      </c>
      <c r="D579" s="3"/>
      <c r="E579" s="3" t="s">
        <v>31</v>
      </c>
      <c r="F579" s="3" t="s">
        <v>180</v>
      </c>
      <c r="G579" s="3" t="s">
        <v>25</v>
      </c>
      <c r="H579" s="3" t="s">
        <v>44</v>
      </c>
      <c r="I579" s="3">
        <v>125</v>
      </c>
      <c r="J579" s="3">
        <v>1190</v>
      </c>
      <c r="K579" s="3">
        <v>1050</v>
      </c>
      <c r="L579" s="3">
        <v>0.1</v>
      </c>
      <c r="M579" s="5">
        <v>57.608888888888892</v>
      </c>
      <c r="N579" s="5">
        <v>0.17888888888888888</v>
      </c>
      <c r="O579" s="5">
        <v>25.916666666666664</v>
      </c>
      <c r="P579" s="5">
        <v>1.8033333333333332</v>
      </c>
      <c r="Q579" s="5">
        <v>0.01</v>
      </c>
      <c r="R579" s="5">
        <v>0.20222222222222225</v>
      </c>
      <c r="S579" s="5">
        <v>8.6122222222222238</v>
      </c>
      <c r="T579" s="5">
        <v>5.7088888888888887</v>
      </c>
      <c r="U579" s="5">
        <v>0.26444444444444448</v>
      </c>
      <c r="V579" s="5">
        <v>0.03</v>
      </c>
      <c r="W579" s="5">
        <v>0</v>
      </c>
      <c r="X579" s="5">
        <v>100.33555555555557</v>
      </c>
      <c r="Y579" s="5">
        <v>0.4472104792785826</v>
      </c>
      <c r="Z579" s="5"/>
    </row>
    <row r="580" spans="1:26" x14ac:dyDescent="0.25">
      <c r="A580" s="3"/>
      <c r="B580" s="3" t="s">
        <v>22</v>
      </c>
      <c r="C580" s="3" t="s">
        <v>23</v>
      </c>
      <c r="D580" s="3"/>
      <c r="E580" s="3" t="s">
        <v>31</v>
      </c>
      <c r="F580" s="3" t="s">
        <v>180</v>
      </c>
      <c r="G580" s="3" t="s">
        <v>25</v>
      </c>
      <c r="H580" s="3" t="s">
        <v>44</v>
      </c>
      <c r="I580" s="3">
        <v>125</v>
      </c>
      <c r="J580" s="3">
        <v>1190</v>
      </c>
      <c r="K580" s="3">
        <v>1050</v>
      </c>
      <c r="L580" s="3">
        <v>0.1</v>
      </c>
      <c r="M580" s="5">
        <v>57.158888888888889</v>
      </c>
      <c r="N580" s="5">
        <v>0.16888888888888889</v>
      </c>
      <c r="O580" s="5">
        <v>26.416666666666664</v>
      </c>
      <c r="P580" s="5">
        <v>1.7633333333333332</v>
      </c>
      <c r="Q580" s="5">
        <v>0.03</v>
      </c>
      <c r="R580" s="5">
        <v>0.21222222222222226</v>
      </c>
      <c r="S580" s="5">
        <v>9.232222222222223</v>
      </c>
      <c r="T580" s="5">
        <v>5.1388888888888893</v>
      </c>
      <c r="U580" s="5">
        <v>0.24444444444444446</v>
      </c>
      <c r="V580" s="5">
        <v>0.04</v>
      </c>
      <c r="W580" s="5">
        <v>0</v>
      </c>
      <c r="X580" s="5">
        <v>100.40555555555555</v>
      </c>
      <c r="Y580" s="5">
        <v>0.49049156045522002</v>
      </c>
      <c r="Z580" s="5"/>
    </row>
    <row r="581" spans="1:26" x14ac:dyDescent="0.25">
      <c r="A581" s="3"/>
      <c r="B581" s="3" t="s">
        <v>22</v>
      </c>
      <c r="C581" s="3" t="s">
        <v>23</v>
      </c>
      <c r="D581" s="3"/>
      <c r="E581" s="3" t="s">
        <v>31</v>
      </c>
      <c r="F581" s="3" t="s">
        <v>180</v>
      </c>
      <c r="G581" s="3" t="s">
        <v>25</v>
      </c>
      <c r="H581" s="3" t="s">
        <v>74</v>
      </c>
      <c r="I581" s="3">
        <v>125</v>
      </c>
      <c r="J581" s="3">
        <v>1190</v>
      </c>
      <c r="K581" s="3">
        <v>1050</v>
      </c>
      <c r="L581" s="3">
        <v>0.1</v>
      </c>
      <c r="M581" s="5">
        <v>54.68888888888889</v>
      </c>
      <c r="N581" s="5">
        <v>0.28888888888888892</v>
      </c>
      <c r="O581" s="5">
        <v>27.366666666666667</v>
      </c>
      <c r="P581" s="5">
        <v>2.1833333333333336</v>
      </c>
      <c r="Q581" s="5">
        <v>0.04</v>
      </c>
      <c r="R581" s="5">
        <v>0.43222222222222229</v>
      </c>
      <c r="S581" s="5">
        <v>10.682222222222222</v>
      </c>
      <c r="T581" s="5">
        <v>4.3488888888888892</v>
      </c>
      <c r="U581" s="5">
        <v>0.2844444444444445</v>
      </c>
      <c r="V581" s="5">
        <v>0.04</v>
      </c>
      <c r="W581" s="5">
        <v>0</v>
      </c>
      <c r="X581" s="5">
        <v>100.35555555555558</v>
      </c>
      <c r="Y581" s="5">
        <v>0.5654822774261048</v>
      </c>
      <c r="Z581" s="5"/>
    </row>
    <row r="582" spans="1:26" x14ac:dyDescent="0.25">
      <c r="A582" s="3"/>
      <c r="B582" s="73" t="s">
        <v>22</v>
      </c>
      <c r="C582" s="73" t="s">
        <v>23</v>
      </c>
      <c r="D582" s="73"/>
      <c r="E582" s="73" t="s">
        <v>31</v>
      </c>
      <c r="F582" s="73" t="s">
        <v>180</v>
      </c>
      <c r="G582" s="73" t="s">
        <v>25</v>
      </c>
      <c r="H582" s="73" t="s">
        <v>75</v>
      </c>
      <c r="I582" s="73">
        <v>125</v>
      </c>
      <c r="J582" s="73">
        <v>1190</v>
      </c>
      <c r="K582" s="73">
        <v>1050</v>
      </c>
      <c r="L582" s="73">
        <v>0.1</v>
      </c>
      <c r="M582" s="81">
        <v>59.50888888888889</v>
      </c>
      <c r="N582" s="81">
        <v>1.848888888888889</v>
      </c>
      <c r="O582" s="81">
        <v>13.536666666666665</v>
      </c>
      <c r="P582" s="82">
        <v>12.333333333333332</v>
      </c>
      <c r="Q582" s="81">
        <v>0.27</v>
      </c>
      <c r="R582" s="82">
        <v>4.1022222222222222</v>
      </c>
      <c r="S582" s="81">
        <v>4.8722222222222236</v>
      </c>
      <c r="T582" s="81">
        <v>2.298888888888889</v>
      </c>
      <c r="U582" s="81">
        <v>1.2544444444444445</v>
      </c>
      <c r="V582" s="81">
        <v>0.31</v>
      </c>
      <c r="W582" s="81">
        <v>0</v>
      </c>
      <c r="X582" s="81">
        <v>100.33555555555554</v>
      </c>
      <c r="Y582" s="81">
        <v>0.46288341222471957</v>
      </c>
      <c r="Z582" s="5"/>
    </row>
    <row r="583" spans="1:26" x14ac:dyDescent="0.25">
      <c r="A583" s="3"/>
      <c r="B583" s="3" t="s">
        <v>22</v>
      </c>
      <c r="C583" s="3" t="s">
        <v>23</v>
      </c>
      <c r="D583" s="3"/>
      <c r="E583" s="3" t="s">
        <v>31</v>
      </c>
      <c r="F583" s="3" t="s">
        <v>180</v>
      </c>
      <c r="G583" s="3" t="s">
        <v>25</v>
      </c>
      <c r="H583" s="3" t="s">
        <v>75</v>
      </c>
      <c r="I583" s="3">
        <v>125</v>
      </c>
      <c r="J583" s="3">
        <v>1190</v>
      </c>
      <c r="K583" s="3">
        <v>1050</v>
      </c>
      <c r="L583" s="3">
        <v>0.1</v>
      </c>
      <c r="M583" s="5">
        <v>58.318888888888893</v>
      </c>
      <c r="N583" s="5">
        <v>0.18888888888888888</v>
      </c>
      <c r="O583" s="5">
        <v>25.616666666666667</v>
      </c>
      <c r="P583" s="5">
        <v>1.6533333333333333</v>
      </c>
      <c r="Q583" s="5">
        <v>0.03</v>
      </c>
      <c r="R583" s="5">
        <v>0.20222222222222225</v>
      </c>
      <c r="S583" s="5">
        <v>8.2722222222222239</v>
      </c>
      <c r="T583" s="5">
        <v>5.7088888888888887</v>
      </c>
      <c r="U583" s="5">
        <v>0.2844444444444445</v>
      </c>
      <c r="V583" s="5">
        <v>0.05</v>
      </c>
      <c r="W583" s="5">
        <v>0</v>
      </c>
      <c r="X583" s="5">
        <v>100.32555555555557</v>
      </c>
      <c r="Y583" s="5">
        <v>0.43672565309837219</v>
      </c>
      <c r="Z583" s="5"/>
    </row>
    <row r="584" spans="1:26" x14ac:dyDescent="0.25">
      <c r="A584" s="3"/>
      <c r="B584" s="73" t="s">
        <v>22</v>
      </c>
      <c r="C584" s="73" t="s">
        <v>23</v>
      </c>
      <c r="D584" s="73"/>
      <c r="E584" s="73" t="s">
        <v>31</v>
      </c>
      <c r="F584" s="73" t="s">
        <v>180</v>
      </c>
      <c r="G584" s="73" t="s">
        <v>25</v>
      </c>
      <c r="H584" s="73" t="s">
        <v>76</v>
      </c>
      <c r="I584" s="73">
        <v>125</v>
      </c>
      <c r="J584" s="73">
        <v>1190</v>
      </c>
      <c r="K584" s="73">
        <v>1050</v>
      </c>
      <c r="L584" s="73">
        <v>0.1</v>
      </c>
      <c r="M584" s="81">
        <v>57.93888888888889</v>
      </c>
      <c r="N584" s="81">
        <v>1.4688888888888889</v>
      </c>
      <c r="O584" s="81">
        <v>16.966666666666665</v>
      </c>
      <c r="P584" s="82">
        <v>9.9633333333333329</v>
      </c>
      <c r="Q584" s="81">
        <v>0.21000000000000002</v>
      </c>
      <c r="R584" s="82">
        <v>3.1022222222222222</v>
      </c>
      <c r="S584" s="81">
        <v>5.5622222222222231</v>
      </c>
      <c r="T584" s="81">
        <v>3.858888888888889</v>
      </c>
      <c r="U584" s="81">
        <v>0.97444444444444445</v>
      </c>
      <c r="V584" s="81">
        <v>0.27</v>
      </c>
      <c r="W584" s="81">
        <v>0</v>
      </c>
      <c r="X584" s="81">
        <v>100.31555555555555</v>
      </c>
      <c r="Y584" s="81">
        <v>0.40584360274312398</v>
      </c>
      <c r="Z584" s="5"/>
    </row>
    <row r="585" spans="1:26" x14ac:dyDescent="0.25">
      <c r="A585" s="3"/>
      <c r="B585" s="3" t="s">
        <v>22</v>
      </c>
      <c r="C585" s="3" t="s">
        <v>23</v>
      </c>
      <c r="D585" s="3"/>
      <c r="E585" s="3" t="s">
        <v>31</v>
      </c>
      <c r="F585" s="3" t="s">
        <v>180</v>
      </c>
      <c r="G585" s="3" t="s">
        <v>25</v>
      </c>
      <c r="H585" s="3" t="s">
        <v>157</v>
      </c>
      <c r="I585" s="3">
        <v>125</v>
      </c>
      <c r="J585" s="3">
        <v>1190</v>
      </c>
      <c r="K585" s="3">
        <v>1050</v>
      </c>
      <c r="L585" s="3">
        <v>0.1</v>
      </c>
      <c r="M585" s="5">
        <v>59.818888888888893</v>
      </c>
      <c r="N585" s="5">
        <v>0.31888888888888889</v>
      </c>
      <c r="O585" s="5">
        <v>23.876666666666665</v>
      </c>
      <c r="P585" s="5">
        <v>2.4233333333333333</v>
      </c>
      <c r="Q585" s="5">
        <v>0.03</v>
      </c>
      <c r="R585" s="5">
        <v>0.37222222222222223</v>
      </c>
      <c r="S585" s="5">
        <v>6.982222222222223</v>
      </c>
      <c r="T585" s="5">
        <v>6.028888888888889</v>
      </c>
      <c r="U585" s="5">
        <v>0.42444444444444446</v>
      </c>
      <c r="V585" s="5">
        <v>0.04</v>
      </c>
      <c r="W585" s="5">
        <v>0</v>
      </c>
      <c r="X585" s="5">
        <v>100.31555555555556</v>
      </c>
      <c r="Y585" s="5">
        <v>0.37952610014035237</v>
      </c>
      <c r="Z585" s="5"/>
    </row>
    <row r="586" spans="1:26" x14ac:dyDescent="0.25">
      <c r="A586" s="3"/>
      <c r="B586" s="3" t="s">
        <v>22</v>
      </c>
      <c r="C586" s="3" t="s">
        <v>23</v>
      </c>
      <c r="D586" s="3"/>
      <c r="E586" s="3" t="s">
        <v>31</v>
      </c>
      <c r="F586" s="3" t="s">
        <v>180</v>
      </c>
      <c r="G586" s="3" t="s">
        <v>25</v>
      </c>
      <c r="H586" s="3" t="s">
        <v>97</v>
      </c>
      <c r="I586" s="3">
        <v>125</v>
      </c>
      <c r="J586" s="3">
        <v>1190</v>
      </c>
      <c r="K586" s="3">
        <v>1050</v>
      </c>
      <c r="L586" s="3">
        <v>0.1</v>
      </c>
      <c r="M586" s="5">
        <v>58.408888888888889</v>
      </c>
      <c r="N586" s="5">
        <v>0.21888888888888888</v>
      </c>
      <c r="O586" s="5">
        <v>25.166666666666664</v>
      </c>
      <c r="P586" s="5">
        <v>2.0933333333333333</v>
      </c>
      <c r="Q586" s="5">
        <v>0.03</v>
      </c>
      <c r="R586" s="5">
        <v>0.34222222222222221</v>
      </c>
      <c r="S586" s="5">
        <v>8.352222222222224</v>
      </c>
      <c r="T586" s="5">
        <v>5.3888888888888893</v>
      </c>
      <c r="U586" s="5">
        <v>0.31444444444444447</v>
      </c>
      <c r="V586" s="5">
        <v>0.05</v>
      </c>
      <c r="W586" s="5">
        <v>0</v>
      </c>
      <c r="X586" s="5">
        <v>100.36555555555556</v>
      </c>
      <c r="Y586" s="5">
        <v>0.45200598718134416</v>
      </c>
      <c r="Z586" s="5"/>
    </row>
    <row r="587" spans="1:26" x14ac:dyDescent="0.25">
      <c r="A587" s="3"/>
      <c r="B587" s="3" t="s">
        <v>22</v>
      </c>
      <c r="C587" s="3" t="s">
        <v>23</v>
      </c>
      <c r="D587" s="3"/>
      <c r="E587" s="3" t="s">
        <v>31</v>
      </c>
      <c r="F587" s="3" t="s">
        <v>180</v>
      </c>
      <c r="G587" s="3" t="s">
        <v>25</v>
      </c>
      <c r="H587" s="3" t="s">
        <v>45</v>
      </c>
      <c r="I587" s="3">
        <v>125</v>
      </c>
      <c r="J587" s="3">
        <v>1190</v>
      </c>
      <c r="K587" s="3">
        <v>1050</v>
      </c>
      <c r="L587" s="3">
        <v>0.1</v>
      </c>
      <c r="M587" s="5">
        <v>59.098888888888894</v>
      </c>
      <c r="N587" s="5">
        <v>0.18888888888888888</v>
      </c>
      <c r="O587" s="5">
        <v>24.796666666666667</v>
      </c>
      <c r="P587" s="5">
        <v>1.9033333333333333</v>
      </c>
      <c r="Q587" s="5">
        <v>0.01</v>
      </c>
      <c r="R587" s="5">
        <v>0.25222222222222224</v>
      </c>
      <c r="S587" s="5">
        <v>7.5622222222222231</v>
      </c>
      <c r="T587" s="5">
        <v>6.1788888888888893</v>
      </c>
      <c r="U587" s="5">
        <v>1.2544444444444445</v>
      </c>
      <c r="V587" s="5">
        <v>0.23</v>
      </c>
      <c r="W587" s="5">
        <v>0</v>
      </c>
      <c r="X587" s="5">
        <v>101.47555555555556</v>
      </c>
      <c r="Y587" s="5">
        <v>0.37368495877657015</v>
      </c>
      <c r="Z587" s="5"/>
    </row>
    <row r="588" spans="1:26" x14ac:dyDescent="0.25">
      <c r="A588" s="3"/>
      <c r="B588" s="3" t="s">
        <v>22</v>
      </c>
      <c r="C588" s="3" t="s">
        <v>23</v>
      </c>
      <c r="D588" s="3"/>
      <c r="E588" s="3" t="s">
        <v>31</v>
      </c>
      <c r="F588" s="3" t="s">
        <v>180</v>
      </c>
      <c r="G588" s="3" t="s">
        <v>25</v>
      </c>
      <c r="H588" s="3" t="s">
        <v>45</v>
      </c>
      <c r="I588" s="3">
        <v>125</v>
      </c>
      <c r="J588" s="3">
        <v>1190</v>
      </c>
      <c r="K588" s="3">
        <v>1050</v>
      </c>
      <c r="L588" s="3">
        <v>0.1</v>
      </c>
      <c r="M588" s="5">
        <v>59.408888888888889</v>
      </c>
      <c r="N588" s="5">
        <v>0.7188888888888888</v>
      </c>
      <c r="O588" s="5">
        <v>21.206666666666667</v>
      </c>
      <c r="P588" s="5">
        <v>4.7733333333333334</v>
      </c>
      <c r="Q588" s="5">
        <v>6.9999999999999993E-2</v>
      </c>
      <c r="R588" s="5">
        <v>1.2822222222222224</v>
      </c>
      <c r="S588" s="5">
        <v>7.1022222222222231</v>
      </c>
      <c r="T588" s="5">
        <v>5.1288888888888886</v>
      </c>
      <c r="U588" s="5">
        <v>0.56444444444444453</v>
      </c>
      <c r="V588" s="5">
        <v>0.1</v>
      </c>
      <c r="W588" s="5">
        <v>0</v>
      </c>
      <c r="X588" s="5">
        <v>100.35555555555555</v>
      </c>
      <c r="Y588" s="5">
        <v>0.4164231153784243</v>
      </c>
      <c r="Z588" s="5"/>
    </row>
    <row r="589" spans="1:26" x14ac:dyDescent="0.25">
      <c r="A589" s="3"/>
      <c r="B589" s="3" t="s">
        <v>22</v>
      </c>
      <c r="C589" s="3" t="s">
        <v>23</v>
      </c>
      <c r="D589" s="3"/>
      <c r="E589" s="3" t="s">
        <v>31</v>
      </c>
      <c r="F589" s="3" t="s">
        <v>180</v>
      </c>
      <c r="G589" s="3" t="s">
        <v>25</v>
      </c>
      <c r="H589" s="3" t="s">
        <v>45</v>
      </c>
      <c r="I589" s="3">
        <v>125</v>
      </c>
      <c r="J589" s="3">
        <v>1190</v>
      </c>
      <c r="K589" s="3">
        <v>1050</v>
      </c>
      <c r="L589" s="3">
        <v>0.1</v>
      </c>
      <c r="M589" s="5">
        <v>59.378888888888895</v>
      </c>
      <c r="N589" s="5">
        <v>0.69888888888888889</v>
      </c>
      <c r="O589" s="5">
        <v>21.386666666666667</v>
      </c>
      <c r="P589" s="5">
        <v>4.5133333333333336</v>
      </c>
      <c r="Q589" s="5">
        <v>0.09</v>
      </c>
      <c r="R589" s="5">
        <v>1.1622222222222223</v>
      </c>
      <c r="S589" s="5">
        <v>6.8922222222222231</v>
      </c>
      <c r="T589" s="5">
        <v>5.568888888888889</v>
      </c>
      <c r="U589" s="5">
        <v>0.56444444444444453</v>
      </c>
      <c r="V589" s="5">
        <v>0.09</v>
      </c>
      <c r="W589" s="5">
        <v>0</v>
      </c>
      <c r="X589" s="5">
        <v>100.34555555555558</v>
      </c>
      <c r="Y589" s="5">
        <v>0.39068214920873207</v>
      </c>
      <c r="Z589" s="5"/>
    </row>
    <row r="590" spans="1:26" x14ac:dyDescent="0.25">
      <c r="A590" s="3"/>
      <c r="B590" s="3" t="s">
        <v>22</v>
      </c>
      <c r="C590" s="3" t="s">
        <v>23</v>
      </c>
      <c r="D590" s="3"/>
      <c r="E590" s="3" t="s">
        <v>31</v>
      </c>
      <c r="F590" s="3" t="s">
        <v>180</v>
      </c>
      <c r="G590" s="3" t="s">
        <v>25</v>
      </c>
      <c r="H590" s="3" t="s">
        <v>46</v>
      </c>
      <c r="I590" s="3">
        <v>125</v>
      </c>
      <c r="J590" s="3">
        <v>1190</v>
      </c>
      <c r="K590" s="3">
        <v>1050</v>
      </c>
      <c r="L590" s="3">
        <v>0.1</v>
      </c>
      <c r="M590" s="5">
        <v>58.078888888888891</v>
      </c>
      <c r="N590" s="5">
        <v>0.20888888888888887</v>
      </c>
      <c r="O590" s="5">
        <v>25.646666666666665</v>
      </c>
      <c r="P590" s="5">
        <v>1.8833333333333333</v>
      </c>
      <c r="Q590" s="5">
        <v>0.01</v>
      </c>
      <c r="R590" s="5">
        <v>0.22222222222222227</v>
      </c>
      <c r="S590" s="5">
        <v>8.1922222222222238</v>
      </c>
      <c r="T590" s="5">
        <v>5.8288888888888888</v>
      </c>
      <c r="U590" s="5">
        <v>0.2844444444444445</v>
      </c>
      <c r="V590" s="5">
        <v>0.03</v>
      </c>
      <c r="W590" s="5">
        <v>0</v>
      </c>
      <c r="X590" s="5">
        <v>100.38555555555557</v>
      </c>
      <c r="Y590" s="5">
        <v>0.4293930651507249</v>
      </c>
      <c r="Z590" s="5"/>
    </row>
    <row r="591" spans="1:26" x14ac:dyDescent="0.25">
      <c r="A591" s="3"/>
      <c r="B591" s="3"/>
      <c r="C591" s="3"/>
      <c r="D591" s="3"/>
      <c r="E591" s="3"/>
      <c r="F591" s="16" t="s">
        <v>27</v>
      </c>
      <c r="H591" s="16" t="s">
        <v>23</v>
      </c>
      <c r="I591" s="16"/>
      <c r="J591" s="16"/>
      <c r="K591" s="16"/>
      <c r="L591" s="16"/>
      <c r="M591" s="6">
        <f>AVERAGE(M578:M581,M583,M585:M590)</f>
        <v>58.083434343434334</v>
      </c>
      <c r="N591" s="6">
        <f t="shared" ref="N591:Y591" si="14">AVERAGE(N578:N581,N583,N585:N590)</f>
        <v>0.30343434343434339</v>
      </c>
      <c r="O591" s="6">
        <f t="shared" si="14"/>
        <v>24.896666666666668</v>
      </c>
      <c r="P591" s="6">
        <f t="shared" si="14"/>
        <v>2.4242424242424248</v>
      </c>
      <c r="Q591" s="6">
        <f t="shared" si="14"/>
        <v>3.2727272727272723E-2</v>
      </c>
      <c r="R591" s="6">
        <f t="shared" si="14"/>
        <v>0.44222222222222229</v>
      </c>
      <c r="S591" s="6">
        <f t="shared" si="14"/>
        <v>8.277676767676768</v>
      </c>
      <c r="T591" s="6">
        <f t="shared" si="14"/>
        <v>5.5016161616161616</v>
      </c>
      <c r="U591" s="6">
        <f t="shared" si="14"/>
        <v>0.42898989898989903</v>
      </c>
      <c r="V591" s="6">
        <f t="shared" si="14"/>
        <v>6.3636363636363644E-2</v>
      </c>
      <c r="W591" s="6">
        <f t="shared" si="14"/>
        <v>0</v>
      </c>
      <c r="X591" s="6"/>
      <c r="Y591" s="6">
        <f t="shared" si="14"/>
        <v>0.44134680064611709</v>
      </c>
      <c r="Z591" s="5"/>
    </row>
    <row r="592" spans="1:26" x14ac:dyDescent="0.25">
      <c r="A592" s="3"/>
      <c r="B592" s="3"/>
      <c r="C592" s="3"/>
      <c r="D592" s="3"/>
      <c r="E592" s="3"/>
      <c r="F592" s="25" t="s">
        <v>28</v>
      </c>
      <c r="H592" s="25" t="s">
        <v>23</v>
      </c>
      <c r="I592" s="25"/>
      <c r="J592" s="25"/>
      <c r="K592" s="25"/>
      <c r="L592" s="25"/>
      <c r="M592" s="7">
        <f>STDEV(M578:M581,M583,M585:M590)</f>
        <v>1.4672924973321695</v>
      </c>
      <c r="N592" s="7">
        <f t="shared" ref="N592:Y592" si="15">STDEV(N578:N581,N583,N585:N590)</f>
        <v>0.20646373223225609</v>
      </c>
      <c r="O592" s="7">
        <f t="shared" si="15"/>
        <v>2.0014244927051328</v>
      </c>
      <c r="P592" s="7">
        <f t="shared" si="15"/>
        <v>1.1222517947898722</v>
      </c>
      <c r="Q592" s="7">
        <f t="shared" si="15"/>
        <v>2.6111648393354673E-2</v>
      </c>
      <c r="R592" s="7">
        <f t="shared" si="15"/>
        <v>0.39486706623875328</v>
      </c>
      <c r="S592" s="7">
        <f t="shared" si="15"/>
        <v>1.1449573235397383</v>
      </c>
      <c r="T592" s="7">
        <f t="shared" si="15"/>
        <v>0.50462046944393579</v>
      </c>
      <c r="U592" s="7">
        <f t="shared" si="15"/>
        <v>0.29880976009373045</v>
      </c>
      <c r="V592" s="7">
        <f t="shared" si="15"/>
        <v>6.1688366370447383E-2</v>
      </c>
      <c r="W592" s="7">
        <f t="shared" si="15"/>
        <v>0</v>
      </c>
      <c r="X592" s="7"/>
      <c r="Y592" s="7">
        <f t="shared" si="15"/>
        <v>5.5442806261739613E-2</v>
      </c>
      <c r="Z592" s="5"/>
    </row>
    <row r="593" spans="1:26" x14ac:dyDescent="0.25">
      <c r="A593" s="3"/>
      <c r="B593" s="3"/>
      <c r="C593" s="3"/>
      <c r="D593" s="3"/>
      <c r="E593" s="3"/>
      <c r="F593" s="16" t="s">
        <v>27</v>
      </c>
      <c r="H593" s="16" t="s">
        <v>26</v>
      </c>
      <c r="I593" s="16"/>
      <c r="J593" s="16"/>
      <c r="K593" s="16"/>
      <c r="L593" s="16"/>
      <c r="M593" s="6">
        <v>53.322636363636363</v>
      </c>
      <c r="N593" s="6">
        <v>8.9999999999999983E-2</v>
      </c>
      <c r="O593" s="6">
        <v>25.457727272727276</v>
      </c>
      <c r="P593" s="6">
        <v>1.2470000000000001</v>
      </c>
      <c r="Q593" s="6">
        <v>1.8909090909090907E-2</v>
      </c>
      <c r="R593" s="6">
        <v>0.18499999999999997</v>
      </c>
      <c r="S593" s="6">
        <v>10.077636363636366</v>
      </c>
      <c r="T593" s="6">
        <v>5.5410909090909106</v>
      </c>
      <c r="U593" s="6">
        <v>0.19354545454545455</v>
      </c>
      <c r="V593" s="6">
        <v>3.1272727272727271E-2</v>
      </c>
      <c r="W593" s="6">
        <v>4.909090909090909E-3</v>
      </c>
      <c r="X593" s="6"/>
      <c r="Y593" s="6">
        <v>0.49532253076000193</v>
      </c>
      <c r="Z593" s="5"/>
    </row>
    <row r="594" spans="1:26" x14ac:dyDescent="0.25">
      <c r="A594" s="3"/>
      <c r="B594" s="3"/>
      <c r="C594" s="3"/>
      <c r="D594" s="3"/>
      <c r="E594" s="3"/>
      <c r="F594" s="25" t="s">
        <v>28</v>
      </c>
      <c r="H594" s="25" t="s">
        <v>26</v>
      </c>
      <c r="I594" s="25"/>
      <c r="J594" s="25"/>
      <c r="K594" s="25"/>
      <c r="L594" s="25"/>
      <c r="M594" s="7">
        <v>1.1056307044151112</v>
      </c>
      <c r="N594" s="7">
        <v>2.2684796670898417E-2</v>
      </c>
      <c r="O594" s="7">
        <v>1.0360781911524903</v>
      </c>
      <c r="P594" s="7">
        <v>0.1365913613666685</v>
      </c>
      <c r="Q594" s="7">
        <v>2.2106354495730611E-2</v>
      </c>
      <c r="R594" s="7">
        <v>6.2635453219402948E-2</v>
      </c>
      <c r="S594" s="7">
        <v>0.86595083841142784</v>
      </c>
      <c r="T594" s="7">
        <v>0.37842527784107</v>
      </c>
      <c r="U594" s="7">
        <v>3.9626666870590133E-2</v>
      </c>
      <c r="V594" s="7">
        <v>2.436838488324948E-2</v>
      </c>
      <c r="W594" s="7">
        <v>1.5952771204117141E-2</v>
      </c>
      <c r="X594" s="7"/>
      <c r="Y594" s="7">
        <v>3.8293140430721802E-2</v>
      </c>
      <c r="Z594" s="5"/>
    </row>
    <row r="595" spans="1:26" x14ac:dyDescent="0.25">
      <c r="A595" s="3"/>
      <c r="B595" s="3"/>
      <c r="C595" s="3"/>
      <c r="D595" s="3"/>
      <c r="E595" s="3"/>
      <c r="F595" s="16" t="s">
        <v>101</v>
      </c>
      <c r="H595" s="16" t="s">
        <v>26</v>
      </c>
      <c r="I595" s="16"/>
      <c r="J595" s="16"/>
      <c r="K595" s="16"/>
      <c r="L595" s="16"/>
      <c r="M595" s="6">
        <v>44.746999999999993</v>
      </c>
      <c r="N595" s="6">
        <v>5.3333333333333332E-3</v>
      </c>
      <c r="O595" s="6">
        <v>32.417666666666669</v>
      </c>
      <c r="P595" s="6">
        <v>0.83966666666666667</v>
      </c>
      <c r="Q595" s="6">
        <v>2.5333333333333333E-2</v>
      </c>
      <c r="R595" s="6">
        <v>9.1333333333333336E-2</v>
      </c>
      <c r="S595" s="6">
        <v>17.153333333333332</v>
      </c>
      <c r="T595" s="6">
        <v>1.9483333333333333</v>
      </c>
      <c r="U595" s="6">
        <v>4.1000000000000002E-2</v>
      </c>
      <c r="V595" s="6">
        <v>0</v>
      </c>
      <c r="W595" s="6">
        <v>5.3333333333333332E-3</v>
      </c>
      <c r="X595" s="6"/>
      <c r="Y595" s="6">
        <v>0.82738755233917505</v>
      </c>
      <c r="Z595" s="5"/>
    </row>
    <row r="596" spans="1:26" x14ac:dyDescent="0.25">
      <c r="A596" s="3"/>
      <c r="B596" s="20"/>
      <c r="C596" s="20"/>
      <c r="D596" s="20"/>
      <c r="E596" s="20"/>
      <c r="F596" s="33" t="s">
        <v>102</v>
      </c>
      <c r="G596" s="4"/>
      <c r="H596" s="33" t="s">
        <v>26</v>
      </c>
      <c r="I596" s="33"/>
      <c r="J596" s="33"/>
      <c r="K596" s="33"/>
      <c r="L596" s="33"/>
      <c r="M596" s="34">
        <v>1.6083273920442942</v>
      </c>
      <c r="N596" s="34">
        <v>9.2376043070340128E-3</v>
      </c>
      <c r="O596" s="34">
        <v>0.96780697111218195</v>
      </c>
      <c r="P596" s="34">
        <v>0.15535872467722345</v>
      </c>
      <c r="Q596" s="34">
        <v>4.9328828623162475E-3</v>
      </c>
      <c r="R596" s="34">
        <v>2.4006943440041079E-2</v>
      </c>
      <c r="S596" s="34">
        <v>1.2392071389938542</v>
      </c>
      <c r="T596" s="34">
        <v>0.62222048610868941</v>
      </c>
      <c r="U596" s="34">
        <v>2.3515952032609696E-2</v>
      </c>
      <c r="V596" s="34">
        <v>0</v>
      </c>
      <c r="W596" s="34">
        <v>9.2376043070340128E-3</v>
      </c>
      <c r="X596" s="34"/>
      <c r="Y596" s="34">
        <v>5.6221336908857014E-2</v>
      </c>
      <c r="Z596" s="5"/>
    </row>
    <row r="597" spans="1:26" x14ac:dyDescent="0.25">
      <c r="A597" s="3"/>
      <c r="B597" s="3" t="s">
        <v>30</v>
      </c>
      <c r="C597" s="3" t="s">
        <v>26</v>
      </c>
      <c r="D597" s="3"/>
      <c r="E597" s="3" t="s">
        <v>91</v>
      </c>
      <c r="F597" s="3" t="s">
        <v>181</v>
      </c>
      <c r="G597" s="3" t="s">
        <v>25</v>
      </c>
      <c r="H597" s="3" t="s">
        <v>32</v>
      </c>
      <c r="I597" s="3">
        <v>1</v>
      </c>
      <c r="J597" s="3">
        <v>1190</v>
      </c>
      <c r="K597" s="3">
        <v>1165</v>
      </c>
      <c r="L597" s="3">
        <v>0.1</v>
      </c>
      <c r="M597" s="5">
        <v>51.872999999999998</v>
      </c>
      <c r="N597" s="5">
        <v>5.0999999999999997E-2</v>
      </c>
      <c r="O597" s="5">
        <v>28.324000000000002</v>
      </c>
      <c r="P597" s="5">
        <v>1.022</v>
      </c>
      <c r="Q597" s="5">
        <v>4.2000000000000003E-2</v>
      </c>
      <c r="R597" s="5">
        <v>9.4E-2</v>
      </c>
      <c r="S597" s="5">
        <v>12.212999999999999</v>
      </c>
      <c r="T597" s="5">
        <v>4.452</v>
      </c>
      <c r="U597" s="5">
        <v>0.13300000000000001</v>
      </c>
      <c r="V597" s="5">
        <v>5.0000000000000001E-3</v>
      </c>
      <c r="W597" s="5">
        <v>0</v>
      </c>
      <c r="X597" s="5">
        <v>98.208999999999989</v>
      </c>
      <c r="Y597" s="5">
        <v>0.59787028259115516</v>
      </c>
      <c r="Z597" s="5"/>
    </row>
    <row r="598" spans="1:26" x14ac:dyDescent="0.25">
      <c r="A598" s="3"/>
      <c r="B598" s="3" t="s">
        <v>30</v>
      </c>
      <c r="C598" s="3" t="s">
        <v>26</v>
      </c>
      <c r="D598" s="3"/>
      <c r="E598" s="3" t="s">
        <v>91</v>
      </c>
      <c r="F598" s="3" t="s">
        <v>181</v>
      </c>
      <c r="G598" s="3" t="s">
        <v>25</v>
      </c>
      <c r="H598" s="3" t="s">
        <v>34</v>
      </c>
      <c r="I598" s="3">
        <v>1</v>
      </c>
      <c r="J598" s="3">
        <v>1190</v>
      </c>
      <c r="K598" s="3">
        <v>1165</v>
      </c>
      <c r="L598" s="3">
        <v>0.1</v>
      </c>
      <c r="M598" s="5">
        <v>51.000999999999998</v>
      </c>
      <c r="N598" s="5">
        <v>5.3999999999999999E-2</v>
      </c>
      <c r="O598" s="5">
        <v>27.776</v>
      </c>
      <c r="P598" s="5">
        <v>1.024</v>
      </c>
      <c r="Q598" s="5">
        <v>0</v>
      </c>
      <c r="R598" s="5">
        <v>0.127</v>
      </c>
      <c r="S598" s="5">
        <v>11.943</v>
      </c>
      <c r="T598" s="5">
        <v>4.516</v>
      </c>
      <c r="U598" s="5">
        <v>0.13400000000000001</v>
      </c>
      <c r="V598" s="5">
        <v>0.01</v>
      </c>
      <c r="W598" s="5">
        <v>0</v>
      </c>
      <c r="X598" s="5">
        <v>96.585000000000008</v>
      </c>
      <c r="Y598" s="5">
        <v>0.58906478022864517</v>
      </c>
      <c r="Z598" s="5"/>
    </row>
    <row r="599" spans="1:26" x14ac:dyDescent="0.25">
      <c r="A599" s="3"/>
      <c r="B599" s="3" t="s">
        <v>30</v>
      </c>
      <c r="C599" s="3" t="s">
        <v>26</v>
      </c>
      <c r="D599" s="3"/>
      <c r="E599" s="3" t="s">
        <v>91</v>
      </c>
      <c r="F599" s="3" t="s">
        <v>181</v>
      </c>
      <c r="G599" s="3" t="s">
        <v>25</v>
      </c>
      <c r="H599" s="3" t="s">
        <v>35</v>
      </c>
      <c r="I599" s="3">
        <v>1</v>
      </c>
      <c r="J599" s="3">
        <v>1190</v>
      </c>
      <c r="K599" s="3">
        <v>1165</v>
      </c>
      <c r="L599" s="3">
        <v>0.1</v>
      </c>
      <c r="M599" s="5">
        <v>50.62</v>
      </c>
      <c r="N599" s="5">
        <v>5.1999999999999998E-2</v>
      </c>
      <c r="O599" s="5">
        <v>27.629000000000001</v>
      </c>
      <c r="P599" s="5">
        <v>0.998</v>
      </c>
      <c r="Q599" s="5">
        <v>0</v>
      </c>
      <c r="R599" s="5">
        <v>0.126</v>
      </c>
      <c r="S599" s="5">
        <v>12.151999999999999</v>
      </c>
      <c r="T599" s="5">
        <v>4.5129999999999999</v>
      </c>
      <c r="U599" s="5">
        <v>0.13300000000000001</v>
      </c>
      <c r="V599" s="5">
        <v>5.0000000000000001E-3</v>
      </c>
      <c r="W599" s="5">
        <v>8.0000000000000002E-3</v>
      </c>
      <c r="X599" s="5">
        <v>96.236000000000004</v>
      </c>
      <c r="Y599" s="5">
        <v>0.59344946321084302</v>
      </c>
      <c r="Z599" s="5"/>
    </row>
    <row r="600" spans="1:26" x14ac:dyDescent="0.25">
      <c r="A600" s="3"/>
      <c r="B600" s="3" t="s">
        <v>30</v>
      </c>
      <c r="C600" s="3" t="s">
        <v>26</v>
      </c>
      <c r="D600" s="3"/>
      <c r="E600" s="3" t="s">
        <v>91</v>
      </c>
      <c r="F600" s="3" t="s">
        <v>181</v>
      </c>
      <c r="G600" s="3" t="s">
        <v>25</v>
      </c>
      <c r="H600" s="3" t="s">
        <v>36</v>
      </c>
      <c r="I600" s="3">
        <v>1</v>
      </c>
      <c r="J600" s="3">
        <v>1190</v>
      </c>
      <c r="K600" s="3">
        <v>1165</v>
      </c>
      <c r="L600" s="3">
        <v>0.1</v>
      </c>
      <c r="M600" s="5">
        <v>50.87</v>
      </c>
      <c r="N600" s="5">
        <v>0.05</v>
      </c>
      <c r="O600" s="5">
        <v>27.702000000000002</v>
      </c>
      <c r="P600" s="5">
        <v>1.097</v>
      </c>
      <c r="Q600" s="5">
        <v>0</v>
      </c>
      <c r="R600" s="5">
        <v>0.124</v>
      </c>
      <c r="S600" s="5">
        <v>12.048999999999999</v>
      </c>
      <c r="T600" s="5">
        <v>4.5549999999999997</v>
      </c>
      <c r="U600" s="5">
        <v>0.13200000000000001</v>
      </c>
      <c r="V600" s="5">
        <v>6.9000000000000006E-2</v>
      </c>
      <c r="W600" s="5">
        <v>0</v>
      </c>
      <c r="X600" s="5">
        <v>96.64800000000001</v>
      </c>
      <c r="Y600" s="5">
        <v>0.58923055912553601</v>
      </c>
      <c r="Z600" s="5"/>
    </row>
    <row r="601" spans="1:26" x14ac:dyDescent="0.25">
      <c r="A601" s="3"/>
      <c r="B601" s="3" t="s">
        <v>30</v>
      </c>
      <c r="C601" s="3" t="s">
        <v>26</v>
      </c>
      <c r="D601" s="3"/>
      <c r="E601" s="3" t="s">
        <v>91</v>
      </c>
      <c r="F601" s="3" t="s">
        <v>181</v>
      </c>
      <c r="G601" s="3" t="s">
        <v>25</v>
      </c>
      <c r="H601" s="3" t="s">
        <v>37</v>
      </c>
      <c r="I601" s="3">
        <v>1</v>
      </c>
      <c r="J601" s="3">
        <v>1190</v>
      </c>
      <c r="K601" s="3">
        <v>1165</v>
      </c>
      <c r="L601" s="3">
        <v>0.1</v>
      </c>
      <c r="M601" s="5">
        <v>51.015000000000001</v>
      </c>
      <c r="N601" s="5">
        <v>6.0999999999999999E-2</v>
      </c>
      <c r="O601" s="5">
        <v>28.039000000000001</v>
      </c>
      <c r="P601" s="5">
        <v>1.1080000000000001</v>
      </c>
      <c r="Q601" s="5">
        <v>3.6999999999999998E-2</v>
      </c>
      <c r="R601" s="5">
        <v>0.13900000000000001</v>
      </c>
      <c r="S601" s="5">
        <v>12.379</v>
      </c>
      <c r="T601" s="5">
        <v>4.218</v>
      </c>
      <c r="U601" s="5">
        <v>0.128</v>
      </c>
      <c r="V601" s="5">
        <v>5.0000000000000001E-3</v>
      </c>
      <c r="W601" s="5">
        <v>0</v>
      </c>
      <c r="X601" s="5">
        <v>97.129000000000019</v>
      </c>
      <c r="Y601" s="5">
        <v>0.61391228916455087</v>
      </c>
      <c r="Z601" s="5"/>
    </row>
    <row r="602" spans="1:26" x14ac:dyDescent="0.25">
      <c r="A602" s="3"/>
      <c r="B602" s="3" t="s">
        <v>30</v>
      </c>
      <c r="C602" s="3" t="s">
        <v>26</v>
      </c>
      <c r="D602" s="3"/>
      <c r="E602" s="3" t="s">
        <v>91</v>
      </c>
      <c r="F602" s="3" t="s">
        <v>181</v>
      </c>
      <c r="G602" s="3" t="s">
        <v>25</v>
      </c>
      <c r="H602" s="3" t="s">
        <v>38</v>
      </c>
      <c r="I602" s="3">
        <v>1</v>
      </c>
      <c r="J602" s="3">
        <v>1190</v>
      </c>
      <c r="K602" s="3">
        <v>1165</v>
      </c>
      <c r="L602" s="3">
        <v>0.1</v>
      </c>
      <c r="M602" s="5">
        <v>53.432000000000002</v>
      </c>
      <c r="N602" s="5">
        <v>7.0000000000000001E-3</v>
      </c>
      <c r="O602" s="5">
        <v>28.684000000000001</v>
      </c>
      <c r="P602" s="5">
        <v>0.98899999999999999</v>
      </c>
      <c r="Q602" s="5">
        <v>5.3999999999999999E-2</v>
      </c>
      <c r="R602" s="5">
        <v>9.0999999999999998E-2</v>
      </c>
      <c r="S602" s="5">
        <v>11.949</v>
      </c>
      <c r="T602" s="5">
        <v>4.4909999999999997</v>
      </c>
      <c r="U602" s="5">
        <v>0.11</v>
      </c>
      <c r="V602" s="5">
        <v>0.01</v>
      </c>
      <c r="W602" s="5">
        <v>0</v>
      </c>
      <c r="X602" s="5">
        <v>99.817000000000007</v>
      </c>
      <c r="Y602" s="5">
        <v>0.59133864398536362</v>
      </c>
      <c r="Z602" s="5"/>
    </row>
    <row r="603" spans="1:26" x14ac:dyDescent="0.25">
      <c r="A603" s="3"/>
      <c r="B603" s="3" t="s">
        <v>30</v>
      </c>
      <c r="C603" s="3" t="s">
        <v>26</v>
      </c>
      <c r="D603" s="3"/>
      <c r="E603" s="3" t="s">
        <v>91</v>
      </c>
      <c r="F603" s="3" t="s">
        <v>181</v>
      </c>
      <c r="G603" s="3" t="s">
        <v>25</v>
      </c>
      <c r="H603" s="3" t="s">
        <v>39</v>
      </c>
      <c r="I603" s="3">
        <v>1</v>
      </c>
      <c r="J603" s="3">
        <v>1190</v>
      </c>
      <c r="K603" s="3">
        <v>1165</v>
      </c>
      <c r="L603" s="3">
        <v>0.1</v>
      </c>
      <c r="M603" s="5">
        <v>53.084000000000003</v>
      </c>
      <c r="N603" s="5">
        <v>3.5999999999999997E-2</v>
      </c>
      <c r="O603" s="5">
        <v>28.422999999999998</v>
      </c>
      <c r="P603" s="5">
        <v>1.099</v>
      </c>
      <c r="Q603" s="5">
        <v>3.4000000000000002E-2</v>
      </c>
      <c r="R603" s="5">
        <v>0.125</v>
      </c>
      <c r="S603" s="5">
        <v>11.930999999999999</v>
      </c>
      <c r="T603" s="5">
        <v>4.468</v>
      </c>
      <c r="U603" s="5">
        <v>0.161</v>
      </c>
      <c r="V603" s="5">
        <v>0</v>
      </c>
      <c r="W603" s="5">
        <v>1.7999999999999999E-2</v>
      </c>
      <c r="X603" s="5">
        <v>99.379000000000019</v>
      </c>
      <c r="Y603" s="5">
        <v>0.5904156001245745</v>
      </c>
      <c r="Z603" s="5"/>
    </row>
    <row r="604" spans="1:26" x14ac:dyDescent="0.25">
      <c r="A604" s="3"/>
      <c r="B604" s="3" t="s">
        <v>22</v>
      </c>
      <c r="C604" s="3" t="s">
        <v>23</v>
      </c>
      <c r="D604" s="3"/>
      <c r="E604" s="3" t="s">
        <v>91</v>
      </c>
      <c r="F604" s="3" t="s">
        <v>181</v>
      </c>
      <c r="G604" s="3" t="s">
        <v>25</v>
      </c>
      <c r="H604" s="3" t="s">
        <v>40</v>
      </c>
      <c r="I604" s="3">
        <v>1</v>
      </c>
      <c r="J604" s="3">
        <v>1190</v>
      </c>
      <c r="K604" s="3">
        <v>1165</v>
      </c>
      <c r="L604" s="3">
        <v>0.1</v>
      </c>
      <c r="M604" s="5">
        <v>53.228888888888889</v>
      </c>
      <c r="N604" s="5">
        <v>0.14888888888888888</v>
      </c>
      <c r="O604" s="5">
        <v>28.436666666666664</v>
      </c>
      <c r="P604" s="5">
        <v>1.5033333333333334</v>
      </c>
      <c r="Q604" s="5">
        <v>0.01</v>
      </c>
      <c r="R604" s="5">
        <v>0.11222222222222225</v>
      </c>
      <c r="S604" s="5">
        <v>12.782222222222224</v>
      </c>
      <c r="T604" s="5">
        <v>3.8788888888888891</v>
      </c>
      <c r="U604" s="5">
        <v>0.22444444444444447</v>
      </c>
      <c r="V604" s="5">
        <v>0</v>
      </c>
      <c r="W604" s="5">
        <v>0</v>
      </c>
      <c r="X604" s="5">
        <v>100.32555555555557</v>
      </c>
      <c r="Y604" s="5">
        <v>0.63692861929251288</v>
      </c>
      <c r="Z604" s="5"/>
    </row>
    <row r="605" spans="1:26" x14ac:dyDescent="0.25">
      <c r="A605" s="73"/>
      <c r="B605" s="3" t="s">
        <v>22</v>
      </c>
      <c r="C605" s="3" t="s">
        <v>23</v>
      </c>
      <c r="D605" s="3"/>
      <c r="E605" s="3" t="s">
        <v>91</v>
      </c>
      <c r="F605" s="3" t="s">
        <v>181</v>
      </c>
      <c r="G605" s="3" t="s">
        <v>25</v>
      </c>
      <c r="H605" s="3" t="s">
        <v>41</v>
      </c>
      <c r="I605" s="3">
        <v>1</v>
      </c>
      <c r="J605" s="3">
        <v>1190</v>
      </c>
      <c r="K605" s="3">
        <v>1165</v>
      </c>
      <c r="L605" s="3">
        <v>0.1</v>
      </c>
      <c r="M605" s="5">
        <v>53.468888888888891</v>
      </c>
      <c r="N605" s="5">
        <v>0.1388888888888889</v>
      </c>
      <c r="O605" s="5">
        <v>28.466666666666665</v>
      </c>
      <c r="P605" s="5">
        <v>1.4933333333333332</v>
      </c>
      <c r="Q605" s="5">
        <v>0.01</v>
      </c>
      <c r="R605" s="5">
        <v>0.11222222222222225</v>
      </c>
      <c r="S605" s="5">
        <v>12.462222222222223</v>
      </c>
      <c r="T605" s="5">
        <v>4.0188888888888892</v>
      </c>
      <c r="U605" s="5">
        <v>0.21444444444444447</v>
      </c>
      <c r="V605" s="5">
        <v>0</v>
      </c>
      <c r="W605" s="5">
        <v>0</v>
      </c>
      <c r="X605" s="5">
        <v>100.38555555555557</v>
      </c>
      <c r="Y605" s="5">
        <v>0.62342396896156271</v>
      </c>
      <c r="Z605" s="5"/>
    </row>
    <row r="606" spans="1:26" x14ac:dyDescent="0.25">
      <c r="A606" s="3"/>
      <c r="B606" s="3" t="s">
        <v>22</v>
      </c>
      <c r="C606" s="3" t="s">
        <v>23</v>
      </c>
      <c r="D606" s="3"/>
      <c r="E606" s="3" t="s">
        <v>91</v>
      </c>
      <c r="F606" s="3" t="s">
        <v>181</v>
      </c>
      <c r="G606" s="3" t="s">
        <v>25</v>
      </c>
      <c r="H606" s="3" t="s">
        <v>42</v>
      </c>
      <c r="I606" s="3">
        <v>1</v>
      </c>
      <c r="J606" s="3">
        <v>1190</v>
      </c>
      <c r="K606" s="3">
        <v>1165</v>
      </c>
      <c r="L606" s="3">
        <v>0.1</v>
      </c>
      <c r="M606" s="5">
        <v>53.838888888888889</v>
      </c>
      <c r="N606" s="5">
        <v>0.1088888888888889</v>
      </c>
      <c r="O606" s="5">
        <v>28.466666666666665</v>
      </c>
      <c r="P606" s="5">
        <v>1.4333333333333336</v>
      </c>
      <c r="Q606" s="5">
        <v>0.01</v>
      </c>
      <c r="R606" s="5">
        <v>0.11222222222222225</v>
      </c>
      <c r="S606" s="5">
        <v>11.972222222222223</v>
      </c>
      <c r="T606" s="5">
        <v>4.2088888888888887</v>
      </c>
      <c r="U606" s="5">
        <v>0.20444444444444446</v>
      </c>
      <c r="V606" s="5">
        <v>0</v>
      </c>
      <c r="W606" s="5">
        <v>0</v>
      </c>
      <c r="X606" s="5">
        <v>100.35555555555558</v>
      </c>
      <c r="Y606" s="5">
        <v>0.60368591816973516</v>
      </c>
      <c r="Z606" s="5"/>
    </row>
    <row r="607" spans="1:26" x14ac:dyDescent="0.25">
      <c r="A607" s="73"/>
      <c r="B607" s="3" t="s">
        <v>22</v>
      </c>
      <c r="C607" s="3" t="s">
        <v>23</v>
      </c>
      <c r="D607" s="3"/>
      <c r="E607" s="3" t="s">
        <v>91</v>
      </c>
      <c r="F607" s="3" t="s">
        <v>181</v>
      </c>
      <c r="G607" s="3" t="s">
        <v>25</v>
      </c>
      <c r="H607" s="3" t="s">
        <v>43</v>
      </c>
      <c r="I607" s="3">
        <v>1</v>
      </c>
      <c r="J607" s="3">
        <v>1190</v>
      </c>
      <c r="K607" s="3">
        <v>1165</v>
      </c>
      <c r="L607" s="3">
        <v>0.1</v>
      </c>
      <c r="M607" s="5">
        <v>53.468888888888891</v>
      </c>
      <c r="N607" s="5">
        <v>0.14888888888888888</v>
      </c>
      <c r="O607" s="5">
        <v>28.476666666666667</v>
      </c>
      <c r="P607" s="5">
        <v>1.5233333333333334</v>
      </c>
      <c r="Q607" s="5">
        <v>0.01</v>
      </c>
      <c r="R607" s="5">
        <v>0.13222222222222227</v>
      </c>
      <c r="S607" s="5">
        <v>12.392222222222223</v>
      </c>
      <c r="T607" s="5">
        <v>4.0488888888888894</v>
      </c>
      <c r="U607" s="5">
        <v>0.20444444444444446</v>
      </c>
      <c r="V607" s="5">
        <v>0</v>
      </c>
      <c r="W607" s="5">
        <v>0</v>
      </c>
      <c r="X607" s="5">
        <v>100.40555555555557</v>
      </c>
      <c r="Y607" s="5">
        <v>0.62077993462201209</v>
      </c>
      <c r="Z607" s="5"/>
    </row>
    <row r="608" spans="1:26" x14ac:dyDescent="0.25">
      <c r="A608" s="3"/>
      <c r="B608" s="73" t="s">
        <v>22</v>
      </c>
      <c r="C608" s="73" t="s">
        <v>23</v>
      </c>
      <c r="D608" s="73"/>
      <c r="E608" s="73" t="s">
        <v>91</v>
      </c>
      <c r="F608" s="73" t="s">
        <v>181</v>
      </c>
      <c r="G608" s="73" t="s">
        <v>25</v>
      </c>
      <c r="H608" s="73" t="s">
        <v>44</v>
      </c>
      <c r="I608" s="73">
        <v>1</v>
      </c>
      <c r="J608" s="73">
        <v>1190</v>
      </c>
      <c r="K608" s="73">
        <v>1165</v>
      </c>
      <c r="L608" s="73">
        <v>0.1</v>
      </c>
      <c r="M608" s="83">
        <v>55.098888888888894</v>
      </c>
      <c r="N608" s="83">
        <v>0.80888888888888888</v>
      </c>
      <c r="O608" s="83">
        <v>23.066666666666666</v>
      </c>
      <c r="P608" s="82">
        <v>6.3933333333333335</v>
      </c>
      <c r="Q608" s="83">
        <v>0.12</v>
      </c>
      <c r="R608" s="82">
        <v>1.1722222222222223</v>
      </c>
      <c r="S608" s="82">
        <v>9.2022222222222236</v>
      </c>
      <c r="T608" s="83">
        <v>3.838888888888889</v>
      </c>
      <c r="U608" s="83">
        <v>0.62444444444444436</v>
      </c>
      <c r="V608" s="83">
        <v>0.06</v>
      </c>
      <c r="W608" s="83">
        <v>0</v>
      </c>
      <c r="X608" s="83">
        <v>100.38555555555556</v>
      </c>
      <c r="Y608" s="81">
        <v>0.5447547591015155</v>
      </c>
      <c r="Z608" s="5"/>
    </row>
    <row r="609" spans="1:26" x14ac:dyDescent="0.25">
      <c r="A609" s="3"/>
      <c r="B609" s="3"/>
      <c r="C609" s="3"/>
      <c r="D609" s="3"/>
      <c r="E609" s="3"/>
      <c r="F609" s="16" t="s">
        <v>27</v>
      </c>
      <c r="H609" s="16" t="s">
        <v>26</v>
      </c>
      <c r="I609" s="16"/>
      <c r="J609" s="16"/>
      <c r="K609" s="16"/>
      <c r="L609" s="16"/>
      <c r="M609" s="6">
        <v>51.699285714285722</v>
      </c>
      <c r="N609" s="6">
        <v>4.4428571428571428E-2</v>
      </c>
      <c r="O609" s="6">
        <v>28.082428571428572</v>
      </c>
      <c r="P609" s="6">
        <v>1.0481428571428573</v>
      </c>
      <c r="Q609" s="6">
        <v>2.3857142857142858E-2</v>
      </c>
      <c r="R609" s="6">
        <v>0.11799999999999999</v>
      </c>
      <c r="S609" s="6">
        <v>12.087999999999999</v>
      </c>
      <c r="T609" s="6">
        <v>4.4590000000000005</v>
      </c>
      <c r="U609" s="6">
        <v>0.13300000000000001</v>
      </c>
      <c r="V609" s="6">
        <v>1.4857142857142859E-2</v>
      </c>
      <c r="W609" s="6">
        <v>2.1666666666666666E-3</v>
      </c>
      <c r="X609" s="6"/>
      <c r="Y609" s="6">
        <v>0.59504023120438121</v>
      </c>
      <c r="Z609" s="5"/>
    </row>
    <row r="610" spans="1:26" x14ac:dyDescent="0.25">
      <c r="A610" s="3"/>
      <c r="B610" s="3"/>
      <c r="C610" s="3"/>
      <c r="D610" s="3"/>
      <c r="E610" s="3"/>
      <c r="F610" s="25" t="s">
        <v>28</v>
      </c>
      <c r="H610" s="25" t="s">
        <v>26</v>
      </c>
      <c r="I610" s="25"/>
      <c r="J610" s="25"/>
      <c r="K610" s="25"/>
      <c r="L610" s="25"/>
      <c r="M610" s="7">
        <v>1.1371258673054812</v>
      </c>
      <c r="N610" s="7">
        <v>1.8118656525408117E-2</v>
      </c>
      <c r="O610" s="7">
        <v>0.4046277536793772</v>
      </c>
      <c r="P610" s="7">
        <v>5.1372588577400471E-2</v>
      </c>
      <c r="Q610" s="7">
        <v>2.3169150260843051E-2</v>
      </c>
      <c r="R610" s="7">
        <v>1.8147543451755021E-2</v>
      </c>
      <c r="S610" s="7">
        <v>0.16877894813433728</v>
      </c>
      <c r="T610" s="7">
        <v>0.11151681487560514</v>
      </c>
      <c r="U610" s="7">
        <v>1.4944341180973306E-2</v>
      </c>
      <c r="V610" s="7">
        <v>2.412072809451497E-2</v>
      </c>
      <c r="W610" s="7">
        <v>5.491039532867629E-3</v>
      </c>
      <c r="X610" s="7"/>
      <c r="Y610" s="7">
        <v>8.8622943784749924E-3</v>
      </c>
      <c r="Z610" s="5"/>
    </row>
    <row r="611" spans="1:26" x14ac:dyDescent="0.25">
      <c r="A611" s="3"/>
      <c r="B611" s="3"/>
      <c r="C611" s="3"/>
      <c r="D611" s="3"/>
      <c r="E611" s="3"/>
      <c r="F611" s="16" t="s">
        <v>27</v>
      </c>
      <c r="H611" s="16" t="s">
        <v>23</v>
      </c>
      <c r="I611" s="16"/>
      <c r="J611" s="16"/>
      <c r="K611" s="16"/>
      <c r="L611" s="16"/>
      <c r="M611" s="6">
        <v>53.501388888888897</v>
      </c>
      <c r="N611" s="6">
        <v>0.13638888888888889</v>
      </c>
      <c r="O611" s="6">
        <v>28.461666666666666</v>
      </c>
      <c r="P611" s="6">
        <v>1.4883333333333333</v>
      </c>
      <c r="Q611" s="6">
        <v>0.01</v>
      </c>
      <c r="R611" s="6">
        <v>0.11722222222222226</v>
      </c>
      <c r="S611" s="6">
        <v>12.402222222222223</v>
      </c>
      <c r="T611" s="6">
        <v>4.0388888888888888</v>
      </c>
      <c r="U611" s="6">
        <v>0.21194444444444446</v>
      </c>
      <c r="V611" s="6">
        <v>0</v>
      </c>
      <c r="W611" s="6">
        <v>0</v>
      </c>
      <c r="X611" s="6"/>
      <c r="Y611" s="6">
        <v>0.62120461026145568</v>
      </c>
      <c r="Z611" s="5"/>
    </row>
    <row r="612" spans="1:26" x14ac:dyDescent="0.25">
      <c r="A612" s="3"/>
      <c r="B612" s="3"/>
      <c r="C612" s="3"/>
      <c r="D612" s="3"/>
      <c r="E612" s="3"/>
      <c r="F612" s="16" t="s">
        <v>28</v>
      </c>
      <c r="H612" s="16" t="s">
        <v>23</v>
      </c>
      <c r="I612" s="16"/>
      <c r="J612" s="16"/>
      <c r="K612" s="16"/>
      <c r="L612" s="16"/>
      <c r="M612" s="6">
        <v>0.25184320518926012</v>
      </c>
      <c r="N612" s="6">
        <v>1.8929694486000848E-2</v>
      </c>
      <c r="O612" s="6">
        <v>1.7320508075689772E-2</v>
      </c>
      <c r="P612" s="6">
        <v>3.8729833462074086E-2</v>
      </c>
      <c r="Q612" s="6">
        <v>0</v>
      </c>
      <c r="R612" s="6">
        <v>1.0000000000000009E-2</v>
      </c>
      <c r="S612" s="6">
        <v>0.33316662497915384</v>
      </c>
      <c r="T612" s="6">
        <v>0.13540064007726588</v>
      </c>
      <c r="U612" s="6">
        <v>9.5742710775633903E-3</v>
      </c>
      <c r="V612" s="6">
        <v>0</v>
      </c>
      <c r="W612" s="6">
        <v>0</v>
      </c>
      <c r="X612" s="6"/>
      <c r="Y612" s="6">
        <v>1.3653509134428372E-2</v>
      </c>
      <c r="Z612" s="5"/>
    </row>
    <row r="613" spans="1:26" x14ac:dyDescent="0.25">
      <c r="A613" s="3"/>
      <c r="B613" s="3" t="s">
        <v>30</v>
      </c>
      <c r="C613" s="3" t="s">
        <v>26</v>
      </c>
      <c r="D613" s="3"/>
      <c r="E613" s="3" t="s">
        <v>91</v>
      </c>
      <c r="F613" s="3" t="s">
        <v>183</v>
      </c>
      <c r="G613" s="3" t="s">
        <v>25</v>
      </c>
      <c r="H613" s="3" t="s">
        <v>32</v>
      </c>
      <c r="I613" s="3">
        <v>1</v>
      </c>
      <c r="J613" s="3">
        <v>1190</v>
      </c>
      <c r="K613" s="3">
        <v>1140</v>
      </c>
      <c r="L613" s="3">
        <v>0.1</v>
      </c>
      <c r="M613" s="5">
        <v>52.122</v>
      </c>
      <c r="N613" s="5">
        <v>3.6999999999999998E-2</v>
      </c>
      <c r="O613" s="5">
        <v>27.227</v>
      </c>
      <c r="P613" s="5">
        <v>0.996</v>
      </c>
      <c r="Q613" s="5">
        <v>4.2000000000000003E-2</v>
      </c>
      <c r="R613" s="5">
        <v>0.107</v>
      </c>
      <c r="S613" s="5">
        <v>11.3</v>
      </c>
      <c r="T613" s="5">
        <v>4.8499999999999996</v>
      </c>
      <c r="U613" s="5">
        <v>0.14199999999999999</v>
      </c>
      <c r="V613" s="5">
        <v>1.4999999999999999E-2</v>
      </c>
      <c r="W613" s="5">
        <v>0</v>
      </c>
      <c r="X613" s="5">
        <v>96.83799999999998</v>
      </c>
      <c r="Y613" s="5">
        <v>0.55815071252222581</v>
      </c>
      <c r="Z613" s="5"/>
    </row>
    <row r="614" spans="1:26" x14ac:dyDescent="0.25">
      <c r="A614" s="3"/>
      <c r="B614" s="3" t="s">
        <v>30</v>
      </c>
      <c r="C614" s="3" t="s">
        <v>26</v>
      </c>
      <c r="D614" s="3"/>
      <c r="E614" s="3" t="s">
        <v>91</v>
      </c>
      <c r="F614" s="3" t="s">
        <v>183</v>
      </c>
      <c r="G614" s="3" t="s">
        <v>25</v>
      </c>
      <c r="H614" s="3" t="s">
        <v>34</v>
      </c>
      <c r="I614" s="3">
        <v>1</v>
      </c>
      <c r="J614" s="3">
        <v>1190</v>
      </c>
      <c r="K614" s="3">
        <v>1140</v>
      </c>
      <c r="L614" s="3">
        <v>0.1</v>
      </c>
      <c r="M614" s="5">
        <v>52.32</v>
      </c>
      <c r="N614" s="5">
        <v>1.7999999999999999E-2</v>
      </c>
      <c r="O614" s="5">
        <v>27.405000000000001</v>
      </c>
      <c r="P614" s="5">
        <v>0.95199999999999996</v>
      </c>
      <c r="Q614" s="5">
        <v>2.9000000000000001E-2</v>
      </c>
      <c r="R614" s="5">
        <v>0.104</v>
      </c>
      <c r="S614" s="5">
        <v>11.397</v>
      </c>
      <c r="T614" s="5">
        <v>4.8659999999999997</v>
      </c>
      <c r="U614" s="5">
        <v>0.156</v>
      </c>
      <c r="V614" s="5">
        <v>0</v>
      </c>
      <c r="W614" s="5">
        <v>6.6000000000000003E-2</v>
      </c>
      <c r="X614" s="5">
        <v>97.313000000000002</v>
      </c>
      <c r="Y614" s="5">
        <v>0.55900392570394641</v>
      </c>
      <c r="Z614" s="5"/>
    </row>
    <row r="615" spans="1:26" x14ac:dyDescent="0.25">
      <c r="A615" s="3"/>
      <c r="B615" s="3" t="s">
        <v>30</v>
      </c>
      <c r="C615" s="3" t="s">
        <v>26</v>
      </c>
      <c r="D615" s="3"/>
      <c r="E615" s="3" t="s">
        <v>91</v>
      </c>
      <c r="F615" s="3" t="s">
        <v>183</v>
      </c>
      <c r="G615" s="3" t="s">
        <v>25</v>
      </c>
      <c r="H615" s="3" t="s">
        <v>35</v>
      </c>
      <c r="I615" s="3">
        <v>1</v>
      </c>
      <c r="J615" s="3">
        <v>1190</v>
      </c>
      <c r="K615" s="3">
        <v>1140</v>
      </c>
      <c r="L615" s="3">
        <v>0.1</v>
      </c>
      <c r="M615" s="5">
        <v>52.576000000000001</v>
      </c>
      <c r="N615" s="5">
        <v>5.0999999999999997E-2</v>
      </c>
      <c r="O615" s="5">
        <v>26.928999999999998</v>
      </c>
      <c r="P615" s="5">
        <v>0.94</v>
      </c>
      <c r="Q615" s="5">
        <v>6.2E-2</v>
      </c>
      <c r="R615" s="5">
        <v>0.112</v>
      </c>
      <c r="S615" s="5">
        <v>11.177</v>
      </c>
      <c r="T615" s="5">
        <v>4.9530000000000003</v>
      </c>
      <c r="U615" s="5">
        <v>0.16300000000000001</v>
      </c>
      <c r="V615" s="5">
        <v>0</v>
      </c>
      <c r="W615" s="5">
        <v>0</v>
      </c>
      <c r="X615" s="5">
        <v>96.96299999999998</v>
      </c>
      <c r="Y615" s="5">
        <v>0.54967547271600803</v>
      </c>
      <c r="Z615" s="5"/>
    </row>
    <row r="616" spans="1:26" x14ac:dyDescent="0.25">
      <c r="A616" s="3"/>
      <c r="B616" s="3" t="s">
        <v>30</v>
      </c>
      <c r="C616" s="3" t="s">
        <v>26</v>
      </c>
      <c r="D616" s="3"/>
      <c r="E616" s="3" t="s">
        <v>91</v>
      </c>
      <c r="F616" s="3" t="s">
        <v>183</v>
      </c>
      <c r="G616" s="3" t="s">
        <v>25</v>
      </c>
      <c r="H616" s="3" t="s">
        <v>36</v>
      </c>
      <c r="I616" s="3">
        <v>1</v>
      </c>
      <c r="J616" s="3">
        <v>1190</v>
      </c>
      <c r="K616" s="3">
        <v>1140</v>
      </c>
      <c r="L616" s="3">
        <v>0.1</v>
      </c>
      <c r="M616" s="5">
        <v>51.86</v>
      </c>
      <c r="N616" s="5">
        <v>6.9000000000000006E-2</v>
      </c>
      <c r="O616" s="5">
        <v>27.321000000000002</v>
      </c>
      <c r="P616" s="5">
        <v>1.0529999999999999</v>
      </c>
      <c r="Q616" s="5">
        <v>0</v>
      </c>
      <c r="R616" s="5">
        <v>0.13300000000000001</v>
      </c>
      <c r="S616" s="5">
        <v>11.472</v>
      </c>
      <c r="T616" s="5">
        <v>4.8360000000000003</v>
      </c>
      <c r="U616" s="5">
        <v>0.153</v>
      </c>
      <c r="V616" s="5">
        <v>0</v>
      </c>
      <c r="W616" s="5">
        <v>5.0000000000000001E-3</v>
      </c>
      <c r="X616" s="5">
        <v>96.901999999999987</v>
      </c>
      <c r="Y616" s="5">
        <v>0.56220987200556771</v>
      </c>
      <c r="Z616" s="5"/>
    </row>
    <row r="617" spans="1:26" x14ac:dyDescent="0.25">
      <c r="A617" s="3"/>
      <c r="B617" s="3" t="s">
        <v>30</v>
      </c>
      <c r="C617" s="3" t="s">
        <v>26</v>
      </c>
      <c r="D617" s="3"/>
      <c r="E617" s="3" t="s">
        <v>91</v>
      </c>
      <c r="F617" s="3" t="s">
        <v>183</v>
      </c>
      <c r="G617" s="3" t="s">
        <v>25</v>
      </c>
      <c r="H617" s="3" t="s">
        <v>37</v>
      </c>
      <c r="I617" s="3">
        <v>1</v>
      </c>
      <c r="J617" s="3">
        <v>1190</v>
      </c>
      <c r="K617" s="3">
        <v>1140</v>
      </c>
      <c r="L617" s="3">
        <v>0.1</v>
      </c>
      <c r="M617" s="5">
        <v>51.627000000000002</v>
      </c>
      <c r="N617" s="5">
        <v>5.0999999999999997E-2</v>
      </c>
      <c r="O617" s="5">
        <v>27.126999999999999</v>
      </c>
      <c r="P617" s="5">
        <v>1.3009999999999999</v>
      </c>
      <c r="Q617" s="5">
        <v>1.2E-2</v>
      </c>
      <c r="R617" s="5">
        <v>0.122</v>
      </c>
      <c r="S617" s="5">
        <v>11.581</v>
      </c>
      <c r="T617" s="5">
        <v>4.8019999999999996</v>
      </c>
      <c r="U617" s="5">
        <v>0.16200000000000001</v>
      </c>
      <c r="V617" s="5">
        <v>3.4000000000000002E-2</v>
      </c>
      <c r="W617" s="5">
        <v>0</v>
      </c>
      <c r="X617" s="5">
        <v>96.819000000000031</v>
      </c>
      <c r="Y617" s="5">
        <v>0.56593772423058752</v>
      </c>
      <c r="Z617" s="5"/>
    </row>
    <row r="618" spans="1:26" x14ac:dyDescent="0.25">
      <c r="A618" s="3"/>
      <c r="B618" s="3" t="s">
        <v>30</v>
      </c>
      <c r="C618" s="3" t="s">
        <v>26</v>
      </c>
      <c r="D618" s="3"/>
      <c r="E618" s="3" t="s">
        <v>91</v>
      </c>
      <c r="F618" s="3" t="s">
        <v>183</v>
      </c>
      <c r="G618" s="3" t="s">
        <v>25</v>
      </c>
      <c r="H618" s="3" t="s">
        <v>38</v>
      </c>
      <c r="I618" s="3">
        <v>1</v>
      </c>
      <c r="J618" s="3">
        <v>1190</v>
      </c>
      <c r="K618" s="3">
        <v>1140</v>
      </c>
      <c r="L618" s="3">
        <v>0.1</v>
      </c>
      <c r="M618" s="5">
        <v>51.334000000000003</v>
      </c>
      <c r="N618" s="5">
        <v>3.3000000000000002E-2</v>
      </c>
      <c r="O618" s="5">
        <v>27.734999999999999</v>
      </c>
      <c r="P618" s="5">
        <v>1.018</v>
      </c>
      <c r="Q618" s="5">
        <v>0</v>
      </c>
      <c r="R618" s="5">
        <v>0.13300000000000001</v>
      </c>
      <c r="S618" s="5">
        <v>12.103</v>
      </c>
      <c r="T618" s="5">
        <v>4.6059999999999999</v>
      </c>
      <c r="U618" s="5">
        <v>0.14699999999999999</v>
      </c>
      <c r="V618" s="5">
        <v>0.02</v>
      </c>
      <c r="W618" s="5">
        <v>8.0000000000000002E-3</v>
      </c>
      <c r="X618" s="5">
        <v>97.136999999999986</v>
      </c>
      <c r="Y618" s="5">
        <v>0.58715803574300174</v>
      </c>
      <c r="Z618" s="5"/>
    </row>
    <row r="619" spans="1:26" x14ac:dyDescent="0.25">
      <c r="A619" s="3"/>
      <c r="B619" s="3" t="s">
        <v>30</v>
      </c>
      <c r="C619" s="3" t="s">
        <v>26</v>
      </c>
      <c r="D619" s="3"/>
      <c r="E619" s="3" t="s">
        <v>91</v>
      </c>
      <c r="F619" s="3" t="s">
        <v>183</v>
      </c>
      <c r="G619" s="3" t="s">
        <v>25</v>
      </c>
      <c r="H619" s="3" t="s">
        <v>39</v>
      </c>
      <c r="I619" s="3">
        <v>1</v>
      </c>
      <c r="J619" s="3">
        <v>1190</v>
      </c>
      <c r="K619" s="3">
        <v>1140</v>
      </c>
      <c r="L619" s="3">
        <v>0.1</v>
      </c>
      <c r="M619" s="5">
        <v>52.462000000000003</v>
      </c>
      <c r="N619" s="5">
        <v>4.9000000000000002E-2</v>
      </c>
      <c r="O619" s="5">
        <v>27.242999999999999</v>
      </c>
      <c r="P619" s="5">
        <v>1.081</v>
      </c>
      <c r="Q619" s="5">
        <v>8.9999999999999993E-3</v>
      </c>
      <c r="R619" s="5">
        <v>0.122</v>
      </c>
      <c r="S619" s="5">
        <v>11.196999999999999</v>
      </c>
      <c r="T619" s="5">
        <v>4.827</v>
      </c>
      <c r="U619" s="5">
        <v>0.151</v>
      </c>
      <c r="V619" s="5">
        <v>6.4000000000000001E-2</v>
      </c>
      <c r="W619" s="5">
        <v>0</v>
      </c>
      <c r="X619" s="5">
        <v>97.204999999999998</v>
      </c>
      <c r="Y619" s="5">
        <v>0.55674547630216231</v>
      </c>
      <c r="Z619" s="5"/>
    </row>
    <row r="620" spans="1:26" x14ac:dyDescent="0.25">
      <c r="A620" s="3"/>
      <c r="B620" s="3" t="s">
        <v>30</v>
      </c>
      <c r="C620" s="3" t="s">
        <v>26</v>
      </c>
      <c r="D620" s="3"/>
      <c r="E620" s="3" t="s">
        <v>91</v>
      </c>
      <c r="F620" s="3" t="s">
        <v>183</v>
      </c>
      <c r="G620" s="3" t="s">
        <v>25</v>
      </c>
      <c r="H620" s="3" t="s">
        <v>40</v>
      </c>
      <c r="I620" s="3">
        <v>1</v>
      </c>
      <c r="J620" s="3">
        <v>1190</v>
      </c>
      <c r="K620" s="3">
        <v>1140</v>
      </c>
      <c r="L620" s="3">
        <v>0.1</v>
      </c>
      <c r="M620" s="5">
        <v>52.396999999999998</v>
      </c>
      <c r="N620" s="5">
        <v>0.09</v>
      </c>
      <c r="O620" s="5">
        <v>27.655999999999999</v>
      </c>
      <c r="P620" s="5">
        <v>1.0269999999999999</v>
      </c>
      <c r="Q620" s="5">
        <v>1.4999999999999999E-2</v>
      </c>
      <c r="R620" s="5">
        <v>0.128</v>
      </c>
      <c r="S620" s="5">
        <v>11.372999999999999</v>
      </c>
      <c r="T620" s="5">
        <v>4.8250000000000002</v>
      </c>
      <c r="U620" s="5">
        <v>0.16800000000000001</v>
      </c>
      <c r="V620" s="5">
        <v>0</v>
      </c>
      <c r="W620" s="5">
        <v>0</v>
      </c>
      <c r="X620" s="5">
        <v>97.679000000000016</v>
      </c>
      <c r="Y620" s="5">
        <v>0.56013190445411076</v>
      </c>
      <c r="Z620" s="5"/>
    </row>
    <row r="621" spans="1:26" x14ac:dyDescent="0.25">
      <c r="A621" s="3"/>
      <c r="B621" s="3" t="s">
        <v>22</v>
      </c>
      <c r="C621" s="3" t="s">
        <v>23</v>
      </c>
      <c r="D621" s="3"/>
      <c r="E621" s="3" t="s">
        <v>91</v>
      </c>
      <c r="F621" s="3" t="s">
        <v>183</v>
      </c>
      <c r="G621" s="3" t="s">
        <v>25</v>
      </c>
      <c r="H621" s="3" t="s">
        <v>41</v>
      </c>
      <c r="I621" s="3">
        <v>1</v>
      </c>
      <c r="J621" s="3">
        <v>1190</v>
      </c>
      <c r="K621" s="3">
        <v>1140</v>
      </c>
      <c r="L621" s="3">
        <v>0.1</v>
      </c>
      <c r="M621" s="5">
        <v>54.61888888888889</v>
      </c>
      <c r="N621" s="5">
        <v>0.1088888888888889</v>
      </c>
      <c r="O621" s="5">
        <v>27.716666666666665</v>
      </c>
      <c r="P621" s="5">
        <v>1.5733333333333333</v>
      </c>
      <c r="Q621" s="5">
        <v>0.01</v>
      </c>
      <c r="R621" s="5">
        <v>0.11222222222222225</v>
      </c>
      <c r="S621" s="5">
        <v>11.462222222222223</v>
      </c>
      <c r="T621" s="5">
        <v>4.4888888888888889</v>
      </c>
      <c r="U621" s="5">
        <v>0.21444444444444447</v>
      </c>
      <c r="V621" s="5">
        <v>0</v>
      </c>
      <c r="W621" s="5">
        <v>0</v>
      </c>
      <c r="X621" s="5">
        <v>100.30555555555557</v>
      </c>
      <c r="Y621" s="5">
        <v>0.57771971653591225</v>
      </c>
      <c r="Z621" s="5"/>
    </row>
    <row r="622" spans="1:26" x14ac:dyDescent="0.25">
      <c r="A622" s="3"/>
      <c r="B622" s="3" t="s">
        <v>22</v>
      </c>
      <c r="C622" s="3" t="s">
        <v>23</v>
      </c>
      <c r="D622" s="3"/>
      <c r="E622" s="3" t="s">
        <v>91</v>
      </c>
      <c r="F622" s="3" t="s">
        <v>183</v>
      </c>
      <c r="G622" s="3" t="s">
        <v>25</v>
      </c>
      <c r="H622" s="3" t="s">
        <v>42</v>
      </c>
      <c r="I622" s="3">
        <v>1</v>
      </c>
      <c r="J622" s="3">
        <v>1190</v>
      </c>
      <c r="K622" s="3">
        <v>1140</v>
      </c>
      <c r="L622" s="3">
        <v>0.1</v>
      </c>
      <c r="M622" s="5">
        <v>53.788888888888891</v>
      </c>
      <c r="N622" s="5">
        <v>0.14888888888888888</v>
      </c>
      <c r="O622" s="5">
        <v>28.096666666666664</v>
      </c>
      <c r="P622" s="5">
        <v>1.6233333333333335</v>
      </c>
      <c r="Q622" s="5">
        <v>0.01</v>
      </c>
      <c r="R622" s="5">
        <v>0.14222222222222225</v>
      </c>
      <c r="S622" s="5">
        <v>12.052222222222223</v>
      </c>
      <c r="T622" s="5">
        <v>4.2488888888888887</v>
      </c>
      <c r="U622" s="5">
        <v>0.21444444444444447</v>
      </c>
      <c r="V622" s="5">
        <v>0</v>
      </c>
      <c r="W622" s="5">
        <v>0</v>
      </c>
      <c r="X622" s="5">
        <v>100.32555555555555</v>
      </c>
      <c r="Y622" s="5">
        <v>0.6027267897305818</v>
      </c>
      <c r="Z622" s="5"/>
    </row>
    <row r="623" spans="1:26" x14ac:dyDescent="0.25">
      <c r="A623" s="3"/>
      <c r="B623" s="3" t="s">
        <v>22</v>
      </c>
      <c r="C623" s="3" t="s">
        <v>23</v>
      </c>
      <c r="D623" s="3"/>
      <c r="E623" s="3" t="s">
        <v>91</v>
      </c>
      <c r="F623" s="3" t="s">
        <v>183</v>
      </c>
      <c r="G623" s="3" t="s">
        <v>25</v>
      </c>
      <c r="H623" s="3" t="s">
        <v>42</v>
      </c>
      <c r="I623" s="3">
        <v>1</v>
      </c>
      <c r="J623" s="3">
        <v>1190</v>
      </c>
      <c r="K623" s="3">
        <v>1140</v>
      </c>
      <c r="L623" s="3">
        <v>0.1</v>
      </c>
      <c r="M623" s="5">
        <v>54.18888888888889</v>
      </c>
      <c r="N623" s="5">
        <v>0.11888888888888888</v>
      </c>
      <c r="O623" s="5">
        <v>28.006666666666664</v>
      </c>
      <c r="P623" s="5">
        <v>1.5233333333333334</v>
      </c>
      <c r="Q623" s="5">
        <v>0.01</v>
      </c>
      <c r="R623" s="5">
        <v>0.12222222222222226</v>
      </c>
      <c r="S623" s="5">
        <v>11.772222222222224</v>
      </c>
      <c r="T623" s="5">
        <v>4.3388888888888886</v>
      </c>
      <c r="U623" s="5">
        <v>0.21444444444444447</v>
      </c>
      <c r="V623" s="5">
        <v>0.06</v>
      </c>
      <c r="W623" s="5">
        <v>0.04</v>
      </c>
      <c r="X623" s="5">
        <v>100.39555555555556</v>
      </c>
      <c r="Y623" s="5">
        <v>0.5921932383869174</v>
      </c>
      <c r="Z623" s="5"/>
    </row>
    <row r="624" spans="1:26" x14ac:dyDescent="0.25">
      <c r="A624" s="3"/>
      <c r="B624" s="3" t="s">
        <v>22</v>
      </c>
      <c r="C624" s="3" t="s">
        <v>23</v>
      </c>
      <c r="D624" s="3"/>
      <c r="E624" s="3" t="s">
        <v>91</v>
      </c>
      <c r="F624" s="3" t="s">
        <v>183</v>
      </c>
      <c r="G624" s="3" t="s">
        <v>25</v>
      </c>
      <c r="H624" s="3" t="s">
        <v>42</v>
      </c>
      <c r="I624" s="3">
        <v>1</v>
      </c>
      <c r="J624" s="3">
        <v>1190</v>
      </c>
      <c r="K624" s="3">
        <v>1140</v>
      </c>
      <c r="L624" s="3">
        <v>0.1</v>
      </c>
      <c r="M624" s="5">
        <v>54.298888888888889</v>
      </c>
      <c r="N624" s="5">
        <v>0.1088888888888889</v>
      </c>
      <c r="O624" s="5">
        <v>28.096666666666664</v>
      </c>
      <c r="P624" s="5">
        <v>1.3833333333333333</v>
      </c>
      <c r="Q624" s="5">
        <v>0.01</v>
      </c>
      <c r="R624" s="5">
        <v>0.13222222222222227</v>
      </c>
      <c r="S624" s="5">
        <v>11.862222222222224</v>
      </c>
      <c r="T624" s="5">
        <v>4.2688888888888892</v>
      </c>
      <c r="U624" s="5">
        <v>0.22444444444444447</v>
      </c>
      <c r="V624" s="5">
        <v>0</v>
      </c>
      <c r="W624" s="5">
        <v>0</v>
      </c>
      <c r="X624" s="5">
        <v>100.38555555555558</v>
      </c>
      <c r="Y624" s="5">
        <v>0.59746486071159643</v>
      </c>
      <c r="Z624" s="5"/>
    </row>
    <row r="625" spans="1:26" x14ac:dyDescent="0.25">
      <c r="A625" s="3"/>
      <c r="B625" s="3" t="s">
        <v>22</v>
      </c>
      <c r="C625" s="3" t="s">
        <v>23</v>
      </c>
      <c r="D625" s="3"/>
      <c r="E625" s="3" t="s">
        <v>91</v>
      </c>
      <c r="F625" s="3" t="s">
        <v>183</v>
      </c>
      <c r="G625" s="3" t="s">
        <v>25</v>
      </c>
      <c r="H625" s="3" t="s">
        <v>43</v>
      </c>
      <c r="I625" s="3">
        <v>1</v>
      </c>
      <c r="J625" s="3">
        <v>1190</v>
      </c>
      <c r="K625" s="3">
        <v>1140</v>
      </c>
      <c r="L625" s="3">
        <v>0.1</v>
      </c>
      <c r="M625" s="5">
        <v>54.458888888888893</v>
      </c>
      <c r="N625" s="5">
        <v>0.1388888888888889</v>
      </c>
      <c r="O625" s="5">
        <v>28.126666666666665</v>
      </c>
      <c r="P625" s="5">
        <v>1.3533333333333335</v>
      </c>
      <c r="Q625" s="5">
        <v>0.01</v>
      </c>
      <c r="R625" s="5">
        <v>0.10222222222222226</v>
      </c>
      <c r="S625" s="5">
        <v>11.732222222222223</v>
      </c>
      <c r="T625" s="5">
        <v>4.2688888888888892</v>
      </c>
      <c r="U625" s="5">
        <v>0.21444444444444447</v>
      </c>
      <c r="V625" s="5">
        <v>0</v>
      </c>
      <c r="W625" s="5">
        <v>0</v>
      </c>
      <c r="X625" s="5">
        <v>100.40555555555557</v>
      </c>
      <c r="Y625" s="5">
        <v>0.5951710805258914</v>
      </c>
      <c r="Z625" s="5"/>
    </row>
    <row r="626" spans="1:26" x14ac:dyDescent="0.25">
      <c r="A626" s="3"/>
      <c r="B626" s="3" t="s">
        <v>22</v>
      </c>
      <c r="C626" s="3" t="s">
        <v>23</v>
      </c>
      <c r="D626" s="3"/>
      <c r="E626" s="3" t="s">
        <v>91</v>
      </c>
      <c r="F626" s="3" t="s">
        <v>183</v>
      </c>
      <c r="G626" s="3" t="s">
        <v>25</v>
      </c>
      <c r="H626" s="3" t="s">
        <v>43</v>
      </c>
      <c r="I626" s="3">
        <v>1</v>
      </c>
      <c r="J626" s="3">
        <v>1190</v>
      </c>
      <c r="K626" s="3">
        <v>1140</v>
      </c>
      <c r="L626" s="3">
        <v>0.1</v>
      </c>
      <c r="M626" s="5">
        <v>54.198888888888895</v>
      </c>
      <c r="N626" s="5">
        <v>0.1088888888888889</v>
      </c>
      <c r="O626" s="5">
        <v>27.966666666666665</v>
      </c>
      <c r="P626" s="5">
        <v>1.5733333333333333</v>
      </c>
      <c r="Q626" s="5">
        <v>0.01</v>
      </c>
      <c r="R626" s="5">
        <v>0.13222222222222227</v>
      </c>
      <c r="S626" s="5">
        <v>11.882222222222223</v>
      </c>
      <c r="T626" s="5">
        <v>4.2288888888888891</v>
      </c>
      <c r="U626" s="5">
        <v>0.22444444444444447</v>
      </c>
      <c r="V626" s="5">
        <v>0</v>
      </c>
      <c r="W626" s="5">
        <v>0</v>
      </c>
      <c r="X626" s="5">
        <v>100.32555555555558</v>
      </c>
      <c r="Y626" s="5">
        <v>0.60005535182981529</v>
      </c>
      <c r="Z626" s="5"/>
    </row>
    <row r="627" spans="1:26" x14ac:dyDescent="0.25">
      <c r="A627" s="3"/>
      <c r="B627" s="3" t="s">
        <v>22</v>
      </c>
      <c r="C627" s="3" t="s">
        <v>23</v>
      </c>
      <c r="D627" s="3"/>
      <c r="E627" s="3" t="s">
        <v>91</v>
      </c>
      <c r="F627" s="3" t="s">
        <v>183</v>
      </c>
      <c r="G627" s="3" t="s">
        <v>25</v>
      </c>
      <c r="H627" s="3" t="s">
        <v>44</v>
      </c>
      <c r="I627" s="3">
        <v>1</v>
      </c>
      <c r="J627" s="3">
        <v>1190</v>
      </c>
      <c r="K627" s="3">
        <v>1140</v>
      </c>
      <c r="L627" s="3">
        <v>0.1</v>
      </c>
      <c r="M627" s="5">
        <v>54.268888888888895</v>
      </c>
      <c r="N627" s="5">
        <v>0.12888888888888889</v>
      </c>
      <c r="O627" s="5">
        <v>27.776666666666667</v>
      </c>
      <c r="P627" s="5">
        <v>1.6933333333333334</v>
      </c>
      <c r="Q627" s="5">
        <v>0.01</v>
      </c>
      <c r="R627" s="5">
        <v>0.13222222222222227</v>
      </c>
      <c r="S627" s="5">
        <v>11.742222222222223</v>
      </c>
      <c r="T627" s="5">
        <v>4.3388888888888886</v>
      </c>
      <c r="U627" s="5">
        <v>0.23444444444444446</v>
      </c>
      <c r="V627" s="5">
        <v>0</v>
      </c>
      <c r="W627" s="5">
        <v>0</v>
      </c>
      <c r="X627" s="5">
        <v>100.32555555555557</v>
      </c>
      <c r="Y627" s="5">
        <v>0.59086800233177739</v>
      </c>
      <c r="Z627" s="5"/>
    </row>
    <row r="628" spans="1:26" x14ac:dyDescent="0.25">
      <c r="A628" s="3"/>
      <c r="B628" s="3" t="s">
        <v>22</v>
      </c>
      <c r="C628" s="3" t="s">
        <v>23</v>
      </c>
      <c r="D628" s="3"/>
      <c r="E628" s="3" t="s">
        <v>91</v>
      </c>
      <c r="F628" s="3" t="s">
        <v>183</v>
      </c>
      <c r="G628" s="3" t="s">
        <v>25</v>
      </c>
      <c r="H628" s="3" t="s">
        <v>44</v>
      </c>
      <c r="I628" s="3">
        <v>1</v>
      </c>
      <c r="J628" s="3">
        <v>1190</v>
      </c>
      <c r="K628" s="3">
        <v>1140</v>
      </c>
      <c r="L628" s="3">
        <v>0.1</v>
      </c>
      <c r="M628" s="5">
        <v>54.308888888888895</v>
      </c>
      <c r="N628" s="5">
        <v>0.1088888888888889</v>
      </c>
      <c r="O628" s="5">
        <v>27.926666666666666</v>
      </c>
      <c r="P628" s="5">
        <v>1.4833333333333334</v>
      </c>
      <c r="Q628" s="5">
        <v>0.01</v>
      </c>
      <c r="R628" s="5">
        <v>0.12222222222222226</v>
      </c>
      <c r="S628" s="5">
        <v>11.772222222222224</v>
      </c>
      <c r="T628" s="5">
        <v>4.3688888888888888</v>
      </c>
      <c r="U628" s="5">
        <v>0.22444444444444447</v>
      </c>
      <c r="V628" s="5">
        <v>0</v>
      </c>
      <c r="W628" s="5">
        <v>0</v>
      </c>
      <c r="X628" s="5">
        <v>100.32555555555557</v>
      </c>
      <c r="Y628" s="5">
        <v>0.59022789327921577</v>
      </c>
      <c r="Z628" s="5"/>
    </row>
    <row r="629" spans="1:26" x14ac:dyDescent="0.25">
      <c r="A629" s="3"/>
      <c r="B629" s="3" t="s">
        <v>22</v>
      </c>
      <c r="C629" s="3" t="s">
        <v>23</v>
      </c>
      <c r="D629" s="3"/>
      <c r="E629" s="3" t="s">
        <v>91</v>
      </c>
      <c r="F629" s="3" t="s">
        <v>183</v>
      </c>
      <c r="G629" s="3" t="s">
        <v>25</v>
      </c>
      <c r="H629" s="3" t="s">
        <v>169</v>
      </c>
      <c r="I629" s="3">
        <v>1</v>
      </c>
      <c r="J629" s="3">
        <v>1190</v>
      </c>
      <c r="K629" s="3">
        <v>1140</v>
      </c>
      <c r="L629" s="3">
        <v>0.1</v>
      </c>
      <c r="M629" s="5">
        <v>53.548888888888889</v>
      </c>
      <c r="N629" s="5">
        <v>0.17888888888888888</v>
      </c>
      <c r="O629" s="5">
        <v>28.156666666666666</v>
      </c>
      <c r="P629" s="5">
        <v>1.7333333333333334</v>
      </c>
      <c r="Q629" s="5">
        <v>0.05</v>
      </c>
      <c r="R629" s="5">
        <v>0.15222222222222226</v>
      </c>
      <c r="S629" s="5">
        <v>12.192222222222224</v>
      </c>
      <c r="T629" s="5">
        <v>4.0888888888888886</v>
      </c>
      <c r="U629" s="5">
        <v>0.24444444444444446</v>
      </c>
      <c r="V629" s="5">
        <v>0</v>
      </c>
      <c r="W629" s="5">
        <v>0</v>
      </c>
      <c r="X629" s="5">
        <v>100.34555555555556</v>
      </c>
      <c r="Y629" s="5">
        <v>0.61321830592937088</v>
      </c>
      <c r="Z629" s="5"/>
    </row>
    <row r="630" spans="1:26" x14ac:dyDescent="0.25">
      <c r="A630" s="3"/>
      <c r="B630" s="3" t="s">
        <v>22</v>
      </c>
      <c r="C630" s="3" t="s">
        <v>23</v>
      </c>
      <c r="D630" s="3"/>
      <c r="E630" s="3" t="s">
        <v>91</v>
      </c>
      <c r="F630" s="3" t="s">
        <v>183</v>
      </c>
      <c r="G630" s="3" t="s">
        <v>25</v>
      </c>
      <c r="H630" s="3" t="s">
        <v>74</v>
      </c>
      <c r="I630" s="3">
        <v>1</v>
      </c>
      <c r="J630" s="3">
        <v>1190</v>
      </c>
      <c r="K630" s="3">
        <v>1140</v>
      </c>
      <c r="L630" s="3">
        <v>0.1</v>
      </c>
      <c r="M630" s="5">
        <v>54.658888888888889</v>
      </c>
      <c r="N630" s="5">
        <v>0.1088888888888889</v>
      </c>
      <c r="O630" s="5">
        <v>27.736666666666665</v>
      </c>
      <c r="P630" s="5">
        <v>1.5233333333333334</v>
      </c>
      <c r="Q630" s="5">
        <v>0.05</v>
      </c>
      <c r="R630" s="5">
        <v>0.12222222222222226</v>
      </c>
      <c r="S630" s="5">
        <v>11.562222222222223</v>
      </c>
      <c r="T630" s="5">
        <v>4.4288888888888893</v>
      </c>
      <c r="U630" s="5">
        <v>0.22444444444444447</v>
      </c>
      <c r="V630" s="5">
        <v>0</v>
      </c>
      <c r="W630" s="5">
        <v>0</v>
      </c>
      <c r="X630" s="5">
        <v>100.41555555555554</v>
      </c>
      <c r="Y630" s="5">
        <v>0.58266203832552843</v>
      </c>
      <c r="Z630" s="5"/>
    </row>
    <row r="631" spans="1:26" x14ac:dyDescent="0.25">
      <c r="A631" s="73"/>
      <c r="B631" s="3" t="s">
        <v>22</v>
      </c>
      <c r="C631" s="3" t="s">
        <v>23</v>
      </c>
      <c r="D631" s="3"/>
      <c r="E631" s="3" t="s">
        <v>91</v>
      </c>
      <c r="F631" s="3" t="s">
        <v>183</v>
      </c>
      <c r="G631" s="3" t="s">
        <v>25</v>
      </c>
      <c r="H631" s="3" t="s">
        <v>170</v>
      </c>
      <c r="I631" s="3">
        <v>1</v>
      </c>
      <c r="J631" s="3">
        <v>1190</v>
      </c>
      <c r="K631" s="3">
        <v>1140</v>
      </c>
      <c r="L631" s="3">
        <v>0.1</v>
      </c>
      <c r="M631" s="5">
        <v>54.488888888888894</v>
      </c>
      <c r="N631" s="5">
        <v>0.16888888888888889</v>
      </c>
      <c r="O631" s="5">
        <v>27.776666666666667</v>
      </c>
      <c r="P631" s="5">
        <v>1.6333333333333333</v>
      </c>
      <c r="Q631" s="5">
        <v>0.01</v>
      </c>
      <c r="R631" s="5">
        <v>0.11222222222222225</v>
      </c>
      <c r="S631" s="5">
        <v>11.642222222222223</v>
      </c>
      <c r="T631" s="5">
        <v>4.3288888888888888</v>
      </c>
      <c r="U631" s="5">
        <v>0.23444444444444446</v>
      </c>
      <c r="V631" s="5">
        <v>0</v>
      </c>
      <c r="W631" s="5">
        <v>0</v>
      </c>
      <c r="X631" s="5">
        <v>100.39555555555557</v>
      </c>
      <c r="Y631" s="5">
        <v>0.589338187007862</v>
      </c>
      <c r="Z631" s="5"/>
    </row>
    <row r="632" spans="1:26" x14ac:dyDescent="0.25">
      <c r="A632" s="3"/>
      <c r="B632" s="3" t="s">
        <v>22</v>
      </c>
      <c r="C632" s="3" t="s">
        <v>23</v>
      </c>
      <c r="D632" s="3"/>
      <c r="E632" s="3" t="s">
        <v>91</v>
      </c>
      <c r="F632" s="3" t="s">
        <v>183</v>
      </c>
      <c r="G632" s="3" t="s">
        <v>25</v>
      </c>
      <c r="H632" s="3" t="s">
        <v>169</v>
      </c>
      <c r="I632" s="3">
        <v>1</v>
      </c>
      <c r="J632" s="3">
        <v>1190</v>
      </c>
      <c r="K632" s="3">
        <v>1140</v>
      </c>
      <c r="L632" s="3">
        <v>0.1</v>
      </c>
      <c r="M632" s="5">
        <v>54.098888888888894</v>
      </c>
      <c r="N632" s="5">
        <v>0.14888888888888888</v>
      </c>
      <c r="O632" s="5">
        <v>28.036666666666665</v>
      </c>
      <c r="P632" s="5">
        <v>1.4733333333333332</v>
      </c>
      <c r="Q632" s="5">
        <v>0.01</v>
      </c>
      <c r="R632" s="5">
        <v>0.11222222222222225</v>
      </c>
      <c r="S632" s="5">
        <v>11.962222222222223</v>
      </c>
      <c r="T632" s="5">
        <v>4.2688888888888892</v>
      </c>
      <c r="U632" s="5">
        <v>0.21444444444444447</v>
      </c>
      <c r="V632" s="5">
        <v>0</v>
      </c>
      <c r="W632" s="5">
        <v>0</v>
      </c>
      <c r="X632" s="5">
        <v>100.32555555555557</v>
      </c>
      <c r="Y632" s="5">
        <v>0.59984007084744606</v>
      </c>
      <c r="Z632" s="5"/>
    </row>
    <row r="633" spans="1:26" x14ac:dyDescent="0.25">
      <c r="A633" s="3"/>
      <c r="B633" s="3" t="s">
        <v>22</v>
      </c>
      <c r="C633" s="3" t="s">
        <v>23</v>
      </c>
      <c r="D633" s="3"/>
      <c r="E633" s="3" t="s">
        <v>91</v>
      </c>
      <c r="F633" s="3" t="s">
        <v>183</v>
      </c>
      <c r="G633" s="3" t="s">
        <v>25</v>
      </c>
      <c r="H633" s="3" t="s">
        <v>170</v>
      </c>
      <c r="I633" s="3">
        <v>1</v>
      </c>
      <c r="J633" s="3">
        <v>1190</v>
      </c>
      <c r="K633" s="3">
        <v>1140</v>
      </c>
      <c r="L633" s="3">
        <v>0.1</v>
      </c>
      <c r="M633" s="5">
        <v>53.75888888888889</v>
      </c>
      <c r="N633" s="5">
        <v>0.16888888888888889</v>
      </c>
      <c r="O633" s="5">
        <v>27.986666666666665</v>
      </c>
      <c r="P633" s="5">
        <v>1.8433333333333333</v>
      </c>
      <c r="Q633" s="5">
        <v>0.05</v>
      </c>
      <c r="R633" s="5">
        <v>0.15222222222222226</v>
      </c>
      <c r="S633" s="5">
        <v>12.092222222222222</v>
      </c>
      <c r="T633" s="5">
        <v>4.0988888888888892</v>
      </c>
      <c r="U633" s="5">
        <v>0.25444444444444447</v>
      </c>
      <c r="V633" s="5">
        <v>0</v>
      </c>
      <c r="W633" s="5">
        <v>0</v>
      </c>
      <c r="X633" s="5">
        <v>100.40555555555555</v>
      </c>
      <c r="Y633" s="5">
        <v>0.61033747504334779</v>
      </c>
      <c r="Z633" s="5"/>
    </row>
    <row r="634" spans="1:26" x14ac:dyDescent="0.25">
      <c r="A634" s="3"/>
      <c r="B634" s="3" t="s">
        <v>22</v>
      </c>
      <c r="C634" s="3" t="s">
        <v>23</v>
      </c>
      <c r="D634" s="3"/>
      <c r="E634" s="3" t="s">
        <v>91</v>
      </c>
      <c r="F634" s="3" t="s">
        <v>183</v>
      </c>
      <c r="G634" s="3" t="s">
        <v>25</v>
      </c>
      <c r="H634" s="3" t="s">
        <v>170</v>
      </c>
      <c r="I634" s="3">
        <v>1</v>
      </c>
      <c r="J634" s="3">
        <v>1190</v>
      </c>
      <c r="K634" s="3">
        <v>1140</v>
      </c>
      <c r="L634" s="3">
        <v>0.1</v>
      </c>
      <c r="M634" s="5">
        <v>53.848888888888894</v>
      </c>
      <c r="N634" s="5">
        <v>0.1088888888888889</v>
      </c>
      <c r="O634" s="5">
        <v>28.156666666666666</v>
      </c>
      <c r="P634" s="5">
        <v>1.5933333333333333</v>
      </c>
      <c r="Q634" s="5">
        <v>0.04</v>
      </c>
      <c r="R634" s="5">
        <v>0.11222222222222225</v>
      </c>
      <c r="S634" s="5">
        <v>12.182222222222222</v>
      </c>
      <c r="T634" s="5">
        <v>4.108888888888889</v>
      </c>
      <c r="U634" s="5">
        <v>0.24444444444444446</v>
      </c>
      <c r="V634" s="5">
        <v>0</v>
      </c>
      <c r="W634" s="5">
        <v>0</v>
      </c>
      <c r="X634" s="5">
        <v>100.39555555555556</v>
      </c>
      <c r="Y634" s="5">
        <v>0.61190927523823579</v>
      </c>
      <c r="Z634" s="5"/>
    </row>
    <row r="635" spans="1:26" x14ac:dyDescent="0.25">
      <c r="A635" s="3"/>
      <c r="B635" s="3" t="s">
        <v>22</v>
      </c>
      <c r="C635" s="3" t="s">
        <v>23</v>
      </c>
      <c r="D635" s="3"/>
      <c r="E635" s="3" t="s">
        <v>91</v>
      </c>
      <c r="F635" s="3" t="s">
        <v>183</v>
      </c>
      <c r="G635" s="3" t="s">
        <v>25</v>
      </c>
      <c r="H635" s="3" t="s">
        <v>169</v>
      </c>
      <c r="I635" s="3">
        <v>1</v>
      </c>
      <c r="J635" s="3">
        <v>1190</v>
      </c>
      <c r="K635" s="3">
        <v>1140</v>
      </c>
      <c r="L635" s="3">
        <v>0.1</v>
      </c>
      <c r="M635" s="5">
        <v>55.138888888888893</v>
      </c>
      <c r="N635" s="5">
        <v>0.49888888888888888</v>
      </c>
      <c r="O635" s="5">
        <v>24.696666666666665</v>
      </c>
      <c r="P635" s="5">
        <v>4.003333333333333</v>
      </c>
      <c r="Q635" s="5">
        <v>6.9999999999999993E-2</v>
      </c>
      <c r="R635" s="5">
        <v>0.63222222222222224</v>
      </c>
      <c r="S635" s="5">
        <v>11.062222222222223</v>
      </c>
      <c r="T635" s="5">
        <v>3.838888888888889</v>
      </c>
      <c r="U635" s="5">
        <v>0.44444444444444448</v>
      </c>
      <c r="V635" s="5">
        <v>0</v>
      </c>
      <c r="W635" s="5">
        <v>0</v>
      </c>
      <c r="X635" s="5">
        <v>100.38555555555554</v>
      </c>
      <c r="Y635" s="5">
        <v>0.5967292038499038</v>
      </c>
      <c r="Z635" s="5"/>
    </row>
    <row r="636" spans="1:26" x14ac:dyDescent="0.25">
      <c r="A636" s="3"/>
      <c r="B636" s="3"/>
      <c r="C636" s="3"/>
      <c r="D636" s="3"/>
      <c r="E636" s="3"/>
      <c r="F636" s="16" t="s">
        <v>27</v>
      </c>
      <c r="H636" s="16" t="s">
        <v>26</v>
      </c>
      <c r="I636" s="16"/>
      <c r="J636" s="16"/>
      <c r="K636" s="16"/>
      <c r="L636" s="16"/>
      <c r="M636" s="6">
        <v>52.087249999999997</v>
      </c>
      <c r="N636" s="6">
        <v>4.9750000000000003E-2</v>
      </c>
      <c r="O636" s="6">
        <v>27.330375000000004</v>
      </c>
      <c r="P636" s="6">
        <v>1.0459999999999998</v>
      </c>
      <c r="Q636" s="6">
        <v>2.1125000000000005E-2</v>
      </c>
      <c r="R636" s="6">
        <v>0.12012500000000001</v>
      </c>
      <c r="S636" s="6">
        <v>11.450000000000001</v>
      </c>
      <c r="T636" s="6">
        <v>4.8206250000000006</v>
      </c>
      <c r="U636" s="6">
        <v>0.15525</v>
      </c>
      <c r="V636" s="6">
        <v>1.6625000000000001E-2</v>
      </c>
      <c r="W636" s="6">
        <v>9.8750000000000018E-3</v>
      </c>
      <c r="X636" s="6"/>
      <c r="Y636" s="6">
        <v>0.56237664045970126</v>
      </c>
      <c r="Z636" s="5"/>
    </row>
    <row r="637" spans="1:26" x14ac:dyDescent="0.25">
      <c r="A637" s="3"/>
      <c r="B637" s="3"/>
      <c r="C637" s="3"/>
      <c r="D637" s="3"/>
      <c r="E637" s="3"/>
      <c r="F637" s="25" t="s">
        <v>28</v>
      </c>
      <c r="H637" s="25" t="s">
        <v>26</v>
      </c>
      <c r="I637" s="25"/>
      <c r="J637" s="25"/>
      <c r="K637" s="25"/>
      <c r="L637" s="25"/>
      <c r="M637" s="7">
        <v>0.44102113651971625</v>
      </c>
      <c r="N637" s="7">
        <v>2.218590286002094E-2</v>
      </c>
      <c r="O637" s="7">
        <v>0.26624206896302921</v>
      </c>
      <c r="P637" s="7">
        <v>0.1133994205074661</v>
      </c>
      <c r="Q637" s="7">
        <v>2.1807190819281865E-2</v>
      </c>
      <c r="R637" s="7">
        <v>1.1331845140387082E-2</v>
      </c>
      <c r="S637" s="7">
        <v>0.29612497361755902</v>
      </c>
      <c r="T637" s="7">
        <v>9.794449959032929E-2</v>
      </c>
      <c r="U637" s="7">
        <v>8.7464278422679578E-3</v>
      </c>
      <c r="V637" s="7">
        <v>2.2884414534163389E-2</v>
      </c>
      <c r="W637" s="7">
        <v>2.2881293045380356E-2</v>
      </c>
      <c r="X637" s="7"/>
      <c r="Y637" s="7">
        <v>1.1046194333935958E-2</v>
      </c>
      <c r="Z637" s="5"/>
    </row>
    <row r="638" spans="1:26" x14ac:dyDescent="0.25">
      <c r="A638" s="3"/>
      <c r="B638" s="3"/>
      <c r="C638" s="3"/>
      <c r="D638" s="3"/>
      <c r="E638" s="3"/>
      <c r="F638" s="16" t="s">
        <v>27</v>
      </c>
      <c r="H638" s="16" t="s">
        <v>23</v>
      </c>
      <c r="I638" s="16"/>
      <c r="J638" s="16"/>
      <c r="K638" s="16"/>
      <c r="L638" s="16"/>
      <c r="M638" s="6">
        <v>53.31600000000001</v>
      </c>
      <c r="N638" s="6">
        <v>0.128</v>
      </c>
      <c r="O638" s="6">
        <v>28.144000000000002</v>
      </c>
      <c r="P638" s="6">
        <v>1.420666666666667</v>
      </c>
      <c r="Q638" s="6">
        <v>1.4E-2</v>
      </c>
      <c r="R638" s="6">
        <v>0.16733333333333336</v>
      </c>
      <c r="S638" s="6">
        <v>12.405999999999997</v>
      </c>
      <c r="T638" s="6">
        <v>4.1786666666666665</v>
      </c>
      <c r="U638" s="6">
        <v>0.18733333333333332</v>
      </c>
      <c r="V638" s="6">
        <v>4.0000000000000001E-3</v>
      </c>
      <c r="W638" s="6">
        <v>2.6666666666666666E-3</v>
      </c>
      <c r="X638" s="6"/>
      <c r="Y638" s="6">
        <v>0.59669743263822683</v>
      </c>
      <c r="Z638" s="5"/>
    </row>
    <row r="639" spans="1:26" x14ac:dyDescent="0.25">
      <c r="A639" s="3"/>
      <c r="B639" s="3"/>
      <c r="C639" s="3"/>
      <c r="D639" s="3"/>
      <c r="E639" s="3"/>
      <c r="F639" s="25" t="s">
        <v>28</v>
      </c>
      <c r="H639" s="25" t="s">
        <v>23</v>
      </c>
      <c r="I639" s="25"/>
      <c r="J639" s="25"/>
      <c r="K639" s="25"/>
      <c r="L639" s="25"/>
      <c r="M639" s="7">
        <v>0.40842554838235673</v>
      </c>
      <c r="N639" s="7">
        <v>9.7921251159140243E-2</v>
      </c>
      <c r="O639" s="7">
        <v>0.85860185351368934</v>
      </c>
      <c r="P639" s="7">
        <v>0.64057414722671846</v>
      </c>
      <c r="Q639" s="7">
        <v>2.1313979316066586E-2</v>
      </c>
      <c r="R639" s="7">
        <v>0.13160908927939735</v>
      </c>
      <c r="S639" s="7">
        <v>0.29702813719530724</v>
      </c>
      <c r="T639" s="7">
        <v>0.16132782359737782</v>
      </c>
      <c r="U639" s="7">
        <v>5.7503623074260914E-2</v>
      </c>
      <c r="V639" s="7">
        <v>1.5491933384829668E-2</v>
      </c>
      <c r="W639" s="7">
        <v>1.0327955589886445E-2</v>
      </c>
      <c r="X639" s="7"/>
      <c r="Y639" s="7">
        <v>1.0205895624168862E-2</v>
      </c>
      <c r="Z639" s="5"/>
    </row>
    <row r="640" spans="1:26" x14ac:dyDescent="0.25">
      <c r="A640" s="3"/>
      <c r="B640" s="3" t="s">
        <v>30</v>
      </c>
      <c r="C640" s="3" t="s">
        <v>26</v>
      </c>
      <c r="D640" s="3"/>
      <c r="E640" s="3" t="s">
        <v>91</v>
      </c>
      <c r="F640" s="3" t="s">
        <v>184</v>
      </c>
      <c r="G640" s="3" t="s">
        <v>25</v>
      </c>
      <c r="H640" s="3" t="s">
        <v>32</v>
      </c>
      <c r="I640" s="3">
        <v>1</v>
      </c>
      <c r="J640" s="3">
        <v>1190</v>
      </c>
      <c r="K640" s="3">
        <v>1120</v>
      </c>
      <c r="L640" s="3">
        <v>0.1</v>
      </c>
      <c r="M640" s="5">
        <v>53.4</v>
      </c>
      <c r="N640" s="5">
        <v>1.4999999999999999E-2</v>
      </c>
      <c r="O640" s="5">
        <v>27.896999999999998</v>
      </c>
      <c r="P640" s="5">
        <v>0.83599999999999997</v>
      </c>
      <c r="Q640" s="5">
        <v>3.4000000000000002E-2</v>
      </c>
      <c r="R640" s="5">
        <v>0.13200000000000001</v>
      </c>
      <c r="S640" s="5">
        <v>11.516999999999999</v>
      </c>
      <c r="T640" s="5">
        <v>4.6879999999999997</v>
      </c>
      <c r="U640" s="5">
        <v>0.112</v>
      </c>
      <c r="V640" s="5">
        <v>1.4999999999999999E-2</v>
      </c>
      <c r="W640" s="5">
        <v>2.7E-2</v>
      </c>
      <c r="X640" s="5">
        <v>98.673000000000002</v>
      </c>
      <c r="Y640" s="5">
        <v>0.57202998923509707</v>
      </c>
      <c r="Z640" s="5"/>
    </row>
    <row r="641" spans="1:26" x14ac:dyDescent="0.25">
      <c r="A641" s="3"/>
      <c r="B641" s="3" t="s">
        <v>30</v>
      </c>
      <c r="C641" s="3" t="s">
        <v>26</v>
      </c>
      <c r="D641" s="3"/>
      <c r="E641" s="3" t="s">
        <v>91</v>
      </c>
      <c r="F641" s="3" t="s">
        <v>184</v>
      </c>
      <c r="G641" s="3" t="s">
        <v>25</v>
      </c>
      <c r="H641" s="3" t="s">
        <v>34</v>
      </c>
      <c r="I641" s="3">
        <v>1</v>
      </c>
      <c r="J641" s="3">
        <v>1190</v>
      </c>
      <c r="K641" s="3">
        <v>1120</v>
      </c>
      <c r="L641" s="3">
        <v>0.1</v>
      </c>
      <c r="M641" s="5">
        <v>52.808999999999997</v>
      </c>
      <c r="N641" s="5">
        <v>4.1000000000000002E-2</v>
      </c>
      <c r="O641" s="5">
        <v>27.873000000000001</v>
      </c>
      <c r="P641" s="5">
        <v>0.95499999999999996</v>
      </c>
      <c r="Q641" s="5">
        <v>0.02</v>
      </c>
      <c r="R641" s="5">
        <v>0.13300000000000001</v>
      </c>
      <c r="S641" s="5">
        <v>11.817</v>
      </c>
      <c r="T641" s="5">
        <v>4.577</v>
      </c>
      <c r="U641" s="5">
        <v>0.14799999999999999</v>
      </c>
      <c r="V641" s="5">
        <v>0</v>
      </c>
      <c r="W641" s="5">
        <v>0</v>
      </c>
      <c r="X641" s="5">
        <v>98.37299999999999</v>
      </c>
      <c r="Y641" s="5">
        <v>0.58281983238584201</v>
      </c>
      <c r="Z641" s="5"/>
    </row>
    <row r="642" spans="1:26" x14ac:dyDescent="0.25">
      <c r="A642" s="3"/>
      <c r="B642" s="3" t="s">
        <v>30</v>
      </c>
      <c r="C642" s="3" t="s">
        <v>26</v>
      </c>
      <c r="D642" s="3"/>
      <c r="E642" s="3" t="s">
        <v>91</v>
      </c>
      <c r="F642" s="3" t="s">
        <v>184</v>
      </c>
      <c r="G642" s="3" t="s">
        <v>25</v>
      </c>
      <c r="H642" s="3" t="s">
        <v>35</v>
      </c>
      <c r="I642" s="3">
        <v>1</v>
      </c>
      <c r="J642" s="3">
        <v>1190</v>
      </c>
      <c r="K642" s="3">
        <v>1120</v>
      </c>
      <c r="L642" s="3">
        <v>0.1</v>
      </c>
      <c r="M642" s="5">
        <v>53.173999999999999</v>
      </c>
      <c r="N642" s="5">
        <v>5.1999999999999998E-2</v>
      </c>
      <c r="O642" s="5">
        <v>27.867999999999999</v>
      </c>
      <c r="P642" s="5">
        <v>1.032</v>
      </c>
      <c r="Q642" s="5">
        <v>2.1999999999999999E-2</v>
      </c>
      <c r="R642" s="5">
        <v>0.14099999999999999</v>
      </c>
      <c r="S642" s="5">
        <v>11.442</v>
      </c>
      <c r="T642" s="5">
        <v>4.7809999999999997</v>
      </c>
      <c r="U642" s="5">
        <v>0.153</v>
      </c>
      <c r="V642" s="5">
        <v>1.4999999999999999E-2</v>
      </c>
      <c r="W642" s="5">
        <v>4.0000000000000001E-3</v>
      </c>
      <c r="X642" s="5">
        <v>98.684000000000012</v>
      </c>
      <c r="Y642" s="5">
        <v>0.56432179328019771</v>
      </c>
      <c r="Z642" s="5"/>
    </row>
    <row r="643" spans="1:26" x14ac:dyDescent="0.25">
      <c r="A643" s="3"/>
      <c r="B643" s="3" t="s">
        <v>30</v>
      </c>
      <c r="C643" s="3" t="s">
        <v>26</v>
      </c>
      <c r="D643" s="3"/>
      <c r="E643" s="3" t="s">
        <v>91</v>
      </c>
      <c r="F643" s="3" t="s">
        <v>184</v>
      </c>
      <c r="G643" s="3" t="s">
        <v>25</v>
      </c>
      <c r="H643" s="3" t="s">
        <v>36</v>
      </c>
      <c r="I643" s="3">
        <v>1</v>
      </c>
      <c r="J643" s="3">
        <v>1190</v>
      </c>
      <c r="K643" s="3">
        <v>1120</v>
      </c>
      <c r="L643" s="3">
        <v>0.1</v>
      </c>
      <c r="M643" s="5">
        <v>53.624000000000002</v>
      </c>
      <c r="N643" s="5">
        <v>1.4999999999999999E-2</v>
      </c>
      <c r="O643" s="5">
        <v>28.119</v>
      </c>
      <c r="P643" s="5">
        <v>0.90300000000000002</v>
      </c>
      <c r="Q643" s="5">
        <v>0</v>
      </c>
      <c r="R643" s="5">
        <v>0.112</v>
      </c>
      <c r="S643" s="5">
        <v>11.467000000000001</v>
      </c>
      <c r="T643" s="5">
        <v>4.6719999999999997</v>
      </c>
      <c r="U643" s="5">
        <v>0.13900000000000001</v>
      </c>
      <c r="V643" s="5">
        <v>0</v>
      </c>
      <c r="W643" s="5">
        <v>0</v>
      </c>
      <c r="X643" s="5">
        <v>99.051000000000002</v>
      </c>
      <c r="Y643" s="5">
        <v>0.5708737024028766</v>
      </c>
      <c r="Z643" s="5"/>
    </row>
    <row r="644" spans="1:26" x14ac:dyDescent="0.25">
      <c r="A644" s="3"/>
      <c r="B644" s="3" t="s">
        <v>30</v>
      </c>
      <c r="C644" s="3" t="s">
        <v>26</v>
      </c>
      <c r="D644" s="3"/>
      <c r="E644" s="3" t="s">
        <v>91</v>
      </c>
      <c r="F644" s="3" t="s">
        <v>184</v>
      </c>
      <c r="G644" s="3" t="s">
        <v>25</v>
      </c>
      <c r="H644" s="3" t="s">
        <v>37</v>
      </c>
      <c r="I644" s="3">
        <v>1</v>
      </c>
      <c r="J644" s="3">
        <v>1190</v>
      </c>
      <c r="K644" s="3">
        <v>1120</v>
      </c>
      <c r="L644" s="3">
        <v>0.1</v>
      </c>
      <c r="M644" s="5">
        <v>52.585000000000001</v>
      </c>
      <c r="N644" s="5">
        <v>6.8000000000000005E-2</v>
      </c>
      <c r="O644" s="5">
        <v>28.46</v>
      </c>
      <c r="P644" s="5">
        <v>0.96799999999999997</v>
      </c>
      <c r="Q644" s="5">
        <v>4.5999999999999999E-2</v>
      </c>
      <c r="R644" s="5">
        <v>0.13700000000000001</v>
      </c>
      <c r="S644" s="5">
        <v>11.917</v>
      </c>
      <c r="T644" s="5">
        <v>4.3259999999999996</v>
      </c>
      <c r="U644" s="5">
        <v>0.127</v>
      </c>
      <c r="V644" s="5">
        <v>0</v>
      </c>
      <c r="W644" s="5">
        <v>0</v>
      </c>
      <c r="X644" s="5">
        <v>98.634</v>
      </c>
      <c r="Y644" s="5">
        <v>0.59895378377488862</v>
      </c>
      <c r="Z644" s="5"/>
    </row>
    <row r="645" spans="1:26" x14ac:dyDescent="0.25">
      <c r="A645" s="3"/>
      <c r="B645" s="3" t="s">
        <v>30</v>
      </c>
      <c r="C645" s="3" t="s">
        <v>26</v>
      </c>
      <c r="D645" s="3"/>
      <c r="E645" s="3" t="s">
        <v>91</v>
      </c>
      <c r="F645" s="3" t="s">
        <v>184</v>
      </c>
      <c r="G645" s="3" t="s">
        <v>25</v>
      </c>
      <c r="H645" s="3" t="s">
        <v>38</v>
      </c>
      <c r="I645" s="3">
        <v>1</v>
      </c>
      <c r="J645" s="3">
        <v>1190</v>
      </c>
      <c r="K645" s="3">
        <v>1120</v>
      </c>
      <c r="L645" s="3">
        <v>0.1</v>
      </c>
      <c r="M645" s="5">
        <v>53.366</v>
      </c>
      <c r="N645" s="5">
        <v>8.5000000000000006E-2</v>
      </c>
      <c r="O645" s="5">
        <v>28.236999999999998</v>
      </c>
      <c r="P645" s="5">
        <v>0.97399999999999998</v>
      </c>
      <c r="Q645" s="5">
        <v>5.0000000000000001E-3</v>
      </c>
      <c r="R645" s="5">
        <v>0.13100000000000001</v>
      </c>
      <c r="S645" s="5">
        <v>11.672000000000001</v>
      </c>
      <c r="T645" s="5">
        <v>4.4139999999999997</v>
      </c>
      <c r="U645" s="5">
        <v>0.13600000000000001</v>
      </c>
      <c r="V645" s="5">
        <v>0</v>
      </c>
      <c r="W645" s="5">
        <v>1.0999999999999999E-2</v>
      </c>
      <c r="X645" s="5">
        <v>99.030999999999992</v>
      </c>
      <c r="Y645" s="5">
        <v>0.58886097767203904</v>
      </c>
      <c r="Z645" s="5"/>
    </row>
    <row r="646" spans="1:26" x14ac:dyDescent="0.25">
      <c r="A646" s="3"/>
      <c r="B646" s="3" t="s">
        <v>30</v>
      </c>
      <c r="C646" s="3" t="s">
        <v>26</v>
      </c>
      <c r="D646" s="3"/>
      <c r="E646" s="3" t="s">
        <v>91</v>
      </c>
      <c r="F646" s="3" t="s">
        <v>184</v>
      </c>
      <c r="G646" s="3" t="s">
        <v>25</v>
      </c>
      <c r="H646" s="3" t="s">
        <v>39</v>
      </c>
      <c r="I646" s="3">
        <v>1</v>
      </c>
      <c r="J646" s="3">
        <v>1190</v>
      </c>
      <c r="K646" s="3">
        <v>1120</v>
      </c>
      <c r="L646" s="3">
        <v>0.1</v>
      </c>
      <c r="M646" s="5">
        <v>53.116999999999997</v>
      </c>
      <c r="N646" s="5">
        <v>3.4000000000000002E-2</v>
      </c>
      <c r="O646" s="5">
        <v>28.45</v>
      </c>
      <c r="P646" s="5">
        <v>1.0529999999999999</v>
      </c>
      <c r="Q646" s="5">
        <v>0</v>
      </c>
      <c r="R646" s="5">
        <v>0.13</v>
      </c>
      <c r="S646" s="5">
        <v>12.106</v>
      </c>
      <c r="T646" s="5">
        <v>4.2439999999999998</v>
      </c>
      <c r="U646" s="5">
        <v>0.14399999999999999</v>
      </c>
      <c r="V646" s="5">
        <v>1.4999999999999999E-2</v>
      </c>
      <c r="W646" s="5">
        <v>0</v>
      </c>
      <c r="X646" s="5">
        <v>99.292999999999992</v>
      </c>
      <c r="Y646" s="5">
        <v>0.60659759448597605</v>
      </c>
      <c r="Z646" s="5"/>
    </row>
    <row r="647" spans="1:26" x14ac:dyDescent="0.25">
      <c r="A647" s="3"/>
      <c r="B647" s="3" t="s">
        <v>30</v>
      </c>
      <c r="C647" s="3" t="s">
        <v>26</v>
      </c>
      <c r="D647" s="3"/>
      <c r="E647" s="3" t="s">
        <v>91</v>
      </c>
      <c r="F647" s="3" t="s">
        <v>184</v>
      </c>
      <c r="G647" s="3" t="s">
        <v>25</v>
      </c>
      <c r="H647" s="3" t="s">
        <v>40</v>
      </c>
      <c r="I647" s="3">
        <v>1</v>
      </c>
      <c r="J647" s="3">
        <v>1190</v>
      </c>
      <c r="K647" s="3">
        <v>1120</v>
      </c>
      <c r="L647" s="3">
        <v>0.1</v>
      </c>
      <c r="M647" s="5">
        <v>53.444000000000003</v>
      </c>
      <c r="N647" s="5">
        <v>3.9E-2</v>
      </c>
      <c r="O647" s="5">
        <v>28.853000000000002</v>
      </c>
      <c r="P647" s="5">
        <v>0.83499999999999996</v>
      </c>
      <c r="Q647" s="5">
        <v>0</v>
      </c>
      <c r="R647" s="5">
        <v>0.112</v>
      </c>
      <c r="S647" s="5">
        <v>12.204000000000001</v>
      </c>
      <c r="T647" s="5">
        <v>4.4180000000000001</v>
      </c>
      <c r="U647" s="5">
        <v>0.14599999999999999</v>
      </c>
      <c r="V647" s="5">
        <v>1.4999999999999999E-2</v>
      </c>
      <c r="W647" s="5">
        <v>0</v>
      </c>
      <c r="X647" s="5">
        <v>100.066</v>
      </c>
      <c r="Y647" s="5">
        <v>0.59904395559690038</v>
      </c>
      <c r="Z647" s="5"/>
    </row>
    <row r="648" spans="1:26" x14ac:dyDescent="0.25">
      <c r="A648" s="3"/>
      <c r="B648" s="3" t="s">
        <v>30</v>
      </c>
      <c r="C648" s="3" t="s">
        <v>26</v>
      </c>
      <c r="D648" s="3"/>
      <c r="E648" s="3" t="s">
        <v>91</v>
      </c>
      <c r="F648" s="3" t="s">
        <v>184</v>
      </c>
      <c r="G648" s="3" t="s">
        <v>25</v>
      </c>
      <c r="H648" s="3" t="s">
        <v>41</v>
      </c>
      <c r="I648" s="3">
        <v>1</v>
      </c>
      <c r="J648" s="3">
        <v>1190</v>
      </c>
      <c r="K648" s="3">
        <v>1120</v>
      </c>
      <c r="L648" s="3">
        <v>0.1</v>
      </c>
      <c r="M648" s="5">
        <v>54.213999999999999</v>
      </c>
      <c r="N648" s="5">
        <v>5.2999999999999999E-2</v>
      </c>
      <c r="O648" s="5">
        <v>28.341000000000001</v>
      </c>
      <c r="P648" s="5">
        <v>0.89400000000000002</v>
      </c>
      <c r="Q648" s="5">
        <v>0.02</v>
      </c>
      <c r="R648" s="5">
        <v>0.13800000000000001</v>
      </c>
      <c r="S648" s="5">
        <v>11.484</v>
      </c>
      <c r="T648" s="5">
        <v>4.6210000000000004</v>
      </c>
      <c r="U648" s="5">
        <v>0.14799999999999999</v>
      </c>
      <c r="V648" s="5">
        <v>1.4999999999999999E-2</v>
      </c>
      <c r="W648" s="5">
        <v>0</v>
      </c>
      <c r="X648" s="5">
        <v>99.927999999999997</v>
      </c>
      <c r="Y648" s="5">
        <v>0.57356382761537616</v>
      </c>
      <c r="Z648" s="5"/>
    </row>
    <row r="649" spans="1:26" x14ac:dyDescent="0.25">
      <c r="A649" s="3"/>
      <c r="B649" s="3" t="s">
        <v>22</v>
      </c>
      <c r="C649" s="3" t="s">
        <v>23</v>
      </c>
      <c r="D649" s="3"/>
      <c r="E649" s="3" t="s">
        <v>91</v>
      </c>
      <c r="F649" s="3" t="s">
        <v>184</v>
      </c>
      <c r="G649" s="3" t="s">
        <v>25</v>
      </c>
      <c r="H649" s="3" t="s">
        <v>171</v>
      </c>
      <c r="I649" s="3">
        <v>1</v>
      </c>
      <c r="J649" s="3">
        <v>1190</v>
      </c>
      <c r="K649" s="3">
        <v>1120</v>
      </c>
      <c r="L649" s="3">
        <v>0.1</v>
      </c>
      <c r="M649" s="5">
        <v>54.428888888888892</v>
      </c>
      <c r="N649" s="5">
        <v>0.14888888888888888</v>
      </c>
      <c r="O649" s="5">
        <v>27.836666666666666</v>
      </c>
      <c r="P649" s="5">
        <v>1.3633333333333333</v>
      </c>
      <c r="Q649" s="5">
        <v>0.01</v>
      </c>
      <c r="R649" s="5">
        <v>0.12222222222222226</v>
      </c>
      <c r="S649" s="5">
        <v>11.972222222222223</v>
      </c>
      <c r="T649" s="5">
        <v>4.3088888888888892</v>
      </c>
      <c r="U649" s="5">
        <v>0.21444444444444447</v>
      </c>
      <c r="V649" s="5">
        <v>0</v>
      </c>
      <c r="W649" s="5">
        <v>0</v>
      </c>
      <c r="X649" s="5">
        <v>100.40555555555557</v>
      </c>
      <c r="Y649" s="5">
        <v>0.5978716948616869</v>
      </c>
      <c r="Z649" s="5"/>
    </row>
    <row r="650" spans="1:26" x14ac:dyDescent="0.25">
      <c r="A650" s="3"/>
      <c r="B650" s="3" t="s">
        <v>22</v>
      </c>
      <c r="C650" s="3" t="s">
        <v>23</v>
      </c>
      <c r="D650" s="3"/>
      <c r="E650" s="3" t="s">
        <v>91</v>
      </c>
      <c r="F650" s="3" t="s">
        <v>184</v>
      </c>
      <c r="G650" s="3" t="s">
        <v>25</v>
      </c>
      <c r="H650" s="3" t="s">
        <v>172</v>
      </c>
      <c r="I650" s="3">
        <v>1</v>
      </c>
      <c r="J650" s="3">
        <v>1190</v>
      </c>
      <c r="K650" s="3">
        <v>1120</v>
      </c>
      <c r="L650" s="3">
        <v>0.1</v>
      </c>
      <c r="M650" s="5">
        <v>54.558888888888895</v>
      </c>
      <c r="N650" s="5">
        <v>0.12888888888888889</v>
      </c>
      <c r="O650" s="5">
        <v>27.686666666666664</v>
      </c>
      <c r="P650" s="5">
        <v>1.4233333333333333</v>
      </c>
      <c r="Q650" s="5">
        <v>0.05</v>
      </c>
      <c r="R650" s="5">
        <v>0.14222222222222225</v>
      </c>
      <c r="S650" s="5">
        <v>11.702222222222224</v>
      </c>
      <c r="T650" s="5">
        <v>4.3788888888888886</v>
      </c>
      <c r="U650" s="5">
        <v>0.23444444444444446</v>
      </c>
      <c r="V650" s="5">
        <v>0</v>
      </c>
      <c r="W650" s="5">
        <v>0.03</v>
      </c>
      <c r="X650" s="5">
        <v>100.33555555555556</v>
      </c>
      <c r="Y650" s="5">
        <v>0.58789724008553457</v>
      </c>
      <c r="Z650" s="5"/>
    </row>
    <row r="651" spans="1:26" x14ac:dyDescent="0.25">
      <c r="A651" s="3"/>
      <c r="B651" s="3" t="s">
        <v>22</v>
      </c>
      <c r="C651" s="3" t="s">
        <v>23</v>
      </c>
      <c r="D651" s="3"/>
      <c r="E651" s="3" t="s">
        <v>91</v>
      </c>
      <c r="F651" s="3" t="s">
        <v>184</v>
      </c>
      <c r="G651" s="3" t="s">
        <v>25</v>
      </c>
      <c r="H651" s="3" t="s">
        <v>173</v>
      </c>
      <c r="I651" s="3">
        <v>1</v>
      </c>
      <c r="J651" s="3">
        <v>1190</v>
      </c>
      <c r="K651" s="3">
        <v>1120</v>
      </c>
      <c r="L651" s="3">
        <v>0.1</v>
      </c>
      <c r="M651" s="5">
        <v>54.318888888888893</v>
      </c>
      <c r="N651" s="5">
        <v>0.16888888888888889</v>
      </c>
      <c r="O651" s="5">
        <v>27.856666666666666</v>
      </c>
      <c r="P651" s="5">
        <v>1.3633333333333333</v>
      </c>
      <c r="Q651" s="5">
        <v>0.01</v>
      </c>
      <c r="R651" s="5">
        <v>0.12222222222222226</v>
      </c>
      <c r="S651" s="5">
        <v>11.942222222222224</v>
      </c>
      <c r="T651" s="5">
        <v>4.2988888888888894</v>
      </c>
      <c r="U651" s="5">
        <v>0.23444444444444446</v>
      </c>
      <c r="V651" s="5">
        <v>0</v>
      </c>
      <c r="W651" s="5">
        <v>0</v>
      </c>
      <c r="X651" s="5">
        <v>100.31555555555556</v>
      </c>
      <c r="Y651" s="5">
        <v>0.5970976007373261</v>
      </c>
      <c r="Z651" s="5"/>
    </row>
    <row r="652" spans="1:26" x14ac:dyDescent="0.25">
      <c r="A652" s="3"/>
      <c r="B652" s="3" t="s">
        <v>22</v>
      </c>
      <c r="C652" s="3" t="s">
        <v>23</v>
      </c>
      <c r="D652" s="3"/>
      <c r="E652" s="3" t="s">
        <v>91</v>
      </c>
      <c r="F652" s="3" t="s">
        <v>184</v>
      </c>
      <c r="G652" s="3" t="s">
        <v>25</v>
      </c>
      <c r="H652" s="3" t="s">
        <v>170</v>
      </c>
      <c r="I652" s="3">
        <v>1</v>
      </c>
      <c r="J652" s="3">
        <v>1190</v>
      </c>
      <c r="K652" s="3">
        <v>1120</v>
      </c>
      <c r="L652" s="3">
        <v>0.1</v>
      </c>
      <c r="M652" s="5">
        <v>54.198888888888895</v>
      </c>
      <c r="N652" s="5">
        <v>0.15888888888888889</v>
      </c>
      <c r="O652" s="5">
        <v>27.836666666666666</v>
      </c>
      <c r="P652" s="5">
        <v>1.5633333333333335</v>
      </c>
      <c r="Q652" s="5">
        <v>0.01</v>
      </c>
      <c r="R652" s="5">
        <v>0.13222222222222227</v>
      </c>
      <c r="S652" s="5">
        <v>11.982222222222223</v>
      </c>
      <c r="T652" s="5">
        <v>4.2988888888888894</v>
      </c>
      <c r="U652" s="5">
        <v>0.21444444444444447</v>
      </c>
      <c r="V652" s="5">
        <v>0</v>
      </c>
      <c r="W652" s="5">
        <v>0</v>
      </c>
      <c r="X652" s="5">
        <v>100.39555555555557</v>
      </c>
      <c r="Y652" s="5">
        <v>0.59861308384059531</v>
      </c>
      <c r="Z652" s="5"/>
    </row>
    <row r="653" spans="1:26" x14ac:dyDescent="0.25">
      <c r="A653" s="3"/>
      <c r="B653" s="3" t="s">
        <v>22</v>
      </c>
      <c r="C653" s="3" t="s">
        <v>23</v>
      </c>
      <c r="D653" s="3"/>
      <c r="E653" s="3" t="s">
        <v>91</v>
      </c>
      <c r="F653" s="3" t="s">
        <v>184</v>
      </c>
      <c r="G653" s="3" t="s">
        <v>25</v>
      </c>
      <c r="H653" s="3" t="s">
        <v>75</v>
      </c>
      <c r="I653" s="3">
        <v>1</v>
      </c>
      <c r="J653" s="3">
        <v>1190</v>
      </c>
      <c r="K653" s="3">
        <v>1120</v>
      </c>
      <c r="L653" s="3">
        <v>0.1</v>
      </c>
      <c r="M653" s="5">
        <v>54.50888888888889</v>
      </c>
      <c r="N653" s="5">
        <v>0.11888888888888888</v>
      </c>
      <c r="O653" s="5">
        <v>27.856666666666666</v>
      </c>
      <c r="P653" s="5">
        <v>1.2833333333333332</v>
      </c>
      <c r="Q653" s="5">
        <v>0.04</v>
      </c>
      <c r="R653" s="5">
        <v>0.12222222222222226</v>
      </c>
      <c r="S653" s="5">
        <v>11.952222222222224</v>
      </c>
      <c r="T653" s="5">
        <v>4.2688888888888892</v>
      </c>
      <c r="U653" s="5">
        <v>0.23444444444444446</v>
      </c>
      <c r="V653" s="5">
        <v>0</v>
      </c>
      <c r="W653" s="5">
        <v>0</v>
      </c>
      <c r="X653" s="5">
        <v>100.38555555555557</v>
      </c>
      <c r="Y653" s="5">
        <v>0.59892377815179543</v>
      </c>
      <c r="Z653" s="5"/>
    </row>
    <row r="654" spans="1:26" x14ac:dyDescent="0.25">
      <c r="A654" s="3"/>
      <c r="B654" s="3" t="s">
        <v>22</v>
      </c>
      <c r="C654" s="3" t="s">
        <v>23</v>
      </c>
      <c r="D654" s="3"/>
      <c r="E654" s="3" t="s">
        <v>91</v>
      </c>
      <c r="F654" s="3" t="s">
        <v>184</v>
      </c>
      <c r="G654" s="3" t="s">
        <v>25</v>
      </c>
      <c r="H654" s="3" t="s">
        <v>174</v>
      </c>
      <c r="I654" s="3">
        <v>1</v>
      </c>
      <c r="J654" s="3">
        <v>1190</v>
      </c>
      <c r="K654" s="3">
        <v>1120</v>
      </c>
      <c r="L654" s="3">
        <v>0.1</v>
      </c>
      <c r="M654" s="5">
        <v>54.61888888888889</v>
      </c>
      <c r="N654" s="5">
        <v>0.11888888888888888</v>
      </c>
      <c r="O654" s="5">
        <v>27.716666666666665</v>
      </c>
      <c r="P654" s="5">
        <v>1.4633333333333334</v>
      </c>
      <c r="Q654" s="5">
        <v>0.01</v>
      </c>
      <c r="R654" s="5">
        <v>0.13222222222222227</v>
      </c>
      <c r="S654" s="5">
        <v>11.802222222222223</v>
      </c>
      <c r="T654" s="5">
        <v>4.2888888888888888</v>
      </c>
      <c r="U654" s="5">
        <v>0.24444444444444446</v>
      </c>
      <c r="V654" s="5">
        <v>0</v>
      </c>
      <c r="W654" s="5">
        <v>0</v>
      </c>
      <c r="X654" s="5">
        <v>100.39555555555557</v>
      </c>
      <c r="Y654" s="5">
        <v>0.59444270990817483</v>
      </c>
      <c r="Z654" s="5"/>
    </row>
    <row r="655" spans="1:26" x14ac:dyDescent="0.25">
      <c r="A655" s="3"/>
      <c r="B655" s="3" t="s">
        <v>22</v>
      </c>
      <c r="C655" s="3" t="s">
        <v>23</v>
      </c>
      <c r="D655" s="3"/>
      <c r="E655" s="3" t="s">
        <v>91</v>
      </c>
      <c r="F655" s="3" t="s">
        <v>184</v>
      </c>
      <c r="G655" s="3" t="s">
        <v>25</v>
      </c>
      <c r="H655" s="3" t="s">
        <v>175</v>
      </c>
      <c r="I655" s="3">
        <v>1</v>
      </c>
      <c r="J655" s="3">
        <v>1190</v>
      </c>
      <c r="K655" s="3">
        <v>1120</v>
      </c>
      <c r="L655" s="3">
        <v>0.1</v>
      </c>
      <c r="M655" s="5">
        <v>54.858888888888892</v>
      </c>
      <c r="N655" s="5">
        <v>0.17888888888888888</v>
      </c>
      <c r="O655" s="5">
        <v>27.536666666666665</v>
      </c>
      <c r="P655" s="5">
        <v>1.4333333333333336</v>
      </c>
      <c r="Q655" s="5">
        <v>0.04</v>
      </c>
      <c r="R655" s="5">
        <v>0.12222222222222226</v>
      </c>
      <c r="S655" s="5">
        <v>11.572222222222223</v>
      </c>
      <c r="T655" s="5">
        <v>4.4088888888888889</v>
      </c>
      <c r="U655" s="5">
        <v>0.24444444444444446</v>
      </c>
      <c r="V655" s="5">
        <v>0</v>
      </c>
      <c r="W655" s="5">
        <v>0</v>
      </c>
      <c r="X655" s="5">
        <v>100.39555555555557</v>
      </c>
      <c r="Y655" s="5">
        <v>0.58323586667410865</v>
      </c>
      <c r="Z655" s="5"/>
    </row>
    <row r="656" spans="1:26" x14ac:dyDescent="0.25">
      <c r="A656" s="3"/>
      <c r="B656" s="3" t="s">
        <v>22</v>
      </c>
      <c r="C656" s="3" t="s">
        <v>23</v>
      </c>
      <c r="D656" s="3"/>
      <c r="E656" s="3" t="s">
        <v>91</v>
      </c>
      <c r="F656" s="3" t="s">
        <v>184</v>
      </c>
      <c r="G656" s="3" t="s">
        <v>25</v>
      </c>
      <c r="H656" s="3" t="s">
        <v>76</v>
      </c>
      <c r="I656" s="3">
        <v>1</v>
      </c>
      <c r="J656" s="3">
        <v>1190</v>
      </c>
      <c r="K656" s="3">
        <v>1120</v>
      </c>
      <c r="L656" s="3">
        <v>0.1</v>
      </c>
      <c r="M656" s="5">
        <v>53.678888888888892</v>
      </c>
      <c r="N656" s="5">
        <v>0.14888888888888888</v>
      </c>
      <c r="O656" s="5">
        <v>28.306666666666665</v>
      </c>
      <c r="P656" s="5">
        <v>1.3733333333333335</v>
      </c>
      <c r="Q656" s="5">
        <v>0.01</v>
      </c>
      <c r="R656" s="5">
        <v>0.11222222222222225</v>
      </c>
      <c r="S656" s="5">
        <v>12.482222222222223</v>
      </c>
      <c r="T656" s="5">
        <v>4.068888888888889</v>
      </c>
      <c r="U656" s="5">
        <v>0.20444444444444446</v>
      </c>
      <c r="V656" s="5">
        <v>0</v>
      </c>
      <c r="W656" s="5">
        <v>0</v>
      </c>
      <c r="X656" s="5">
        <v>100.38555555555558</v>
      </c>
      <c r="Y656" s="5">
        <v>0.621360517776128</v>
      </c>
      <c r="Z656" s="5"/>
    </row>
    <row r="657" spans="1:26" x14ac:dyDescent="0.25">
      <c r="A657" s="3"/>
      <c r="B657" s="3" t="s">
        <v>22</v>
      </c>
      <c r="C657" s="3" t="s">
        <v>23</v>
      </c>
      <c r="D657" s="3"/>
      <c r="E657" s="3" t="s">
        <v>91</v>
      </c>
      <c r="F657" s="3" t="s">
        <v>184</v>
      </c>
      <c r="G657" s="3" t="s">
        <v>25</v>
      </c>
      <c r="H657" s="3" t="s">
        <v>97</v>
      </c>
      <c r="I657" s="3">
        <v>1</v>
      </c>
      <c r="J657" s="3">
        <v>1190</v>
      </c>
      <c r="K657" s="3">
        <v>1120</v>
      </c>
      <c r="L657" s="3">
        <v>0.1</v>
      </c>
      <c r="M657" s="5">
        <v>54.448888888888895</v>
      </c>
      <c r="N657" s="5">
        <v>0.12888888888888889</v>
      </c>
      <c r="O657" s="5">
        <v>27.806666666666665</v>
      </c>
      <c r="P657" s="5">
        <v>1.3933333333333335</v>
      </c>
      <c r="Q657" s="5">
        <v>0.01</v>
      </c>
      <c r="R657" s="5">
        <v>0.12222222222222226</v>
      </c>
      <c r="S657" s="5">
        <v>11.952222222222224</v>
      </c>
      <c r="T657" s="5">
        <v>4.2688888888888892</v>
      </c>
      <c r="U657" s="5">
        <v>0.21444444444444447</v>
      </c>
      <c r="V657" s="5">
        <v>0</v>
      </c>
      <c r="W657" s="5">
        <v>0</v>
      </c>
      <c r="X657" s="5">
        <v>100.34555555555556</v>
      </c>
      <c r="Y657" s="5">
        <v>0.59963931184206409</v>
      </c>
      <c r="Z657" s="5"/>
    </row>
    <row r="658" spans="1:26" x14ac:dyDescent="0.25">
      <c r="A658" s="3"/>
      <c r="B658" s="3"/>
      <c r="C658" s="3"/>
      <c r="D658" s="3"/>
      <c r="E658" s="3"/>
      <c r="F658" s="16" t="s">
        <v>27</v>
      </c>
      <c r="H658" s="16" t="s">
        <v>26</v>
      </c>
      <c r="I658" s="16"/>
      <c r="J658" s="16"/>
      <c r="K658" s="16"/>
      <c r="L658" s="16"/>
      <c r="M658" s="6">
        <v>53.303666666666665</v>
      </c>
      <c r="N658" s="6">
        <v>4.4666666666666667E-2</v>
      </c>
      <c r="O658" s="6">
        <v>28.233111111111111</v>
      </c>
      <c r="P658" s="6">
        <v>0.93888888888888877</v>
      </c>
      <c r="Q658" s="6">
        <v>1.6333333333333332E-2</v>
      </c>
      <c r="R658" s="6">
        <v>0.12955555555555553</v>
      </c>
      <c r="S658" s="6">
        <v>11.736222222222221</v>
      </c>
      <c r="T658" s="6">
        <v>4.5267777777777773</v>
      </c>
      <c r="U658" s="6">
        <v>0.13922222222222222</v>
      </c>
      <c r="V658" s="6">
        <v>8.3333333333333332E-3</v>
      </c>
      <c r="W658" s="6">
        <v>4.6666666666666662E-3</v>
      </c>
      <c r="X658" s="6"/>
      <c r="Y658" s="6">
        <v>0.58411838404991034</v>
      </c>
      <c r="Z658" s="5"/>
    </row>
    <row r="659" spans="1:26" x14ac:dyDescent="0.25">
      <c r="A659" s="3"/>
      <c r="B659" s="3"/>
      <c r="C659" s="3"/>
      <c r="D659" s="3"/>
      <c r="E659" s="3"/>
      <c r="F659" s="25" t="s">
        <v>28</v>
      </c>
      <c r="H659" s="25" t="s">
        <v>26</v>
      </c>
      <c r="I659" s="25"/>
      <c r="J659" s="25"/>
      <c r="K659" s="25"/>
      <c r="L659" s="25"/>
      <c r="M659" s="7">
        <v>0.47130324632873072</v>
      </c>
      <c r="N659" s="7">
        <v>2.2951034835056998E-2</v>
      </c>
      <c r="O659" s="7">
        <v>0.33230537328052873</v>
      </c>
      <c r="P659" s="7">
        <v>7.8032756654568547E-2</v>
      </c>
      <c r="Q659" s="7">
        <v>1.6507574019219179E-2</v>
      </c>
      <c r="R659" s="7">
        <v>1.0572501018102469E-2</v>
      </c>
      <c r="S659" s="7">
        <v>0.28931029094113553</v>
      </c>
      <c r="T659" s="7">
        <v>0.18300872778215921</v>
      </c>
      <c r="U659" s="7">
        <v>1.2813838006016945E-2</v>
      </c>
      <c r="V659" s="7">
        <v>7.9056941504209478E-3</v>
      </c>
      <c r="W659" s="7">
        <v>9.1515026088615625E-3</v>
      </c>
      <c r="X659" s="7"/>
      <c r="Y659" s="7">
        <v>1.4988369041882756E-2</v>
      </c>
      <c r="Z659" s="5"/>
    </row>
    <row r="660" spans="1:26" x14ac:dyDescent="0.25">
      <c r="A660" s="3"/>
      <c r="B660" s="3"/>
      <c r="C660" s="3"/>
      <c r="D660" s="3"/>
      <c r="E660" s="3"/>
      <c r="F660" s="16" t="s">
        <v>27</v>
      </c>
      <c r="H660" s="16" t="s">
        <v>23</v>
      </c>
      <c r="I660" s="16"/>
      <c r="J660" s="16"/>
      <c r="K660" s="16"/>
      <c r="L660" s="16"/>
      <c r="M660" s="6">
        <v>54.402222222222221</v>
      </c>
      <c r="N660" s="6">
        <v>0.14444444444444443</v>
      </c>
      <c r="O660" s="6">
        <v>27.826666666666668</v>
      </c>
      <c r="P660" s="6">
        <v>1.4066666666666667</v>
      </c>
      <c r="Q660" s="6">
        <v>2.1111111111111115E-2</v>
      </c>
      <c r="R660" s="6">
        <v>0.12555555555555556</v>
      </c>
      <c r="S660" s="6">
        <v>11.928888888888888</v>
      </c>
      <c r="T660" s="6">
        <v>4.2877777777777775</v>
      </c>
      <c r="U660" s="6">
        <v>0.22666666666666668</v>
      </c>
      <c r="V660" s="6">
        <v>0</v>
      </c>
      <c r="W660" s="6">
        <v>3.3333333333333331E-3</v>
      </c>
      <c r="X660" s="6"/>
      <c r="Y660" s="6">
        <v>0.59767575598637934</v>
      </c>
      <c r="Z660" s="5"/>
    </row>
    <row r="661" spans="1:26" x14ac:dyDescent="0.25">
      <c r="A661" s="3"/>
      <c r="B661" s="3"/>
      <c r="C661" s="3"/>
      <c r="D661" s="3"/>
      <c r="E661" s="3"/>
      <c r="F661" s="25" t="s">
        <v>28</v>
      </c>
      <c r="H661" s="25" t="s">
        <v>23</v>
      </c>
      <c r="I661" s="25"/>
      <c r="J661" s="25"/>
      <c r="K661" s="25"/>
      <c r="L661" s="25"/>
      <c r="M661" s="7">
        <v>0.32897568299191926</v>
      </c>
      <c r="N661" s="7">
        <v>2.1858128414340094E-2</v>
      </c>
      <c r="O661" s="7">
        <v>0.20874625745148107</v>
      </c>
      <c r="P661" s="7">
        <v>7.8262379212492711E-2</v>
      </c>
      <c r="Q661" s="7">
        <v>1.6914819275153696E-2</v>
      </c>
      <c r="R661" s="7">
        <v>8.6602540378443883E-3</v>
      </c>
      <c r="S661" s="7">
        <v>0.25169425897306436</v>
      </c>
      <c r="T661" s="7">
        <v>9.5058461543994596E-2</v>
      </c>
      <c r="U661" s="7">
        <v>1.4813657362192647E-2</v>
      </c>
      <c r="V661" s="7">
        <v>0</v>
      </c>
      <c r="W661" s="7">
        <v>0.01</v>
      </c>
      <c r="X661" s="7"/>
      <c r="Y661" s="7">
        <v>1.05012776277434E-2</v>
      </c>
      <c r="Z661" s="5"/>
    </row>
    <row r="662" spans="1:26" x14ac:dyDescent="0.25">
      <c r="A662" s="3"/>
      <c r="B662" s="3" t="s">
        <v>30</v>
      </c>
      <c r="C662" s="3" t="s">
        <v>26</v>
      </c>
      <c r="D662" s="3" t="s">
        <v>186</v>
      </c>
      <c r="E662" s="3" t="s">
        <v>91</v>
      </c>
      <c r="F662" s="3" t="s">
        <v>185</v>
      </c>
      <c r="G662" s="3" t="s">
        <v>25</v>
      </c>
      <c r="H662" s="3" t="s">
        <v>32</v>
      </c>
      <c r="I662" s="3">
        <v>1</v>
      </c>
      <c r="J662" s="3">
        <v>1190</v>
      </c>
      <c r="K662" s="3">
        <v>1100</v>
      </c>
      <c r="L662" s="3">
        <v>0.1</v>
      </c>
      <c r="M662" s="5">
        <v>50.889000000000003</v>
      </c>
      <c r="N662" s="5">
        <v>9.1999999999999998E-2</v>
      </c>
      <c r="O662" s="5">
        <v>27.024000000000001</v>
      </c>
      <c r="P662" s="5">
        <v>1.0249999999999999</v>
      </c>
      <c r="Q662" s="5">
        <v>2.1999999999999999E-2</v>
      </c>
      <c r="R662" s="5">
        <v>0.14000000000000001</v>
      </c>
      <c r="S662" s="5">
        <v>11.98</v>
      </c>
      <c r="T662" s="5">
        <v>4.8499999999999996</v>
      </c>
      <c r="U662" s="5">
        <v>0.124</v>
      </c>
      <c r="V662" s="5">
        <v>4.3999999999999997E-2</v>
      </c>
      <c r="W662" s="5">
        <v>7.0000000000000001E-3</v>
      </c>
      <c r="X662" s="5">
        <v>96.197000000000003</v>
      </c>
      <c r="Y662" s="5">
        <v>0.57309616676214215</v>
      </c>
      <c r="Z662" s="5"/>
    </row>
    <row r="663" spans="1:26" x14ac:dyDescent="0.25">
      <c r="A663" s="3"/>
      <c r="B663" s="3" t="s">
        <v>30</v>
      </c>
      <c r="C663" s="3" t="s">
        <v>26</v>
      </c>
      <c r="D663" s="3" t="s">
        <v>186</v>
      </c>
      <c r="E663" s="3" t="s">
        <v>91</v>
      </c>
      <c r="F663" s="3" t="s">
        <v>185</v>
      </c>
      <c r="G663" s="3" t="s">
        <v>25</v>
      </c>
      <c r="H663" s="3" t="s">
        <v>34</v>
      </c>
      <c r="I663" s="3">
        <v>1</v>
      </c>
      <c r="J663" s="3">
        <v>1190</v>
      </c>
      <c r="K663" s="3">
        <v>1100</v>
      </c>
      <c r="L663" s="3">
        <v>0.1</v>
      </c>
      <c r="M663" s="5">
        <v>51.107999999999997</v>
      </c>
      <c r="N663" s="5">
        <v>1.2999999999999999E-2</v>
      </c>
      <c r="O663" s="5">
        <v>26.861999999999998</v>
      </c>
      <c r="P663" s="5">
        <v>0.85199999999999998</v>
      </c>
      <c r="Q663" s="5">
        <v>0</v>
      </c>
      <c r="R663" s="5">
        <v>0.14699999999999999</v>
      </c>
      <c r="S663" s="5">
        <v>11.688000000000001</v>
      </c>
      <c r="T663" s="5">
        <v>5.0209999999999999</v>
      </c>
      <c r="U663" s="5">
        <v>0.14899999999999999</v>
      </c>
      <c r="V663" s="5">
        <v>0.03</v>
      </c>
      <c r="W663" s="5">
        <v>4.0000000000000001E-3</v>
      </c>
      <c r="X663" s="5">
        <v>95.874000000000009</v>
      </c>
      <c r="Y663" s="5">
        <v>0.55786789109408885</v>
      </c>
      <c r="Z663" s="5"/>
    </row>
    <row r="664" spans="1:26" x14ac:dyDescent="0.25">
      <c r="A664" s="3"/>
      <c r="B664" s="3" t="s">
        <v>30</v>
      </c>
      <c r="C664" s="3" t="s">
        <v>26</v>
      </c>
      <c r="D664" s="3" t="s">
        <v>186</v>
      </c>
      <c r="E664" s="3" t="s">
        <v>91</v>
      </c>
      <c r="F664" s="3" t="s">
        <v>185</v>
      </c>
      <c r="G664" s="3" t="s">
        <v>25</v>
      </c>
      <c r="H664" s="3" t="s">
        <v>35</v>
      </c>
      <c r="I664" s="3">
        <v>1</v>
      </c>
      <c r="J664" s="3">
        <v>1190</v>
      </c>
      <c r="K664" s="3">
        <v>1100</v>
      </c>
      <c r="L664" s="3">
        <v>0.1</v>
      </c>
      <c r="M664" s="5">
        <v>49.731999999999999</v>
      </c>
      <c r="N664" s="5">
        <v>9.7000000000000003E-2</v>
      </c>
      <c r="O664" s="5">
        <v>26.99</v>
      </c>
      <c r="P664" s="5">
        <v>1.07</v>
      </c>
      <c r="Q664" s="5">
        <v>4.4999999999999998E-2</v>
      </c>
      <c r="R664" s="5">
        <v>0.21</v>
      </c>
      <c r="S664" s="5">
        <v>12.122</v>
      </c>
      <c r="T664" s="5">
        <v>4.585</v>
      </c>
      <c r="U664" s="5">
        <v>0.14000000000000001</v>
      </c>
      <c r="V664" s="5">
        <v>0.02</v>
      </c>
      <c r="W664" s="5">
        <v>2E-3</v>
      </c>
      <c r="X664" s="5">
        <v>95.012999999999977</v>
      </c>
      <c r="Y664" s="5">
        <v>0.58886069672260133</v>
      </c>
      <c r="Z664" s="5"/>
    </row>
    <row r="665" spans="1:26" x14ac:dyDescent="0.25">
      <c r="A665" s="3"/>
      <c r="B665" s="3" t="s">
        <v>30</v>
      </c>
      <c r="C665" s="3" t="s">
        <v>26</v>
      </c>
      <c r="D665" s="3" t="s">
        <v>186</v>
      </c>
      <c r="E665" s="3" t="s">
        <v>91</v>
      </c>
      <c r="F665" s="3" t="s">
        <v>185</v>
      </c>
      <c r="G665" s="3" t="s">
        <v>25</v>
      </c>
      <c r="H665" s="3" t="s">
        <v>36</v>
      </c>
      <c r="I665" s="3">
        <v>1</v>
      </c>
      <c r="J665" s="3">
        <v>1190</v>
      </c>
      <c r="K665" s="3">
        <v>1100</v>
      </c>
      <c r="L665" s="3">
        <v>0.1</v>
      </c>
      <c r="M665" s="5">
        <v>51.085000000000001</v>
      </c>
      <c r="N665" s="5">
        <v>6.0999999999999999E-2</v>
      </c>
      <c r="O665" s="5">
        <v>26.838999999999999</v>
      </c>
      <c r="P665" s="5">
        <v>0.95</v>
      </c>
      <c r="Q665" s="5">
        <v>0.02</v>
      </c>
      <c r="R665" s="5">
        <v>0.129</v>
      </c>
      <c r="S665" s="5">
        <v>11.765000000000001</v>
      </c>
      <c r="T665" s="5">
        <v>4.9660000000000002</v>
      </c>
      <c r="U665" s="5">
        <v>0.127</v>
      </c>
      <c r="V665" s="5">
        <v>5.0000000000000001E-3</v>
      </c>
      <c r="W665" s="5">
        <v>3.4000000000000002E-2</v>
      </c>
      <c r="X665" s="5">
        <v>95.980999999999995</v>
      </c>
      <c r="Y665" s="5">
        <v>0.56285196107055291</v>
      </c>
      <c r="Z665" s="5"/>
    </row>
    <row r="666" spans="1:26" x14ac:dyDescent="0.25">
      <c r="A666" s="3"/>
      <c r="B666" s="3" t="s">
        <v>30</v>
      </c>
      <c r="C666" s="3" t="s">
        <v>26</v>
      </c>
      <c r="D666" s="3" t="s">
        <v>186</v>
      </c>
      <c r="E666" s="3" t="s">
        <v>91</v>
      </c>
      <c r="F666" s="3" t="s">
        <v>185</v>
      </c>
      <c r="G666" s="3" t="s">
        <v>25</v>
      </c>
      <c r="H666" s="3" t="s">
        <v>37</v>
      </c>
      <c r="I666" s="3">
        <v>1</v>
      </c>
      <c r="J666" s="3">
        <v>1190</v>
      </c>
      <c r="K666" s="3">
        <v>1100</v>
      </c>
      <c r="L666" s="3">
        <v>0.1</v>
      </c>
      <c r="M666" s="5">
        <v>51.951000000000001</v>
      </c>
      <c r="N666" s="5">
        <v>7.0000000000000007E-2</v>
      </c>
      <c r="O666" s="5">
        <v>26.838999999999999</v>
      </c>
      <c r="P666" s="5">
        <v>0.90500000000000003</v>
      </c>
      <c r="Q666" s="5">
        <v>0</v>
      </c>
      <c r="R666" s="5">
        <v>0.157</v>
      </c>
      <c r="S666" s="5">
        <v>11.175000000000001</v>
      </c>
      <c r="T666" s="5">
        <v>4.976</v>
      </c>
      <c r="U666" s="5">
        <v>0.14899999999999999</v>
      </c>
      <c r="V666" s="5">
        <v>0</v>
      </c>
      <c r="W666" s="5">
        <v>0</v>
      </c>
      <c r="X666" s="5">
        <v>96.221999999999994</v>
      </c>
      <c r="Y666" s="5">
        <v>0.54895751057848297</v>
      </c>
      <c r="Z666" s="5"/>
    </row>
    <row r="667" spans="1:26" x14ac:dyDescent="0.25">
      <c r="A667" s="3"/>
      <c r="B667" s="3" t="s">
        <v>30</v>
      </c>
      <c r="C667" s="3" t="s">
        <v>26</v>
      </c>
      <c r="D667" s="3" t="s">
        <v>186</v>
      </c>
      <c r="E667" s="3" t="s">
        <v>91</v>
      </c>
      <c r="F667" s="3" t="s">
        <v>185</v>
      </c>
      <c r="G667" s="3" t="s">
        <v>25</v>
      </c>
      <c r="H667" s="3" t="s">
        <v>38</v>
      </c>
      <c r="I667" s="3">
        <v>1</v>
      </c>
      <c r="J667" s="3">
        <v>1190</v>
      </c>
      <c r="K667" s="3">
        <v>1100</v>
      </c>
      <c r="L667" s="3">
        <v>0.1</v>
      </c>
      <c r="M667" s="5">
        <v>51.616</v>
      </c>
      <c r="N667" s="5">
        <v>6.8000000000000005E-2</v>
      </c>
      <c r="O667" s="5">
        <v>26.803999999999998</v>
      </c>
      <c r="P667" s="5">
        <v>0.93500000000000005</v>
      </c>
      <c r="Q667" s="5">
        <v>1.0999999999999999E-2</v>
      </c>
      <c r="R667" s="5">
        <v>0.13700000000000001</v>
      </c>
      <c r="S667" s="5">
        <v>11.379</v>
      </c>
      <c r="T667" s="5">
        <v>4.798</v>
      </c>
      <c r="U667" s="5">
        <v>0.123</v>
      </c>
      <c r="V667" s="5">
        <v>0.03</v>
      </c>
      <c r="W667" s="5">
        <v>2.1999999999999999E-2</v>
      </c>
      <c r="X667" s="5">
        <v>95.923000000000016</v>
      </c>
      <c r="Y667" s="5">
        <v>0.56310195016729203</v>
      </c>
      <c r="Z667" s="5"/>
    </row>
    <row r="668" spans="1:26" x14ac:dyDescent="0.25">
      <c r="A668" s="3"/>
      <c r="B668" s="3" t="s">
        <v>30</v>
      </c>
      <c r="C668" s="3" t="s">
        <v>26</v>
      </c>
      <c r="D668" s="3" t="s">
        <v>186</v>
      </c>
      <c r="E668" s="3" t="s">
        <v>91</v>
      </c>
      <c r="F668" s="3" t="s">
        <v>185</v>
      </c>
      <c r="G668" s="3" t="s">
        <v>25</v>
      </c>
      <c r="H668" s="3" t="s">
        <v>39</v>
      </c>
      <c r="I668" s="3">
        <v>1</v>
      </c>
      <c r="J668" s="3">
        <v>1190</v>
      </c>
      <c r="K668" s="3">
        <v>1100</v>
      </c>
      <c r="L668" s="3">
        <v>0.1</v>
      </c>
      <c r="M668" s="5">
        <v>52.021000000000001</v>
      </c>
      <c r="N668" s="5">
        <v>8.9999999999999993E-3</v>
      </c>
      <c r="O668" s="5">
        <v>27.097999999999999</v>
      </c>
      <c r="P668" s="5">
        <v>0.92300000000000004</v>
      </c>
      <c r="Q668" s="5">
        <v>0</v>
      </c>
      <c r="R668" s="5">
        <v>0.127</v>
      </c>
      <c r="S668" s="5">
        <v>11.391999999999999</v>
      </c>
      <c r="T668" s="5">
        <v>5.0140000000000002</v>
      </c>
      <c r="U668" s="5">
        <v>0.13800000000000001</v>
      </c>
      <c r="V668" s="5">
        <v>1.4999999999999999E-2</v>
      </c>
      <c r="W668" s="5">
        <v>3.0000000000000001E-3</v>
      </c>
      <c r="X668" s="5">
        <v>96.74</v>
      </c>
      <c r="Y668" s="5">
        <v>0.55222071127677796</v>
      </c>
      <c r="Z668" s="5"/>
    </row>
    <row r="669" spans="1:26" x14ac:dyDescent="0.25">
      <c r="A669" s="3"/>
      <c r="B669" s="3" t="s">
        <v>30</v>
      </c>
      <c r="C669" s="3" t="s">
        <v>26</v>
      </c>
      <c r="D669" s="3" t="s">
        <v>186</v>
      </c>
      <c r="E669" s="3" t="s">
        <v>91</v>
      </c>
      <c r="F669" s="3" t="s">
        <v>185</v>
      </c>
      <c r="G669" s="3" t="s">
        <v>25</v>
      </c>
      <c r="H669" s="3" t="s">
        <v>40</v>
      </c>
      <c r="I669" s="3">
        <v>1</v>
      </c>
      <c r="J669" s="3">
        <v>1190</v>
      </c>
      <c r="K669" s="3">
        <v>1100</v>
      </c>
      <c r="L669" s="3">
        <v>0.1</v>
      </c>
      <c r="M669" s="5">
        <v>51.506999999999998</v>
      </c>
      <c r="N669" s="5">
        <v>9.9000000000000005E-2</v>
      </c>
      <c r="O669" s="5">
        <v>27.734999999999999</v>
      </c>
      <c r="P669" s="5">
        <v>0.89600000000000002</v>
      </c>
      <c r="Q669" s="5">
        <v>0</v>
      </c>
      <c r="R669" s="5">
        <v>0.15</v>
      </c>
      <c r="S669" s="5">
        <v>11.877000000000001</v>
      </c>
      <c r="T669" s="5">
        <v>4.5369999999999999</v>
      </c>
      <c r="U669" s="5">
        <v>0.16</v>
      </c>
      <c r="V669" s="5">
        <v>5.0000000000000001E-3</v>
      </c>
      <c r="W669" s="5">
        <v>3.0000000000000001E-3</v>
      </c>
      <c r="X669" s="5">
        <v>96.968999999999994</v>
      </c>
      <c r="Y669" s="5">
        <v>0.585724010644457</v>
      </c>
      <c r="Z669" s="5"/>
    </row>
    <row r="670" spans="1:26" x14ac:dyDescent="0.25">
      <c r="A670" s="3"/>
      <c r="B670" s="3" t="s">
        <v>30</v>
      </c>
      <c r="C670" s="3" t="s">
        <v>26</v>
      </c>
      <c r="D670" s="3" t="s">
        <v>186</v>
      </c>
      <c r="E670" s="3" t="s">
        <v>91</v>
      </c>
      <c r="F670" s="3" t="s">
        <v>185</v>
      </c>
      <c r="G670" s="3" t="s">
        <v>25</v>
      </c>
      <c r="H670" s="3" t="s">
        <v>41</v>
      </c>
      <c r="I670" s="3">
        <v>1</v>
      </c>
      <c r="J670" s="3">
        <v>1190</v>
      </c>
      <c r="K670" s="3">
        <v>1100</v>
      </c>
      <c r="L670" s="3">
        <v>0.1</v>
      </c>
      <c r="M670" s="5">
        <v>51.709000000000003</v>
      </c>
      <c r="N670" s="5">
        <v>6.5000000000000002E-2</v>
      </c>
      <c r="O670" s="5">
        <v>27.527999999999999</v>
      </c>
      <c r="P670" s="5">
        <v>0.75700000000000001</v>
      </c>
      <c r="Q670" s="5">
        <v>0</v>
      </c>
      <c r="R670" s="5">
        <v>0.122</v>
      </c>
      <c r="S670" s="5">
        <v>11.531000000000001</v>
      </c>
      <c r="T670" s="5">
        <v>4.7469999999999999</v>
      </c>
      <c r="U670" s="5">
        <v>0.161</v>
      </c>
      <c r="V670" s="5">
        <v>1.4999999999999999E-2</v>
      </c>
      <c r="W670" s="5">
        <v>0</v>
      </c>
      <c r="X670" s="5">
        <v>96.635000000000005</v>
      </c>
      <c r="Y670" s="5">
        <v>0.56767536197512403</v>
      </c>
      <c r="Z670" s="5"/>
    </row>
    <row r="671" spans="1:26" x14ac:dyDescent="0.25">
      <c r="A671" s="3"/>
      <c r="B671" s="3" t="s">
        <v>22</v>
      </c>
      <c r="C671" s="3" t="s">
        <v>23</v>
      </c>
      <c r="D671" s="3"/>
      <c r="E671" s="3" t="s">
        <v>91</v>
      </c>
      <c r="F671" s="3" t="s">
        <v>185</v>
      </c>
      <c r="G671" s="3" t="s">
        <v>25</v>
      </c>
      <c r="H671" s="3" t="s">
        <v>42</v>
      </c>
      <c r="I671" s="3">
        <v>1</v>
      </c>
      <c r="J671" s="3">
        <v>1190</v>
      </c>
      <c r="K671" s="3">
        <v>1100</v>
      </c>
      <c r="L671" s="3">
        <v>0.1</v>
      </c>
      <c r="M671" s="5">
        <v>55.958888888888893</v>
      </c>
      <c r="N671" s="5">
        <v>0.17888888888888888</v>
      </c>
      <c r="O671" s="5">
        <v>26.386666666666667</v>
      </c>
      <c r="P671" s="5">
        <v>1.9533333333333331</v>
      </c>
      <c r="Q671" s="5">
        <v>0.01</v>
      </c>
      <c r="R671" s="5">
        <v>0.18222222222222226</v>
      </c>
      <c r="S671" s="5">
        <v>10.672222222222222</v>
      </c>
      <c r="T671" s="5">
        <v>4.7088888888888887</v>
      </c>
      <c r="U671" s="5">
        <v>0.27444444444444449</v>
      </c>
      <c r="V671" s="5">
        <v>0</v>
      </c>
      <c r="W671" s="5">
        <v>0</v>
      </c>
      <c r="X671" s="5">
        <v>100.32555555555557</v>
      </c>
      <c r="Y671" s="5">
        <v>0.54673276629894352</v>
      </c>
      <c r="Z671" s="5"/>
    </row>
    <row r="672" spans="1:26" x14ac:dyDescent="0.25">
      <c r="A672" s="3"/>
      <c r="B672" s="3" t="s">
        <v>22</v>
      </c>
      <c r="C672" s="3" t="s">
        <v>23</v>
      </c>
      <c r="D672" s="3"/>
      <c r="E672" s="3" t="s">
        <v>91</v>
      </c>
      <c r="F672" s="3" t="s">
        <v>185</v>
      </c>
      <c r="G672" s="3" t="s">
        <v>25</v>
      </c>
      <c r="H672" s="3" t="s">
        <v>176</v>
      </c>
      <c r="I672" s="3">
        <v>1</v>
      </c>
      <c r="J672" s="3">
        <v>1190</v>
      </c>
      <c r="K672" s="3">
        <v>1100</v>
      </c>
      <c r="L672" s="3">
        <v>0.1</v>
      </c>
      <c r="M672" s="5">
        <v>55.928888888888892</v>
      </c>
      <c r="N672" s="5">
        <v>0.1388888888888889</v>
      </c>
      <c r="O672" s="5">
        <v>26.426666666666666</v>
      </c>
      <c r="P672" s="5">
        <v>1.9333333333333336</v>
      </c>
      <c r="Q672" s="5">
        <v>0.01</v>
      </c>
      <c r="R672" s="5">
        <v>0.19222222222222227</v>
      </c>
      <c r="S672" s="5">
        <v>10.722222222222223</v>
      </c>
      <c r="T672" s="5">
        <v>4.7488888888888887</v>
      </c>
      <c r="U672" s="5">
        <v>0.29444444444444445</v>
      </c>
      <c r="V672" s="5">
        <v>0</v>
      </c>
      <c r="W672" s="5">
        <v>0</v>
      </c>
      <c r="X672" s="5">
        <v>100.39555555555557</v>
      </c>
      <c r="Y672" s="5">
        <v>0.54521087272625124</v>
      </c>
      <c r="Z672" s="5"/>
    </row>
    <row r="673" spans="1:26" x14ac:dyDescent="0.25">
      <c r="A673" s="3"/>
      <c r="B673" s="3" t="s">
        <v>22</v>
      </c>
      <c r="C673" s="3" t="s">
        <v>23</v>
      </c>
      <c r="D673" s="3"/>
      <c r="E673" s="3" t="s">
        <v>91</v>
      </c>
      <c r="F673" s="3" t="s">
        <v>185</v>
      </c>
      <c r="G673" s="3" t="s">
        <v>25</v>
      </c>
      <c r="H673" s="3" t="s">
        <v>176</v>
      </c>
      <c r="I673" s="3">
        <v>1</v>
      </c>
      <c r="J673" s="3">
        <v>1190</v>
      </c>
      <c r="K673" s="3">
        <v>1100</v>
      </c>
      <c r="L673" s="3">
        <v>0.1</v>
      </c>
      <c r="M673" s="5">
        <v>55.578888888888891</v>
      </c>
      <c r="N673" s="5">
        <v>0.12888888888888889</v>
      </c>
      <c r="O673" s="5">
        <v>26.966666666666665</v>
      </c>
      <c r="P673" s="5">
        <v>1.6333333333333333</v>
      </c>
      <c r="Q673" s="5">
        <v>0.01</v>
      </c>
      <c r="R673" s="5">
        <v>0.13222222222222227</v>
      </c>
      <c r="S673" s="5">
        <v>10.892222222222223</v>
      </c>
      <c r="T673" s="5">
        <v>4.6888888888888891</v>
      </c>
      <c r="U673" s="5">
        <v>0.26444444444444448</v>
      </c>
      <c r="V673" s="5">
        <v>0</v>
      </c>
      <c r="W673" s="5">
        <v>0</v>
      </c>
      <c r="X673" s="5">
        <v>100.29555555555557</v>
      </c>
      <c r="Y673" s="5">
        <v>0.55313211832626541</v>
      </c>
      <c r="Z673" s="5"/>
    </row>
    <row r="674" spans="1:26" x14ac:dyDescent="0.25">
      <c r="A674" s="3"/>
      <c r="B674" s="73" t="s">
        <v>22</v>
      </c>
      <c r="C674" s="73" t="s">
        <v>23</v>
      </c>
      <c r="D674" s="73"/>
      <c r="E674" s="73" t="s">
        <v>91</v>
      </c>
      <c r="F674" s="73" t="s">
        <v>185</v>
      </c>
      <c r="G674" s="73" t="s">
        <v>25</v>
      </c>
      <c r="H674" s="73" t="s">
        <v>176</v>
      </c>
      <c r="I674" s="73">
        <v>1</v>
      </c>
      <c r="J674" s="73">
        <v>1190</v>
      </c>
      <c r="K674" s="73">
        <v>1100</v>
      </c>
      <c r="L674" s="73">
        <v>0.1</v>
      </c>
      <c r="M674" s="81">
        <v>57.00888888888889</v>
      </c>
      <c r="N674" s="81">
        <v>0.79888888888888887</v>
      </c>
      <c r="O674" s="81">
        <v>21.666666666666664</v>
      </c>
      <c r="P674" s="82">
        <v>5.5933333333333337</v>
      </c>
      <c r="Q674" s="81">
        <v>0.11</v>
      </c>
      <c r="R674" s="82">
        <v>1.2622222222222224</v>
      </c>
      <c r="S674" s="82">
        <v>9.1522222222222229</v>
      </c>
      <c r="T674" s="81">
        <v>4.0588888888888892</v>
      </c>
      <c r="U674" s="81">
        <v>0.61444444444444457</v>
      </c>
      <c r="V674" s="81">
        <v>0.06</v>
      </c>
      <c r="W674" s="81">
        <v>0</v>
      </c>
      <c r="X674" s="81">
        <v>100.32555555555555</v>
      </c>
      <c r="Y674" s="81">
        <v>0.5312223593414388</v>
      </c>
      <c r="Z674" s="5"/>
    </row>
    <row r="675" spans="1:26" x14ac:dyDescent="0.25">
      <c r="A675" s="3"/>
      <c r="B675" s="3" t="s">
        <v>22</v>
      </c>
      <c r="C675" s="3" t="s">
        <v>23</v>
      </c>
      <c r="D675" s="3"/>
      <c r="E675" s="3" t="s">
        <v>91</v>
      </c>
      <c r="F675" s="3" t="s">
        <v>185</v>
      </c>
      <c r="G675" s="3" t="s">
        <v>25</v>
      </c>
      <c r="H675" s="3" t="s">
        <v>176</v>
      </c>
      <c r="I675" s="3">
        <v>1</v>
      </c>
      <c r="J675" s="3">
        <v>1190</v>
      </c>
      <c r="K675" s="3">
        <v>1100</v>
      </c>
      <c r="L675" s="3">
        <v>0.1</v>
      </c>
      <c r="M675" s="5">
        <v>55.888888888888893</v>
      </c>
      <c r="N675" s="5">
        <v>0.15888888888888889</v>
      </c>
      <c r="O675" s="5">
        <v>26.346666666666664</v>
      </c>
      <c r="P675" s="5">
        <v>1.9233333333333333</v>
      </c>
      <c r="Q675" s="5">
        <v>0.01</v>
      </c>
      <c r="R675" s="5">
        <v>0.18222222222222226</v>
      </c>
      <c r="S675" s="5">
        <v>10.672222222222222</v>
      </c>
      <c r="T675" s="5">
        <v>4.8088888888888892</v>
      </c>
      <c r="U675" s="5">
        <v>0.29444444444444445</v>
      </c>
      <c r="V675" s="5">
        <v>0</v>
      </c>
      <c r="W675" s="5">
        <v>0</v>
      </c>
      <c r="X675" s="5">
        <v>100.28555555555556</v>
      </c>
      <c r="Y675" s="5">
        <v>0.54105696368568601</v>
      </c>
      <c r="Z675" s="5"/>
    </row>
    <row r="676" spans="1:26" x14ac:dyDescent="0.25">
      <c r="A676" s="3"/>
      <c r="B676" s="3" t="s">
        <v>22</v>
      </c>
      <c r="C676" s="3" t="s">
        <v>23</v>
      </c>
      <c r="D676" s="3"/>
      <c r="E676" s="3" t="s">
        <v>91</v>
      </c>
      <c r="F676" s="3" t="s">
        <v>185</v>
      </c>
      <c r="G676" s="3" t="s">
        <v>25</v>
      </c>
      <c r="H676" s="3" t="s">
        <v>43</v>
      </c>
      <c r="I676" s="3">
        <v>1</v>
      </c>
      <c r="J676" s="3">
        <v>1190</v>
      </c>
      <c r="K676" s="3">
        <v>1100</v>
      </c>
      <c r="L676" s="3">
        <v>0.1</v>
      </c>
      <c r="M676" s="5">
        <v>54.338888888888889</v>
      </c>
      <c r="N676" s="5">
        <v>0.34888888888888892</v>
      </c>
      <c r="O676" s="5">
        <v>26.286666666666665</v>
      </c>
      <c r="P676" s="5">
        <v>2.6633333333333336</v>
      </c>
      <c r="Q676" s="5">
        <v>0.01</v>
      </c>
      <c r="R676" s="5">
        <v>0.49222222222222223</v>
      </c>
      <c r="S676" s="5">
        <v>11.902222222222223</v>
      </c>
      <c r="T676" s="5">
        <v>3.9788888888888891</v>
      </c>
      <c r="U676" s="5">
        <v>0.32444444444444448</v>
      </c>
      <c r="V676" s="5">
        <v>0.04</v>
      </c>
      <c r="W676" s="5">
        <v>0</v>
      </c>
      <c r="X676" s="5">
        <v>100.38555555555556</v>
      </c>
      <c r="Y676" s="5">
        <v>0.61072887341173743</v>
      </c>
      <c r="Z676" s="5"/>
    </row>
    <row r="677" spans="1:26" x14ac:dyDescent="0.25">
      <c r="A677" s="3"/>
      <c r="B677" s="3" t="s">
        <v>22</v>
      </c>
      <c r="C677" s="3" t="s">
        <v>23</v>
      </c>
      <c r="D677" s="3"/>
      <c r="E677" s="3" t="s">
        <v>91</v>
      </c>
      <c r="F677" s="3" t="s">
        <v>185</v>
      </c>
      <c r="G677" s="3" t="s">
        <v>25</v>
      </c>
      <c r="H677" s="3" t="s">
        <v>177</v>
      </c>
      <c r="I677" s="3">
        <v>1</v>
      </c>
      <c r="J677" s="3">
        <v>1190</v>
      </c>
      <c r="K677" s="3">
        <v>1100</v>
      </c>
      <c r="L677" s="3">
        <v>0.1</v>
      </c>
      <c r="M677" s="5">
        <v>54.418888888888894</v>
      </c>
      <c r="N677" s="5">
        <v>0.14888888888888888</v>
      </c>
      <c r="O677" s="5">
        <v>27.856666666666666</v>
      </c>
      <c r="P677" s="5">
        <v>1.3533333333333335</v>
      </c>
      <c r="Q677" s="5">
        <v>0.01</v>
      </c>
      <c r="R677" s="5">
        <v>0.13222222222222227</v>
      </c>
      <c r="S677" s="5">
        <v>11.972222222222223</v>
      </c>
      <c r="T677" s="5">
        <v>4.2688888888888892</v>
      </c>
      <c r="U677" s="5">
        <v>0.23444444444444446</v>
      </c>
      <c r="V677" s="5">
        <v>0</v>
      </c>
      <c r="W677" s="5">
        <v>0</v>
      </c>
      <c r="X677" s="5">
        <v>100.39555555555559</v>
      </c>
      <c r="Y677" s="5">
        <v>0.59932533291033552</v>
      </c>
      <c r="Z677" s="5"/>
    </row>
    <row r="678" spans="1:26" x14ac:dyDescent="0.25">
      <c r="A678" s="3"/>
      <c r="B678" s="3" t="s">
        <v>22</v>
      </c>
      <c r="C678" s="3" t="s">
        <v>23</v>
      </c>
      <c r="D678" s="3"/>
      <c r="E678" s="3" t="s">
        <v>91</v>
      </c>
      <c r="F678" s="3" t="s">
        <v>185</v>
      </c>
      <c r="G678" s="3" t="s">
        <v>25</v>
      </c>
      <c r="H678" s="3" t="s">
        <v>43</v>
      </c>
      <c r="I678" s="3">
        <v>1</v>
      </c>
      <c r="J678" s="3">
        <v>1190</v>
      </c>
      <c r="K678" s="3">
        <v>1100</v>
      </c>
      <c r="L678" s="3">
        <v>0.1</v>
      </c>
      <c r="M678" s="5">
        <v>54.028888888888893</v>
      </c>
      <c r="N678" s="5">
        <v>0.14888888888888888</v>
      </c>
      <c r="O678" s="5">
        <v>27.736666666666665</v>
      </c>
      <c r="P678" s="5">
        <v>1.5433333333333334</v>
      </c>
      <c r="Q678" s="5">
        <v>0.01</v>
      </c>
      <c r="R678" s="5">
        <v>0.12222222222222226</v>
      </c>
      <c r="S678" s="5">
        <v>12.222222222222223</v>
      </c>
      <c r="T678" s="5">
        <v>4.2588888888888894</v>
      </c>
      <c r="U678" s="5">
        <v>0.23444444444444446</v>
      </c>
      <c r="V678" s="5">
        <v>0</v>
      </c>
      <c r="W678" s="5">
        <v>0</v>
      </c>
      <c r="X678" s="5">
        <v>100.30555555555559</v>
      </c>
      <c r="Y678" s="5">
        <v>0.60481887102152054</v>
      </c>
      <c r="Z678" s="5"/>
    </row>
    <row r="679" spans="1:26" x14ac:dyDescent="0.25">
      <c r="A679" s="3"/>
      <c r="B679" s="3" t="s">
        <v>22</v>
      </c>
      <c r="C679" s="3" t="s">
        <v>23</v>
      </c>
      <c r="D679" s="3"/>
      <c r="E679" s="3" t="s">
        <v>91</v>
      </c>
      <c r="F679" s="3" t="s">
        <v>185</v>
      </c>
      <c r="G679" s="3" t="s">
        <v>25</v>
      </c>
      <c r="H679" s="3" t="s">
        <v>44</v>
      </c>
      <c r="I679" s="3">
        <v>1</v>
      </c>
      <c r="J679" s="3">
        <v>1190</v>
      </c>
      <c r="K679" s="3">
        <v>1100</v>
      </c>
      <c r="L679" s="3">
        <v>0.1</v>
      </c>
      <c r="M679" s="5">
        <v>54.088888888888889</v>
      </c>
      <c r="N679" s="5">
        <v>0.1388888888888889</v>
      </c>
      <c r="O679" s="5">
        <v>27.876666666666665</v>
      </c>
      <c r="P679" s="5">
        <v>1.5233333333333334</v>
      </c>
      <c r="Q679" s="5">
        <v>0.01</v>
      </c>
      <c r="R679" s="5">
        <v>0.12222222222222226</v>
      </c>
      <c r="S679" s="5">
        <v>12.142222222222223</v>
      </c>
      <c r="T679" s="5">
        <v>4.2488888888888887</v>
      </c>
      <c r="U679" s="5">
        <v>0.24444444444444446</v>
      </c>
      <c r="V679" s="5">
        <v>0</v>
      </c>
      <c r="W679" s="5">
        <v>0</v>
      </c>
      <c r="X679" s="5">
        <v>100.39555555555553</v>
      </c>
      <c r="Y679" s="5">
        <v>0.60343374855760445</v>
      </c>
      <c r="Z679" s="5"/>
    </row>
    <row r="680" spans="1:26" x14ac:dyDescent="0.25">
      <c r="A680" s="3"/>
      <c r="B680" s="3" t="s">
        <v>22</v>
      </c>
      <c r="C680" s="3" t="s">
        <v>23</v>
      </c>
      <c r="D680" s="3"/>
      <c r="E680" s="3" t="s">
        <v>91</v>
      </c>
      <c r="F680" s="3" t="s">
        <v>185</v>
      </c>
      <c r="G680" s="3" t="s">
        <v>25</v>
      </c>
      <c r="H680" s="3" t="s">
        <v>44</v>
      </c>
      <c r="I680" s="3">
        <v>1</v>
      </c>
      <c r="J680" s="3">
        <v>1190</v>
      </c>
      <c r="K680" s="3">
        <v>1100</v>
      </c>
      <c r="L680" s="3">
        <v>0.1</v>
      </c>
      <c r="M680" s="5">
        <v>54.138888888888893</v>
      </c>
      <c r="N680" s="5">
        <v>0.11888888888888888</v>
      </c>
      <c r="O680" s="5">
        <v>27.826666666666664</v>
      </c>
      <c r="P680" s="5">
        <v>1.5233333333333334</v>
      </c>
      <c r="Q680" s="5">
        <v>0.01</v>
      </c>
      <c r="R680" s="5">
        <v>0.13222222222222227</v>
      </c>
      <c r="S680" s="5">
        <v>12.132222222222223</v>
      </c>
      <c r="T680" s="5">
        <v>4.2088888888888887</v>
      </c>
      <c r="U680" s="5">
        <v>0.23444444444444446</v>
      </c>
      <c r="V680" s="5">
        <v>0</v>
      </c>
      <c r="W680" s="5">
        <v>0</v>
      </c>
      <c r="X680" s="5">
        <v>100.32555555555558</v>
      </c>
      <c r="Y680" s="5">
        <v>0.60577537281663396</v>
      </c>
      <c r="Z680" s="6"/>
    </row>
    <row r="681" spans="1:26" x14ac:dyDescent="0.25">
      <c r="A681" s="3"/>
      <c r="B681" s="3" t="s">
        <v>22</v>
      </c>
      <c r="C681" s="3" t="s">
        <v>23</v>
      </c>
      <c r="D681" s="3"/>
      <c r="E681" s="3" t="s">
        <v>91</v>
      </c>
      <c r="F681" s="3" t="s">
        <v>185</v>
      </c>
      <c r="G681" s="3" t="s">
        <v>25</v>
      </c>
      <c r="H681" s="3" t="s">
        <v>74</v>
      </c>
      <c r="I681" s="3">
        <v>1</v>
      </c>
      <c r="J681" s="3">
        <v>1190</v>
      </c>
      <c r="K681" s="3">
        <v>1100</v>
      </c>
      <c r="L681" s="3">
        <v>0.1</v>
      </c>
      <c r="M681" s="5">
        <v>53.668888888888894</v>
      </c>
      <c r="N681" s="5">
        <v>0.12888888888888889</v>
      </c>
      <c r="O681" s="5">
        <v>27.966666666666665</v>
      </c>
      <c r="P681" s="5">
        <v>1.6033333333333335</v>
      </c>
      <c r="Q681" s="5">
        <v>0.01</v>
      </c>
      <c r="R681" s="5">
        <v>0.15222222222222226</v>
      </c>
      <c r="S681" s="5">
        <v>12.482222222222223</v>
      </c>
      <c r="T681" s="5">
        <v>4.068888888888889</v>
      </c>
      <c r="U681" s="5">
        <v>0.23444444444444446</v>
      </c>
      <c r="V681" s="5">
        <v>0</v>
      </c>
      <c r="W681" s="5">
        <v>0</v>
      </c>
      <c r="X681" s="5">
        <v>100.31555555555558</v>
      </c>
      <c r="Y681" s="5">
        <v>0.62025762774732951</v>
      </c>
      <c r="Z681" s="6"/>
    </row>
    <row r="682" spans="1:26" x14ac:dyDescent="0.25">
      <c r="A682" s="3"/>
      <c r="B682" s="3" t="s">
        <v>22</v>
      </c>
      <c r="C682" s="3" t="s">
        <v>23</v>
      </c>
      <c r="D682" s="3"/>
      <c r="E682" s="3" t="s">
        <v>91</v>
      </c>
      <c r="F682" s="3" t="s">
        <v>185</v>
      </c>
      <c r="G682" s="3" t="s">
        <v>25</v>
      </c>
      <c r="H682" s="3" t="s">
        <v>75</v>
      </c>
      <c r="I682" s="3">
        <v>1</v>
      </c>
      <c r="J682" s="3">
        <v>1190</v>
      </c>
      <c r="K682" s="3">
        <v>1100</v>
      </c>
      <c r="L682" s="3">
        <v>0.1</v>
      </c>
      <c r="M682" s="5">
        <v>54.25888888888889</v>
      </c>
      <c r="N682" s="5">
        <v>0.1388888888888889</v>
      </c>
      <c r="O682" s="5">
        <v>27.386666666666667</v>
      </c>
      <c r="P682" s="5">
        <v>1.8533333333333335</v>
      </c>
      <c r="Q682" s="5">
        <v>0.01</v>
      </c>
      <c r="R682" s="5">
        <v>0.13222222222222227</v>
      </c>
      <c r="S682" s="5">
        <v>11.942222222222224</v>
      </c>
      <c r="T682" s="5">
        <v>4.3688888888888888</v>
      </c>
      <c r="U682" s="5">
        <v>0.23444444444444446</v>
      </c>
      <c r="V682" s="5">
        <v>0</v>
      </c>
      <c r="W682" s="5">
        <v>0</v>
      </c>
      <c r="X682" s="5">
        <v>100.32555555555558</v>
      </c>
      <c r="Y682" s="5">
        <v>0.59333979685044491</v>
      </c>
      <c r="Z682" s="6"/>
    </row>
    <row r="683" spans="1:26" x14ac:dyDescent="0.25">
      <c r="A683" s="3"/>
      <c r="B683" s="3" t="s">
        <v>22</v>
      </c>
      <c r="C683" s="3" t="s">
        <v>23</v>
      </c>
      <c r="D683" s="3"/>
      <c r="E683" s="3" t="s">
        <v>91</v>
      </c>
      <c r="F683" s="3" t="s">
        <v>185</v>
      </c>
      <c r="G683" s="3" t="s">
        <v>25</v>
      </c>
      <c r="H683" s="3" t="s">
        <v>75</v>
      </c>
      <c r="I683" s="3">
        <v>1</v>
      </c>
      <c r="J683" s="3">
        <v>1190</v>
      </c>
      <c r="K683" s="3">
        <v>1100</v>
      </c>
      <c r="L683" s="3">
        <v>0.1</v>
      </c>
      <c r="M683" s="5">
        <v>54.358888888888892</v>
      </c>
      <c r="N683" s="5">
        <v>0.11888888888888888</v>
      </c>
      <c r="O683" s="5">
        <v>27.506666666666664</v>
      </c>
      <c r="P683" s="5">
        <v>1.7833333333333332</v>
      </c>
      <c r="Q683" s="5">
        <v>0.01</v>
      </c>
      <c r="R683" s="5">
        <v>0.13222222222222227</v>
      </c>
      <c r="S683" s="5">
        <v>11.862222222222224</v>
      </c>
      <c r="T683" s="5">
        <v>4.3888888888888893</v>
      </c>
      <c r="U683" s="5">
        <v>0.22444444444444447</v>
      </c>
      <c r="V683" s="5">
        <v>0</v>
      </c>
      <c r="W683" s="5">
        <v>0</v>
      </c>
      <c r="X683" s="5">
        <v>100.38555555555557</v>
      </c>
      <c r="Y683" s="5">
        <v>0.591001055953432</v>
      </c>
      <c r="Z683" s="6"/>
    </row>
    <row r="684" spans="1:26" x14ac:dyDescent="0.25">
      <c r="A684" s="3"/>
      <c r="B684" s="3" t="s">
        <v>22</v>
      </c>
      <c r="C684" s="3" t="s">
        <v>23</v>
      </c>
      <c r="D684" s="3"/>
      <c r="E684" s="3" t="s">
        <v>91</v>
      </c>
      <c r="F684" s="3" t="s">
        <v>185</v>
      </c>
      <c r="G684" s="3" t="s">
        <v>25</v>
      </c>
      <c r="H684" s="3" t="s">
        <v>75</v>
      </c>
      <c r="I684" s="3">
        <v>1</v>
      </c>
      <c r="J684" s="3">
        <v>1190</v>
      </c>
      <c r="K684" s="3">
        <v>1100</v>
      </c>
      <c r="L684" s="3">
        <v>0.1</v>
      </c>
      <c r="M684" s="5">
        <v>54.988888888888894</v>
      </c>
      <c r="N684" s="5">
        <v>0.12888888888888889</v>
      </c>
      <c r="O684" s="5">
        <v>27.076666666666664</v>
      </c>
      <c r="P684" s="5">
        <v>1.8433333333333333</v>
      </c>
      <c r="Q684" s="5">
        <v>0.01</v>
      </c>
      <c r="R684" s="5">
        <v>0.14222222222222225</v>
      </c>
      <c r="S684" s="5">
        <v>11.372222222222224</v>
      </c>
      <c r="T684" s="5">
        <v>4.5188888888888892</v>
      </c>
      <c r="U684" s="5">
        <v>0.24444444444444446</v>
      </c>
      <c r="V684" s="5">
        <v>0</v>
      </c>
      <c r="W684" s="5">
        <v>0</v>
      </c>
      <c r="X684" s="5">
        <v>100.32555555555555</v>
      </c>
      <c r="Y684" s="5">
        <v>0.57318334329581122</v>
      </c>
      <c r="Z684" s="5"/>
    </row>
    <row r="685" spans="1:26" x14ac:dyDescent="0.25">
      <c r="A685" s="3"/>
      <c r="B685" s="3"/>
      <c r="C685" s="3"/>
      <c r="D685" s="3"/>
      <c r="E685" s="3"/>
      <c r="F685" s="16" t="s">
        <v>27</v>
      </c>
      <c r="H685" s="16" t="s">
        <v>26</v>
      </c>
      <c r="I685" s="16"/>
      <c r="J685" s="16"/>
      <c r="K685" s="16"/>
      <c r="L685" s="16"/>
      <c r="M685" s="6">
        <v>51.290888888888887</v>
      </c>
      <c r="N685" s="6">
        <v>6.377777777777778E-2</v>
      </c>
      <c r="O685" s="6">
        <v>27.079888888888885</v>
      </c>
      <c r="P685" s="6">
        <v>0.92366666666666675</v>
      </c>
      <c r="Q685" s="6">
        <v>1.0888888888888889E-2</v>
      </c>
      <c r="R685" s="6">
        <v>0.14655555555555555</v>
      </c>
      <c r="S685" s="6">
        <v>11.656555555555556</v>
      </c>
      <c r="T685" s="6">
        <v>4.8326666666666664</v>
      </c>
      <c r="U685" s="6">
        <v>0.14122222222222225</v>
      </c>
      <c r="V685" s="6">
        <v>1.8222222222222226E-2</v>
      </c>
      <c r="W685" s="6">
        <v>8.333333333333335E-3</v>
      </c>
      <c r="X685" s="6"/>
      <c r="Y685" s="6">
        <v>0.56670625114350215</v>
      </c>
      <c r="Z685" s="5"/>
    </row>
    <row r="686" spans="1:26" x14ac:dyDescent="0.25">
      <c r="A686" s="3"/>
      <c r="B686" s="3"/>
      <c r="C686" s="3"/>
      <c r="D686" s="3"/>
      <c r="E686" s="3"/>
      <c r="F686" s="25" t="s">
        <v>28</v>
      </c>
      <c r="H686" s="25" t="s">
        <v>26</v>
      </c>
      <c r="I686" s="25"/>
      <c r="J686" s="25"/>
      <c r="K686" s="25"/>
      <c r="L686" s="25"/>
      <c r="M686" s="7">
        <v>0.70387453506367992</v>
      </c>
      <c r="N686" s="7">
        <v>3.3139016950483643E-2</v>
      </c>
      <c r="O686" s="7">
        <v>0.33187928695703695</v>
      </c>
      <c r="P686" s="7">
        <v>9.1194846345613201E-2</v>
      </c>
      <c r="Q686" s="7">
        <v>1.5664006866415475E-2</v>
      </c>
      <c r="R686" s="7">
        <v>2.6396548595939182E-2</v>
      </c>
      <c r="S686" s="7">
        <v>0.31170623634726624</v>
      </c>
      <c r="T686" s="7">
        <v>0.18175257907386078</v>
      </c>
      <c r="U686" s="7">
        <v>1.460973800054075E-2</v>
      </c>
      <c r="V686" s="7">
        <v>1.4350764594419503E-2</v>
      </c>
      <c r="W686" s="7">
        <v>1.1736694594305501E-2</v>
      </c>
      <c r="X686" s="7"/>
      <c r="Y686" s="7">
        <v>1.3807048179743899E-2</v>
      </c>
      <c r="Z686" s="5"/>
    </row>
    <row r="687" spans="1:26" x14ac:dyDescent="0.25">
      <c r="A687" s="3"/>
      <c r="B687" s="3"/>
      <c r="C687" s="3"/>
      <c r="D687" s="3"/>
      <c r="E687" s="3"/>
      <c r="F687" s="16" t="s">
        <v>27</v>
      </c>
      <c r="H687" s="16" t="s">
        <v>23</v>
      </c>
      <c r="I687" s="16"/>
      <c r="J687" s="16"/>
      <c r="K687" s="16"/>
      <c r="L687" s="16"/>
      <c r="M687" s="6">
        <v>54.903888888888901</v>
      </c>
      <c r="N687" s="6">
        <v>0.20174603174603176</v>
      </c>
      <c r="O687" s="6">
        <v>26.80809523809523</v>
      </c>
      <c r="P687" s="6">
        <v>2.0519047619047619</v>
      </c>
      <c r="Q687" s="6">
        <v>1.7142857142857151E-2</v>
      </c>
      <c r="R687" s="6">
        <v>0.2507936507936509</v>
      </c>
      <c r="S687" s="6">
        <v>11.438650793650796</v>
      </c>
      <c r="T687" s="6">
        <v>4.3803174603174595</v>
      </c>
      <c r="U687" s="6">
        <v>0.28230158730158739</v>
      </c>
      <c r="V687" s="6">
        <v>7.1428571428571435E-3</v>
      </c>
      <c r="W687" s="6">
        <v>0</v>
      </c>
      <c r="X687" s="6"/>
      <c r="Y687" s="6">
        <v>0.57994422163881676</v>
      </c>
      <c r="Z687" s="5"/>
    </row>
    <row r="688" spans="1:26" x14ac:dyDescent="0.25">
      <c r="A688" s="3"/>
      <c r="B688" s="3"/>
      <c r="C688" s="3"/>
      <c r="D688" s="3"/>
      <c r="E688" s="3"/>
      <c r="F688" s="25" t="s">
        <v>28</v>
      </c>
      <c r="H688" s="25" t="s">
        <v>23</v>
      </c>
      <c r="I688" s="25"/>
      <c r="J688" s="25"/>
      <c r="K688" s="25"/>
      <c r="L688" s="25"/>
      <c r="M688" s="7">
        <v>0.99365486966048733</v>
      </c>
      <c r="N688" s="7">
        <v>0.18138054222793884</v>
      </c>
      <c r="O688" s="7">
        <v>1.6087637735605806</v>
      </c>
      <c r="P688" s="7">
        <v>1.0667265322028396</v>
      </c>
      <c r="Q688" s="7">
        <v>2.6726124191242425E-2</v>
      </c>
      <c r="R688" s="7">
        <v>0.30621403130332375</v>
      </c>
      <c r="S688" s="7">
        <v>0.91275244889676044</v>
      </c>
      <c r="T688" s="7">
        <v>0.27419412390205877</v>
      </c>
      <c r="U688" s="7">
        <v>0.10016744223307512</v>
      </c>
      <c r="V688" s="7">
        <v>1.8575654633281299E-2</v>
      </c>
      <c r="W688" s="7">
        <v>0</v>
      </c>
      <c r="X688" s="7"/>
      <c r="Y688" s="7">
        <v>3.044286675138869E-2</v>
      </c>
      <c r="Z688" s="5"/>
    </row>
    <row r="689" spans="1:26" x14ac:dyDescent="0.25">
      <c r="A689" s="3"/>
      <c r="B689" s="3" t="s">
        <v>30</v>
      </c>
      <c r="C689" s="3" t="s">
        <v>26</v>
      </c>
      <c r="D689" s="3"/>
      <c r="E689" s="3" t="s">
        <v>91</v>
      </c>
      <c r="F689" s="3" t="s">
        <v>188</v>
      </c>
      <c r="G689" s="3" t="s">
        <v>25</v>
      </c>
      <c r="H689" s="3" t="s">
        <v>32</v>
      </c>
      <c r="I689" s="3">
        <v>9</v>
      </c>
      <c r="J689" s="3">
        <v>1190</v>
      </c>
      <c r="K689" s="3">
        <v>1050</v>
      </c>
      <c r="L689" s="3">
        <v>0.1</v>
      </c>
      <c r="M689" s="5">
        <v>55.375</v>
      </c>
      <c r="N689" s="5">
        <v>1.7000000000000001E-2</v>
      </c>
      <c r="O689" s="5">
        <v>27.713000000000001</v>
      </c>
      <c r="P689" s="5">
        <v>1.0329999999999999</v>
      </c>
      <c r="Q689" s="5">
        <v>0</v>
      </c>
      <c r="R689" s="5">
        <v>0.126</v>
      </c>
      <c r="S689" s="5">
        <v>10.622999999999999</v>
      </c>
      <c r="T689" s="5">
        <v>4.6980000000000004</v>
      </c>
      <c r="U689" s="5">
        <v>0.187</v>
      </c>
      <c r="V689" s="5">
        <v>0</v>
      </c>
      <c r="W689" s="5">
        <v>0</v>
      </c>
      <c r="X689" s="5">
        <v>99.772000000000006</v>
      </c>
      <c r="Y689" s="5">
        <v>0.54907866064899169</v>
      </c>
      <c r="Z689" s="5"/>
    </row>
    <row r="690" spans="1:26" x14ac:dyDescent="0.25">
      <c r="A690" s="3"/>
      <c r="B690" s="3" t="s">
        <v>30</v>
      </c>
      <c r="C690" s="3" t="s">
        <v>26</v>
      </c>
      <c r="D690" s="3"/>
      <c r="E690" s="3" t="s">
        <v>91</v>
      </c>
      <c r="F690" s="3" t="s">
        <v>188</v>
      </c>
      <c r="G690" s="3" t="s">
        <v>25</v>
      </c>
      <c r="H690" s="3" t="s">
        <v>34</v>
      </c>
      <c r="I690" s="3">
        <v>9</v>
      </c>
      <c r="J690" s="3">
        <v>1190</v>
      </c>
      <c r="K690" s="3">
        <v>1050</v>
      </c>
      <c r="L690" s="3">
        <v>0.1</v>
      </c>
      <c r="M690" s="5">
        <v>56.341000000000001</v>
      </c>
      <c r="N690" s="5">
        <v>7.3999999999999996E-2</v>
      </c>
      <c r="O690" s="5">
        <v>27.518000000000001</v>
      </c>
      <c r="P690" s="5">
        <v>1.105</v>
      </c>
      <c r="Q690" s="5">
        <v>6.0000000000000001E-3</v>
      </c>
      <c r="R690" s="5">
        <v>0.14099999999999999</v>
      </c>
      <c r="S690" s="5">
        <v>10.567</v>
      </c>
      <c r="T690" s="5">
        <v>4.8869999999999996</v>
      </c>
      <c r="U690" s="5">
        <v>0.153</v>
      </c>
      <c r="V690" s="5">
        <v>0.02</v>
      </c>
      <c r="W690" s="5">
        <v>0</v>
      </c>
      <c r="X690" s="5">
        <v>100.81200000000001</v>
      </c>
      <c r="Y690" s="5">
        <v>0.53933961754508231</v>
      </c>
      <c r="Z690" s="5"/>
    </row>
    <row r="691" spans="1:26" x14ac:dyDescent="0.25">
      <c r="A691" s="3"/>
      <c r="B691" s="3" t="s">
        <v>30</v>
      </c>
      <c r="C691" s="3" t="s">
        <v>26</v>
      </c>
      <c r="D691" s="3"/>
      <c r="E691" s="3" t="s">
        <v>91</v>
      </c>
      <c r="F691" s="3" t="s">
        <v>188</v>
      </c>
      <c r="G691" s="3" t="s">
        <v>25</v>
      </c>
      <c r="H691" s="3" t="s">
        <v>35</v>
      </c>
      <c r="I691" s="3">
        <v>9</v>
      </c>
      <c r="J691" s="3">
        <v>1190</v>
      </c>
      <c r="K691" s="3">
        <v>1050</v>
      </c>
      <c r="L691" s="3">
        <v>0.1</v>
      </c>
      <c r="M691" s="5">
        <v>57.847000000000001</v>
      </c>
      <c r="N691" s="5">
        <v>5.5E-2</v>
      </c>
      <c r="O691" s="5">
        <v>26.265000000000001</v>
      </c>
      <c r="P691" s="5">
        <v>1.321</v>
      </c>
      <c r="Q691" s="5">
        <v>0</v>
      </c>
      <c r="R691" s="5">
        <v>0.13700000000000001</v>
      </c>
      <c r="S691" s="5">
        <v>9.2880000000000003</v>
      </c>
      <c r="T691" s="5">
        <v>5.266</v>
      </c>
      <c r="U691" s="5">
        <v>0.29499999999999998</v>
      </c>
      <c r="V691" s="5">
        <v>0</v>
      </c>
      <c r="W691" s="5">
        <v>5.0000000000000001E-3</v>
      </c>
      <c r="X691" s="5">
        <v>100.479</v>
      </c>
      <c r="Y691" s="5">
        <v>0.48454812763640942</v>
      </c>
      <c r="Z691" s="5"/>
    </row>
    <row r="692" spans="1:26" x14ac:dyDescent="0.25">
      <c r="A692" s="3"/>
      <c r="B692" s="3" t="s">
        <v>30</v>
      </c>
      <c r="C692" s="3" t="s">
        <v>26</v>
      </c>
      <c r="D692" s="3"/>
      <c r="E692" s="3" t="s">
        <v>91</v>
      </c>
      <c r="F692" s="3" t="s">
        <v>188</v>
      </c>
      <c r="G692" s="3" t="s">
        <v>25</v>
      </c>
      <c r="H692" s="3" t="s">
        <v>36</v>
      </c>
      <c r="I692" s="3">
        <v>9</v>
      </c>
      <c r="J692" s="3">
        <v>1190</v>
      </c>
      <c r="K692" s="3">
        <v>1050</v>
      </c>
      <c r="L692" s="3">
        <v>0.1</v>
      </c>
      <c r="M692" s="5">
        <v>56.856999999999999</v>
      </c>
      <c r="N692" s="5">
        <v>2.5999999999999999E-2</v>
      </c>
      <c r="O692" s="5">
        <v>26.738</v>
      </c>
      <c r="P692" s="5">
        <v>1.2</v>
      </c>
      <c r="Q692" s="5">
        <v>1.7000000000000001E-2</v>
      </c>
      <c r="R692" s="5">
        <v>0.13</v>
      </c>
      <c r="S692" s="5">
        <v>9.5619999999999994</v>
      </c>
      <c r="T692" s="5">
        <v>5.5609999999999999</v>
      </c>
      <c r="U692" s="5">
        <v>0.252</v>
      </c>
      <c r="V692" s="5">
        <v>2.5000000000000001E-2</v>
      </c>
      <c r="W692" s="5">
        <v>1.9E-2</v>
      </c>
      <c r="X692" s="5">
        <v>100.38700000000001</v>
      </c>
      <c r="Y692" s="5">
        <v>0.4798997259859325</v>
      </c>
      <c r="Z692" s="5"/>
    </row>
    <row r="693" spans="1:26" x14ac:dyDescent="0.25">
      <c r="A693" s="3"/>
      <c r="B693" s="3" t="s">
        <v>30</v>
      </c>
      <c r="C693" s="3" t="s">
        <v>26</v>
      </c>
      <c r="D693" s="3"/>
      <c r="E693" s="3" t="s">
        <v>91</v>
      </c>
      <c r="F693" s="3" t="s">
        <v>188</v>
      </c>
      <c r="G693" s="3" t="s">
        <v>25</v>
      </c>
      <c r="H693" s="3" t="s">
        <v>37</v>
      </c>
      <c r="I693" s="3">
        <v>9</v>
      </c>
      <c r="J693" s="3">
        <v>1190</v>
      </c>
      <c r="K693" s="3">
        <v>1050</v>
      </c>
      <c r="L693" s="3">
        <v>0.1</v>
      </c>
      <c r="M693" s="5">
        <v>56.752000000000002</v>
      </c>
      <c r="N693" s="5">
        <v>2.1999999999999999E-2</v>
      </c>
      <c r="O693" s="5">
        <v>26.402000000000001</v>
      </c>
      <c r="P693" s="5">
        <v>1.0609999999999999</v>
      </c>
      <c r="Q693" s="5">
        <v>1.4999999999999999E-2</v>
      </c>
      <c r="R693" s="5">
        <v>0.1</v>
      </c>
      <c r="S693" s="5">
        <v>9.4469999999999992</v>
      </c>
      <c r="T693" s="5">
        <v>5.6769999999999996</v>
      </c>
      <c r="U693" s="5">
        <v>0.251</v>
      </c>
      <c r="V693" s="5">
        <v>0</v>
      </c>
      <c r="W693" s="5">
        <v>0</v>
      </c>
      <c r="X693" s="5">
        <v>99.727000000000004</v>
      </c>
      <c r="Y693" s="5">
        <v>0.47190844061548926</v>
      </c>
      <c r="Z693" s="5"/>
    </row>
    <row r="694" spans="1:26" x14ac:dyDescent="0.25">
      <c r="A694" s="3"/>
      <c r="B694" s="3" t="s">
        <v>30</v>
      </c>
      <c r="C694" s="3" t="s">
        <v>26</v>
      </c>
      <c r="D694" s="3"/>
      <c r="E694" s="3" t="s">
        <v>91</v>
      </c>
      <c r="F694" s="3" t="s">
        <v>188</v>
      </c>
      <c r="G694" s="3" t="s">
        <v>25</v>
      </c>
      <c r="H694" s="3" t="s">
        <v>38</v>
      </c>
      <c r="I694" s="3">
        <v>9</v>
      </c>
      <c r="J694" s="3">
        <v>1190</v>
      </c>
      <c r="K694" s="3">
        <v>1050</v>
      </c>
      <c r="L694" s="3">
        <v>0.1</v>
      </c>
      <c r="M694" s="5">
        <v>56.524000000000001</v>
      </c>
      <c r="N694" s="5">
        <v>0.105</v>
      </c>
      <c r="O694" s="5">
        <v>26.812999999999999</v>
      </c>
      <c r="P694" s="5">
        <v>1.218</v>
      </c>
      <c r="Q694" s="5">
        <v>0</v>
      </c>
      <c r="R694" s="5">
        <v>0.13900000000000001</v>
      </c>
      <c r="S694" s="5">
        <v>9.7349999999999994</v>
      </c>
      <c r="T694" s="5">
        <v>5.5940000000000003</v>
      </c>
      <c r="U694" s="5">
        <v>0.23100000000000001</v>
      </c>
      <c r="V694" s="5">
        <v>5.5E-2</v>
      </c>
      <c r="W694" s="5">
        <v>2.1999999999999999E-2</v>
      </c>
      <c r="X694" s="5">
        <v>100.43599999999999</v>
      </c>
      <c r="Y694" s="5">
        <v>0.48354152480990037</v>
      </c>
      <c r="Z694" s="5"/>
    </row>
    <row r="695" spans="1:26" x14ac:dyDescent="0.25">
      <c r="A695" s="3"/>
      <c r="B695" s="3" t="s">
        <v>30</v>
      </c>
      <c r="C695" s="3" t="s">
        <v>26</v>
      </c>
      <c r="D695" s="3"/>
      <c r="E695" s="3" t="s">
        <v>91</v>
      </c>
      <c r="F695" s="3" t="s">
        <v>188</v>
      </c>
      <c r="G695" s="3" t="s">
        <v>25</v>
      </c>
      <c r="H695" s="3" t="s">
        <v>39</v>
      </c>
      <c r="I695" s="3">
        <v>9</v>
      </c>
      <c r="J695" s="3">
        <v>1190</v>
      </c>
      <c r="K695" s="3">
        <v>1050</v>
      </c>
      <c r="L695" s="3">
        <v>0.1</v>
      </c>
      <c r="M695" s="5">
        <v>57.595999999999997</v>
      </c>
      <c r="N695" s="5">
        <v>4.5999999999999999E-2</v>
      </c>
      <c r="O695" s="5">
        <v>25.713000000000001</v>
      </c>
      <c r="P695" s="5">
        <v>1.2929999999999999</v>
      </c>
      <c r="Q695" s="5">
        <v>4.5999999999999999E-2</v>
      </c>
      <c r="R695" s="5">
        <v>0.185</v>
      </c>
      <c r="S695" s="5">
        <v>8.8569999999999993</v>
      </c>
      <c r="T695" s="5">
        <v>5.984</v>
      </c>
      <c r="U695" s="5">
        <v>0.30599999999999999</v>
      </c>
      <c r="V695" s="5">
        <v>5.0000000000000001E-3</v>
      </c>
      <c r="W695" s="5">
        <v>2.4E-2</v>
      </c>
      <c r="X695" s="5">
        <v>100.05499999999999</v>
      </c>
      <c r="Y695" s="5">
        <v>0.44175149301809469</v>
      </c>
      <c r="Z695" s="5"/>
    </row>
    <row r="696" spans="1:26" x14ac:dyDescent="0.25">
      <c r="A696" s="3"/>
      <c r="B696" s="3" t="s">
        <v>30</v>
      </c>
      <c r="C696" s="3" t="s">
        <v>26</v>
      </c>
      <c r="D696" s="3"/>
      <c r="E696" s="3" t="s">
        <v>91</v>
      </c>
      <c r="F696" s="3" t="s">
        <v>188</v>
      </c>
      <c r="G696" s="3" t="s">
        <v>25</v>
      </c>
      <c r="H696" s="3" t="s">
        <v>40</v>
      </c>
      <c r="I696" s="3">
        <v>9</v>
      </c>
      <c r="J696" s="3">
        <v>1190</v>
      </c>
      <c r="K696" s="3">
        <v>1050</v>
      </c>
      <c r="L696" s="3">
        <v>0.1</v>
      </c>
      <c r="M696" s="5">
        <v>56.719000000000001</v>
      </c>
      <c r="N696" s="5">
        <v>2.7E-2</v>
      </c>
      <c r="O696" s="5">
        <v>26.501000000000001</v>
      </c>
      <c r="P696" s="5">
        <v>1.2350000000000001</v>
      </c>
      <c r="Q696" s="5">
        <v>0</v>
      </c>
      <c r="R696" s="5">
        <v>0.14899999999999999</v>
      </c>
      <c r="S696" s="5">
        <v>9.4789999999999992</v>
      </c>
      <c r="T696" s="5">
        <v>5.6159999999999997</v>
      </c>
      <c r="U696" s="5">
        <v>0.248</v>
      </c>
      <c r="V696" s="5">
        <v>2.5000000000000001E-2</v>
      </c>
      <c r="W696" s="5">
        <v>0</v>
      </c>
      <c r="X696" s="5">
        <v>99.999000000000009</v>
      </c>
      <c r="Y696" s="5">
        <v>0.47545341258398677</v>
      </c>
      <c r="Z696" s="5"/>
    </row>
    <row r="697" spans="1:26" x14ac:dyDescent="0.25">
      <c r="A697" s="73"/>
      <c r="B697" s="3" t="s">
        <v>30</v>
      </c>
      <c r="C697" s="3" t="s">
        <v>26</v>
      </c>
      <c r="D697" s="3"/>
      <c r="E697" s="3" t="s">
        <v>91</v>
      </c>
      <c r="F697" s="3" t="s">
        <v>188</v>
      </c>
      <c r="G697" s="3" t="s">
        <v>25</v>
      </c>
      <c r="H697" s="3" t="s">
        <v>41</v>
      </c>
      <c r="I697" s="3">
        <v>9</v>
      </c>
      <c r="J697" s="3">
        <v>1190</v>
      </c>
      <c r="K697" s="3">
        <v>1050</v>
      </c>
      <c r="L697" s="3">
        <v>0.1</v>
      </c>
      <c r="M697" s="5">
        <v>56.673999999999999</v>
      </c>
      <c r="N697" s="5">
        <v>0.105</v>
      </c>
      <c r="O697" s="5">
        <v>26.341000000000001</v>
      </c>
      <c r="P697" s="5">
        <v>1.177</v>
      </c>
      <c r="Q697" s="5">
        <v>1.4E-2</v>
      </c>
      <c r="R697" s="5">
        <v>0.13400000000000001</v>
      </c>
      <c r="S697" s="5">
        <v>9.359</v>
      </c>
      <c r="T697" s="5">
        <v>5.6859999999999999</v>
      </c>
      <c r="U697" s="5">
        <v>0.247</v>
      </c>
      <c r="V697" s="5">
        <v>0.01</v>
      </c>
      <c r="W697" s="5">
        <v>0</v>
      </c>
      <c r="X697" s="5">
        <v>99.747000000000014</v>
      </c>
      <c r="Y697" s="5">
        <v>0.46930542071123577</v>
      </c>
      <c r="Z697" s="5"/>
    </row>
    <row r="698" spans="1:26" x14ac:dyDescent="0.25">
      <c r="A698" s="3"/>
      <c r="B698" s="3" t="s">
        <v>30</v>
      </c>
      <c r="C698" s="3" t="s">
        <v>26</v>
      </c>
      <c r="D698" s="3"/>
      <c r="E698" s="3" t="s">
        <v>91</v>
      </c>
      <c r="F698" s="3" t="s">
        <v>188</v>
      </c>
      <c r="G698" s="3" t="s">
        <v>25</v>
      </c>
      <c r="H698" s="3" t="s">
        <v>42</v>
      </c>
      <c r="I698" s="3">
        <v>9</v>
      </c>
      <c r="J698" s="3">
        <v>1190</v>
      </c>
      <c r="K698" s="3">
        <v>1050</v>
      </c>
      <c r="L698" s="3">
        <v>0.1</v>
      </c>
      <c r="M698" s="5">
        <v>57.134999999999998</v>
      </c>
      <c r="N698" s="5">
        <v>6.8000000000000005E-2</v>
      </c>
      <c r="O698" s="5">
        <v>26.303999999999998</v>
      </c>
      <c r="P698" s="5">
        <v>1.119</v>
      </c>
      <c r="Q698" s="5">
        <v>0</v>
      </c>
      <c r="R698" s="5">
        <v>0.114</v>
      </c>
      <c r="S698" s="5">
        <v>9.1349999999999998</v>
      </c>
      <c r="T698" s="5">
        <v>5.4509999999999996</v>
      </c>
      <c r="U698" s="5">
        <v>0.25900000000000001</v>
      </c>
      <c r="V698" s="5">
        <v>1.4999999999999999E-2</v>
      </c>
      <c r="W698" s="5">
        <v>1E-3</v>
      </c>
      <c r="X698" s="5">
        <v>99.600999999999999</v>
      </c>
      <c r="Y698" s="5">
        <v>0.47313761775283569</v>
      </c>
      <c r="Z698" s="5"/>
    </row>
    <row r="699" spans="1:26" x14ac:dyDescent="0.25">
      <c r="A699" s="3"/>
      <c r="B699" s="3"/>
      <c r="C699" s="3"/>
      <c r="D699" s="3"/>
      <c r="E699" s="3"/>
      <c r="F699" s="16" t="s">
        <v>27</v>
      </c>
      <c r="H699" s="16" t="s">
        <v>26</v>
      </c>
      <c r="I699" s="16"/>
      <c r="J699" s="16"/>
      <c r="K699" s="16"/>
      <c r="L699" s="16"/>
      <c r="M699" s="6">
        <v>56.782000000000004</v>
      </c>
      <c r="N699" s="6">
        <v>5.4499999999999993E-2</v>
      </c>
      <c r="O699" s="6">
        <v>26.630800000000001</v>
      </c>
      <c r="P699" s="6">
        <v>1.1761999999999999</v>
      </c>
      <c r="Q699" s="6">
        <v>9.7999999999999997E-3</v>
      </c>
      <c r="R699" s="6">
        <v>0.13550000000000001</v>
      </c>
      <c r="S699" s="6">
        <v>9.6052</v>
      </c>
      <c r="T699" s="6">
        <v>5.4420000000000002</v>
      </c>
      <c r="U699" s="6">
        <v>0.24289999999999998</v>
      </c>
      <c r="V699" s="6">
        <v>1.5500000000000003E-2</v>
      </c>
      <c r="W699" s="6">
        <v>7.1000000000000004E-3</v>
      </c>
      <c r="X699" s="6"/>
      <c r="Y699" s="6">
        <v>0.48679640413079583</v>
      </c>
      <c r="Z699" s="5"/>
    </row>
    <row r="700" spans="1:26" x14ac:dyDescent="0.25">
      <c r="A700" s="3"/>
      <c r="B700" s="3"/>
      <c r="C700" s="3"/>
      <c r="D700" s="3"/>
      <c r="E700" s="3"/>
      <c r="F700" s="16" t="s">
        <v>28</v>
      </c>
      <c r="H700" s="16" t="s">
        <v>26</v>
      </c>
      <c r="I700" s="16"/>
      <c r="J700" s="16"/>
      <c r="K700" s="16"/>
      <c r="L700" s="16"/>
      <c r="M700" s="6">
        <v>0.68185058643534335</v>
      </c>
      <c r="N700" s="6">
        <v>3.2941867989940511E-2</v>
      </c>
      <c r="O700" s="6">
        <v>0.59991810552218983</v>
      </c>
      <c r="P700" s="6">
        <v>9.5742478671811196E-2</v>
      </c>
      <c r="Q700" s="6">
        <v>1.4535779610632824E-2</v>
      </c>
      <c r="R700" s="6">
        <v>2.2416511771459788E-2</v>
      </c>
      <c r="S700" s="6">
        <v>0.57375620064429611</v>
      </c>
      <c r="T700" s="6">
        <v>0.38996922955535857</v>
      </c>
      <c r="U700" s="6">
        <v>4.5331985274074546E-2</v>
      </c>
      <c r="V700" s="6">
        <v>1.7070116838759152E-2</v>
      </c>
      <c r="W700" s="6">
        <v>1.0235558932792417E-2</v>
      </c>
      <c r="X700" s="6"/>
      <c r="Y700" s="6">
        <v>3.2617203687007372E-2</v>
      </c>
      <c r="Z700" s="5"/>
    </row>
    <row r="701" spans="1:26" x14ac:dyDescent="0.25">
      <c r="A701" s="3"/>
      <c r="B701" s="3" t="s">
        <v>30</v>
      </c>
      <c r="C701" s="3" t="s">
        <v>26</v>
      </c>
      <c r="D701" s="3"/>
      <c r="E701" s="3" t="s">
        <v>91</v>
      </c>
      <c r="F701" s="3" t="s">
        <v>189</v>
      </c>
      <c r="G701" s="3" t="s">
        <v>25</v>
      </c>
      <c r="H701" s="3" t="s">
        <v>32</v>
      </c>
      <c r="I701" s="3">
        <v>9</v>
      </c>
      <c r="J701" s="3">
        <v>1190</v>
      </c>
      <c r="K701" s="3">
        <v>1000</v>
      </c>
      <c r="L701" s="3">
        <v>0.1</v>
      </c>
      <c r="M701" s="5">
        <v>54.767000000000003</v>
      </c>
      <c r="N701" s="5">
        <v>9.7000000000000003E-2</v>
      </c>
      <c r="O701" s="5">
        <v>28.001999999999999</v>
      </c>
      <c r="P701" s="5">
        <v>0.84299999999999997</v>
      </c>
      <c r="Q701" s="5">
        <v>0</v>
      </c>
      <c r="R701" s="5">
        <v>0.13200000000000001</v>
      </c>
      <c r="S701" s="5">
        <v>10.862</v>
      </c>
      <c r="T701" s="5">
        <v>5.0259999999999998</v>
      </c>
      <c r="U701" s="5">
        <v>0.159</v>
      </c>
      <c r="V701" s="5">
        <v>0</v>
      </c>
      <c r="W701" s="5">
        <v>0</v>
      </c>
      <c r="X701" s="5">
        <v>99.888000000000005</v>
      </c>
      <c r="Y701" s="5">
        <v>0.53916005513942866</v>
      </c>
      <c r="Z701" s="5"/>
    </row>
    <row r="702" spans="1:26" x14ac:dyDescent="0.25">
      <c r="A702" s="3"/>
      <c r="B702" s="3" t="s">
        <v>30</v>
      </c>
      <c r="C702" s="3" t="s">
        <v>26</v>
      </c>
      <c r="D702" s="3"/>
      <c r="E702" s="3" t="s">
        <v>91</v>
      </c>
      <c r="F702" s="3" t="s">
        <v>189</v>
      </c>
      <c r="G702" s="3" t="s">
        <v>25</v>
      </c>
      <c r="H702" s="3" t="s">
        <v>34</v>
      </c>
      <c r="I702" s="3">
        <v>9</v>
      </c>
      <c r="J702" s="3">
        <v>1190</v>
      </c>
      <c r="K702" s="3">
        <v>1000</v>
      </c>
      <c r="L702" s="3">
        <v>0.1</v>
      </c>
      <c r="M702" s="5">
        <v>55.383000000000003</v>
      </c>
      <c r="N702" s="5">
        <v>5.8999999999999997E-2</v>
      </c>
      <c r="O702" s="5">
        <v>27.373000000000001</v>
      </c>
      <c r="P702" s="5">
        <v>0.97399999999999998</v>
      </c>
      <c r="Q702" s="5">
        <v>2.1999999999999999E-2</v>
      </c>
      <c r="R702" s="5">
        <v>0.11600000000000001</v>
      </c>
      <c r="S702" s="5">
        <v>10.484</v>
      </c>
      <c r="T702" s="5">
        <v>5.2789999999999999</v>
      </c>
      <c r="U702" s="5">
        <v>0.16600000000000001</v>
      </c>
      <c r="V702" s="5">
        <v>0.03</v>
      </c>
      <c r="W702" s="5">
        <v>0</v>
      </c>
      <c r="X702" s="5">
        <v>99.885999999999996</v>
      </c>
      <c r="Y702" s="5">
        <v>0.51813000598161074</v>
      </c>
      <c r="Z702" s="5"/>
    </row>
    <row r="703" spans="1:26" x14ac:dyDescent="0.25">
      <c r="A703" s="3"/>
      <c r="B703" s="3" t="s">
        <v>30</v>
      </c>
      <c r="C703" s="3" t="s">
        <v>26</v>
      </c>
      <c r="D703" s="3"/>
      <c r="E703" s="3" t="s">
        <v>91</v>
      </c>
      <c r="F703" s="3" t="s">
        <v>189</v>
      </c>
      <c r="G703" s="3" t="s">
        <v>25</v>
      </c>
      <c r="H703" s="3" t="s">
        <v>35</v>
      </c>
      <c r="I703" s="3">
        <v>9</v>
      </c>
      <c r="J703" s="3">
        <v>1190</v>
      </c>
      <c r="K703" s="3">
        <v>1000</v>
      </c>
      <c r="L703" s="3">
        <v>0.1</v>
      </c>
      <c r="M703" s="5">
        <v>55.014000000000003</v>
      </c>
      <c r="N703" s="5">
        <v>5.3999999999999999E-2</v>
      </c>
      <c r="O703" s="5">
        <v>27.797000000000001</v>
      </c>
      <c r="P703" s="5">
        <v>1.0589999999999999</v>
      </c>
      <c r="Q703" s="5">
        <v>2.3E-2</v>
      </c>
      <c r="R703" s="5">
        <v>0.125</v>
      </c>
      <c r="S703" s="5">
        <v>10.798</v>
      </c>
      <c r="T703" s="5">
        <v>4.7279999999999998</v>
      </c>
      <c r="U703" s="5">
        <v>0.16900000000000001</v>
      </c>
      <c r="V703" s="5">
        <v>0.03</v>
      </c>
      <c r="W703" s="5">
        <v>0</v>
      </c>
      <c r="X703" s="5">
        <v>99.796999999999997</v>
      </c>
      <c r="Y703" s="5">
        <v>0.55219151734972349</v>
      </c>
      <c r="Z703" s="5"/>
    </row>
    <row r="704" spans="1:26" x14ac:dyDescent="0.25">
      <c r="A704" s="3"/>
      <c r="B704" s="3" t="s">
        <v>30</v>
      </c>
      <c r="C704" s="3" t="s">
        <v>26</v>
      </c>
      <c r="D704" s="3"/>
      <c r="E704" s="3" t="s">
        <v>91</v>
      </c>
      <c r="F704" s="3" t="s">
        <v>189</v>
      </c>
      <c r="G704" s="3" t="s">
        <v>25</v>
      </c>
      <c r="H704" s="3" t="s">
        <v>36</v>
      </c>
      <c r="I704" s="3">
        <v>9</v>
      </c>
      <c r="J704" s="3">
        <v>1190</v>
      </c>
      <c r="K704" s="3">
        <v>1000</v>
      </c>
      <c r="L704" s="3">
        <v>0.1</v>
      </c>
      <c r="M704" s="5">
        <v>56.301000000000002</v>
      </c>
      <c r="N704" s="5">
        <v>6.8000000000000005E-2</v>
      </c>
      <c r="O704" s="5">
        <v>26.977</v>
      </c>
      <c r="P704" s="5">
        <v>1.0980000000000001</v>
      </c>
      <c r="Q704" s="5">
        <v>3.3000000000000002E-2</v>
      </c>
      <c r="R704" s="5">
        <v>0.15</v>
      </c>
      <c r="S704" s="5">
        <v>10.007999999999999</v>
      </c>
      <c r="T704" s="5">
        <v>5.3630000000000004</v>
      </c>
      <c r="U704" s="5">
        <v>0.23899999999999999</v>
      </c>
      <c r="V704" s="5">
        <v>3.5000000000000003E-2</v>
      </c>
      <c r="W704" s="5">
        <v>8.0000000000000002E-3</v>
      </c>
      <c r="X704" s="5">
        <v>100.28</v>
      </c>
      <c r="Y704" s="5">
        <v>0.50046944552027783</v>
      </c>
      <c r="Z704" s="5"/>
    </row>
    <row r="705" spans="1:26" x14ac:dyDescent="0.25">
      <c r="A705" s="3"/>
      <c r="B705" s="3" t="s">
        <v>30</v>
      </c>
      <c r="C705" s="3" t="s">
        <v>26</v>
      </c>
      <c r="D705" s="3"/>
      <c r="E705" s="3" t="s">
        <v>91</v>
      </c>
      <c r="F705" s="3" t="s">
        <v>189</v>
      </c>
      <c r="G705" s="3" t="s">
        <v>25</v>
      </c>
      <c r="H705" s="3" t="s">
        <v>37</v>
      </c>
      <c r="I705" s="3">
        <v>9</v>
      </c>
      <c r="J705" s="3">
        <v>1190</v>
      </c>
      <c r="K705" s="3">
        <v>1000</v>
      </c>
      <c r="L705" s="3">
        <v>0.1</v>
      </c>
      <c r="M705" s="5">
        <v>55.628</v>
      </c>
      <c r="N705" s="5">
        <v>7.8E-2</v>
      </c>
      <c r="O705" s="5">
        <v>27.734000000000002</v>
      </c>
      <c r="P705" s="5">
        <v>1.048</v>
      </c>
      <c r="Q705" s="5">
        <v>0</v>
      </c>
      <c r="R705" s="5">
        <v>0.17899999999999999</v>
      </c>
      <c r="S705" s="5">
        <v>10.529</v>
      </c>
      <c r="T705" s="5">
        <v>5.0759999999999996</v>
      </c>
      <c r="U705" s="5">
        <v>0.185</v>
      </c>
      <c r="V705" s="5">
        <v>0.01</v>
      </c>
      <c r="W705" s="5">
        <v>0</v>
      </c>
      <c r="X705" s="5">
        <v>100.467</v>
      </c>
      <c r="Y705" s="5">
        <v>0.52817750466253843</v>
      </c>
      <c r="Z705" s="5"/>
    </row>
    <row r="706" spans="1:26" x14ac:dyDescent="0.25">
      <c r="A706" s="3"/>
      <c r="B706" s="3" t="s">
        <v>30</v>
      </c>
      <c r="C706" s="3" t="s">
        <v>26</v>
      </c>
      <c r="D706" s="3"/>
      <c r="E706" s="3" t="s">
        <v>91</v>
      </c>
      <c r="F706" s="3" t="s">
        <v>189</v>
      </c>
      <c r="G706" s="3" t="s">
        <v>25</v>
      </c>
      <c r="H706" s="3" t="s">
        <v>38</v>
      </c>
      <c r="I706" s="3">
        <v>9</v>
      </c>
      <c r="J706" s="3">
        <v>1190</v>
      </c>
      <c r="K706" s="3">
        <v>1000</v>
      </c>
      <c r="L706" s="3">
        <v>0.1</v>
      </c>
      <c r="M706" s="5">
        <v>56.234000000000002</v>
      </c>
      <c r="N706" s="5">
        <v>8.1000000000000003E-2</v>
      </c>
      <c r="O706" s="5">
        <v>27.039000000000001</v>
      </c>
      <c r="P706" s="5">
        <v>1.129</v>
      </c>
      <c r="Q706" s="5">
        <v>1.0999999999999999E-2</v>
      </c>
      <c r="R706" s="5">
        <v>0.14199999999999999</v>
      </c>
      <c r="S706" s="5">
        <v>9.8960000000000008</v>
      </c>
      <c r="T706" s="5">
        <v>5.3570000000000002</v>
      </c>
      <c r="U706" s="5">
        <v>0.22500000000000001</v>
      </c>
      <c r="V706" s="5">
        <v>5.0000000000000001E-3</v>
      </c>
      <c r="W706" s="5">
        <v>3.2000000000000001E-2</v>
      </c>
      <c r="X706" s="5">
        <v>100.151</v>
      </c>
      <c r="Y706" s="5">
        <v>0.49834577442078637</v>
      </c>
      <c r="Z706" s="5"/>
    </row>
    <row r="707" spans="1:26" x14ac:dyDescent="0.25">
      <c r="A707" s="3"/>
      <c r="B707" s="3" t="s">
        <v>30</v>
      </c>
      <c r="C707" s="3" t="s">
        <v>26</v>
      </c>
      <c r="D707" s="3"/>
      <c r="E707" s="3" t="s">
        <v>91</v>
      </c>
      <c r="F707" s="3" t="s">
        <v>189</v>
      </c>
      <c r="G707" s="3" t="s">
        <v>25</v>
      </c>
      <c r="H707" s="3" t="s">
        <v>39</v>
      </c>
      <c r="I707" s="3">
        <v>9</v>
      </c>
      <c r="J707" s="3">
        <v>1190</v>
      </c>
      <c r="K707" s="3">
        <v>1000</v>
      </c>
      <c r="L707" s="3">
        <v>0.1</v>
      </c>
      <c r="M707" s="5">
        <v>53.944000000000003</v>
      </c>
      <c r="N707" s="5">
        <v>8.6999999999999994E-2</v>
      </c>
      <c r="O707" s="5">
        <v>28.481000000000002</v>
      </c>
      <c r="P707" s="5">
        <v>0.89600000000000002</v>
      </c>
      <c r="Q707" s="5">
        <v>0</v>
      </c>
      <c r="R707" s="5">
        <v>0.122</v>
      </c>
      <c r="S707" s="5">
        <v>11.509</v>
      </c>
      <c r="T707" s="5">
        <v>4.6529999999999996</v>
      </c>
      <c r="U707" s="5">
        <v>0.156</v>
      </c>
      <c r="V707" s="5">
        <v>0.03</v>
      </c>
      <c r="W707" s="5">
        <v>8.9999999999999993E-3</v>
      </c>
      <c r="X707" s="5">
        <v>99.887000000000015</v>
      </c>
      <c r="Y707" s="5">
        <v>0.57217105217689535</v>
      </c>
      <c r="Z707" s="5"/>
    </row>
    <row r="708" spans="1:26" x14ac:dyDescent="0.25">
      <c r="A708" s="3"/>
      <c r="B708" s="3" t="s">
        <v>30</v>
      </c>
      <c r="C708" s="3" t="s">
        <v>26</v>
      </c>
      <c r="D708" s="3"/>
      <c r="E708" s="3" t="s">
        <v>91</v>
      </c>
      <c r="F708" s="3" t="s">
        <v>189</v>
      </c>
      <c r="G708" s="3" t="s">
        <v>25</v>
      </c>
      <c r="H708" s="3" t="s">
        <v>40</v>
      </c>
      <c r="I708" s="3">
        <v>9</v>
      </c>
      <c r="J708" s="3">
        <v>1190</v>
      </c>
      <c r="K708" s="3">
        <v>1000</v>
      </c>
      <c r="L708" s="3">
        <v>0.1</v>
      </c>
      <c r="M708" s="5">
        <v>53.167999999999999</v>
      </c>
      <c r="N708" s="5">
        <v>4.2000000000000003E-2</v>
      </c>
      <c r="O708" s="5">
        <v>28.684999999999999</v>
      </c>
      <c r="P708" s="5">
        <v>0.89300000000000002</v>
      </c>
      <c r="Q708" s="5">
        <v>0</v>
      </c>
      <c r="R708" s="5">
        <v>0.153</v>
      </c>
      <c r="S708" s="5">
        <v>11.833</v>
      </c>
      <c r="T708" s="5">
        <v>4.4809999999999999</v>
      </c>
      <c r="U708" s="5">
        <v>0.13600000000000001</v>
      </c>
      <c r="V708" s="5">
        <v>0</v>
      </c>
      <c r="W708" s="5">
        <v>2E-3</v>
      </c>
      <c r="X708" s="5">
        <v>99.392999999999986</v>
      </c>
      <c r="Y708" s="5">
        <v>0.58860230034724104</v>
      </c>
      <c r="Z708" s="5"/>
    </row>
    <row r="709" spans="1:26" x14ac:dyDescent="0.25">
      <c r="A709" s="3"/>
      <c r="B709" s="3" t="s">
        <v>30</v>
      </c>
      <c r="C709" s="3" t="s">
        <v>26</v>
      </c>
      <c r="D709" s="3"/>
      <c r="E709" s="3" t="s">
        <v>91</v>
      </c>
      <c r="F709" s="3" t="s">
        <v>189</v>
      </c>
      <c r="G709" s="3" t="s">
        <v>25</v>
      </c>
      <c r="H709" s="3" t="s">
        <v>41</v>
      </c>
      <c r="I709" s="3">
        <v>9</v>
      </c>
      <c r="J709" s="3">
        <v>1190</v>
      </c>
      <c r="K709" s="3">
        <v>1000</v>
      </c>
      <c r="L709" s="3">
        <v>0.1</v>
      </c>
      <c r="M709" s="5">
        <v>54.652000000000001</v>
      </c>
      <c r="N709" s="5">
        <v>6.3E-2</v>
      </c>
      <c r="O709" s="5">
        <v>27.696000000000002</v>
      </c>
      <c r="P709" s="5">
        <v>0.93700000000000006</v>
      </c>
      <c r="Q709" s="5">
        <v>8.9999999999999993E-3</v>
      </c>
      <c r="R709" s="5">
        <v>0.12</v>
      </c>
      <c r="S709" s="5">
        <v>10.59</v>
      </c>
      <c r="T709" s="5">
        <v>5.1059999999999999</v>
      </c>
      <c r="U709" s="5">
        <v>0.151</v>
      </c>
      <c r="V709" s="5">
        <v>5.0000000000000001E-3</v>
      </c>
      <c r="W709" s="5">
        <v>4.0000000000000001E-3</v>
      </c>
      <c r="X709" s="5">
        <v>99.332999999999998</v>
      </c>
      <c r="Y709" s="5">
        <v>0.52925150163208057</v>
      </c>
      <c r="Z709" s="5"/>
    </row>
    <row r="710" spans="1:26" x14ac:dyDescent="0.25">
      <c r="A710" s="3"/>
      <c r="B710" s="3" t="s">
        <v>22</v>
      </c>
      <c r="C710" s="3" t="s">
        <v>23</v>
      </c>
      <c r="D710" s="3"/>
      <c r="E710" s="3" t="s">
        <v>91</v>
      </c>
      <c r="F710" s="3" t="s">
        <v>189</v>
      </c>
      <c r="G710" s="3" t="s">
        <v>25</v>
      </c>
      <c r="H710" s="3"/>
      <c r="I710" s="3">
        <v>9</v>
      </c>
      <c r="J710" s="3">
        <v>1190</v>
      </c>
      <c r="K710" s="3">
        <v>1000</v>
      </c>
      <c r="L710" s="3">
        <v>0.1</v>
      </c>
      <c r="M710" s="5">
        <v>57.238888888888894</v>
      </c>
      <c r="N710" s="5">
        <v>0.12888888888888889</v>
      </c>
      <c r="O710" s="5">
        <v>26.526666666666667</v>
      </c>
      <c r="P710" s="5">
        <v>1.6133333333333333</v>
      </c>
      <c r="Q710" s="5">
        <v>0.01</v>
      </c>
      <c r="R710" s="5">
        <v>0.11222222222222225</v>
      </c>
      <c r="S710" s="5">
        <v>8.8822222222222234</v>
      </c>
      <c r="T710" s="5">
        <v>5.568888888888889</v>
      </c>
      <c r="U710" s="5">
        <v>0.30444444444444446</v>
      </c>
      <c r="V710" s="5">
        <v>0</v>
      </c>
      <c r="W710" s="5">
        <v>0</v>
      </c>
      <c r="X710" s="5">
        <v>100.38555555555557</v>
      </c>
      <c r="Y710" s="5">
        <v>0.45969626777627187</v>
      </c>
      <c r="Z710" s="5"/>
    </row>
    <row r="711" spans="1:26" x14ac:dyDescent="0.25">
      <c r="A711" s="3"/>
      <c r="B711" s="3" t="s">
        <v>22</v>
      </c>
      <c r="C711" s="3" t="s">
        <v>23</v>
      </c>
      <c r="D711" s="3"/>
      <c r="E711" s="3" t="s">
        <v>91</v>
      </c>
      <c r="F711" s="3" t="s">
        <v>189</v>
      </c>
      <c r="G711" s="3" t="s">
        <v>25</v>
      </c>
      <c r="H711" s="3"/>
      <c r="I711" s="3">
        <v>9</v>
      </c>
      <c r="J711" s="3">
        <v>1190</v>
      </c>
      <c r="K711" s="3">
        <v>1000</v>
      </c>
      <c r="L711" s="3">
        <v>0.1</v>
      </c>
      <c r="M711" s="5">
        <v>57.348888888888894</v>
      </c>
      <c r="N711" s="5">
        <v>0.28888888888888892</v>
      </c>
      <c r="O711" s="5">
        <v>21.506666666666664</v>
      </c>
      <c r="P711" s="11">
        <v>5.1733333333333338</v>
      </c>
      <c r="Q711" s="5">
        <v>0.15000000000000002</v>
      </c>
      <c r="R711" s="11">
        <v>2.2722222222222221</v>
      </c>
      <c r="S711" s="11">
        <v>7.8422222222222224</v>
      </c>
      <c r="T711" s="5">
        <v>5.5088888888888894</v>
      </c>
      <c r="U711" s="5">
        <v>0.30444444444444446</v>
      </c>
      <c r="V711" s="5">
        <v>0</v>
      </c>
      <c r="W711" s="5">
        <v>0</v>
      </c>
      <c r="X711" s="5">
        <v>100.39555555555556</v>
      </c>
      <c r="Y711" s="5">
        <v>0.43152288788837734</v>
      </c>
      <c r="Z711" s="5"/>
    </row>
    <row r="712" spans="1:26" x14ac:dyDescent="0.25">
      <c r="A712" s="3"/>
      <c r="B712" s="3" t="s">
        <v>22</v>
      </c>
      <c r="C712" s="3" t="s">
        <v>23</v>
      </c>
      <c r="D712" s="3"/>
      <c r="E712" s="3" t="s">
        <v>91</v>
      </c>
      <c r="F712" s="3" t="s">
        <v>189</v>
      </c>
      <c r="G712" s="3" t="s">
        <v>25</v>
      </c>
      <c r="H712" s="3"/>
      <c r="I712" s="3">
        <v>9</v>
      </c>
      <c r="J712" s="3">
        <v>1190</v>
      </c>
      <c r="K712" s="3">
        <v>1000</v>
      </c>
      <c r="L712" s="3">
        <v>0.1</v>
      </c>
      <c r="M712" s="5">
        <v>56.468888888888891</v>
      </c>
      <c r="N712" s="5">
        <v>0.1388888888888889</v>
      </c>
      <c r="O712" s="5">
        <v>27.176666666666666</v>
      </c>
      <c r="P712" s="5">
        <v>1.3633333333333333</v>
      </c>
      <c r="Q712" s="5">
        <v>0.01</v>
      </c>
      <c r="R712" s="5">
        <v>0.16222222222222227</v>
      </c>
      <c r="S712" s="5">
        <v>9.482222222222223</v>
      </c>
      <c r="T712" s="5">
        <v>5.358888888888889</v>
      </c>
      <c r="U712" s="5">
        <v>0.25444444444444447</v>
      </c>
      <c r="V712" s="5">
        <v>0</v>
      </c>
      <c r="W712" s="5">
        <v>0</v>
      </c>
      <c r="X712" s="5">
        <v>100.41555555555556</v>
      </c>
      <c r="Y712" s="5">
        <v>0.48670717134156721</v>
      </c>
      <c r="Z712" s="5"/>
    </row>
    <row r="713" spans="1:26" x14ac:dyDescent="0.25">
      <c r="A713" s="3"/>
      <c r="B713" s="3" t="s">
        <v>22</v>
      </c>
      <c r="C713" s="3" t="s">
        <v>23</v>
      </c>
      <c r="D713" s="3"/>
      <c r="E713" s="3" t="s">
        <v>91</v>
      </c>
      <c r="F713" s="3" t="s">
        <v>189</v>
      </c>
      <c r="G713" s="3" t="s">
        <v>25</v>
      </c>
      <c r="H713" s="3"/>
      <c r="I713" s="3">
        <v>9</v>
      </c>
      <c r="J713" s="3">
        <v>1190</v>
      </c>
      <c r="K713" s="3">
        <v>1000</v>
      </c>
      <c r="L713" s="3">
        <v>0.1</v>
      </c>
      <c r="M713" s="5">
        <v>55.898888888888891</v>
      </c>
      <c r="N713" s="5">
        <v>0.16888888888888889</v>
      </c>
      <c r="O713" s="5">
        <v>27.516666666666666</v>
      </c>
      <c r="P713" s="5">
        <v>1.3833333333333333</v>
      </c>
      <c r="Q713" s="5">
        <v>0.01</v>
      </c>
      <c r="R713" s="5">
        <v>0.13222222222222227</v>
      </c>
      <c r="S713" s="5">
        <v>9.9022222222222229</v>
      </c>
      <c r="T713" s="5">
        <v>5.1488888888888891</v>
      </c>
      <c r="U713" s="5">
        <v>0.23444444444444446</v>
      </c>
      <c r="V713" s="5">
        <v>0</v>
      </c>
      <c r="W713" s="5">
        <v>0</v>
      </c>
      <c r="X713" s="5">
        <v>100.39555555555557</v>
      </c>
      <c r="Y713" s="5">
        <v>0.50784334020525412</v>
      </c>
      <c r="Z713" s="5"/>
    </row>
    <row r="714" spans="1:26" x14ac:dyDescent="0.25">
      <c r="A714" s="3"/>
      <c r="B714" s="3" t="s">
        <v>22</v>
      </c>
      <c r="C714" s="3" t="s">
        <v>23</v>
      </c>
      <c r="D714" s="3"/>
      <c r="E714" s="3" t="s">
        <v>91</v>
      </c>
      <c r="F714" s="3" t="s">
        <v>189</v>
      </c>
      <c r="G714" s="3" t="s">
        <v>25</v>
      </c>
      <c r="H714" s="3"/>
      <c r="I714" s="3">
        <v>9</v>
      </c>
      <c r="J714" s="3">
        <v>1190</v>
      </c>
      <c r="K714" s="3">
        <v>1000</v>
      </c>
      <c r="L714" s="3">
        <v>0.1</v>
      </c>
      <c r="M714" s="5">
        <v>56.128888888888895</v>
      </c>
      <c r="N714" s="5">
        <v>0.15888888888888889</v>
      </c>
      <c r="O714" s="5">
        <v>27.366666666666667</v>
      </c>
      <c r="P714" s="5">
        <v>1.3633333333333333</v>
      </c>
      <c r="Q714" s="5">
        <v>0.01</v>
      </c>
      <c r="R714" s="5">
        <v>0.14222222222222225</v>
      </c>
      <c r="S714" s="5">
        <v>9.6922222222222238</v>
      </c>
      <c r="T714" s="5">
        <v>5.2688888888888892</v>
      </c>
      <c r="U714" s="5">
        <v>0.27444444444444449</v>
      </c>
      <c r="V714" s="5">
        <v>0</v>
      </c>
      <c r="W714" s="5">
        <v>0</v>
      </c>
      <c r="X714" s="5">
        <v>100.40555555555557</v>
      </c>
      <c r="Y714" s="5">
        <v>0.49568091133602293</v>
      </c>
      <c r="Z714" s="5"/>
    </row>
    <row r="715" spans="1:26" x14ac:dyDescent="0.25">
      <c r="A715" s="3"/>
      <c r="B715" s="3" t="s">
        <v>22</v>
      </c>
      <c r="C715" s="3" t="s">
        <v>23</v>
      </c>
      <c r="D715" s="3"/>
      <c r="E715" s="3" t="s">
        <v>91</v>
      </c>
      <c r="F715" s="3" t="s">
        <v>189</v>
      </c>
      <c r="G715" s="3" t="s">
        <v>25</v>
      </c>
      <c r="H715" s="3"/>
      <c r="I715" s="3">
        <v>9</v>
      </c>
      <c r="J715" s="3">
        <v>1190</v>
      </c>
      <c r="K715" s="3">
        <v>1000</v>
      </c>
      <c r="L715" s="3">
        <v>0.1</v>
      </c>
      <c r="M715" s="5">
        <v>56.998888888888892</v>
      </c>
      <c r="N715" s="5">
        <v>0.15888888888888889</v>
      </c>
      <c r="O715" s="5">
        <v>26.566666666666666</v>
      </c>
      <c r="P715" s="5">
        <v>1.6433333333333335</v>
      </c>
      <c r="Q715" s="5">
        <v>0.01</v>
      </c>
      <c r="R715" s="5">
        <v>0.20222222222222225</v>
      </c>
      <c r="S715" s="5">
        <v>9.0222222222222239</v>
      </c>
      <c r="T715" s="5">
        <v>5.4688888888888894</v>
      </c>
      <c r="U715" s="5">
        <v>0.31444444444444447</v>
      </c>
      <c r="V715" s="5">
        <v>0</v>
      </c>
      <c r="W715" s="5">
        <v>0</v>
      </c>
      <c r="X715" s="5">
        <v>100.38555555555556</v>
      </c>
      <c r="Y715" s="5">
        <v>0.46764498974340057</v>
      </c>
      <c r="Z715" s="5"/>
    </row>
    <row r="716" spans="1:26" x14ac:dyDescent="0.25">
      <c r="A716" s="3"/>
      <c r="B716" s="3" t="s">
        <v>22</v>
      </c>
      <c r="C716" s="3" t="s">
        <v>23</v>
      </c>
      <c r="D716" s="3"/>
      <c r="E716" s="3" t="s">
        <v>91</v>
      </c>
      <c r="F716" s="3" t="s">
        <v>189</v>
      </c>
      <c r="G716" s="3" t="s">
        <v>25</v>
      </c>
      <c r="H716" s="3"/>
      <c r="I716" s="3">
        <v>9</v>
      </c>
      <c r="J716" s="3">
        <v>1190</v>
      </c>
      <c r="K716" s="3">
        <v>1000</v>
      </c>
      <c r="L716" s="3">
        <v>0.1</v>
      </c>
      <c r="M716" s="5">
        <v>56.36888888888889</v>
      </c>
      <c r="N716" s="5">
        <v>0.11888888888888888</v>
      </c>
      <c r="O716" s="5">
        <v>27.226666666666667</v>
      </c>
      <c r="P716" s="5">
        <v>1.4033333333333333</v>
      </c>
      <c r="Q716" s="5">
        <v>0.01</v>
      </c>
      <c r="R716" s="5">
        <v>0.15222222222222226</v>
      </c>
      <c r="S716" s="5">
        <v>9.5522222222222233</v>
      </c>
      <c r="T716" s="5">
        <v>5.318888888888889</v>
      </c>
      <c r="U716" s="5">
        <v>0.25444444444444447</v>
      </c>
      <c r="V716" s="5">
        <v>0</v>
      </c>
      <c r="W716" s="5">
        <v>0</v>
      </c>
      <c r="X716" s="5">
        <v>100.40555555555557</v>
      </c>
      <c r="Y716" s="5">
        <v>0.49036011958937609</v>
      </c>
      <c r="Z716" s="5"/>
    </row>
    <row r="717" spans="1:26" x14ac:dyDescent="0.25">
      <c r="A717" s="3"/>
      <c r="B717" s="3" t="s">
        <v>22</v>
      </c>
      <c r="C717" s="3" t="s">
        <v>23</v>
      </c>
      <c r="D717" s="3"/>
      <c r="E717" s="3" t="s">
        <v>91</v>
      </c>
      <c r="F717" s="3" t="s">
        <v>189</v>
      </c>
      <c r="G717" s="3" t="s">
        <v>25</v>
      </c>
      <c r="H717" s="3"/>
      <c r="I717" s="3">
        <v>9</v>
      </c>
      <c r="J717" s="3">
        <v>1190</v>
      </c>
      <c r="K717" s="3">
        <v>1000</v>
      </c>
      <c r="L717" s="3">
        <v>0.1</v>
      </c>
      <c r="M717" s="5">
        <v>55.728888888888889</v>
      </c>
      <c r="N717" s="5">
        <v>0.14888888888888888</v>
      </c>
      <c r="O717" s="5">
        <v>27.756666666666664</v>
      </c>
      <c r="P717" s="5">
        <v>1.3033333333333332</v>
      </c>
      <c r="Q717" s="5">
        <v>0.01</v>
      </c>
      <c r="R717" s="5">
        <v>0.13222222222222227</v>
      </c>
      <c r="S717" s="5">
        <v>10.072222222222223</v>
      </c>
      <c r="T717" s="5">
        <v>5.028888888888889</v>
      </c>
      <c r="U717" s="5">
        <v>0.21444444444444447</v>
      </c>
      <c r="V717" s="5">
        <v>0</v>
      </c>
      <c r="W717" s="5">
        <v>0</v>
      </c>
      <c r="X717" s="5">
        <v>100.39555555555555</v>
      </c>
      <c r="Y717" s="5">
        <v>0.51844868663708676</v>
      </c>
      <c r="Z717" s="5"/>
    </row>
    <row r="718" spans="1:26" x14ac:dyDescent="0.25">
      <c r="A718" s="3"/>
      <c r="B718" s="3" t="s">
        <v>22</v>
      </c>
      <c r="C718" s="3" t="s">
        <v>23</v>
      </c>
      <c r="D718" s="3"/>
      <c r="E718" s="3" t="s">
        <v>91</v>
      </c>
      <c r="F718" s="3" t="s">
        <v>189</v>
      </c>
      <c r="G718" s="3" t="s">
        <v>25</v>
      </c>
      <c r="H718" s="3"/>
      <c r="I718" s="3">
        <v>9</v>
      </c>
      <c r="J718" s="3">
        <v>1190</v>
      </c>
      <c r="K718" s="3">
        <v>1000</v>
      </c>
      <c r="L718" s="3">
        <v>0.1</v>
      </c>
      <c r="M718" s="5">
        <v>56.058888888888895</v>
      </c>
      <c r="N718" s="5">
        <v>0.15888888888888889</v>
      </c>
      <c r="O718" s="5">
        <v>27.436666666666664</v>
      </c>
      <c r="P718" s="5">
        <v>1.3033333333333332</v>
      </c>
      <c r="Q718" s="5">
        <v>0.01</v>
      </c>
      <c r="R718" s="5">
        <v>0.14222222222222225</v>
      </c>
      <c r="S718" s="5">
        <v>9.8222222222222229</v>
      </c>
      <c r="T718" s="5">
        <v>5.2288888888888891</v>
      </c>
      <c r="U718" s="5">
        <v>0.24444444444444446</v>
      </c>
      <c r="V718" s="5">
        <v>0</v>
      </c>
      <c r="W718" s="5">
        <v>0</v>
      </c>
      <c r="X718" s="5">
        <v>100.40555555555555</v>
      </c>
      <c r="Y718" s="5">
        <v>0.50176745521599919</v>
      </c>
      <c r="Z718" s="5"/>
    </row>
    <row r="719" spans="1:26" x14ac:dyDescent="0.25">
      <c r="A719" s="3"/>
      <c r="B719" s="3" t="s">
        <v>22</v>
      </c>
      <c r="C719" s="3" t="s">
        <v>23</v>
      </c>
      <c r="D719" s="3"/>
      <c r="E719" s="3" t="s">
        <v>91</v>
      </c>
      <c r="F719" s="3" t="s">
        <v>189</v>
      </c>
      <c r="G719" s="3" t="s">
        <v>25</v>
      </c>
      <c r="H719" s="3"/>
      <c r="I719" s="3">
        <v>9</v>
      </c>
      <c r="J719" s="3">
        <v>1190</v>
      </c>
      <c r="K719" s="3">
        <v>1000</v>
      </c>
      <c r="L719" s="3">
        <v>0.1</v>
      </c>
      <c r="M719" s="5">
        <v>57.248888888888892</v>
      </c>
      <c r="N719" s="5">
        <v>0.1388888888888889</v>
      </c>
      <c r="O719" s="5">
        <v>26.546666666666667</v>
      </c>
      <c r="P719" s="5">
        <v>1.5033333333333334</v>
      </c>
      <c r="Q719" s="5">
        <v>0.01</v>
      </c>
      <c r="R719" s="5">
        <v>0.13222222222222227</v>
      </c>
      <c r="S719" s="5">
        <v>9.0322222222222237</v>
      </c>
      <c r="T719" s="5">
        <v>5.4888888888888889</v>
      </c>
      <c r="U719" s="5">
        <v>0.30444444444444446</v>
      </c>
      <c r="V719" s="5">
        <v>0</v>
      </c>
      <c r="W719" s="5">
        <v>0</v>
      </c>
      <c r="X719" s="5">
        <v>100.40555555555555</v>
      </c>
      <c r="Y719" s="5">
        <v>0.46733283814764487</v>
      </c>
      <c r="Z719" s="5"/>
    </row>
    <row r="720" spans="1:26" x14ac:dyDescent="0.25">
      <c r="A720" s="3"/>
      <c r="B720" s="3"/>
      <c r="C720" s="3"/>
      <c r="D720" s="3"/>
      <c r="E720" s="3"/>
      <c r="F720" s="16" t="s">
        <v>27</v>
      </c>
      <c r="H720" s="16" t="s">
        <v>26</v>
      </c>
      <c r="I720" s="16"/>
      <c r="J720" s="16"/>
      <c r="K720" s="16"/>
      <c r="L720" s="16"/>
      <c r="M720" s="6">
        <v>55.010111111111115</v>
      </c>
      <c r="N720" s="6">
        <v>6.9888888888888889E-2</v>
      </c>
      <c r="O720" s="6">
        <v>27.753777777777781</v>
      </c>
      <c r="P720" s="6">
        <v>0.98633333333333317</v>
      </c>
      <c r="Q720" s="6">
        <v>1.0888888888888887E-2</v>
      </c>
      <c r="R720" s="6">
        <v>0.13766666666666666</v>
      </c>
      <c r="S720" s="6">
        <v>10.723222222222223</v>
      </c>
      <c r="T720" s="6">
        <v>5.0076666666666672</v>
      </c>
      <c r="U720" s="6">
        <v>0.17622222222222222</v>
      </c>
      <c r="V720" s="6">
        <v>9.6666666666666672E-3</v>
      </c>
      <c r="W720" s="6">
        <v>3.666666666666667E-3</v>
      </c>
      <c r="X720" s="6"/>
      <c r="Y720" s="6">
        <v>0.53627768413673127</v>
      </c>
      <c r="Z720" s="5"/>
    </row>
    <row r="721" spans="1:26" x14ac:dyDescent="0.25">
      <c r="A721" s="3"/>
      <c r="B721" s="3"/>
      <c r="C721" s="3"/>
      <c r="D721" s="3"/>
      <c r="E721" s="3"/>
      <c r="F721" s="25" t="s">
        <v>28</v>
      </c>
      <c r="H721" s="25" t="s">
        <v>26</v>
      </c>
      <c r="I721" s="25"/>
      <c r="J721" s="25"/>
      <c r="K721" s="25"/>
      <c r="L721" s="25"/>
      <c r="M721" s="7">
        <v>1.0248450424874542</v>
      </c>
      <c r="N721" s="7">
        <v>1.738134376597824E-2</v>
      </c>
      <c r="O721" s="7">
        <v>0.58336540388031577</v>
      </c>
      <c r="P721" s="7">
        <v>0.10118547326568178</v>
      </c>
      <c r="Q721" s="7">
        <v>1.243427163572966E-2</v>
      </c>
      <c r="R721" s="7">
        <v>2.04144556625937E-2</v>
      </c>
      <c r="S721" s="7">
        <v>0.63071799914418536</v>
      </c>
      <c r="T721" s="7">
        <v>0.31976006629971809</v>
      </c>
      <c r="U721" s="7">
        <v>3.448469870021259E-2</v>
      </c>
      <c r="V721" s="7">
        <v>1.3818552057013097E-2</v>
      </c>
      <c r="W721" s="7">
        <v>8.3978455286942196E-3</v>
      </c>
      <c r="X721" s="7"/>
      <c r="Y721" s="7">
        <v>3.0522810279789182E-2</v>
      </c>
      <c r="Z721" s="5"/>
    </row>
    <row r="722" spans="1:26" x14ac:dyDescent="0.25">
      <c r="A722" s="3"/>
      <c r="B722" s="3"/>
      <c r="C722" s="3"/>
      <c r="D722" s="3"/>
      <c r="E722" s="3"/>
      <c r="F722" s="16" t="s">
        <v>93</v>
      </c>
      <c r="H722" s="16" t="s">
        <v>23</v>
      </c>
      <c r="I722" s="16"/>
      <c r="J722" s="16"/>
      <c r="K722" s="16"/>
      <c r="L722" s="16"/>
      <c r="M722" s="6">
        <v>56.46</v>
      </c>
      <c r="N722" s="6">
        <v>0.14666666666666664</v>
      </c>
      <c r="O722" s="6">
        <v>27.124444444444446</v>
      </c>
      <c r="P722" s="6">
        <v>1.431111111111111</v>
      </c>
      <c r="Q722" s="6">
        <v>0.01</v>
      </c>
      <c r="R722" s="6">
        <v>0.14555555555555558</v>
      </c>
      <c r="S722" s="6">
        <v>9.4955555555555566</v>
      </c>
      <c r="T722" s="6">
        <v>5.32</v>
      </c>
      <c r="U722" s="6">
        <v>0.26666666666666672</v>
      </c>
      <c r="V722" s="6">
        <v>0</v>
      </c>
      <c r="W722" s="6">
        <v>0</v>
      </c>
      <c r="X722" s="6"/>
      <c r="Y722" s="6">
        <v>0.48838686444362484</v>
      </c>
      <c r="Z722" s="5"/>
    </row>
    <row r="723" spans="1:26" x14ac:dyDescent="0.25">
      <c r="A723" s="3"/>
      <c r="B723" s="3"/>
      <c r="C723" s="3"/>
      <c r="D723" s="3"/>
      <c r="E723" s="3"/>
      <c r="F723" s="25" t="s">
        <v>187</v>
      </c>
      <c r="H723" s="25" t="s">
        <v>23</v>
      </c>
      <c r="I723" s="25"/>
      <c r="J723" s="25"/>
      <c r="K723" s="25"/>
      <c r="L723" s="25"/>
      <c r="M723" s="7">
        <v>0.57529219628907868</v>
      </c>
      <c r="N723" s="7">
        <v>1.641476300299359E-2</v>
      </c>
      <c r="O723" s="7">
        <v>0.46437532712714574</v>
      </c>
      <c r="P723" s="7">
        <v>0.12666666666666673</v>
      </c>
      <c r="Q723" s="7">
        <v>0</v>
      </c>
      <c r="R723" s="7">
        <v>2.5495097567964017E-2</v>
      </c>
      <c r="S723" s="7">
        <v>0.42743420546324995</v>
      </c>
      <c r="T723" s="7">
        <v>0.17287599923387606</v>
      </c>
      <c r="U723" s="7">
        <v>3.4920544732928403E-2</v>
      </c>
      <c r="V723" s="7">
        <v>0</v>
      </c>
      <c r="W723" s="7">
        <v>0</v>
      </c>
      <c r="X723" s="7"/>
      <c r="Y723" s="7">
        <v>2.0055777731766342E-2</v>
      </c>
      <c r="Z723" s="5"/>
    </row>
    <row r="724" spans="1:26" x14ac:dyDescent="0.25">
      <c r="A724" s="3"/>
      <c r="B724" s="3" t="s">
        <v>30</v>
      </c>
      <c r="C724" s="3" t="s">
        <v>26</v>
      </c>
      <c r="D724" s="3"/>
      <c r="E724" s="3" t="s">
        <v>91</v>
      </c>
      <c r="F724" s="3" t="s">
        <v>190</v>
      </c>
      <c r="G724" s="3" t="s">
        <v>25</v>
      </c>
      <c r="H724" s="3" t="s">
        <v>32</v>
      </c>
      <c r="I724" s="3">
        <v>25</v>
      </c>
      <c r="J724" s="3">
        <v>1190</v>
      </c>
      <c r="K724" s="3">
        <v>1100</v>
      </c>
      <c r="L724" s="3">
        <v>0.1</v>
      </c>
      <c r="M724" s="5">
        <v>54.598999999999997</v>
      </c>
      <c r="N724" s="5">
        <v>0.16</v>
      </c>
      <c r="O724" s="5">
        <v>26.436</v>
      </c>
      <c r="P724" s="5">
        <v>1.381</v>
      </c>
      <c r="Q724" s="5">
        <v>2.1999999999999999E-2</v>
      </c>
      <c r="R724" s="5">
        <v>0.318</v>
      </c>
      <c r="S724" s="5">
        <v>10.535</v>
      </c>
      <c r="T724" s="5">
        <v>4.851</v>
      </c>
      <c r="U724" s="5">
        <v>0.216</v>
      </c>
      <c r="V724" s="5">
        <v>1.4999999999999999E-2</v>
      </c>
      <c r="W724" s="5">
        <v>0</v>
      </c>
      <c r="X724" s="5">
        <v>98.532999999999987</v>
      </c>
      <c r="Y724" s="5">
        <v>0.53831444369733061</v>
      </c>
      <c r="Z724" s="5"/>
    </row>
    <row r="725" spans="1:26" x14ac:dyDescent="0.25">
      <c r="A725" s="3"/>
      <c r="B725" s="3" t="s">
        <v>30</v>
      </c>
      <c r="C725" s="3" t="s">
        <v>26</v>
      </c>
      <c r="D725" s="3"/>
      <c r="E725" s="3" t="s">
        <v>91</v>
      </c>
      <c r="F725" s="3" t="s">
        <v>190</v>
      </c>
      <c r="G725" s="3" t="s">
        <v>25</v>
      </c>
      <c r="H725" s="3" t="s">
        <v>34</v>
      </c>
      <c r="I725" s="3">
        <v>25</v>
      </c>
      <c r="J725" s="3">
        <v>1190</v>
      </c>
      <c r="K725" s="3">
        <v>1100</v>
      </c>
      <c r="L725" s="3">
        <v>0.1</v>
      </c>
      <c r="M725" s="5">
        <v>54.896999999999998</v>
      </c>
      <c r="N725" s="5">
        <v>8.5999999999999993E-2</v>
      </c>
      <c r="O725" s="5">
        <v>26.780999999999999</v>
      </c>
      <c r="P725" s="5">
        <v>1.385</v>
      </c>
      <c r="Q725" s="5">
        <v>2.1999999999999999E-2</v>
      </c>
      <c r="R725" s="5">
        <v>0.247</v>
      </c>
      <c r="S725" s="5">
        <v>10.538</v>
      </c>
      <c r="T725" s="5">
        <v>4.6029999999999998</v>
      </c>
      <c r="U725" s="5">
        <v>0.20899999999999999</v>
      </c>
      <c r="V725" s="5">
        <v>0.03</v>
      </c>
      <c r="W725" s="5">
        <v>0</v>
      </c>
      <c r="X725" s="5">
        <v>98.798000000000002</v>
      </c>
      <c r="Y725" s="5">
        <v>0.55125899806083745</v>
      </c>
      <c r="Z725" s="5"/>
    </row>
    <row r="726" spans="1:26" x14ac:dyDescent="0.25">
      <c r="A726" s="3"/>
      <c r="B726" s="3" t="s">
        <v>30</v>
      </c>
      <c r="C726" s="3" t="s">
        <v>26</v>
      </c>
      <c r="D726" s="3"/>
      <c r="E726" s="3" t="s">
        <v>91</v>
      </c>
      <c r="F726" s="3" t="s">
        <v>190</v>
      </c>
      <c r="G726" s="3" t="s">
        <v>25</v>
      </c>
      <c r="H726" s="3" t="s">
        <v>35</v>
      </c>
      <c r="I726" s="3">
        <v>25</v>
      </c>
      <c r="J726" s="3">
        <v>1190</v>
      </c>
      <c r="K726" s="3">
        <v>1100</v>
      </c>
      <c r="L726" s="3">
        <v>0.1</v>
      </c>
      <c r="M726" s="5">
        <v>54.533000000000001</v>
      </c>
      <c r="N726" s="5">
        <v>0.104</v>
      </c>
      <c r="O726" s="5">
        <v>26.885999999999999</v>
      </c>
      <c r="P726" s="5">
        <v>1.2490000000000001</v>
      </c>
      <c r="Q726" s="5">
        <v>7.5999999999999998E-2</v>
      </c>
      <c r="R726" s="5">
        <v>0.14199999999999999</v>
      </c>
      <c r="S726" s="5">
        <v>10.593999999999999</v>
      </c>
      <c r="T726" s="5">
        <v>5.09</v>
      </c>
      <c r="U726" s="5">
        <v>0.14899999999999999</v>
      </c>
      <c r="V726" s="5">
        <v>3.5000000000000003E-2</v>
      </c>
      <c r="W726" s="5">
        <v>0</v>
      </c>
      <c r="X726" s="5">
        <v>98.857999999999976</v>
      </c>
      <c r="Y726" s="5">
        <v>0.53017566510645131</v>
      </c>
      <c r="Z726" s="5"/>
    </row>
    <row r="727" spans="1:26" x14ac:dyDescent="0.25">
      <c r="A727" s="3"/>
      <c r="B727" s="3" t="s">
        <v>30</v>
      </c>
      <c r="C727" s="3" t="s">
        <v>26</v>
      </c>
      <c r="D727" s="3"/>
      <c r="E727" s="3" t="s">
        <v>91</v>
      </c>
      <c r="F727" s="3" t="s">
        <v>190</v>
      </c>
      <c r="G727" s="3" t="s">
        <v>25</v>
      </c>
      <c r="H727" s="3" t="s">
        <v>36</v>
      </c>
      <c r="I727" s="3">
        <v>25</v>
      </c>
      <c r="J727" s="3">
        <v>1190</v>
      </c>
      <c r="K727" s="3">
        <v>1100</v>
      </c>
      <c r="L727" s="3">
        <v>0.1</v>
      </c>
      <c r="M727" s="5">
        <v>55.692999999999998</v>
      </c>
      <c r="N727" s="5">
        <v>0.22600000000000001</v>
      </c>
      <c r="O727" s="5">
        <v>25.533000000000001</v>
      </c>
      <c r="P727" s="5">
        <v>1.6850000000000001</v>
      </c>
      <c r="Q727" s="5">
        <v>3.1E-2</v>
      </c>
      <c r="R727" s="5">
        <v>0.48399999999999999</v>
      </c>
      <c r="S727" s="5">
        <v>9.9480000000000004</v>
      </c>
      <c r="T727" s="5">
        <v>5.0529999999999999</v>
      </c>
      <c r="U727" s="5">
        <v>0.24199999999999999</v>
      </c>
      <c r="V727" s="5">
        <v>3.5000000000000003E-2</v>
      </c>
      <c r="W727" s="5">
        <v>0</v>
      </c>
      <c r="X727" s="5">
        <v>98.929999999999993</v>
      </c>
      <c r="Y727" s="5">
        <v>0.51331709300336115</v>
      </c>
      <c r="Z727" s="5"/>
    </row>
    <row r="728" spans="1:26" x14ac:dyDescent="0.25">
      <c r="A728" s="3"/>
      <c r="B728" s="3" t="s">
        <v>30</v>
      </c>
      <c r="C728" s="3" t="s">
        <v>26</v>
      </c>
      <c r="D728" s="3"/>
      <c r="E728" s="3" t="s">
        <v>91</v>
      </c>
      <c r="F728" s="3" t="s">
        <v>190</v>
      </c>
      <c r="G728" s="3" t="s">
        <v>25</v>
      </c>
      <c r="H728" s="3" t="s">
        <v>37</v>
      </c>
      <c r="I728" s="3">
        <v>25</v>
      </c>
      <c r="J728" s="3">
        <v>1190</v>
      </c>
      <c r="K728" s="3">
        <v>1100</v>
      </c>
      <c r="L728" s="3">
        <v>0.1</v>
      </c>
      <c r="M728" s="5">
        <v>55.381999999999998</v>
      </c>
      <c r="N728" s="5">
        <v>0.13400000000000001</v>
      </c>
      <c r="O728" s="5">
        <v>25.574000000000002</v>
      </c>
      <c r="P728" s="5">
        <v>1.669</v>
      </c>
      <c r="Q728" s="5">
        <v>0</v>
      </c>
      <c r="R728" s="5">
        <v>0.40799999999999997</v>
      </c>
      <c r="S728" s="5">
        <v>9.8829999999999991</v>
      </c>
      <c r="T728" s="5">
        <v>5.3330000000000002</v>
      </c>
      <c r="U728" s="5">
        <v>0.22900000000000001</v>
      </c>
      <c r="V728" s="5">
        <v>5.0000000000000001E-3</v>
      </c>
      <c r="W728" s="5">
        <v>0</v>
      </c>
      <c r="X728" s="5">
        <v>98.61699999999999</v>
      </c>
      <c r="Y728" s="5">
        <v>0.49898941202030384</v>
      </c>
      <c r="Z728" s="5"/>
    </row>
    <row r="729" spans="1:26" x14ac:dyDescent="0.25">
      <c r="A729" s="3"/>
      <c r="B729" s="3" t="s">
        <v>30</v>
      </c>
      <c r="C729" s="3" t="s">
        <v>26</v>
      </c>
      <c r="D729" s="3"/>
      <c r="E729" s="3" t="s">
        <v>91</v>
      </c>
      <c r="F729" s="3" t="s">
        <v>190</v>
      </c>
      <c r="G729" s="3" t="s">
        <v>25</v>
      </c>
      <c r="H729" s="3" t="s">
        <v>38</v>
      </c>
      <c r="I729" s="3">
        <v>25</v>
      </c>
      <c r="J729" s="3">
        <v>1190</v>
      </c>
      <c r="K729" s="3">
        <v>1100</v>
      </c>
      <c r="L729" s="3">
        <v>0.1</v>
      </c>
      <c r="M729" s="5">
        <v>55.728000000000002</v>
      </c>
      <c r="N729" s="5">
        <v>0.23799999999999999</v>
      </c>
      <c r="O729" s="5">
        <v>25.207000000000001</v>
      </c>
      <c r="P729" s="5">
        <v>2.0449999999999999</v>
      </c>
      <c r="Q729" s="5">
        <v>9.9000000000000005E-2</v>
      </c>
      <c r="R729" s="5">
        <v>0.58399999999999996</v>
      </c>
      <c r="S729" s="5">
        <v>9.8989999999999991</v>
      </c>
      <c r="T729" s="5">
        <v>5.0739999999999998</v>
      </c>
      <c r="U729" s="5">
        <v>0.28299999999999997</v>
      </c>
      <c r="V729" s="5">
        <v>8.4000000000000005E-2</v>
      </c>
      <c r="W729" s="5">
        <v>1.6E-2</v>
      </c>
      <c r="X729" s="5">
        <v>99.257000000000019</v>
      </c>
      <c r="Y729" s="5">
        <v>0.50979388274589288</v>
      </c>
      <c r="Z729" s="5"/>
    </row>
    <row r="730" spans="1:26" x14ac:dyDescent="0.25">
      <c r="A730" s="3"/>
      <c r="B730" s="73" t="s">
        <v>30</v>
      </c>
      <c r="C730" s="73" t="s">
        <v>26</v>
      </c>
      <c r="D730" s="73" t="s">
        <v>372</v>
      </c>
      <c r="E730" s="73" t="s">
        <v>91</v>
      </c>
      <c r="F730" s="73" t="s">
        <v>190</v>
      </c>
      <c r="G730" s="73" t="s">
        <v>25</v>
      </c>
      <c r="H730" s="73" t="s">
        <v>39</v>
      </c>
      <c r="I730" s="73">
        <v>25</v>
      </c>
      <c r="J730" s="73">
        <v>1190</v>
      </c>
      <c r="K730" s="73">
        <v>1100</v>
      </c>
      <c r="L730" s="73">
        <v>0.1</v>
      </c>
      <c r="M730" s="81">
        <v>58.573</v>
      </c>
      <c r="N730" s="81">
        <v>1.33</v>
      </c>
      <c r="O730" s="81">
        <v>16.204999999999998</v>
      </c>
      <c r="P730" s="82">
        <v>8.5039999999999996</v>
      </c>
      <c r="Q730" s="81">
        <v>0.186</v>
      </c>
      <c r="R730" s="82">
        <v>2.6749999999999998</v>
      </c>
      <c r="S730" s="82">
        <v>6.5279999999999996</v>
      </c>
      <c r="T730" s="82">
        <v>3.02</v>
      </c>
      <c r="U730" s="81">
        <v>0.86</v>
      </c>
      <c r="V730" s="81">
        <v>0.30599999999999999</v>
      </c>
      <c r="W730" s="81">
        <v>4.7E-2</v>
      </c>
      <c r="X730" s="81">
        <v>98.234000000000009</v>
      </c>
      <c r="Y730" s="81">
        <v>0.50150458972869039</v>
      </c>
      <c r="Z730" s="5"/>
    </row>
    <row r="731" spans="1:26" x14ac:dyDescent="0.25">
      <c r="A731" s="3"/>
      <c r="B731" s="73" t="s">
        <v>30</v>
      </c>
      <c r="C731" s="73" t="s">
        <v>26</v>
      </c>
      <c r="D731" s="73" t="s">
        <v>372</v>
      </c>
      <c r="E731" s="73" t="s">
        <v>91</v>
      </c>
      <c r="F731" s="73" t="s">
        <v>190</v>
      </c>
      <c r="G731" s="73" t="s">
        <v>25</v>
      </c>
      <c r="H731" s="73" t="s">
        <v>40</v>
      </c>
      <c r="I731" s="73">
        <v>25</v>
      </c>
      <c r="J731" s="73">
        <v>1190</v>
      </c>
      <c r="K731" s="73">
        <v>1100</v>
      </c>
      <c r="L731" s="73">
        <v>0.1</v>
      </c>
      <c r="M731" s="81">
        <v>57.804000000000002</v>
      </c>
      <c r="N731" s="81">
        <v>1.1160000000000001</v>
      </c>
      <c r="O731" s="81">
        <v>18.395</v>
      </c>
      <c r="P731" s="82">
        <v>7.7670000000000003</v>
      </c>
      <c r="Q731" s="81">
        <v>0.126</v>
      </c>
      <c r="R731" s="82">
        <v>2.3780000000000001</v>
      </c>
      <c r="S731" s="82">
        <v>7.4340000000000002</v>
      </c>
      <c r="T731" s="82">
        <v>3.4060000000000001</v>
      </c>
      <c r="U731" s="81">
        <v>0.745</v>
      </c>
      <c r="V731" s="81">
        <v>0.222</v>
      </c>
      <c r="W731" s="81">
        <v>1.4999999999999999E-2</v>
      </c>
      <c r="X731" s="81">
        <v>99.408000000000001</v>
      </c>
      <c r="Y731" s="81">
        <v>0.51324206038816622</v>
      </c>
      <c r="Z731" s="5"/>
    </row>
    <row r="732" spans="1:26" x14ac:dyDescent="0.25">
      <c r="A732" s="3"/>
      <c r="B732" s="3" t="s">
        <v>30</v>
      </c>
      <c r="C732" s="3" t="s">
        <v>26</v>
      </c>
      <c r="D732" s="3"/>
      <c r="E732" s="3" t="s">
        <v>91</v>
      </c>
      <c r="F732" s="3" t="s">
        <v>190</v>
      </c>
      <c r="G732" s="3" t="s">
        <v>25</v>
      </c>
      <c r="H732" s="3" t="s">
        <v>41</v>
      </c>
      <c r="I732" s="3">
        <v>25</v>
      </c>
      <c r="J732" s="3">
        <v>1190</v>
      </c>
      <c r="K732" s="3">
        <v>1100</v>
      </c>
      <c r="L732" s="3">
        <v>0.1</v>
      </c>
      <c r="M732" s="5">
        <v>57.085999999999999</v>
      </c>
      <c r="N732" s="5">
        <v>0.48799999999999999</v>
      </c>
      <c r="O732" s="5">
        <v>22.736000000000001</v>
      </c>
      <c r="P732" s="5">
        <v>3.0710000000000002</v>
      </c>
      <c r="Q732" s="5">
        <v>3.9E-2</v>
      </c>
      <c r="R732" s="5">
        <v>0.97299999999999998</v>
      </c>
      <c r="S732" s="5">
        <v>9.07</v>
      </c>
      <c r="T732" s="5">
        <v>4.9290000000000003</v>
      </c>
      <c r="U732" s="5">
        <v>0.38300000000000001</v>
      </c>
      <c r="V732" s="5">
        <v>7.3999999999999996E-2</v>
      </c>
      <c r="W732" s="5">
        <v>2.1999999999999999E-2</v>
      </c>
      <c r="X732" s="5">
        <v>98.870999999999995</v>
      </c>
      <c r="Y732" s="5">
        <v>0.49172333778142047</v>
      </c>
      <c r="Z732" s="5"/>
    </row>
    <row r="733" spans="1:26" x14ac:dyDescent="0.25">
      <c r="A733" s="3"/>
      <c r="B733" s="3" t="s">
        <v>30</v>
      </c>
      <c r="C733" s="3" t="s">
        <v>26</v>
      </c>
      <c r="D733" s="3"/>
      <c r="E733" s="3" t="s">
        <v>91</v>
      </c>
      <c r="F733" s="3" t="s">
        <v>190</v>
      </c>
      <c r="G733" s="3" t="s">
        <v>25</v>
      </c>
      <c r="H733" s="3" t="s">
        <v>42</v>
      </c>
      <c r="I733" s="3">
        <v>25</v>
      </c>
      <c r="J733" s="3">
        <v>1190</v>
      </c>
      <c r="K733" s="3">
        <v>1100</v>
      </c>
      <c r="L733" s="3">
        <v>0.1</v>
      </c>
      <c r="M733" s="5">
        <v>56.582999999999998</v>
      </c>
      <c r="N733" s="5">
        <v>0.27600000000000002</v>
      </c>
      <c r="O733" s="5">
        <v>24.451000000000001</v>
      </c>
      <c r="P733" s="5">
        <v>1.8879999999999999</v>
      </c>
      <c r="Q733" s="5">
        <v>4.5999999999999999E-2</v>
      </c>
      <c r="R733" s="5">
        <v>0.61</v>
      </c>
      <c r="S733" s="5">
        <v>9.3480000000000008</v>
      </c>
      <c r="T733" s="5">
        <v>4.867</v>
      </c>
      <c r="U733" s="5">
        <v>0.27800000000000002</v>
      </c>
      <c r="V733" s="5">
        <v>6.9000000000000006E-2</v>
      </c>
      <c r="W733" s="5">
        <v>0</v>
      </c>
      <c r="X733" s="5">
        <v>98.416000000000025</v>
      </c>
      <c r="Y733" s="5">
        <v>0.50567669484147981</v>
      </c>
      <c r="Z733" s="5"/>
    </row>
    <row r="734" spans="1:26" x14ac:dyDescent="0.25">
      <c r="A734" s="3"/>
      <c r="B734" s="3" t="s">
        <v>30</v>
      </c>
      <c r="C734" s="3" t="s">
        <v>26</v>
      </c>
      <c r="D734" s="3"/>
      <c r="E734" s="3" t="s">
        <v>91</v>
      </c>
      <c r="F734" s="3" t="s">
        <v>190</v>
      </c>
      <c r="G734" s="3" t="s">
        <v>25</v>
      </c>
      <c r="H734" s="3" t="s">
        <v>43</v>
      </c>
      <c r="I734" s="3">
        <v>25</v>
      </c>
      <c r="J734" s="3">
        <v>1190</v>
      </c>
      <c r="K734" s="3">
        <v>1100</v>
      </c>
      <c r="L734" s="3">
        <v>0.1</v>
      </c>
      <c r="M734" s="5">
        <v>55.932000000000002</v>
      </c>
      <c r="N734" s="5">
        <v>0.10299999999999999</v>
      </c>
      <c r="O734" s="5">
        <v>26.611999999999998</v>
      </c>
      <c r="P734" s="5">
        <v>1.24</v>
      </c>
      <c r="Q734" s="5">
        <v>2.5999999999999999E-2</v>
      </c>
      <c r="R734" s="5">
        <v>0.16600000000000001</v>
      </c>
      <c r="S734" s="5">
        <v>10.204000000000001</v>
      </c>
      <c r="T734" s="5">
        <v>5.1079999999999997</v>
      </c>
      <c r="U734" s="5">
        <v>0.185</v>
      </c>
      <c r="V734" s="5">
        <v>0</v>
      </c>
      <c r="W734" s="5">
        <v>1.2999999999999999E-2</v>
      </c>
      <c r="X734" s="5">
        <v>99.588999999999999</v>
      </c>
      <c r="Y734" s="5">
        <v>0.51882568316472844</v>
      </c>
      <c r="Z734" s="5"/>
    </row>
    <row r="735" spans="1:26" x14ac:dyDescent="0.25">
      <c r="A735" s="3"/>
      <c r="B735" s="3" t="s">
        <v>30</v>
      </c>
      <c r="C735" s="3" t="s">
        <v>26</v>
      </c>
      <c r="D735" s="3"/>
      <c r="E735" s="3" t="s">
        <v>91</v>
      </c>
      <c r="F735" s="3" t="s">
        <v>190</v>
      </c>
      <c r="G735" s="3" t="s">
        <v>25</v>
      </c>
      <c r="H735" s="3" t="s">
        <v>44</v>
      </c>
      <c r="I735" s="3">
        <v>25</v>
      </c>
      <c r="J735" s="3">
        <v>1190</v>
      </c>
      <c r="K735" s="3">
        <v>1100</v>
      </c>
      <c r="L735" s="3">
        <v>0.1</v>
      </c>
      <c r="M735" s="5">
        <v>55.99</v>
      </c>
      <c r="N735" s="5">
        <v>0.105</v>
      </c>
      <c r="O735" s="5">
        <v>26.678999999999998</v>
      </c>
      <c r="P735" s="5">
        <v>1.31</v>
      </c>
      <c r="Q735" s="5">
        <v>0</v>
      </c>
      <c r="R735" s="5">
        <v>0.17599999999999999</v>
      </c>
      <c r="S735" s="5">
        <v>10.077</v>
      </c>
      <c r="T735" s="5">
        <v>5.3869999999999996</v>
      </c>
      <c r="U735" s="5">
        <v>0.187</v>
      </c>
      <c r="V735" s="5">
        <v>0</v>
      </c>
      <c r="W735" s="5">
        <v>7.0000000000000001E-3</v>
      </c>
      <c r="X735" s="5">
        <v>99.918000000000006</v>
      </c>
      <c r="Y735" s="5">
        <v>0.50265017547664603</v>
      </c>
      <c r="Z735" s="5"/>
    </row>
    <row r="736" spans="1:26" x14ac:dyDescent="0.25">
      <c r="A736" s="3"/>
      <c r="B736" s="3" t="s">
        <v>30</v>
      </c>
      <c r="C736" s="3" t="s">
        <v>26</v>
      </c>
      <c r="D736" s="3"/>
      <c r="E736" s="3" t="s">
        <v>91</v>
      </c>
      <c r="F736" s="3" t="s">
        <v>190</v>
      </c>
      <c r="G736" s="3" t="s">
        <v>25</v>
      </c>
      <c r="H736" s="3" t="s">
        <v>74</v>
      </c>
      <c r="I736" s="3">
        <v>25</v>
      </c>
      <c r="J736" s="3">
        <v>1190</v>
      </c>
      <c r="K736" s="3">
        <v>1100</v>
      </c>
      <c r="L736" s="3">
        <v>0.1</v>
      </c>
      <c r="M736" s="5">
        <v>56.927</v>
      </c>
      <c r="N736" s="5">
        <v>0.113</v>
      </c>
      <c r="O736" s="5">
        <v>26.116</v>
      </c>
      <c r="P736" s="5">
        <v>1.218</v>
      </c>
      <c r="Q736" s="5">
        <v>8.0000000000000002E-3</v>
      </c>
      <c r="R736" s="5">
        <v>0.216</v>
      </c>
      <c r="S736" s="5">
        <v>9.8759999999999994</v>
      </c>
      <c r="T736" s="5">
        <v>5.1390000000000002</v>
      </c>
      <c r="U736" s="5">
        <v>0.21199999999999999</v>
      </c>
      <c r="V736" s="5">
        <v>0.02</v>
      </c>
      <c r="W736" s="5">
        <v>0</v>
      </c>
      <c r="X736" s="5">
        <v>99.844999999999999</v>
      </c>
      <c r="Y736" s="5">
        <v>0.50834538541951391</v>
      </c>
      <c r="Z736" s="5"/>
    </row>
    <row r="737" spans="1:26" x14ac:dyDescent="0.25">
      <c r="A737" s="3"/>
      <c r="B737" s="3" t="s">
        <v>30</v>
      </c>
      <c r="C737" s="3" t="s">
        <v>26</v>
      </c>
      <c r="D737" s="3"/>
      <c r="E737" s="3" t="s">
        <v>91</v>
      </c>
      <c r="F737" s="3" t="s">
        <v>190</v>
      </c>
      <c r="G737" s="3" t="s">
        <v>25</v>
      </c>
      <c r="H737" s="3" t="s">
        <v>75</v>
      </c>
      <c r="I737" s="3">
        <v>25</v>
      </c>
      <c r="J737" s="3">
        <v>1190</v>
      </c>
      <c r="K737" s="3">
        <v>1100</v>
      </c>
      <c r="L737" s="3">
        <v>0.1</v>
      </c>
      <c r="M737" s="5">
        <v>56.691000000000003</v>
      </c>
      <c r="N737" s="5">
        <v>0.11700000000000001</v>
      </c>
      <c r="O737" s="5">
        <v>26.321999999999999</v>
      </c>
      <c r="P737" s="5">
        <v>1.1599999999999999</v>
      </c>
      <c r="Q737" s="5">
        <v>3.4000000000000002E-2</v>
      </c>
      <c r="R737" s="5">
        <v>0.26900000000000002</v>
      </c>
      <c r="S737" s="5">
        <v>9.9749999999999996</v>
      </c>
      <c r="T737" s="5">
        <v>5.1760000000000002</v>
      </c>
      <c r="U737" s="5">
        <v>0.21199999999999999</v>
      </c>
      <c r="V737" s="5">
        <v>0.06</v>
      </c>
      <c r="W737" s="5">
        <v>0</v>
      </c>
      <c r="X737" s="5">
        <v>100.01600000000001</v>
      </c>
      <c r="Y737" s="5">
        <v>0.50909247477970532</v>
      </c>
      <c r="Z737" s="5"/>
    </row>
    <row r="738" spans="1:26" x14ac:dyDescent="0.25">
      <c r="A738" s="3"/>
      <c r="B738" s="3" t="s">
        <v>30</v>
      </c>
      <c r="C738" s="3" t="s">
        <v>26</v>
      </c>
      <c r="D738" s="3"/>
      <c r="E738" s="3" t="s">
        <v>91</v>
      </c>
      <c r="F738" s="3" t="s">
        <v>190</v>
      </c>
      <c r="G738" s="3" t="s">
        <v>25</v>
      </c>
      <c r="H738" s="3" t="s">
        <v>76</v>
      </c>
      <c r="I738" s="3">
        <v>25</v>
      </c>
      <c r="J738" s="3">
        <v>1190</v>
      </c>
      <c r="K738" s="3">
        <v>1100</v>
      </c>
      <c r="L738" s="3">
        <v>0.1</v>
      </c>
      <c r="M738" s="5">
        <v>56.72</v>
      </c>
      <c r="N738" s="5">
        <v>0.188</v>
      </c>
      <c r="O738" s="5">
        <v>25.433</v>
      </c>
      <c r="P738" s="5">
        <v>1.5209999999999999</v>
      </c>
      <c r="Q738" s="5">
        <v>4.8000000000000001E-2</v>
      </c>
      <c r="R738" s="5">
        <v>0.38500000000000001</v>
      </c>
      <c r="S738" s="5">
        <v>9.7829999999999995</v>
      </c>
      <c r="T738" s="5">
        <v>5.1660000000000004</v>
      </c>
      <c r="U738" s="5">
        <v>0.22500000000000001</v>
      </c>
      <c r="V738" s="5">
        <v>0.01</v>
      </c>
      <c r="W738" s="5">
        <v>3.7999999999999999E-2</v>
      </c>
      <c r="X738" s="5">
        <v>99.51700000000001</v>
      </c>
      <c r="Y738" s="5">
        <v>0.50430245511959182</v>
      </c>
      <c r="Z738" s="5"/>
    </row>
    <row r="739" spans="1:26" x14ac:dyDescent="0.25">
      <c r="A739" s="3"/>
      <c r="B739" s="3" t="s">
        <v>30</v>
      </c>
      <c r="C739" s="3" t="s">
        <v>26</v>
      </c>
      <c r="D739" s="3"/>
      <c r="E739" s="3" t="s">
        <v>91</v>
      </c>
      <c r="F739" s="3" t="s">
        <v>190</v>
      </c>
      <c r="G739" s="3" t="s">
        <v>25</v>
      </c>
      <c r="H739" s="3" t="s">
        <v>97</v>
      </c>
      <c r="I739" s="3">
        <v>25</v>
      </c>
      <c r="J739" s="3">
        <v>1190</v>
      </c>
      <c r="K739" s="3">
        <v>1100</v>
      </c>
      <c r="L739" s="3">
        <v>0.1</v>
      </c>
      <c r="M739" s="5">
        <v>56.076000000000001</v>
      </c>
      <c r="N739" s="5">
        <v>0.16300000000000001</v>
      </c>
      <c r="O739" s="5">
        <v>26.233000000000001</v>
      </c>
      <c r="P739" s="5">
        <v>1.357</v>
      </c>
      <c r="Q739" s="5">
        <v>8.0000000000000002E-3</v>
      </c>
      <c r="R739" s="5">
        <v>0.246</v>
      </c>
      <c r="S739" s="5">
        <v>10.247999999999999</v>
      </c>
      <c r="T739" s="5">
        <v>5.2060000000000004</v>
      </c>
      <c r="U739" s="5">
        <v>0.17499999999999999</v>
      </c>
      <c r="V739" s="5">
        <v>0.114</v>
      </c>
      <c r="W739" s="5">
        <v>2E-3</v>
      </c>
      <c r="X739" s="5">
        <v>99.827999999999989</v>
      </c>
      <c r="Y739" s="5">
        <v>0.51557278033350584</v>
      </c>
      <c r="Z739" s="5"/>
    </row>
    <row r="740" spans="1:26" x14ac:dyDescent="0.25">
      <c r="A740" s="3"/>
      <c r="B740" s="3" t="s">
        <v>30</v>
      </c>
      <c r="C740" s="3" t="s">
        <v>26</v>
      </c>
      <c r="D740" s="3"/>
      <c r="E740" s="3" t="s">
        <v>91</v>
      </c>
      <c r="F740" s="3" t="s">
        <v>190</v>
      </c>
      <c r="G740" s="3" t="s">
        <v>25</v>
      </c>
      <c r="H740" s="3" t="s">
        <v>45</v>
      </c>
      <c r="I740" s="3">
        <v>25</v>
      </c>
      <c r="J740" s="3">
        <v>1190</v>
      </c>
      <c r="K740" s="3">
        <v>1100</v>
      </c>
      <c r="L740" s="3">
        <v>0.1</v>
      </c>
      <c r="M740" s="5">
        <v>56.137</v>
      </c>
      <c r="N740" s="5">
        <v>9.5000000000000001E-2</v>
      </c>
      <c r="O740" s="5">
        <v>26.295999999999999</v>
      </c>
      <c r="P740" s="5">
        <v>1.5</v>
      </c>
      <c r="Q740" s="5">
        <v>2E-3</v>
      </c>
      <c r="R740" s="5">
        <v>0.28199999999999997</v>
      </c>
      <c r="S740" s="5">
        <v>10.177</v>
      </c>
      <c r="T740" s="5">
        <v>5.0819999999999999</v>
      </c>
      <c r="U740" s="5">
        <v>0.216</v>
      </c>
      <c r="V740" s="5">
        <v>8.4000000000000005E-2</v>
      </c>
      <c r="W740" s="5">
        <v>0</v>
      </c>
      <c r="X740" s="5">
        <v>99.870999999999967</v>
      </c>
      <c r="Y740" s="5">
        <v>0.51843181340882072</v>
      </c>
      <c r="Z740" s="5"/>
    </row>
    <row r="741" spans="1:26" x14ac:dyDescent="0.25">
      <c r="A741" s="3"/>
      <c r="B741" s="73" t="s">
        <v>30</v>
      </c>
      <c r="C741" s="73" t="s">
        <v>26</v>
      </c>
      <c r="D741" s="73" t="s">
        <v>372</v>
      </c>
      <c r="E741" s="73" t="s">
        <v>91</v>
      </c>
      <c r="F741" s="73" t="s">
        <v>190</v>
      </c>
      <c r="G741" s="73" t="s">
        <v>25</v>
      </c>
      <c r="H741" s="73" t="s">
        <v>46</v>
      </c>
      <c r="I741" s="73">
        <v>25</v>
      </c>
      <c r="J741" s="73">
        <v>1190</v>
      </c>
      <c r="K741" s="73">
        <v>1100</v>
      </c>
      <c r="L741" s="73">
        <v>0.1</v>
      </c>
      <c r="M741" s="81">
        <v>58.872999999999998</v>
      </c>
      <c r="N741" s="81">
        <v>1.444</v>
      </c>
      <c r="O741" s="81">
        <v>15.343</v>
      </c>
      <c r="P741" s="82">
        <v>9.5640000000000001</v>
      </c>
      <c r="Q741" s="81">
        <v>0.16600000000000001</v>
      </c>
      <c r="R741" s="82">
        <v>3.07</v>
      </c>
      <c r="S741" s="82">
        <v>6.0990000000000002</v>
      </c>
      <c r="T741" s="82">
        <v>2.6110000000000002</v>
      </c>
      <c r="U741" s="81">
        <v>0.94599999999999995</v>
      </c>
      <c r="V741" s="81">
        <v>0.247</v>
      </c>
      <c r="W741" s="81">
        <v>0.02</v>
      </c>
      <c r="X741" s="81">
        <v>98.382999999999981</v>
      </c>
      <c r="Y741" s="81">
        <v>0.51037154811141516</v>
      </c>
      <c r="Z741" s="5"/>
    </row>
    <row r="742" spans="1:26" x14ac:dyDescent="0.25">
      <c r="A742" s="3"/>
      <c r="B742" s="3" t="s">
        <v>30</v>
      </c>
      <c r="C742" s="3" t="s">
        <v>26</v>
      </c>
      <c r="D742" s="3"/>
      <c r="E742" s="3" t="s">
        <v>91</v>
      </c>
      <c r="F742" s="3" t="s">
        <v>190</v>
      </c>
      <c r="G742" s="3" t="s">
        <v>25</v>
      </c>
      <c r="H742" s="3" t="s">
        <v>47</v>
      </c>
      <c r="I742" s="3">
        <v>25</v>
      </c>
      <c r="J742" s="3">
        <v>1190</v>
      </c>
      <c r="K742" s="3">
        <v>1100</v>
      </c>
      <c r="L742" s="3">
        <v>0.1</v>
      </c>
      <c r="M742" s="5">
        <v>55.314999999999998</v>
      </c>
      <c r="N742" s="5">
        <v>5.6000000000000001E-2</v>
      </c>
      <c r="O742" s="5">
        <v>27.233000000000001</v>
      </c>
      <c r="P742" s="5">
        <v>1.3220000000000001</v>
      </c>
      <c r="Q742" s="5">
        <v>3.0000000000000001E-3</v>
      </c>
      <c r="R742" s="5">
        <v>0.154</v>
      </c>
      <c r="S742" s="5">
        <v>10.657999999999999</v>
      </c>
      <c r="T742" s="5">
        <v>5.048</v>
      </c>
      <c r="U742" s="5">
        <v>0.16700000000000001</v>
      </c>
      <c r="V742" s="5">
        <v>0</v>
      </c>
      <c r="W742" s="5">
        <v>2.4E-2</v>
      </c>
      <c r="X742" s="5">
        <v>99.98</v>
      </c>
      <c r="Y742" s="5">
        <v>0.5331269321954003</v>
      </c>
      <c r="Z742" s="5"/>
    </row>
    <row r="743" spans="1:26" x14ac:dyDescent="0.25">
      <c r="A743" s="3"/>
      <c r="B743" s="3" t="s">
        <v>30</v>
      </c>
      <c r="C743" s="3" t="s">
        <v>26</v>
      </c>
      <c r="D743" s="3"/>
      <c r="E743" s="3" t="s">
        <v>91</v>
      </c>
      <c r="F743" s="3" t="s">
        <v>190</v>
      </c>
      <c r="G743" s="3" t="s">
        <v>25</v>
      </c>
      <c r="H743" s="3" t="s">
        <v>48</v>
      </c>
      <c r="I743" s="3">
        <v>25</v>
      </c>
      <c r="J743" s="3">
        <v>1190</v>
      </c>
      <c r="K743" s="3">
        <v>1100</v>
      </c>
      <c r="L743" s="3">
        <v>0.1</v>
      </c>
      <c r="M743" s="5">
        <v>55.173000000000002</v>
      </c>
      <c r="N743" s="5">
        <v>6.4000000000000001E-2</v>
      </c>
      <c r="O743" s="5">
        <v>26.97</v>
      </c>
      <c r="P743" s="5">
        <v>1.264</v>
      </c>
      <c r="Q743" s="5">
        <v>0</v>
      </c>
      <c r="R743" s="5">
        <v>0.13700000000000001</v>
      </c>
      <c r="S743" s="5">
        <v>10.504</v>
      </c>
      <c r="T743" s="5">
        <v>5.2249999999999996</v>
      </c>
      <c r="U743" s="5">
        <v>0.16700000000000001</v>
      </c>
      <c r="V743" s="5">
        <v>3.5000000000000003E-2</v>
      </c>
      <c r="W743" s="5">
        <v>0</v>
      </c>
      <c r="X743" s="5">
        <v>99.538999999999987</v>
      </c>
      <c r="Y743" s="5">
        <v>0.52108916805188665</v>
      </c>
      <c r="Z743" s="5"/>
    </row>
    <row r="744" spans="1:26" x14ac:dyDescent="0.25">
      <c r="A744" s="3"/>
      <c r="B744" s="3" t="s">
        <v>22</v>
      </c>
      <c r="C744" s="3" t="s">
        <v>23</v>
      </c>
      <c r="D744" s="3"/>
      <c r="E744" s="3" t="s">
        <v>91</v>
      </c>
      <c r="F744" s="3" t="s">
        <v>190</v>
      </c>
      <c r="G744" s="3" t="s">
        <v>25</v>
      </c>
      <c r="H744" s="3" t="s">
        <v>49</v>
      </c>
      <c r="I744" s="3">
        <v>25</v>
      </c>
      <c r="J744" s="3">
        <v>1190</v>
      </c>
      <c r="K744" s="3">
        <v>1100</v>
      </c>
      <c r="L744" s="3">
        <v>0.1</v>
      </c>
      <c r="M744" s="5">
        <v>57.798888888888889</v>
      </c>
      <c r="N744" s="5">
        <v>0.55888888888888888</v>
      </c>
      <c r="O744" s="5">
        <v>22.806666666666665</v>
      </c>
      <c r="P744" s="5">
        <v>3.9833333333333334</v>
      </c>
      <c r="Q744" s="5">
        <v>9.9999999999999992E-2</v>
      </c>
      <c r="R744" s="5">
        <v>1.0122222222222224</v>
      </c>
      <c r="S744" s="5">
        <v>8.8822222222222234</v>
      </c>
      <c r="T744" s="5">
        <v>4.6988888888888889</v>
      </c>
      <c r="U744" s="5">
        <v>0.46444444444444444</v>
      </c>
      <c r="V744" s="5">
        <v>0.1</v>
      </c>
      <c r="W744" s="5">
        <v>0</v>
      </c>
      <c r="X744" s="5">
        <v>100.40555555555554</v>
      </c>
      <c r="Y744" s="5">
        <v>0.49515884472673977</v>
      </c>
      <c r="Z744" s="5"/>
    </row>
    <row r="745" spans="1:26" x14ac:dyDescent="0.25">
      <c r="A745" s="3"/>
      <c r="B745" s="3" t="s">
        <v>22</v>
      </c>
      <c r="C745" s="3" t="s">
        <v>23</v>
      </c>
      <c r="D745" s="3"/>
      <c r="E745" s="3" t="s">
        <v>91</v>
      </c>
      <c r="F745" s="3" t="s">
        <v>190</v>
      </c>
      <c r="G745" s="3" t="s">
        <v>25</v>
      </c>
      <c r="H745" s="3" t="s">
        <v>49</v>
      </c>
      <c r="I745" s="3">
        <v>25</v>
      </c>
      <c r="J745" s="3">
        <v>1190</v>
      </c>
      <c r="K745" s="3">
        <v>1100</v>
      </c>
      <c r="L745" s="3">
        <v>0.1</v>
      </c>
      <c r="M745" s="5">
        <v>56.608888888888892</v>
      </c>
      <c r="N745" s="5">
        <v>0.16888888888888889</v>
      </c>
      <c r="O745" s="5">
        <v>26.476666666666667</v>
      </c>
      <c r="P745" s="5">
        <v>1.7333333333333334</v>
      </c>
      <c r="Q745" s="5">
        <v>0.01</v>
      </c>
      <c r="R745" s="5">
        <v>0.15222222222222226</v>
      </c>
      <c r="S745" s="5">
        <v>10.002222222222223</v>
      </c>
      <c r="T745" s="5">
        <v>4.9888888888888889</v>
      </c>
      <c r="U745" s="5">
        <v>0.25444444444444447</v>
      </c>
      <c r="V745" s="5">
        <v>0</v>
      </c>
      <c r="W745" s="5">
        <v>0</v>
      </c>
      <c r="X745" s="5">
        <v>100.39555555555557</v>
      </c>
      <c r="Y745" s="5">
        <v>0.51736897637243906</v>
      </c>
      <c r="Z745" s="5"/>
    </row>
    <row r="746" spans="1:26" x14ac:dyDescent="0.25">
      <c r="A746" s="3"/>
      <c r="B746" s="3" t="s">
        <v>22</v>
      </c>
      <c r="C746" s="3" t="s">
        <v>23</v>
      </c>
      <c r="D746" s="3"/>
      <c r="E746" s="3" t="s">
        <v>91</v>
      </c>
      <c r="F746" s="3" t="s">
        <v>190</v>
      </c>
      <c r="G746" s="3" t="s">
        <v>25</v>
      </c>
      <c r="H746" s="3" t="s">
        <v>49</v>
      </c>
      <c r="I746" s="3">
        <v>25</v>
      </c>
      <c r="J746" s="3">
        <v>1190</v>
      </c>
      <c r="K746" s="3">
        <v>1100</v>
      </c>
      <c r="L746" s="3">
        <v>0.1</v>
      </c>
      <c r="M746" s="5">
        <v>56.338888888888889</v>
      </c>
      <c r="N746" s="5">
        <v>0.18888888888888888</v>
      </c>
      <c r="O746" s="5">
        <v>26.626666666666665</v>
      </c>
      <c r="P746" s="5">
        <v>1.7833333333333332</v>
      </c>
      <c r="Q746" s="5">
        <v>0.01</v>
      </c>
      <c r="R746" s="5">
        <v>0.14222222222222225</v>
      </c>
      <c r="S746" s="5">
        <v>10.122222222222224</v>
      </c>
      <c r="T746" s="5">
        <v>4.8888888888888893</v>
      </c>
      <c r="U746" s="5">
        <v>0.23444444444444446</v>
      </c>
      <c r="V746" s="5">
        <v>7.0000000000000007E-2</v>
      </c>
      <c r="W746" s="5">
        <v>0</v>
      </c>
      <c r="X746" s="5">
        <v>100.40555555555554</v>
      </c>
      <c r="Y746" s="5">
        <v>0.52588186252742364</v>
      </c>
      <c r="Z746" s="5"/>
    </row>
    <row r="747" spans="1:26" x14ac:dyDescent="0.25">
      <c r="A747" s="3"/>
      <c r="B747" s="3" t="s">
        <v>22</v>
      </c>
      <c r="C747" s="3" t="s">
        <v>23</v>
      </c>
      <c r="D747" s="3"/>
      <c r="E747" s="3" t="s">
        <v>91</v>
      </c>
      <c r="F747" s="3" t="s">
        <v>190</v>
      </c>
      <c r="G747" s="3" t="s">
        <v>25</v>
      </c>
      <c r="H747" s="3" t="s">
        <v>49</v>
      </c>
      <c r="I747" s="3">
        <v>25</v>
      </c>
      <c r="J747" s="3">
        <v>1190</v>
      </c>
      <c r="K747" s="3">
        <v>1100</v>
      </c>
      <c r="L747" s="3">
        <v>0.1</v>
      </c>
      <c r="M747" s="5">
        <v>56.138888888888893</v>
      </c>
      <c r="N747" s="5">
        <v>0.14888888888888888</v>
      </c>
      <c r="O747" s="5">
        <v>26.796666666666667</v>
      </c>
      <c r="P747" s="5">
        <v>1.6733333333333333</v>
      </c>
      <c r="Q747" s="5">
        <v>0.01</v>
      </c>
      <c r="R747" s="5">
        <v>0.17222222222222225</v>
      </c>
      <c r="S747" s="5">
        <v>10.412222222222223</v>
      </c>
      <c r="T747" s="5">
        <v>4.818888888888889</v>
      </c>
      <c r="U747" s="5">
        <v>0.22444444444444447</v>
      </c>
      <c r="V747" s="5">
        <v>0</v>
      </c>
      <c r="W747" s="5">
        <v>0</v>
      </c>
      <c r="X747" s="5">
        <v>100.39555555555556</v>
      </c>
      <c r="Y747" s="5">
        <v>0.536725878593177</v>
      </c>
      <c r="Z747" s="5"/>
    </row>
    <row r="748" spans="1:26" x14ac:dyDescent="0.25">
      <c r="A748" s="3"/>
      <c r="B748" s="3" t="s">
        <v>22</v>
      </c>
      <c r="C748" s="3" t="s">
        <v>23</v>
      </c>
      <c r="D748" s="3"/>
      <c r="E748" s="3" t="s">
        <v>91</v>
      </c>
      <c r="F748" s="3" t="s">
        <v>190</v>
      </c>
      <c r="G748" s="3" t="s">
        <v>25</v>
      </c>
      <c r="H748" s="3" t="s">
        <v>49</v>
      </c>
      <c r="I748" s="3">
        <v>25</v>
      </c>
      <c r="J748" s="3">
        <v>1190</v>
      </c>
      <c r="K748" s="3">
        <v>1100</v>
      </c>
      <c r="L748" s="3">
        <v>0.1</v>
      </c>
      <c r="M748" s="5">
        <v>56.658888888888889</v>
      </c>
      <c r="N748" s="5">
        <v>0.15888888888888889</v>
      </c>
      <c r="O748" s="5">
        <v>26.456666666666667</v>
      </c>
      <c r="P748" s="5">
        <v>1.8033333333333332</v>
      </c>
      <c r="Q748" s="5">
        <v>0.01</v>
      </c>
      <c r="R748" s="5">
        <v>0.17222222222222225</v>
      </c>
      <c r="S748" s="5">
        <v>9.9922222222222228</v>
      </c>
      <c r="T748" s="5">
        <v>4.8988888888888891</v>
      </c>
      <c r="U748" s="5">
        <v>0.24444444444444446</v>
      </c>
      <c r="V748" s="5">
        <v>0</v>
      </c>
      <c r="W748" s="5">
        <v>0</v>
      </c>
      <c r="X748" s="5">
        <v>100.39555555555555</v>
      </c>
      <c r="Y748" s="5">
        <v>0.52183900845485487</v>
      </c>
      <c r="Z748" s="5"/>
    </row>
    <row r="749" spans="1:26" x14ac:dyDescent="0.25">
      <c r="A749" s="3"/>
      <c r="B749" s="3" t="s">
        <v>22</v>
      </c>
      <c r="C749" s="3" t="s">
        <v>23</v>
      </c>
      <c r="D749" s="3"/>
      <c r="E749" s="3" t="s">
        <v>91</v>
      </c>
      <c r="F749" s="3" t="s">
        <v>190</v>
      </c>
      <c r="G749" s="3" t="s">
        <v>25</v>
      </c>
      <c r="H749" s="3" t="s">
        <v>50</v>
      </c>
      <c r="I749" s="3">
        <v>25</v>
      </c>
      <c r="J749" s="3">
        <v>1190</v>
      </c>
      <c r="K749" s="3">
        <v>1100</v>
      </c>
      <c r="L749" s="3">
        <v>0.1</v>
      </c>
      <c r="M749" s="5">
        <v>56.378888888888895</v>
      </c>
      <c r="N749" s="5">
        <v>0.16888888888888889</v>
      </c>
      <c r="O749" s="5">
        <v>26.516666666666666</v>
      </c>
      <c r="P749" s="5">
        <v>1.8233333333333333</v>
      </c>
      <c r="Q749" s="5">
        <v>0.01</v>
      </c>
      <c r="R749" s="5">
        <v>0.17222222222222225</v>
      </c>
      <c r="S749" s="5">
        <v>10.102222222222224</v>
      </c>
      <c r="T749" s="5">
        <v>4.9688888888888894</v>
      </c>
      <c r="U749" s="5">
        <v>0.25444444444444447</v>
      </c>
      <c r="V749" s="5">
        <v>0</v>
      </c>
      <c r="W749" s="5">
        <v>0</v>
      </c>
      <c r="X749" s="5">
        <v>100.39555555555556</v>
      </c>
      <c r="Y749" s="5">
        <v>0.52082252196485523</v>
      </c>
      <c r="Z749" s="5"/>
    </row>
    <row r="750" spans="1:26" x14ac:dyDescent="0.25">
      <c r="A750" s="3"/>
      <c r="B750" s="3" t="s">
        <v>22</v>
      </c>
      <c r="C750" s="3" t="s">
        <v>23</v>
      </c>
      <c r="D750" s="3"/>
      <c r="E750" s="3" t="s">
        <v>91</v>
      </c>
      <c r="F750" s="3" t="s">
        <v>190</v>
      </c>
      <c r="G750" s="3" t="s">
        <v>25</v>
      </c>
      <c r="H750" s="3" t="s">
        <v>50</v>
      </c>
      <c r="I750" s="3">
        <v>25</v>
      </c>
      <c r="J750" s="3">
        <v>1190</v>
      </c>
      <c r="K750" s="3">
        <v>1100</v>
      </c>
      <c r="L750" s="3">
        <v>0.1</v>
      </c>
      <c r="M750" s="5">
        <v>55.948888888888895</v>
      </c>
      <c r="N750" s="5">
        <v>0.15888888888888889</v>
      </c>
      <c r="O750" s="5">
        <v>27.056666666666665</v>
      </c>
      <c r="P750" s="5">
        <v>1.6933333333333334</v>
      </c>
      <c r="Q750" s="5">
        <v>0.01</v>
      </c>
      <c r="R750" s="5">
        <v>0.15222222222222226</v>
      </c>
      <c r="S750" s="5">
        <v>10.452222222222224</v>
      </c>
      <c r="T750" s="5">
        <v>4.6888888888888891</v>
      </c>
      <c r="U750" s="5">
        <v>0.24444444444444446</v>
      </c>
      <c r="V750" s="5">
        <v>0</v>
      </c>
      <c r="W750" s="5">
        <v>0</v>
      </c>
      <c r="X750" s="5">
        <v>100.40555555555555</v>
      </c>
      <c r="Y750" s="5">
        <v>0.54359138521397932</v>
      </c>
      <c r="Z750" s="5"/>
    </row>
    <row r="751" spans="1:26" x14ac:dyDescent="0.25">
      <c r="A751" s="3"/>
      <c r="B751" s="3" t="s">
        <v>22</v>
      </c>
      <c r="C751" s="3" t="s">
        <v>23</v>
      </c>
      <c r="D751" s="3"/>
      <c r="E751" s="3" t="s">
        <v>91</v>
      </c>
      <c r="F751" s="3" t="s">
        <v>190</v>
      </c>
      <c r="G751" s="3" t="s">
        <v>25</v>
      </c>
      <c r="H751" s="3" t="s">
        <v>51</v>
      </c>
      <c r="I751" s="3">
        <v>25</v>
      </c>
      <c r="J751" s="3">
        <v>1190</v>
      </c>
      <c r="K751" s="3">
        <v>1100</v>
      </c>
      <c r="L751" s="3">
        <v>0.1</v>
      </c>
      <c r="M751" s="5">
        <v>56.278888888888893</v>
      </c>
      <c r="N751" s="5">
        <v>0.27888888888888891</v>
      </c>
      <c r="O751" s="5">
        <v>26.096666666666664</v>
      </c>
      <c r="P751" s="5">
        <v>2.2433333333333332</v>
      </c>
      <c r="Q751" s="5">
        <v>0.01</v>
      </c>
      <c r="R751" s="5">
        <v>0.3222222222222223</v>
      </c>
      <c r="S751" s="5">
        <v>10.112222222222224</v>
      </c>
      <c r="T751" s="5">
        <v>4.7388888888888889</v>
      </c>
      <c r="U751" s="5">
        <v>0.30444444444444446</v>
      </c>
      <c r="V751" s="5">
        <v>0</v>
      </c>
      <c r="W751" s="5">
        <v>0</v>
      </c>
      <c r="X751" s="5">
        <v>100.38555555555557</v>
      </c>
      <c r="Y751" s="5">
        <v>0.53082520324182636</v>
      </c>
      <c r="Z751" s="5"/>
    </row>
    <row r="752" spans="1:26" x14ac:dyDescent="0.25">
      <c r="A752" s="3"/>
      <c r="B752" s="3" t="s">
        <v>22</v>
      </c>
      <c r="C752" s="3" t="s">
        <v>23</v>
      </c>
      <c r="D752" s="3"/>
      <c r="E752" s="3" t="s">
        <v>91</v>
      </c>
      <c r="F752" s="3" t="s">
        <v>190</v>
      </c>
      <c r="G752" s="3" t="s">
        <v>25</v>
      </c>
      <c r="H752" s="3" t="s">
        <v>52</v>
      </c>
      <c r="I752" s="3">
        <v>25</v>
      </c>
      <c r="J752" s="3">
        <v>1190</v>
      </c>
      <c r="K752" s="3">
        <v>1100</v>
      </c>
      <c r="L752" s="3">
        <v>0.1</v>
      </c>
      <c r="M752" s="5">
        <v>57.36888888888889</v>
      </c>
      <c r="N752" s="5">
        <v>0.23888888888888887</v>
      </c>
      <c r="O752" s="5">
        <v>25.566666666666666</v>
      </c>
      <c r="P752" s="5">
        <v>2.0933333333333333</v>
      </c>
      <c r="Q752" s="5">
        <v>0.01</v>
      </c>
      <c r="R752" s="5">
        <v>0.27222222222222225</v>
      </c>
      <c r="S752" s="5">
        <v>9.3822222222222234</v>
      </c>
      <c r="T752" s="5">
        <v>5.1288888888888886</v>
      </c>
      <c r="U752" s="5">
        <v>0.2844444444444445</v>
      </c>
      <c r="V752" s="5">
        <v>0.06</v>
      </c>
      <c r="W752" s="5">
        <v>0</v>
      </c>
      <c r="X752" s="5">
        <v>100.40555555555558</v>
      </c>
      <c r="Y752" s="5">
        <v>0.49375131986580612</v>
      </c>
      <c r="Z752" s="5"/>
    </row>
    <row r="753" spans="1:26" x14ac:dyDescent="0.25">
      <c r="A753" s="73"/>
      <c r="B753" s="3" t="s">
        <v>22</v>
      </c>
      <c r="C753" s="3" t="s">
        <v>23</v>
      </c>
      <c r="D753" s="3"/>
      <c r="E753" s="3" t="s">
        <v>91</v>
      </c>
      <c r="F753" s="3" t="s">
        <v>190</v>
      </c>
      <c r="G753" s="3" t="s">
        <v>25</v>
      </c>
      <c r="H753" s="3" t="s">
        <v>53</v>
      </c>
      <c r="I753" s="3">
        <v>25</v>
      </c>
      <c r="J753" s="3">
        <v>1190</v>
      </c>
      <c r="K753" s="3">
        <v>1100</v>
      </c>
      <c r="L753" s="3">
        <v>0.1</v>
      </c>
      <c r="M753" s="5">
        <v>57.068888888888893</v>
      </c>
      <c r="N753" s="5">
        <v>0.15888888888888889</v>
      </c>
      <c r="O753" s="5">
        <v>26.176666666666666</v>
      </c>
      <c r="P753" s="5">
        <v>1.8233333333333333</v>
      </c>
      <c r="Q753" s="5">
        <v>0.01</v>
      </c>
      <c r="R753" s="5">
        <v>0.20222222222222225</v>
      </c>
      <c r="S753" s="5">
        <v>9.732222222222223</v>
      </c>
      <c r="T753" s="5">
        <v>4.9488888888888889</v>
      </c>
      <c r="U753" s="5">
        <v>0.26444444444444448</v>
      </c>
      <c r="V753" s="5">
        <v>0</v>
      </c>
      <c r="W753" s="5">
        <v>0</v>
      </c>
      <c r="X753" s="5">
        <v>100.38555555555557</v>
      </c>
      <c r="Y753" s="5">
        <v>0.51215794023184558</v>
      </c>
      <c r="Z753" s="5"/>
    </row>
    <row r="754" spans="1:26" x14ac:dyDescent="0.25">
      <c r="A754" s="73"/>
      <c r="B754" s="3" t="s">
        <v>22</v>
      </c>
      <c r="C754" s="3" t="s">
        <v>23</v>
      </c>
      <c r="D754" s="3"/>
      <c r="E754" s="3" t="s">
        <v>91</v>
      </c>
      <c r="F754" s="3" t="s">
        <v>190</v>
      </c>
      <c r="G754" s="3" t="s">
        <v>25</v>
      </c>
      <c r="H754" s="3" t="s">
        <v>54</v>
      </c>
      <c r="I754" s="3">
        <v>25</v>
      </c>
      <c r="J754" s="3">
        <v>1190</v>
      </c>
      <c r="K754" s="3">
        <v>1100</v>
      </c>
      <c r="L754" s="3">
        <v>0.1</v>
      </c>
      <c r="M754" s="5">
        <v>56.898888888888891</v>
      </c>
      <c r="N754" s="5">
        <v>0.1388888888888889</v>
      </c>
      <c r="O754" s="5">
        <v>26.216666666666665</v>
      </c>
      <c r="P754" s="5">
        <v>1.8633333333333333</v>
      </c>
      <c r="Q754" s="5">
        <v>0.01</v>
      </c>
      <c r="R754" s="5">
        <v>0.17222222222222225</v>
      </c>
      <c r="S754" s="5">
        <v>9.6822222222222223</v>
      </c>
      <c r="T754" s="5">
        <v>5.1688888888888886</v>
      </c>
      <c r="U754" s="5">
        <v>0.24444444444444446</v>
      </c>
      <c r="V754" s="5">
        <v>0</v>
      </c>
      <c r="W754" s="5">
        <v>0</v>
      </c>
      <c r="X754" s="5">
        <v>100.39555555555555</v>
      </c>
      <c r="Y754" s="5">
        <v>0.50097715218960992</v>
      </c>
      <c r="Z754" s="5"/>
    </row>
    <row r="755" spans="1:26" x14ac:dyDescent="0.25">
      <c r="A755" s="3"/>
      <c r="B755" s="3" t="s">
        <v>22</v>
      </c>
      <c r="C755" s="3" t="s">
        <v>23</v>
      </c>
      <c r="D755" s="3"/>
      <c r="E755" s="3" t="s">
        <v>91</v>
      </c>
      <c r="F755" s="3" t="s">
        <v>190</v>
      </c>
      <c r="G755" s="3" t="s">
        <v>25</v>
      </c>
      <c r="H755" s="3" t="s">
        <v>54</v>
      </c>
      <c r="I755" s="3">
        <v>25</v>
      </c>
      <c r="J755" s="3">
        <v>1190</v>
      </c>
      <c r="K755" s="3">
        <v>1100</v>
      </c>
      <c r="L755" s="3">
        <v>0.1</v>
      </c>
      <c r="M755" s="5">
        <v>57.75888888888889</v>
      </c>
      <c r="N755" s="5">
        <v>0.17888888888888888</v>
      </c>
      <c r="O755" s="5">
        <v>25.766666666666666</v>
      </c>
      <c r="P755" s="5">
        <v>1.8233333333333333</v>
      </c>
      <c r="Q755" s="5">
        <v>0.01</v>
      </c>
      <c r="R755" s="5">
        <v>0.19222222222222227</v>
      </c>
      <c r="S755" s="5">
        <v>9.1922222222222238</v>
      </c>
      <c r="T755" s="5">
        <v>5.1888888888888891</v>
      </c>
      <c r="U755" s="5">
        <v>0.29444444444444445</v>
      </c>
      <c r="V755" s="5">
        <v>0</v>
      </c>
      <c r="W755" s="5">
        <v>0</v>
      </c>
      <c r="X755" s="5">
        <v>100.40555555555558</v>
      </c>
      <c r="Y755" s="5">
        <v>0.48552867290898993</v>
      </c>
      <c r="Z755" s="5"/>
    </row>
    <row r="756" spans="1:26" x14ac:dyDescent="0.25">
      <c r="A756" s="3"/>
      <c r="B756" s="3" t="s">
        <v>22</v>
      </c>
      <c r="C756" s="3" t="s">
        <v>23</v>
      </c>
      <c r="D756" s="3"/>
      <c r="E756" s="3" t="s">
        <v>91</v>
      </c>
      <c r="F756" s="3" t="s">
        <v>190</v>
      </c>
      <c r="G756" s="3" t="s">
        <v>25</v>
      </c>
      <c r="H756" s="3" t="s">
        <v>54</v>
      </c>
      <c r="I756" s="3">
        <v>25</v>
      </c>
      <c r="J756" s="3">
        <v>1190</v>
      </c>
      <c r="K756" s="3">
        <v>1100</v>
      </c>
      <c r="L756" s="3">
        <v>0.1</v>
      </c>
      <c r="M756" s="5">
        <v>57.828888888888891</v>
      </c>
      <c r="N756" s="5">
        <v>0.24888888888888888</v>
      </c>
      <c r="O756" s="5">
        <v>25.156666666666666</v>
      </c>
      <c r="P756" s="5">
        <v>2.0533333333333332</v>
      </c>
      <c r="Q756" s="5">
        <v>0.01</v>
      </c>
      <c r="R756" s="5">
        <v>0.35222222222222221</v>
      </c>
      <c r="S756" s="5">
        <v>9.0422222222222235</v>
      </c>
      <c r="T756" s="5">
        <v>5.318888888888889</v>
      </c>
      <c r="U756" s="5">
        <v>0.31444444444444447</v>
      </c>
      <c r="V756" s="5">
        <v>0.06</v>
      </c>
      <c r="W756" s="5">
        <v>0</v>
      </c>
      <c r="X756" s="5">
        <v>100.38555555555557</v>
      </c>
      <c r="Y756" s="5">
        <v>0.47487036671694205</v>
      </c>
      <c r="Z756" s="5"/>
    </row>
    <row r="757" spans="1:26" x14ac:dyDescent="0.25">
      <c r="A757" s="3"/>
      <c r="B757" s="3" t="s">
        <v>22</v>
      </c>
      <c r="C757" s="3" t="s">
        <v>23</v>
      </c>
      <c r="D757" s="3"/>
      <c r="E757" s="3" t="s">
        <v>91</v>
      </c>
      <c r="F757" s="3" t="s">
        <v>190</v>
      </c>
      <c r="G757" s="3" t="s">
        <v>25</v>
      </c>
      <c r="H757" s="3" t="s">
        <v>178</v>
      </c>
      <c r="I757" s="3">
        <v>25</v>
      </c>
      <c r="J757" s="3">
        <v>1190</v>
      </c>
      <c r="K757" s="3">
        <v>1100</v>
      </c>
      <c r="L757" s="3">
        <v>0.1</v>
      </c>
      <c r="M757" s="5">
        <v>58.418888888888894</v>
      </c>
      <c r="N757" s="5">
        <v>0.66888888888888887</v>
      </c>
      <c r="O757" s="5">
        <v>22.056666666666665</v>
      </c>
      <c r="P757" s="11">
        <v>4.4133333333333331</v>
      </c>
      <c r="Q757" s="5">
        <v>0.01</v>
      </c>
      <c r="R757" s="11">
        <v>1.1022222222222224</v>
      </c>
      <c r="S757" s="11">
        <v>8.2722222222222239</v>
      </c>
      <c r="T757" s="5">
        <v>4.8388888888888886</v>
      </c>
      <c r="U757" s="5">
        <v>0.48444444444444446</v>
      </c>
      <c r="V757" s="5">
        <v>0.12</v>
      </c>
      <c r="W757" s="5">
        <v>0</v>
      </c>
      <c r="X757" s="5">
        <v>100.38555555555557</v>
      </c>
      <c r="Y757" s="5">
        <v>0.46987171307957326</v>
      </c>
      <c r="Z757" s="5"/>
    </row>
    <row r="758" spans="1:26" x14ac:dyDescent="0.25">
      <c r="A758" s="3"/>
      <c r="B758" s="3" t="s">
        <v>22</v>
      </c>
      <c r="C758" s="3" t="s">
        <v>23</v>
      </c>
      <c r="D758" s="3"/>
      <c r="E758" s="3" t="s">
        <v>91</v>
      </c>
      <c r="F758" s="3" t="s">
        <v>190</v>
      </c>
      <c r="G758" s="3" t="s">
        <v>25</v>
      </c>
      <c r="H758" s="3" t="s">
        <v>179</v>
      </c>
      <c r="I758" s="3">
        <v>25</v>
      </c>
      <c r="J758" s="3">
        <v>1190</v>
      </c>
      <c r="K758" s="3">
        <v>1100</v>
      </c>
      <c r="L758" s="3">
        <v>0.1</v>
      </c>
      <c r="M758" s="5">
        <v>57.178888888888892</v>
      </c>
      <c r="N758" s="5">
        <v>0.16888888888888889</v>
      </c>
      <c r="O758" s="5">
        <v>25.946666666666665</v>
      </c>
      <c r="P758" s="5">
        <v>1.8633333333333333</v>
      </c>
      <c r="Q758" s="5">
        <v>0.01</v>
      </c>
      <c r="R758" s="5">
        <v>0.20222222222222225</v>
      </c>
      <c r="S758" s="5">
        <v>9.6322222222222234</v>
      </c>
      <c r="T758" s="5">
        <v>5.108888888888889</v>
      </c>
      <c r="U758" s="5">
        <v>0.27444444444444449</v>
      </c>
      <c r="V758" s="5">
        <v>0</v>
      </c>
      <c r="W758" s="5">
        <v>0</v>
      </c>
      <c r="X758" s="5">
        <v>100.38555555555556</v>
      </c>
      <c r="Y758" s="5">
        <v>0.50157843371843613</v>
      </c>
      <c r="Z758" s="5"/>
    </row>
    <row r="759" spans="1:26" x14ac:dyDescent="0.25">
      <c r="A759" s="3"/>
      <c r="B759" s="3"/>
      <c r="C759" s="3"/>
      <c r="D759" s="3"/>
      <c r="E759" s="3"/>
      <c r="F759" s="16" t="s">
        <v>27</v>
      </c>
      <c r="H759" s="16" t="s">
        <v>26</v>
      </c>
      <c r="I759" s="16"/>
      <c r="J759" s="16"/>
      <c r="K759" s="16"/>
      <c r="L759" s="16"/>
      <c r="M759" s="6">
        <v>55.850705882352955</v>
      </c>
      <c r="N759" s="6">
        <v>0.15976470588235295</v>
      </c>
      <c r="O759" s="6">
        <v>25.97047058823529</v>
      </c>
      <c r="P759" s="6">
        <v>1.5449999999999999</v>
      </c>
      <c r="Q759" s="6">
        <v>2.7294117647058826E-2</v>
      </c>
      <c r="R759" s="6">
        <v>0.34100000000000003</v>
      </c>
      <c r="S759" s="6">
        <v>10.077470588235292</v>
      </c>
      <c r="T759" s="6">
        <v>5.0786470588235284</v>
      </c>
      <c r="U759" s="6">
        <v>0.21970588235294117</v>
      </c>
      <c r="V759" s="6">
        <v>3.9411764705882354E-2</v>
      </c>
      <c r="W759" s="6">
        <v>7.1764705882352937E-3</v>
      </c>
      <c r="X759" s="6"/>
      <c r="Y759" s="6">
        <v>0.51592272912981629</v>
      </c>
      <c r="Z759" s="5"/>
    </row>
    <row r="760" spans="1:26" x14ac:dyDescent="0.25">
      <c r="A760" s="3"/>
      <c r="B760" s="3"/>
      <c r="C760" s="3"/>
      <c r="D760" s="3"/>
      <c r="E760" s="3"/>
      <c r="F760" s="25" t="s">
        <v>28</v>
      </c>
      <c r="H760" s="25" t="s">
        <v>26</v>
      </c>
      <c r="I760" s="25"/>
      <c r="J760" s="25"/>
      <c r="K760" s="25"/>
      <c r="L760" s="25"/>
      <c r="M760" s="7">
        <v>0.79292439462299047</v>
      </c>
      <c r="N760" s="7">
        <v>0.10492528854604392</v>
      </c>
      <c r="O760" s="7">
        <v>1.1047920685386374</v>
      </c>
      <c r="P760" s="7">
        <v>0.4637787726923252</v>
      </c>
      <c r="Q760" s="7">
        <v>2.8235094974787926E-2</v>
      </c>
      <c r="R760" s="7">
        <v>0.22000340906449598</v>
      </c>
      <c r="S760" s="7">
        <v>0.43542524008821792</v>
      </c>
      <c r="T760" s="7">
        <v>0.18808872280670852</v>
      </c>
      <c r="U760" s="7">
        <v>5.5772713653141369E-2</v>
      </c>
      <c r="V760" s="7">
        <v>3.5235030196399376E-2</v>
      </c>
      <c r="W760" s="7">
        <v>1.1474075638791383E-2</v>
      </c>
      <c r="X760" s="7"/>
      <c r="Y760" s="7">
        <v>1.5263620594859761E-2</v>
      </c>
      <c r="Z760" s="5"/>
    </row>
    <row r="761" spans="1:26" x14ac:dyDescent="0.25">
      <c r="A761" s="3"/>
      <c r="B761" s="3"/>
      <c r="C761" s="3"/>
      <c r="D761" s="3"/>
      <c r="E761" s="3"/>
      <c r="F761" s="16" t="s">
        <v>27</v>
      </c>
      <c r="H761" s="16" t="s">
        <v>23</v>
      </c>
      <c r="I761" s="16"/>
      <c r="J761" s="16"/>
      <c r="K761" s="16"/>
      <c r="L761" s="16"/>
      <c r="M761" s="6">
        <v>56.978222222222222</v>
      </c>
      <c r="N761" s="6">
        <v>0.24222222222222223</v>
      </c>
      <c r="O761" s="6">
        <v>25.714666666666663</v>
      </c>
      <c r="P761" s="6">
        <v>2.1779999999999999</v>
      </c>
      <c r="Q761" s="6">
        <v>1.6000000000000004E-2</v>
      </c>
      <c r="R761" s="6">
        <v>0.31955555555555554</v>
      </c>
      <c r="S761" s="6">
        <v>9.6675555555555572</v>
      </c>
      <c r="T761" s="6">
        <v>4.9595555555555553</v>
      </c>
      <c r="U761" s="6">
        <v>0.29244444444444445</v>
      </c>
      <c r="V761" s="6">
        <v>2.7333333333333334E-2</v>
      </c>
      <c r="W761" s="6">
        <v>0</v>
      </c>
      <c r="X761" s="6">
        <v>100.39555555555556</v>
      </c>
      <c r="Y761" s="6">
        <v>0.51150554048049468</v>
      </c>
      <c r="Z761" s="5"/>
    </row>
    <row r="762" spans="1:26" x14ac:dyDescent="0.25">
      <c r="A762" s="3"/>
      <c r="B762" s="3"/>
      <c r="C762" s="3"/>
      <c r="D762" s="3"/>
      <c r="E762" s="3"/>
      <c r="F762" s="25" t="s">
        <v>28</v>
      </c>
      <c r="H762" s="25" t="s">
        <v>23</v>
      </c>
      <c r="I762" s="25"/>
      <c r="J762" s="25"/>
      <c r="K762" s="25"/>
      <c r="L762" s="25"/>
      <c r="M762" s="7">
        <v>0.73430692946932341</v>
      </c>
      <c r="N762" s="7">
        <v>0.15741966961263887</v>
      </c>
      <c r="O762" s="7">
        <v>1.424691445291125</v>
      </c>
      <c r="P762" s="7">
        <v>0.83844129760157249</v>
      </c>
      <c r="Q762" s="7">
        <v>2.3237900077244484E-2</v>
      </c>
      <c r="R762" s="7">
        <v>0.30632537945008442</v>
      </c>
      <c r="S762" s="7">
        <v>0.61230089086361839</v>
      </c>
      <c r="T762" s="7">
        <v>0.19095499345083783</v>
      </c>
      <c r="U762" s="7">
        <v>7.8394606228453692E-2</v>
      </c>
      <c r="V762" s="7">
        <v>4.2504901678120217E-2</v>
      </c>
      <c r="W762" s="7">
        <v>0</v>
      </c>
      <c r="X762" s="7">
        <v>8.4515425472810827E-3</v>
      </c>
      <c r="Y762" s="7">
        <v>2.0158300309382867E-2</v>
      </c>
      <c r="Z762" s="5"/>
    </row>
    <row r="763" spans="1:26" x14ac:dyDescent="0.25">
      <c r="A763" s="3"/>
      <c r="B763" s="3" t="s">
        <v>30</v>
      </c>
      <c r="C763" s="3" t="s">
        <v>26</v>
      </c>
      <c r="D763" s="3"/>
      <c r="E763" s="3" t="s">
        <v>91</v>
      </c>
      <c r="F763" s="3" t="s">
        <v>191</v>
      </c>
      <c r="G763" s="3" t="s">
        <v>25</v>
      </c>
      <c r="H763" s="3" t="s">
        <v>32</v>
      </c>
      <c r="I763" s="3">
        <v>25</v>
      </c>
      <c r="J763" s="3">
        <v>1190</v>
      </c>
      <c r="K763" s="3">
        <v>1050</v>
      </c>
      <c r="L763" s="3">
        <v>0.1</v>
      </c>
      <c r="M763" s="5">
        <v>56.573999999999998</v>
      </c>
      <c r="N763" s="5">
        <v>0.09</v>
      </c>
      <c r="O763" s="5">
        <v>26.547000000000001</v>
      </c>
      <c r="P763" s="5">
        <v>1.2549999999999999</v>
      </c>
      <c r="Q763" s="5">
        <v>1.2E-2</v>
      </c>
      <c r="R763" s="5">
        <v>0.155</v>
      </c>
      <c r="S763" s="5">
        <v>9.7119999999999997</v>
      </c>
      <c r="T763" s="5">
        <v>5.234</v>
      </c>
      <c r="U763" s="5">
        <v>0.216</v>
      </c>
      <c r="V763" s="5">
        <v>0.02</v>
      </c>
      <c r="W763" s="5">
        <v>6.0000000000000001E-3</v>
      </c>
      <c r="X763" s="5">
        <v>99.820999999999984</v>
      </c>
      <c r="Y763" s="5">
        <v>0.49957802542640861</v>
      </c>
      <c r="Z763" s="5"/>
    </row>
    <row r="764" spans="1:26" x14ac:dyDescent="0.25">
      <c r="A764" s="73"/>
      <c r="B764" s="3" t="s">
        <v>30</v>
      </c>
      <c r="C764" s="3" t="s">
        <v>26</v>
      </c>
      <c r="D764" s="3"/>
      <c r="E764" s="3" t="s">
        <v>91</v>
      </c>
      <c r="F764" s="3" t="s">
        <v>191</v>
      </c>
      <c r="G764" s="3" t="s">
        <v>25</v>
      </c>
      <c r="H764" s="3" t="s">
        <v>34</v>
      </c>
      <c r="I764" s="3">
        <v>25</v>
      </c>
      <c r="J764" s="3">
        <v>1190</v>
      </c>
      <c r="K764" s="3">
        <v>1050</v>
      </c>
      <c r="L764" s="3">
        <v>0.1</v>
      </c>
      <c r="M764" s="5">
        <v>56.308</v>
      </c>
      <c r="N764" s="5">
        <v>7.1999999999999995E-2</v>
      </c>
      <c r="O764" s="5">
        <v>27.37</v>
      </c>
      <c r="P764" s="5">
        <v>1.1180000000000001</v>
      </c>
      <c r="Q764" s="5">
        <v>4.4999999999999998E-2</v>
      </c>
      <c r="R764" s="5">
        <v>0.16300000000000001</v>
      </c>
      <c r="S764" s="5">
        <v>10.164</v>
      </c>
      <c r="T764" s="5">
        <v>5.1420000000000003</v>
      </c>
      <c r="U764" s="5">
        <v>0.188</v>
      </c>
      <c r="V764" s="5">
        <v>3.5000000000000003E-2</v>
      </c>
      <c r="W764" s="5">
        <v>0</v>
      </c>
      <c r="X764" s="5">
        <v>100.60499999999999</v>
      </c>
      <c r="Y764" s="5">
        <v>0.51613325233979501</v>
      </c>
      <c r="Z764" s="5"/>
    </row>
    <row r="765" spans="1:26" x14ac:dyDescent="0.25">
      <c r="A765" s="3"/>
      <c r="B765" s="3" t="s">
        <v>30</v>
      </c>
      <c r="C765" s="3" t="s">
        <v>26</v>
      </c>
      <c r="D765" s="3"/>
      <c r="E765" s="3" t="s">
        <v>91</v>
      </c>
      <c r="F765" s="3" t="s">
        <v>191</v>
      </c>
      <c r="G765" s="3" t="s">
        <v>25</v>
      </c>
      <c r="H765" s="3" t="s">
        <v>35</v>
      </c>
      <c r="I765" s="3">
        <v>25</v>
      </c>
      <c r="J765" s="3">
        <v>1190</v>
      </c>
      <c r="K765" s="3">
        <v>1050</v>
      </c>
      <c r="L765" s="3">
        <v>0.1</v>
      </c>
      <c r="M765" s="5">
        <v>57.219000000000001</v>
      </c>
      <c r="N765" s="5">
        <v>3.6999999999999998E-2</v>
      </c>
      <c r="O765" s="5">
        <v>26.831</v>
      </c>
      <c r="P765" s="5">
        <v>1.202</v>
      </c>
      <c r="Q765" s="5">
        <v>3.3000000000000002E-2</v>
      </c>
      <c r="R765" s="5">
        <v>0.14499999999999999</v>
      </c>
      <c r="S765" s="5">
        <v>9.5510000000000002</v>
      </c>
      <c r="T765" s="5">
        <v>5.1319999999999997</v>
      </c>
      <c r="U765" s="5">
        <v>0.27</v>
      </c>
      <c r="V765" s="5">
        <v>3.5000000000000003E-2</v>
      </c>
      <c r="W765" s="5">
        <v>6.0000000000000001E-3</v>
      </c>
      <c r="X765" s="5">
        <v>100.461</v>
      </c>
      <c r="Y765" s="5">
        <v>0.49850913409675751</v>
      </c>
      <c r="Z765" s="5"/>
    </row>
    <row r="766" spans="1:26" x14ac:dyDescent="0.25">
      <c r="A766" s="3"/>
      <c r="B766" s="3" t="s">
        <v>30</v>
      </c>
      <c r="C766" s="3" t="s">
        <v>26</v>
      </c>
      <c r="D766" s="3"/>
      <c r="E766" s="3" t="s">
        <v>91</v>
      </c>
      <c r="F766" s="3" t="s">
        <v>191</v>
      </c>
      <c r="G766" s="3" t="s">
        <v>25</v>
      </c>
      <c r="H766" s="3" t="s">
        <v>36</v>
      </c>
      <c r="I766" s="3">
        <v>25</v>
      </c>
      <c r="J766" s="3">
        <v>1190</v>
      </c>
      <c r="K766" s="3">
        <v>1050</v>
      </c>
      <c r="L766" s="3">
        <v>0.1</v>
      </c>
      <c r="M766" s="5">
        <v>56.432000000000002</v>
      </c>
      <c r="N766" s="5">
        <v>0.115</v>
      </c>
      <c r="O766" s="5">
        <v>27.463000000000001</v>
      </c>
      <c r="P766" s="5">
        <v>1.1519999999999999</v>
      </c>
      <c r="Q766" s="5">
        <v>0</v>
      </c>
      <c r="R766" s="5">
        <v>0.16900000000000001</v>
      </c>
      <c r="S766" s="5">
        <v>10.304</v>
      </c>
      <c r="T766" s="5">
        <v>5.2</v>
      </c>
      <c r="U766" s="5">
        <v>0.215</v>
      </c>
      <c r="V766" s="5">
        <v>0.05</v>
      </c>
      <c r="W766" s="5">
        <v>3.9E-2</v>
      </c>
      <c r="X766" s="5">
        <v>101.13900000000001</v>
      </c>
      <c r="Y766" s="5">
        <v>0.51598194231559746</v>
      </c>
      <c r="Z766" s="5"/>
    </row>
    <row r="767" spans="1:26" x14ac:dyDescent="0.25">
      <c r="A767" s="3"/>
      <c r="B767" s="3" t="s">
        <v>30</v>
      </c>
      <c r="C767" s="3" t="s">
        <v>26</v>
      </c>
      <c r="D767" s="3"/>
      <c r="E767" s="3" t="s">
        <v>91</v>
      </c>
      <c r="F767" s="3" t="s">
        <v>191</v>
      </c>
      <c r="G767" s="3" t="s">
        <v>25</v>
      </c>
      <c r="H767" s="3" t="s">
        <v>37</v>
      </c>
      <c r="I767" s="3">
        <v>25</v>
      </c>
      <c r="J767" s="3">
        <v>1190</v>
      </c>
      <c r="K767" s="3">
        <v>1050</v>
      </c>
      <c r="L767" s="3">
        <v>0.1</v>
      </c>
      <c r="M767" s="5">
        <v>58.018999999999998</v>
      </c>
      <c r="N767" s="5">
        <v>0.13800000000000001</v>
      </c>
      <c r="O767" s="5">
        <v>26.977</v>
      </c>
      <c r="P767" s="5">
        <v>1.228</v>
      </c>
      <c r="Q767" s="5">
        <v>2.5000000000000001E-2</v>
      </c>
      <c r="R767" s="5">
        <v>0.19800000000000001</v>
      </c>
      <c r="S767" s="5">
        <v>9.57</v>
      </c>
      <c r="T767" s="5">
        <v>5.3579999999999997</v>
      </c>
      <c r="U767" s="5">
        <v>0.22800000000000001</v>
      </c>
      <c r="V767" s="5">
        <v>2.5000000000000001E-2</v>
      </c>
      <c r="W767" s="5">
        <v>0</v>
      </c>
      <c r="X767" s="5">
        <v>101.76600000000001</v>
      </c>
      <c r="Y767" s="5">
        <v>0.48983779147719997</v>
      </c>
      <c r="Z767" s="5"/>
    </row>
    <row r="768" spans="1:26" x14ac:dyDescent="0.25">
      <c r="A768" s="3"/>
      <c r="B768" s="3" t="s">
        <v>30</v>
      </c>
      <c r="C768" s="3" t="s">
        <v>26</v>
      </c>
      <c r="D768" s="3"/>
      <c r="E768" s="3" t="s">
        <v>91</v>
      </c>
      <c r="F768" s="3" t="s">
        <v>191</v>
      </c>
      <c r="G768" s="3" t="s">
        <v>25</v>
      </c>
      <c r="H768" s="3" t="s">
        <v>38</v>
      </c>
      <c r="I768" s="3">
        <v>25</v>
      </c>
      <c r="J768" s="3">
        <v>1190</v>
      </c>
      <c r="K768" s="3">
        <v>1050</v>
      </c>
      <c r="L768" s="3">
        <v>0.1</v>
      </c>
      <c r="M768" s="5">
        <v>56.237000000000002</v>
      </c>
      <c r="N768" s="5">
        <v>7.0999999999999994E-2</v>
      </c>
      <c r="O768" s="5">
        <v>27.664000000000001</v>
      </c>
      <c r="P768" s="5">
        <v>1.1359999999999999</v>
      </c>
      <c r="Q768" s="5">
        <v>0.02</v>
      </c>
      <c r="R768" s="5">
        <v>0.154</v>
      </c>
      <c r="S768" s="5">
        <v>10.289</v>
      </c>
      <c r="T768" s="5">
        <v>4.7560000000000002</v>
      </c>
      <c r="U768" s="5">
        <v>0.20699999999999999</v>
      </c>
      <c r="V768" s="5">
        <v>0.03</v>
      </c>
      <c r="W768" s="5">
        <v>1.2E-2</v>
      </c>
      <c r="X768" s="5">
        <v>100.57599999999999</v>
      </c>
      <c r="Y768" s="5">
        <v>0.53751694150754536</v>
      </c>
      <c r="Z768" s="5"/>
    </row>
    <row r="769" spans="1:26" x14ac:dyDescent="0.25">
      <c r="A769" s="3"/>
      <c r="B769" s="3" t="s">
        <v>30</v>
      </c>
      <c r="C769" s="3" t="s">
        <v>26</v>
      </c>
      <c r="D769" s="3"/>
      <c r="E769" s="3" t="s">
        <v>91</v>
      </c>
      <c r="F769" s="3" t="s">
        <v>191</v>
      </c>
      <c r="G769" s="3" t="s">
        <v>25</v>
      </c>
      <c r="H769" s="3" t="s">
        <v>39</v>
      </c>
      <c r="I769" s="3">
        <v>25</v>
      </c>
      <c r="J769" s="3">
        <v>1190</v>
      </c>
      <c r="K769" s="3">
        <v>1050</v>
      </c>
      <c r="L769" s="3">
        <v>0.1</v>
      </c>
      <c r="M769" s="5">
        <v>56.561</v>
      </c>
      <c r="N769" s="5">
        <v>7.8E-2</v>
      </c>
      <c r="O769" s="5">
        <v>27.702999999999999</v>
      </c>
      <c r="P769" s="5">
        <v>1.137</v>
      </c>
      <c r="Q769" s="5">
        <v>3.3000000000000002E-2</v>
      </c>
      <c r="R769" s="5">
        <v>0.17199999999999999</v>
      </c>
      <c r="S769" s="5">
        <v>10.433999999999999</v>
      </c>
      <c r="T769" s="5">
        <v>4.8449999999999998</v>
      </c>
      <c r="U769" s="5">
        <v>0.17299999999999999</v>
      </c>
      <c r="V769" s="5">
        <v>5.0000000000000001E-3</v>
      </c>
      <c r="W769" s="5">
        <v>3.0000000000000001E-3</v>
      </c>
      <c r="X769" s="5">
        <v>101.14399999999999</v>
      </c>
      <c r="Y769" s="5">
        <v>0.53763300957326077</v>
      </c>
      <c r="Z769" s="5"/>
    </row>
    <row r="770" spans="1:26" x14ac:dyDescent="0.25">
      <c r="A770" s="3"/>
      <c r="B770" s="3" t="s">
        <v>30</v>
      </c>
      <c r="C770" s="3" t="s">
        <v>26</v>
      </c>
      <c r="D770" s="3"/>
      <c r="E770" s="3" t="s">
        <v>91</v>
      </c>
      <c r="F770" s="3" t="s">
        <v>191</v>
      </c>
      <c r="G770" s="3" t="s">
        <v>25</v>
      </c>
      <c r="H770" s="3" t="s">
        <v>40</v>
      </c>
      <c r="I770" s="3">
        <v>25</v>
      </c>
      <c r="J770" s="3">
        <v>1190</v>
      </c>
      <c r="K770" s="3">
        <v>1050</v>
      </c>
      <c r="L770" s="3">
        <v>0.1</v>
      </c>
      <c r="M770" s="5">
        <v>57.637999999999998</v>
      </c>
      <c r="N770" s="5">
        <v>0.13400000000000001</v>
      </c>
      <c r="O770" s="5">
        <v>27.216000000000001</v>
      </c>
      <c r="P770" s="5">
        <v>1.1399999999999999</v>
      </c>
      <c r="Q770" s="5">
        <v>2.5999999999999999E-2</v>
      </c>
      <c r="R770" s="5">
        <v>0.151</v>
      </c>
      <c r="S770" s="5">
        <v>9.7110000000000003</v>
      </c>
      <c r="T770" s="5">
        <v>5.2679999999999998</v>
      </c>
      <c r="U770" s="5">
        <v>0.23100000000000001</v>
      </c>
      <c r="V770" s="5">
        <v>4.4999999999999998E-2</v>
      </c>
      <c r="W770" s="5">
        <v>1.0999999999999999E-2</v>
      </c>
      <c r="X770" s="5">
        <v>101.57099999999998</v>
      </c>
      <c r="Y770" s="5">
        <v>0.49752055484814672</v>
      </c>
      <c r="Z770" s="5"/>
    </row>
    <row r="771" spans="1:26" x14ac:dyDescent="0.25">
      <c r="A771" s="3"/>
      <c r="B771" s="3" t="s">
        <v>30</v>
      </c>
      <c r="C771" s="3" t="s">
        <v>26</v>
      </c>
      <c r="D771" s="3"/>
      <c r="E771" s="3" t="s">
        <v>91</v>
      </c>
      <c r="F771" s="3" t="s">
        <v>191</v>
      </c>
      <c r="G771" s="3" t="s">
        <v>25</v>
      </c>
      <c r="H771" s="3" t="s">
        <v>41</v>
      </c>
      <c r="I771" s="3">
        <v>25</v>
      </c>
      <c r="J771" s="3">
        <v>1190</v>
      </c>
      <c r="K771" s="3">
        <v>1050</v>
      </c>
      <c r="L771" s="3">
        <v>0.1</v>
      </c>
      <c r="M771" s="5">
        <v>57.884999999999998</v>
      </c>
      <c r="N771" s="5">
        <v>0.15</v>
      </c>
      <c r="O771" s="5">
        <v>26.763999999999999</v>
      </c>
      <c r="P771" s="5">
        <v>1.101</v>
      </c>
      <c r="Q771" s="5">
        <v>3.5999999999999997E-2</v>
      </c>
      <c r="R771" s="5">
        <v>0.193</v>
      </c>
      <c r="S771" s="5">
        <v>9.3610000000000007</v>
      </c>
      <c r="T771" s="5">
        <v>4.9009999999999998</v>
      </c>
      <c r="U771" s="5">
        <v>0.24299999999999999</v>
      </c>
      <c r="V771" s="5">
        <v>0</v>
      </c>
      <c r="W771" s="5">
        <v>0</v>
      </c>
      <c r="X771" s="5">
        <v>100.63399999999999</v>
      </c>
      <c r="Y771" s="5">
        <v>0.5054816272231315</v>
      </c>
      <c r="Z771" s="5"/>
    </row>
    <row r="772" spans="1:26" x14ac:dyDescent="0.25">
      <c r="A772" s="3"/>
      <c r="B772" s="3" t="s">
        <v>30</v>
      </c>
      <c r="C772" s="3" t="s">
        <v>26</v>
      </c>
      <c r="D772" s="3"/>
      <c r="E772" s="3" t="s">
        <v>91</v>
      </c>
      <c r="F772" s="3" t="s">
        <v>191</v>
      </c>
      <c r="G772" s="3" t="s">
        <v>25</v>
      </c>
      <c r="H772" s="3" t="s">
        <v>42</v>
      </c>
      <c r="I772" s="3">
        <v>25</v>
      </c>
      <c r="J772" s="3">
        <v>1190</v>
      </c>
      <c r="K772" s="3">
        <v>1050</v>
      </c>
      <c r="L772" s="3">
        <v>0.1</v>
      </c>
      <c r="M772" s="5">
        <v>57.814999999999998</v>
      </c>
      <c r="N772" s="5">
        <v>8.3000000000000004E-2</v>
      </c>
      <c r="O772" s="5">
        <v>26.684000000000001</v>
      </c>
      <c r="P772" s="5">
        <v>1.1419999999999999</v>
      </c>
      <c r="Q772" s="5">
        <v>0</v>
      </c>
      <c r="R772" s="5">
        <v>0.17699999999999999</v>
      </c>
      <c r="S772" s="5">
        <v>9.2230000000000008</v>
      </c>
      <c r="T772" s="5">
        <v>4.8179999999999996</v>
      </c>
      <c r="U772" s="5">
        <v>0.28799999999999998</v>
      </c>
      <c r="V772" s="5">
        <v>0</v>
      </c>
      <c r="W772" s="5">
        <v>0</v>
      </c>
      <c r="X772" s="5">
        <v>100.22999999999999</v>
      </c>
      <c r="Y772" s="5">
        <v>0.50442022254244179</v>
      </c>
      <c r="Z772" s="5"/>
    </row>
    <row r="773" spans="1:26" x14ac:dyDescent="0.25">
      <c r="A773" s="3"/>
      <c r="B773" s="3" t="s">
        <v>30</v>
      </c>
      <c r="C773" s="3" t="s">
        <v>26</v>
      </c>
      <c r="D773" s="3"/>
      <c r="E773" s="3" t="s">
        <v>91</v>
      </c>
      <c r="F773" s="3" t="s">
        <v>191</v>
      </c>
      <c r="G773" s="3" t="s">
        <v>25</v>
      </c>
      <c r="H773" s="3" t="s">
        <v>43</v>
      </c>
      <c r="I773" s="3">
        <v>25</v>
      </c>
      <c r="J773" s="3">
        <v>1190</v>
      </c>
      <c r="K773" s="3">
        <v>1050</v>
      </c>
      <c r="L773" s="3">
        <v>0.1</v>
      </c>
      <c r="M773" s="5">
        <v>58.472000000000001</v>
      </c>
      <c r="N773" s="5">
        <v>0.27400000000000002</v>
      </c>
      <c r="O773" s="5">
        <v>24.498000000000001</v>
      </c>
      <c r="P773" s="5">
        <v>1.976</v>
      </c>
      <c r="Q773" s="5">
        <v>0.04</v>
      </c>
      <c r="R773" s="5">
        <v>0.70399999999999996</v>
      </c>
      <c r="S773" s="5">
        <v>9.06</v>
      </c>
      <c r="T773" s="5">
        <v>4.8899999999999997</v>
      </c>
      <c r="U773" s="5">
        <v>0.376</v>
      </c>
      <c r="V773" s="5">
        <v>7.9000000000000001E-2</v>
      </c>
      <c r="W773" s="5">
        <v>0</v>
      </c>
      <c r="X773" s="5">
        <v>100.369</v>
      </c>
      <c r="Y773" s="5">
        <v>0.4935601781463978</v>
      </c>
      <c r="Z773" s="5"/>
    </row>
    <row r="774" spans="1:26" x14ac:dyDescent="0.25">
      <c r="A774" s="3"/>
      <c r="B774" s="3" t="s">
        <v>30</v>
      </c>
      <c r="C774" s="3" t="s">
        <v>26</v>
      </c>
      <c r="D774" s="3"/>
      <c r="E774" s="3" t="s">
        <v>91</v>
      </c>
      <c r="F774" s="3" t="s">
        <v>191</v>
      </c>
      <c r="G774" s="3" t="s">
        <v>25</v>
      </c>
      <c r="H774" s="3" t="s">
        <v>44</v>
      </c>
      <c r="I774" s="3">
        <v>25</v>
      </c>
      <c r="J774" s="3">
        <v>1190</v>
      </c>
      <c r="K774" s="3">
        <v>1050</v>
      </c>
      <c r="L774" s="3">
        <v>0.1</v>
      </c>
      <c r="M774" s="5">
        <v>58.136000000000003</v>
      </c>
      <c r="N774" s="5">
        <v>6.4000000000000001E-2</v>
      </c>
      <c r="O774" s="5">
        <v>27.234000000000002</v>
      </c>
      <c r="P774" s="5">
        <v>1.141</v>
      </c>
      <c r="Q774" s="5">
        <v>1.2E-2</v>
      </c>
      <c r="R774" s="5">
        <v>0.17499999999999999</v>
      </c>
      <c r="S774" s="5">
        <v>9.7319999999999993</v>
      </c>
      <c r="T774" s="5">
        <v>4.4480000000000004</v>
      </c>
      <c r="U774" s="5">
        <v>0.221</v>
      </c>
      <c r="V774" s="5">
        <v>4.4999999999999998E-2</v>
      </c>
      <c r="W774" s="5">
        <v>3.0000000000000001E-3</v>
      </c>
      <c r="X774" s="5">
        <v>101.21100000000001</v>
      </c>
      <c r="Y774" s="5">
        <v>0.53934683338802791</v>
      </c>
      <c r="Z774" s="5"/>
    </row>
    <row r="775" spans="1:26" x14ac:dyDescent="0.25">
      <c r="A775" s="3"/>
      <c r="B775" s="3" t="s">
        <v>22</v>
      </c>
      <c r="C775" s="3" t="s">
        <v>23</v>
      </c>
      <c r="D775" s="3"/>
      <c r="E775" s="3" t="s">
        <v>91</v>
      </c>
      <c r="F775" s="3" t="s">
        <v>191</v>
      </c>
      <c r="G775" s="3" t="s">
        <v>25</v>
      </c>
      <c r="H775" s="3" t="s">
        <v>74</v>
      </c>
      <c r="I775" s="3">
        <v>25</v>
      </c>
      <c r="J775" s="3">
        <v>1190</v>
      </c>
      <c r="K775" s="3">
        <v>1050</v>
      </c>
      <c r="L775" s="3">
        <v>0.1</v>
      </c>
      <c r="M775" s="5">
        <v>56.878888888888895</v>
      </c>
      <c r="N775" s="5">
        <v>0.16888888888888889</v>
      </c>
      <c r="O775" s="5">
        <v>26.246666666666666</v>
      </c>
      <c r="P775" s="5">
        <v>1.6433333333333335</v>
      </c>
      <c r="Q775" s="5">
        <v>0.01</v>
      </c>
      <c r="R775" s="5">
        <v>0.17222222222222225</v>
      </c>
      <c r="S775" s="5">
        <v>9.7422222222222228</v>
      </c>
      <c r="T775" s="5">
        <v>5.1588888888888889</v>
      </c>
      <c r="U775" s="5">
        <v>0.29444444444444445</v>
      </c>
      <c r="V775" s="5">
        <v>0</v>
      </c>
      <c r="W775" s="5">
        <v>0</v>
      </c>
      <c r="X775" s="5">
        <v>100.31555555555556</v>
      </c>
      <c r="Y775" s="5">
        <v>0.52150499632710079</v>
      </c>
      <c r="Z775" s="5"/>
    </row>
    <row r="776" spans="1:26" x14ac:dyDescent="0.25">
      <c r="A776" s="3"/>
      <c r="B776" s="3" t="s">
        <v>22</v>
      </c>
      <c r="C776" s="3" t="s">
        <v>23</v>
      </c>
      <c r="D776" s="3"/>
      <c r="E776" s="3" t="s">
        <v>91</v>
      </c>
      <c r="F776" s="3" t="s">
        <v>191</v>
      </c>
      <c r="G776" s="3" t="s">
        <v>25</v>
      </c>
      <c r="H776" s="3" t="s">
        <v>74</v>
      </c>
      <c r="I776" s="3">
        <v>25</v>
      </c>
      <c r="J776" s="3">
        <v>1190</v>
      </c>
      <c r="K776" s="3">
        <v>1050</v>
      </c>
      <c r="L776" s="3">
        <v>0.1</v>
      </c>
      <c r="M776" s="5">
        <v>56.908888888888889</v>
      </c>
      <c r="N776" s="5">
        <v>0.17888888888888888</v>
      </c>
      <c r="O776" s="5">
        <v>26.046666666666667</v>
      </c>
      <c r="P776" s="5">
        <v>1.7433333333333332</v>
      </c>
      <c r="Q776" s="5">
        <v>0.01</v>
      </c>
      <c r="R776" s="5">
        <v>0.17222222222222225</v>
      </c>
      <c r="S776" s="5">
        <v>9.7022222222222236</v>
      </c>
      <c r="T776" s="5">
        <v>5.2288888888888891</v>
      </c>
      <c r="U776" s="5">
        <v>0.33444444444444449</v>
      </c>
      <c r="V776" s="5">
        <v>0</v>
      </c>
      <c r="W776" s="5">
        <v>0</v>
      </c>
      <c r="X776" s="5">
        <v>100.32555555555557</v>
      </c>
      <c r="Y776" s="5">
        <v>0.51599789735130763</v>
      </c>
      <c r="Z776" s="5"/>
    </row>
    <row r="777" spans="1:26" x14ac:dyDescent="0.25">
      <c r="A777" s="3"/>
      <c r="B777" s="3" t="s">
        <v>22</v>
      </c>
      <c r="C777" s="3" t="s">
        <v>23</v>
      </c>
      <c r="D777" s="3"/>
      <c r="E777" s="3" t="s">
        <v>91</v>
      </c>
      <c r="F777" s="3" t="s">
        <v>191</v>
      </c>
      <c r="G777" s="3" t="s">
        <v>25</v>
      </c>
      <c r="H777" s="3" t="s">
        <v>75</v>
      </c>
      <c r="I777" s="3">
        <v>25</v>
      </c>
      <c r="J777" s="3">
        <v>1190</v>
      </c>
      <c r="K777" s="3">
        <v>1050</v>
      </c>
      <c r="L777" s="3">
        <v>0.1</v>
      </c>
      <c r="M777" s="5">
        <v>56.648888888888891</v>
      </c>
      <c r="N777" s="5">
        <v>0.14888888888888888</v>
      </c>
      <c r="O777" s="5">
        <v>26.456666666666667</v>
      </c>
      <c r="P777" s="5">
        <v>1.5233333333333334</v>
      </c>
      <c r="Q777" s="5">
        <v>0.01</v>
      </c>
      <c r="R777" s="5">
        <v>0.16222222222222227</v>
      </c>
      <c r="S777" s="5">
        <v>10.052222222222223</v>
      </c>
      <c r="T777" s="5">
        <v>5.1188888888888888</v>
      </c>
      <c r="U777" s="5">
        <v>0.27444444444444449</v>
      </c>
      <c r="V777" s="5">
        <v>0</v>
      </c>
      <c r="W777" s="5">
        <v>0</v>
      </c>
      <c r="X777" s="5">
        <v>100.39555555555556</v>
      </c>
      <c r="Y777" s="5">
        <v>0.53140019986432774</v>
      </c>
      <c r="Z777" s="5"/>
    </row>
    <row r="778" spans="1:26" x14ac:dyDescent="0.25">
      <c r="A778" s="3"/>
      <c r="B778" s="3" t="s">
        <v>22</v>
      </c>
      <c r="C778" s="3" t="s">
        <v>23</v>
      </c>
      <c r="D778" s="3"/>
      <c r="E778" s="3" t="s">
        <v>91</v>
      </c>
      <c r="F778" s="3" t="s">
        <v>191</v>
      </c>
      <c r="G778" s="3" t="s">
        <v>25</v>
      </c>
      <c r="H778" s="3" t="s">
        <v>76</v>
      </c>
      <c r="I778" s="3">
        <v>25</v>
      </c>
      <c r="J778" s="3">
        <v>1190</v>
      </c>
      <c r="K778" s="3">
        <v>1050</v>
      </c>
      <c r="L778" s="3">
        <v>0.1</v>
      </c>
      <c r="M778" s="5">
        <v>56.998888888888892</v>
      </c>
      <c r="N778" s="5">
        <v>0.33888888888888891</v>
      </c>
      <c r="O778" s="5">
        <v>25.066666666666666</v>
      </c>
      <c r="P778" s="5">
        <v>2.4533333333333336</v>
      </c>
      <c r="Q778" s="5">
        <v>0.05</v>
      </c>
      <c r="R778" s="5">
        <v>0.41222222222222227</v>
      </c>
      <c r="S778" s="5">
        <v>9.6422222222222231</v>
      </c>
      <c r="T778" s="5">
        <v>5.028888888888889</v>
      </c>
      <c r="U778" s="5">
        <v>0.38444444444444448</v>
      </c>
      <c r="V778" s="5">
        <v>0</v>
      </c>
      <c r="W778" s="5">
        <v>0</v>
      </c>
      <c r="X778" s="5">
        <v>100.37555555555556</v>
      </c>
      <c r="Y778" s="5">
        <v>0.52247075454317149</v>
      </c>
      <c r="Z778" s="5"/>
    </row>
    <row r="779" spans="1:26" x14ac:dyDescent="0.25">
      <c r="A779" s="3"/>
      <c r="B779" s="3" t="s">
        <v>22</v>
      </c>
      <c r="C779" s="3" t="s">
        <v>23</v>
      </c>
      <c r="D779" s="3"/>
      <c r="E779" s="3" t="s">
        <v>91</v>
      </c>
      <c r="F779" s="3" t="s">
        <v>191</v>
      </c>
      <c r="G779" s="3" t="s">
        <v>25</v>
      </c>
      <c r="H779" s="3" t="s">
        <v>76</v>
      </c>
      <c r="I779" s="3">
        <v>25</v>
      </c>
      <c r="J779" s="3">
        <v>1190</v>
      </c>
      <c r="K779" s="3">
        <v>1050</v>
      </c>
      <c r="L779" s="3">
        <v>0.1</v>
      </c>
      <c r="M779" s="5">
        <v>57.038888888888891</v>
      </c>
      <c r="N779" s="5">
        <v>0.18888888888888888</v>
      </c>
      <c r="O779" s="5">
        <v>25.926666666666666</v>
      </c>
      <c r="P779" s="5">
        <v>1.7133333333333334</v>
      </c>
      <c r="Q779" s="5">
        <v>0.01</v>
      </c>
      <c r="R779" s="5">
        <v>0.19222222222222227</v>
      </c>
      <c r="S779" s="5">
        <v>9.7822222222222237</v>
      </c>
      <c r="T779" s="5">
        <v>5.1988888888888889</v>
      </c>
      <c r="U779" s="5">
        <v>0.32444444444444448</v>
      </c>
      <c r="V779" s="5">
        <v>0</v>
      </c>
      <c r="W779" s="5">
        <v>0</v>
      </c>
      <c r="X779" s="5">
        <v>100.37555555555558</v>
      </c>
      <c r="Y779" s="5">
        <v>0.51964268701568772</v>
      </c>
      <c r="Z779" s="5"/>
    </row>
    <row r="780" spans="1:26" x14ac:dyDescent="0.25">
      <c r="A780" s="3"/>
      <c r="B780" s="3" t="s">
        <v>22</v>
      </c>
      <c r="C780" s="3" t="s">
        <v>23</v>
      </c>
      <c r="D780" s="3"/>
      <c r="E780" s="3" t="s">
        <v>91</v>
      </c>
      <c r="F780" s="3" t="s">
        <v>191</v>
      </c>
      <c r="G780" s="3" t="s">
        <v>25</v>
      </c>
      <c r="H780" s="3" t="s">
        <v>76</v>
      </c>
      <c r="I780" s="3">
        <v>25</v>
      </c>
      <c r="J780" s="3">
        <v>1190</v>
      </c>
      <c r="K780" s="3">
        <v>1050</v>
      </c>
      <c r="L780" s="3">
        <v>0.1</v>
      </c>
      <c r="M780" s="5">
        <v>57.468888888888891</v>
      </c>
      <c r="N780" s="5">
        <v>0.15888888888888889</v>
      </c>
      <c r="O780" s="5">
        <v>25.906666666666666</v>
      </c>
      <c r="P780" s="5">
        <v>1.5233333333333334</v>
      </c>
      <c r="Q780" s="5">
        <v>0.01</v>
      </c>
      <c r="R780" s="5">
        <v>0.18222222222222226</v>
      </c>
      <c r="S780" s="5">
        <v>9.4122222222222227</v>
      </c>
      <c r="T780" s="5">
        <v>5.4188888888888886</v>
      </c>
      <c r="U780" s="5">
        <v>0.31444444444444447</v>
      </c>
      <c r="V780" s="5">
        <v>0</v>
      </c>
      <c r="W780" s="5">
        <v>0</v>
      </c>
      <c r="X780" s="5">
        <v>100.39555555555556</v>
      </c>
      <c r="Y780" s="5">
        <v>0.50073199928354661</v>
      </c>
      <c r="Z780" s="5"/>
    </row>
    <row r="781" spans="1:26" x14ac:dyDescent="0.25">
      <c r="A781" s="3"/>
      <c r="B781" s="3" t="s">
        <v>22</v>
      </c>
      <c r="C781" s="3" t="s">
        <v>23</v>
      </c>
      <c r="D781" s="3"/>
      <c r="E781" s="3" t="s">
        <v>91</v>
      </c>
      <c r="F781" s="3" t="s">
        <v>191</v>
      </c>
      <c r="G781" s="3" t="s">
        <v>25</v>
      </c>
      <c r="H781" s="3" t="s">
        <v>76</v>
      </c>
      <c r="I781" s="3">
        <v>25</v>
      </c>
      <c r="J781" s="3">
        <v>1190</v>
      </c>
      <c r="K781" s="3">
        <v>1050</v>
      </c>
      <c r="L781" s="3">
        <v>0.1</v>
      </c>
      <c r="M781" s="5">
        <v>56.458888888888893</v>
      </c>
      <c r="N781" s="5">
        <v>0.51888888888888884</v>
      </c>
      <c r="O781" s="5">
        <v>24.256666666666664</v>
      </c>
      <c r="P781" s="5">
        <v>3.5333333333333337</v>
      </c>
      <c r="Q781" s="5">
        <v>6.9999999999999993E-2</v>
      </c>
      <c r="R781" s="5">
        <v>0.80222222222222228</v>
      </c>
      <c r="S781" s="5">
        <v>9.5322222222222237</v>
      </c>
      <c r="T781" s="5">
        <v>4.568888888888889</v>
      </c>
      <c r="U781" s="5">
        <v>0.49444444444444446</v>
      </c>
      <c r="V781" s="5">
        <v>0.06</v>
      </c>
      <c r="W781" s="5">
        <v>0</v>
      </c>
      <c r="X781" s="5">
        <v>100.29555555555555</v>
      </c>
      <c r="Y781" s="5">
        <v>0.53916385029283342</v>
      </c>
      <c r="Z781" s="5"/>
    </row>
    <row r="782" spans="1:26" x14ac:dyDescent="0.25">
      <c r="A782" s="3"/>
      <c r="B782" s="3" t="s">
        <v>22</v>
      </c>
      <c r="C782" s="3" t="s">
        <v>23</v>
      </c>
      <c r="D782" s="3"/>
      <c r="E782" s="3" t="s">
        <v>91</v>
      </c>
      <c r="F782" s="3" t="s">
        <v>191</v>
      </c>
      <c r="G782" s="3" t="s">
        <v>25</v>
      </c>
      <c r="H782" s="3" t="s">
        <v>97</v>
      </c>
      <c r="I782" s="3">
        <v>25</v>
      </c>
      <c r="J782" s="3">
        <v>1190</v>
      </c>
      <c r="K782" s="3">
        <v>1050</v>
      </c>
      <c r="L782" s="3">
        <v>0.1</v>
      </c>
      <c r="M782" s="5">
        <v>57.308888888888895</v>
      </c>
      <c r="N782" s="5">
        <v>0.19888888888888889</v>
      </c>
      <c r="O782" s="5">
        <v>25.856666666666666</v>
      </c>
      <c r="P782" s="5">
        <v>1.8133333333333335</v>
      </c>
      <c r="Q782" s="5">
        <v>0.01</v>
      </c>
      <c r="R782" s="5">
        <v>0.24222222222222226</v>
      </c>
      <c r="S782" s="5">
        <v>9.3122222222222231</v>
      </c>
      <c r="T782" s="5">
        <v>5.318888888888889</v>
      </c>
      <c r="U782" s="5">
        <v>0.34444444444444444</v>
      </c>
      <c r="V782" s="5">
        <v>0</v>
      </c>
      <c r="W782" s="5">
        <v>0</v>
      </c>
      <c r="X782" s="5">
        <v>100.40555555555557</v>
      </c>
      <c r="Y782" s="5">
        <v>0.50188540077436594</v>
      </c>
      <c r="Z782" s="5"/>
    </row>
    <row r="783" spans="1:26" x14ac:dyDescent="0.25">
      <c r="A783" s="3"/>
      <c r="B783" s="3" t="s">
        <v>22</v>
      </c>
      <c r="C783" s="3" t="s">
        <v>23</v>
      </c>
      <c r="D783" s="3"/>
      <c r="E783" s="3" t="s">
        <v>91</v>
      </c>
      <c r="F783" s="3" t="s">
        <v>191</v>
      </c>
      <c r="G783" s="3" t="s">
        <v>25</v>
      </c>
      <c r="H783" s="3" t="s">
        <v>45</v>
      </c>
      <c r="I783" s="3">
        <v>25</v>
      </c>
      <c r="J783" s="3">
        <v>1190</v>
      </c>
      <c r="K783" s="3">
        <v>1050</v>
      </c>
      <c r="L783" s="3">
        <v>0.1</v>
      </c>
      <c r="M783" s="5">
        <v>57.458888888888893</v>
      </c>
      <c r="N783" s="5">
        <v>0.16888888888888889</v>
      </c>
      <c r="O783" s="5">
        <v>25.946666666666665</v>
      </c>
      <c r="P783" s="5">
        <v>1.6833333333333336</v>
      </c>
      <c r="Q783" s="5">
        <v>0.01</v>
      </c>
      <c r="R783" s="5">
        <v>0.16222222222222227</v>
      </c>
      <c r="S783" s="5">
        <v>9.4722222222222232</v>
      </c>
      <c r="T783" s="5">
        <v>5.0988888888888892</v>
      </c>
      <c r="U783" s="5">
        <v>0.31444444444444447</v>
      </c>
      <c r="V783" s="5">
        <v>0</v>
      </c>
      <c r="W783" s="5">
        <v>0</v>
      </c>
      <c r="X783" s="5">
        <v>100.31555555555559</v>
      </c>
      <c r="Y783" s="5">
        <v>0.51714462907670822</v>
      </c>
      <c r="Z783" s="5"/>
    </row>
    <row r="784" spans="1:26" x14ac:dyDescent="0.25">
      <c r="A784" s="3"/>
      <c r="B784" s="3" t="s">
        <v>22</v>
      </c>
      <c r="C784" s="3" t="s">
        <v>23</v>
      </c>
      <c r="D784" s="3"/>
      <c r="E784" s="3" t="s">
        <v>91</v>
      </c>
      <c r="F784" s="3" t="s">
        <v>191</v>
      </c>
      <c r="G784" s="3" t="s">
        <v>25</v>
      </c>
      <c r="H784" s="3" t="s">
        <v>45</v>
      </c>
      <c r="I784" s="3">
        <v>25</v>
      </c>
      <c r="J784" s="3">
        <v>1190</v>
      </c>
      <c r="K784" s="3">
        <v>1050</v>
      </c>
      <c r="L784" s="3">
        <v>0.1</v>
      </c>
      <c r="M784" s="5">
        <v>57.288888888888891</v>
      </c>
      <c r="N784" s="5">
        <v>0.14888888888888888</v>
      </c>
      <c r="O784" s="5">
        <v>26.196666666666665</v>
      </c>
      <c r="P784" s="5">
        <v>1.5733333333333333</v>
      </c>
      <c r="Q784" s="5">
        <v>0.01</v>
      </c>
      <c r="R784" s="5">
        <v>0.17222222222222225</v>
      </c>
      <c r="S784" s="5">
        <v>9.1822222222222223</v>
      </c>
      <c r="T784" s="5">
        <v>5.5088888888888894</v>
      </c>
      <c r="U784" s="5">
        <v>0.30444444444444446</v>
      </c>
      <c r="V784" s="5">
        <v>0</v>
      </c>
      <c r="W784" s="5">
        <v>0</v>
      </c>
      <c r="X784" s="5">
        <v>100.38555555555557</v>
      </c>
      <c r="Y784" s="5">
        <v>0.49117840669208662</v>
      </c>
      <c r="Z784" s="5"/>
    </row>
    <row r="785" spans="1:26" x14ac:dyDescent="0.25">
      <c r="A785" s="3"/>
      <c r="B785" s="3" t="s">
        <v>22</v>
      </c>
      <c r="C785" s="3" t="s">
        <v>23</v>
      </c>
      <c r="D785" s="3"/>
      <c r="E785" s="3" t="s">
        <v>91</v>
      </c>
      <c r="F785" s="3" t="s">
        <v>191</v>
      </c>
      <c r="G785" s="3" t="s">
        <v>25</v>
      </c>
      <c r="H785" s="3" t="s">
        <v>45</v>
      </c>
      <c r="I785" s="3">
        <v>25</v>
      </c>
      <c r="J785" s="3">
        <v>1190</v>
      </c>
      <c r="K785" s="3">
        <v>1050</v>
      </c>
      <c r="L785" s="3">
        <v>0.1</v>
      </c>
      <c r="M785" s="5">
        <v>57.11888888888889</v>
      </c>
      <c r="N785" s="5">
        <v>0.15888888888888889</v>
      </c>
      <c r="O785" s="5">
        <v>26.026666666666667</v>
      </c>
      <c r="P785" s="5">
        <v>1.7433333333333332</v>
      </c>
      <c r="Q785" s="5">
        <v>0.01</v>
      </c>
      <c r="R785" s="5">
        <v>0.23222222222222225</v>
      </c>
      <c r="S785" s="5">
        <v>9.6822222222222223</v>
      </c>
      <c r="T785" s="5">
        <v>5.028888888888889</v>
      </c>
      <c r="U785" s="5">
        <v>0.31444444444444447</v>
      </c>
      <c r="V785" s="5">
        <v>0</v>
      </c>
      <c r="W785" s="5">
        <v>0</v>
      </c>
      <c r="X785" s="5">
        <v>100.31555555555556</v>
      </c>
      <c r="Y785" s="5">
        <v>0.52567111873259798</v>
      </c>
      <c r="Z785" s="5"/>
    </row>
    <row r="786" spans="1:26" x14ac:dyDescent="0.25">
      <c r="A786" s="3"/>
      <c r="B786" s="3" t="s">
        <v>22</v>
      </c>
      <c r="C786" s="3" t="s">
        <v>23</v>
      </c>
      <c r="D786" s="3"/>
      <c r="E786" s="3" t="s">
        <v>91</v>
      </c>
      <c r="F786" s="3" t="s">
        <v>191</v>
      </c>
      <c r="G786" s="3" t="s">
        <v>25</v>
      </c>
      <c r="H786" s="3" t="s">
        <v>45</v>
      </c>
      <c r="I786" s="3">
        <v>25</v>
      </c>
      <c r="J786" s="3">
        <v>1190</v>
      </c>
      <c r="K786" s="3">
        <v>1050</v>
      </c>
      <c r="L786" s="3">
        <v>0.1</v>
      </c>
      <c r="M786" s="5">
        <v>57.158888888888889</v>
      </c>
      <c r="N786" s="5">
        <v>0.17888888888888888</v>
      </c>
      <c r="O786" s="5">
        <v>26.086666666666666</v>
      </c>
      <c r="P786" s="5">
        <v>1.6133333333333333</v>
      </c>
      <c r="Q786" s="5">
        <v>0.01</v>
      </c>
      <c r="R786" s="5">
        <v>0.18222222222222226</v>
      </c>
      <c r="S786" s="5">
        <v>9.3922222222222231</v>
      </c>
      <c r="T786" s="5">
        <v>5.3788888888888886</v>
      </c>
      <c r="U786" s="5">
        <v>0.29444444444444445</v>
      </c>
      <c r="V786" s="5">
        <v>0</v>
      </c>
      <c r="W786" s="5">
        <v>0</v>
      </c>
      <c r="X786" s="5">
        <v>100.29555555555558</v>
      </c>
      <c r="Y786" s="5">
        <v>0.50265126199178767</v>
      </c>
      <c r="Z786" s="5"/>
    </row>
    <row r="787" spans="1:26" x14ac:dyDescent="0.25">
      <c r="A787" s="3"/>
      <c r="B787" s="3" t="s">
        <v>22</v>
      </c>
      <c r="C787" s="3" t="s">
        <v>23</v>
      </c>
      <c r="D787" s="3"/>
      <c r="E787" s="3" t="s">
        <v>91</v>
      </c>
      <c r="F787" s="3" t="s">
        <v>191</v>
      </c>
      <c r="G787" s="3" t="s">
        <v>25</v>
      </c>
      <c r="H787" s="3" t="s">
        <v>46</v>
      </c>
      <c r="I787" s="3">
        <v>25</v>
      </c>
      <c r="J787" s="3">
        <v>1190</v>
      </c>
      <c r="K787" s="3">
        <v>1050</v>
      </c>
      <c r="L787" s="3">
        <v>0.1</v>
      </c>
      <c r="M787" s="5">
        <v>57.598888888888894</v>
      </c>
      <c r="N787" s="5">
        <v>0.5788888888888889</v>
      </c>
      <c r="O787" s="5">
        <v>22.916666666666664</v>
      </c>
      <c r="P787" s="5">
        <v>4.2233333333333336</v>
      </c>
      <c r="Q787" s="5">
        <v>0.09</v>
      </c>
      <c r="R787" s="5">
        <v>1.2522222222222223</v>
      </c>
      <c r="S787" s="5">
        <v>7.9922222222222228</v>
      </c>
      <c r="T787" s="5">
        <v>5.0188888888888892</v>
      </c>
      <c r="U787" s="5">
        <v>0.54444444444444451</v>
      </c>
      <c r="V787" s="5">
        <v>0</v>
      </c>
      <c r="W787" s="5">
        <v>0</v>
      </c>
      <c r="X787" s="5">
        <v>100.21555555555557</v>
      </c>
      <c r="Y787" s="5">
        <v>0.4740712597417831</v>
      </c>
      <c r="Z787" s="5"/>
    </row>
    <row r="788" spans="1:26" x14ac:dyDescent="0.25">
      <c r="A788" s="3"/>
      <c r="B788" s="3" t="s">
        <v>22</v>
      </c>
      <c r="C788" s="3" t="s">
        <v>23</v>
      </c>
      <c r="D788" s="3"/>
      <c r="E788" s="3" t="s">
        <v>91</v>
      </c>
      <c r="F788" s="3" t="s">
        <v>191</v>
      </c>
      <c r="G788" s="3" t="s">
        <v>25</v>
      </c>
      <c r="H788" s="3" t="s">
        <v>47</v>
      </c>
      <c r="I788" s="3">
        <v>25</v>
      </c>
      <c r="J788" s="3">
        <v>1190</v>
      </c>
      <c r="K788" s="3">
        <v>1050</v>
      </c>
      <c r="L788" s="3">
        <v>0.1</v>
      </c>
      <c r="M788" s="5">
        <v>57.498888888888892</v>
      </c>
      <c r="N788" s="5">
        <v>0.17888888888888888</v>
      </c>
      <c r="O788" s="5">
        <v>25.956666666666667</v>
      </c>
      <c r="P788" s="5">
        <v>1.6333333333333333</v>
      </c>
      <c r="Q788" s="5">
        <v>0.01</v>
      </c>
      <c r="R788" s="5">
        <v>0.20222222222222225</v>
      </c>
      <c r="S788" s="5">
        <v>8.9222222222222225</v>
      </c>
      <c r="T788" s="5">
        <v>5.5988888888888892</v>
      </c>
      <c r="U788" s="5">
        <v>0.31444444444444447</v>
      </c>
      <c r="V788" s="5">
        <v>0</v>
      </c>
      <c r="W788" s="5">
        <v>0</v>
      </c>
      <c r="X788" s="5">
        <v>100.31555555555558</v>
      </c>
      <c r="Y788" s="5">
        <v>0.48018724433480159</v>
      </c>
      <c r="Z788" s="5"/>
    </row>
    <row r="789" spans="1:26" x14ac:dyDescent="0.25">
      <c r="A789" s="3"/>
      <c r="B789" s="3" t="s">
        <v>22</v>
      </c>
      <c r="C789" s="3" t="s">
        <v>23</v>
      </c>
      <c r="D789" s="3"/>
      <c r="E789" s="3" t="s">
        <v>91</v>
      </c>
      <c r="F789" s="3" t="s">
        <v>191</v>
      </c>
      <c r="G789" s="3" t="s">
        <v>25</v>
      </c>
      <c r="H789" s="3" t="s">
        <v>47</v>
      </c>
      <c r="I789" s="3">
        <v>25</v>
      </c>
      <c r="J789" s="3">
        <v>1190</v>
      </c>
      <c r="K789" s="3">
        <v>1050</v>
      </c>
      <c r="L789" s="3">
        <v>0.1</v>
      </c>
      <c r="M789" s="5">
        <v>56.848888888888894</v>
      </c>
      <c r="N789" s="5">
        <v>0.16888888888888889</v>
      </c>
      <c r="O789" s="5">
        <v>26.396666666666665</v>
      </c>
      <c r="P789" s="5">
        <v>1.5733333333333333</v>
      </c>
      <c r="Q789" s="5">
        <v>0.01</v>
      </c>
      <c r="R789" s="5">
        <v>0.17222222222222225</v>
      </c>
      <c r="S789" s="5">
        <v>9.5622222222222231</v>
      </c>
      <c r="T789" s="5">
        <v>5.318888888888889</v>
      </c>
      <c r="U789" s="5">
        <v>0.26444444444444448</v>
      </c>
      <c r="V789" s="5">
        <v>0</v>
      </c>
      <c r="W789" s="5">
        <v>0</v>
      </c>
      <c r="X789" s="5">
        <v>100.31555555555556</v>
      </c>
      <c r="Y789" s="5">
        <v>0.51053664074595206</v>
      </c>
      <c r="Z789" s="5"/>
    </row>
    <row r="790" spans="1:26" x14ac:dyDescent="0.25">
      <c r="A790" s="3"/>
      <c r="B790" s="3" t="s">
        <v>22</v>
      </c>
      <c r="C790" s="3" t="s">
        <v>23</v>
      </c>
      <c r="D790" s="3"/>
      <c r="E790" s="3" t="s">
        <v>91</v>
      </c>
      <c r="F790" s="3" t="s">
        <v>191</v>
      </c>
      <c r="G790" s="3" t="s">
        <v>25</v>
      </c>
      <c r="H790" s="3" t="s">
        <v>47</v>
      </c>
      <c r="I790" s="3">
        <v>25</v>
      </c>
      <c r="J790" s="3">
        <v>1190</v>
      </c>
      <c r="K790" s="3">
        <v>1050</v>
      </c>
      <c r="L790" s="3">
        <v>0.1</v>
      </c>
      <c r="M790" s="5">
        <v>57.588888888888889</v>
      </c>
      <c r="N790" s="5">
        <v>0.19888888888888889</v>
      </c>
      <c r="O790" s="5">
        <v>25.596666666666664</v>
      </c>
      <c r="P790" s="5">
        <v>1.7833333333333332</v>
      </c>
      <c r="Q790" s="5">
        <v>0.01</v>
      </c>
      <c r="R790" s="5">
        <v>0.28222222222222226</v>
      </c>
      <c r="S790" s="5">
        <v>9.0522222222222233</v>
      </c>
      <c r="T790" s="5">
        <v>5.5488888888888894</v>
      </c>
      <c r="U790" s="5">
        <v>0.33444444444444449</v>
      </c>
      <c r="V790" s="5">
        <v>0</v>
      </c>
      <c r="W790" s="5">
        <v>0</v>
      </c>
      <c r="X790" s="5">
        <v>100.39555555555555</v>
      </c>
      <c r="Y790" s="5">
        <v>0.48518917328955058</v>
      </c>
      <c r="Z790" s="5"/>
    </row>
    <row r="791" spans="1:26" x14ac:dyDescent="0.25">
      <c r="A791" s="3"/>
      <c r="B791" s="3" t="s">
        <v>22</v>
      </c>
      <c r="C791" s="3" t="s">
        <v>23</v>
      </c>
      <c r="D791" s="3"/>
      <c r="E791" s="3" t="s">
        <v>91</v>
      </c>
      <c r="F791" s="3" t="s">
        <v>191</v>
      </c>
      <c r="G791" s="3" t="s">
        <v>25</v>
      </c>
      <c r="H791" s="3" t="s">
        <v>47</v>
      </c>
      <c r="I791" s="3">
        <v>25</v>
      </c>
      <c r="J791" s="3">
        <v>1190</v>
      </c>
      <c r="K791" s="3">
        <v>1050</v>
      </c>
      <c r="L791" s="3">
        <v>0.1</v>
      </c>
      <c r="M791" s="5">
        <v>57.448888888888895</v>
      </c>
      <c r="N791" s="5">
        <v>0.18888888888888888</v>
      </c>
      <c r="O791" s="5">
        <v>25.896666666666665</v>
      </c>
      <c r="P791" s="5">
        <v>1.6533333333333333</v>
      </c>
      <c r="Q791" s="5">
        <v>0.01</v>
      </c>
      <c r="R791" s="5">
        <v>0.17222222222222225</v>
      </c>
      <c r="S791" s="5">
        <v>9.102222222222224</v>
      </c>
      <c r="T791" s="5">
        <v>5.5888888888888886</v>
      </c>
      <c r="U791" s="5">
        <v>0.32444444444444448</v>
      </c>
      <c r="V791" s="5">
        <v>0</v>
      </c>
      <c r="W791" s="5">
        <v>0</v>
      </c>
      <c r="X791" s="5">
        <v>100.38555555555556</v>
      </c>
      <c r="Y791" s="5">
        <v>0.48500927407850364</v>
      </c>
      <c r="Z791" s="5"/>
    </row>
    <row r="792" spans="1:26" x14ac:dyDescent="0.25">
      <c r="A792" s="3"/>
      <c r="B792" s="3" t="s">
        <v>22</v>
      </c>
      <c r="C792" s="3" t="s">
        <v>23</v>
      </c>
      <c r="D792" s="3"/>
      <c r="E792" s="3" t="s">
        <v>91</v>
      </c>
      <c r="F792" s="3" t="s">
        <v>191</v>
      </c>
      <c r="G792" s="3" t="s">
        <v>25</v>
      </c>
      <c r="H792" s="3" t="s">
        <v>48</v>
      </c>
      <c r="I792" s="3">
        <v>25</v>
      </c>
      <c r="J792" s="3">
        <v>1190</v>
      </c>
      <c r="K792" s="3">
        <v>1050</v>
      </c>
      <c r="L792" s="3">
        <v>0.1</v>
      </c>
      <c r="M792" s="5">
        <v>55.078888888888891</v>
      </c>
      <c r="N792" s="5">
        <v>0.15888888888888889</v>
      </c>
      <c r="O792" s="5">
        <v>27.446666666666665</v>
      </c>
      <c r="P792" s="5">
        <v>1.4733333333333332</v>
      </c>
      <c r="Q792" s="5">
        <v>0.01</v>
      </c>
      <c r="R792" s="5">
        <v>0.13222222222222227</v>
      </c>
      <c r="S792" s="5">
        <v>11.502222222222223</v>
      </c>
      <c r="T792" s="5">
        <v>4.3788888888888886</v>
      </c>
      <c r="U792" s="5">
        <v>0.23444444444444446</v>
      </c>
      <c r="V792" s="5">
        <v>0</v>
      </c>
      <c r="W792" s="5">
        <v>0</v>
      </c>
      <c r="X792" s="5">
        <v>100.41555555555556</v>
      </c>
      <c r="Y792" s="5">
        <v>0.60178363145892233</v>
      </c>
      <c r="Z792" s="5"/>
    </row>
    <row r="793" spans="1:26" x14ac:dyDescent="0.25">
      <c r="A793" s="3"/>
      <c r="B793" s="3" t="s">
        <v>22</v>
      </c>
      <c r="C793" s="3" t="s">
        <v>23</v>
      </c>
      <c r="D793" s="3"/>
      <c r="E793" s="3" t="s">
        <v>91</v>
      </c>
      <c r="F793" s="3" t="s">
        <v>191</v>
      </c>
      <c r="G793" s="3" t="s">
        <v>25</v>
      </c>
      <c r="H793" s="3" t="s">
        <v>49</v>
      </c>
      <c r="I793" s="3">
        <v>25</v>
      </c>
      <c r="J793" s="3">
        <v>1190</v>
      </c>
      <c r="K793" s="3">
        <v>1050</v>
      </c>
      <c r="L793" s="3">
        <v>0.1</v>
      </c>
      <c r="M793" s="5">
        <v>56.358888888888892</v>
      </c>
      <c r="N793" s="5">
        <v>0.2688888888888889</v>
      </c>
      <c r="O793" s="5">
        <v>26.156666666666666</v>
      </c>
      <c r="P793" s="5">
        <v>2.0233333333333334</v>
      </c>
      <c r="Q793" s="5">
        <v>0.01</v>
      </c>
      <c r="R793" s="5">
        <v>0.37222222222222223</v>
      </c>
      <c r="S793" s="5">
        <v>10.072222222222223</v>
      </c>
      <c r="T793" s="5">
        <v>4.7688888888888892</v>
      </c>
      <c r="U793" s="5">
        <v>0.30444444444444446</v>
      </c>
      <c r="V793" s="5">
        <v>7.0000000000000007E-2</v>
      </c>
      <c r="W793" s="5">
        <v>0</v>
      </c>
      <c r="X793" s="5">
        <v>100.40555555555555</v>
      </c>
      <c r="Y793" s="5">
        <v>0.54818186707548133</v>
      </c>
      <c r="Z793" s="5"/>
    </row>
    <row r="794" spans="1:26" x14ac:dyDescent="0.25">
      <c r="A794" s="3"/>
      <c r="B794" s="3"/>
      <c r="C794" s="3"/>
      <c r="D794" s="3"/>
      <c r="E794" s="3"/>
      <c r="F794" s="16" t="s">
        <v>27</v>
      </c>
      <c r="H794" s="16" t="s">
        <v>26</v>
      </c>
      <c r="I794" s="16"/>
      <c r="J794" s="16"/>
      <c r="K794" s="16"/>
      <c r="L794" s="16"/>
      <c r="M794" s="6">
        <v>56.8735</v>
      </c>
      <c r="N794" s="6">
        <v>9.1874999999999998E-2</v>
      </c>
      <c r="O794" s="6">
        <v>27.221375000000005</v>
      </c>
      <c r="P794" s="6">
        <v>1.171</v>
      </c>
      <c r="Q794" s="6">
        <v>2.4249999999999997E-2</v>
      </c>
      <c r="R794" s="6">
        <v>0.16337500000000002</v>
      </c>
      <c r="S794" s="6">
        <v>9.9668749999999999</v>
      </c>
      <c r="T794" s="6">
        <v>5.1168750000000003</v>
      </c>
      <c r="U794" s="6">
        <v>0.21600000000000003</v>
      </c>
      <c r="V794" s="6">
        <v>3.0624999999999999E-2</v>
      </c>
      <c r="W794" s="6">
        <v>9.6249999999999999E-3</v>
      </c>
      <c r="X794" s="6"/>
      <c r="Y794" s="6">
        <v>0.51158883144808898</v>
      </c>
      <c r="Z794" s="5"/>
    </row>
    <row r="795" spans="1:26" x14ac:dyDescent="0.25">
      <c r="A795" s="3"/>
      <c r="B795" s="3"/>
      <c r="C795" s="3"/>
      <c r="D795" s="3"/>
      <c r="E795" s="3"/>
      <c r="F795" s="25" t="s">
        <v>187</v>
      </c>
      <c r="H795" s="25" t="s">
        <v>26</v>
      </c>
      <c r="I795" s="25"/>
      <c r="J795" s="25"/>
      <c r="K795" s="25"/>
      <c r="L795" s="25"/>
      <c r="M795" s="7">
        <v>0.66796086283981715</v>
      </c>
      <c r="N795" s="7">
        <v>3.4795063278738686E-2</v>
      </c>
      <c r="O795" s="7">
        <v>0.40975147084195196</v>
      </c>
      <c r="P795" s="7">
        <v>5.0395578037306835E-2</v>
      </c>
      <c r="Q795" s="7">
        <v>1.3853828764228738E-2</v>
      </c>
      <c r="R795" s="7">
        <v>1.6707034446603628E-2</v>
      </c>
      <c r="S795" s="7">
        <v>0.36554790090649231</v>
      </c>
      <c r="T795" s="7">
        <v>0.20928957212436544</v>
      </c>
      <c r="U795" s="7">
        <v>2.9277002188455602E-2</v>
      </c>
      <c r="V795" s="7">
        <v>1.4252192813739231E-2</v>
      </c>
      <c r="W795" s="7">
        <v>1.2682242929162242E-2</v>
      </c>
      <c r="X795" s="7"/>
      <c r="Y795" s="7">
        <v>1.8426996422976457E-2</v>
      </c>
      <c r="Z795" s="5"/>
    </row>
    <row r="796" spans="1:26" x14ac:dyDescent="0.25">
      <c r="A796" s="3"/>
      <c r="B796" s="3"/>
      <c r="C796" s="3"/>
      <c r="D796" s="3"/>
      <c r="E796" s="3"/>
      <c r="F796" s="16" t="s">
        <v>27</v>
      </c>
      <c r="H796" s="16" t="s">
        <v>23</v>
      </c>
      <c r="I796" s="16"/>
      <c r="J796" s="16"/>
      <c r="K796" s="16"/>
      <c r="L796" s="16"/>
      <c r="M796" s="6">
        <v>57.008362573099419</v>
      </c>
      <c r="N796" s="6">
        <v>0.22625730994152049</v>
      </c>
      <c r="O796" s="6">
        <v>25.809824561403502</v>
      </c>
      <c r="P796" s="6">
        <v>1.9433333333333336</v>
      </c>
      <c r="Q796" s="6">
        <v>1.947368421052632E-2</v>
      </c>
      <c r="R796" s="6">
        <v>0.29853801169590644</v>
      </c>
      <c r="S796" s="6">
        <v>9.5322222222222255</v>
      </c>
      <c r="T796" s="6">
        <v>5.1725730994152066</v>
      </c>
      <c r="U796" s="6">
        <v>0.33233918128654971</v>
      </c>
      <c r="V796" s="6">
        <v>6.842105263157895E-3</v>
      </c>
      <c r="W796" s="6">
        <v>0</v>
      </c>
      <c r="X796" s="6"/>
      <c r="Y796" s="6">
        <v>0.51444222593002709</v>
      </c>
      <c r="Z796" s="5"/>
    </row>
    <row r="797" spans="1:26" x14ac:dyDescent="0.25">
      <c r="A797" s="3"/>
      <c r="B797" s="20"/>
      <c r="C797" s="20"/>
      <c r="D797" s="20"/>
      <c r="E797" s="20"/>
      <c r="F797" s="33" t="s">
        <v>187</v>
      </c>
      <c r="G797" s="4"/>
      <c r="H797" s="33" t="s">
        <v>23</v>
      </c>
      <c r="I797" s="33"/>
      <c r="J797" s="33"/>
      <c r="K797" s="33"/>
      <c r="L797" s="33"/>
      <c r="M797" s="34">
        <v>0.59480597848944317</v>
      </c>
      <c r="N797" s="34">
        <v>0.12269393289641758</v>
      </c>
      <c r="O797" s="34">
        <v>0.92903804868607698</v>
      </c>
      <c r="P797" s="34">
        <v>0.72505172229296788</v>
      </c>
      <c r="Q797" s="34">
        <v>2.3445844031281547E-2</v>
      </c>
      <c r="R797" s="34">
        <v>0.27705215165531938</v>
      </c>
      <c r="S797" s="34">
        <v>0.66589121567348453</v>
      </c>
      <c r="T797" s="34">
        <v>0.33253588822721736</v>
      </c>
      <c r="U797" s="34">
        <v>7.3603966330960377E-2</v>
      </c>
      <c r="V797" s="34">
        <v>2.0562271701926801E-2</v>
      </c>
      <c r="W797" s="34">
        <v>0</v>
      </c>
      <c r="X797" s="34"/>
      <c r="Y797" s="34">
        <v>2.9353402529684686E-2</v>
      </c>
      <c r="Z797" s="5"/>
    </row>
    <row r="798" spans="1:26" x14ac:dyDescent="0.25">
      <c r="A798" s="3"/>
      <c r="B798" s="3" t="s">
        <v>30</v>
      </c>
      <c r="C798" s="3" t="s">
        <v>26</v>
      </c>
      <c r="D798" s="3"/>
      <c r="E798" s="3"/>
      <c r="F798" s="3" t="s">
        <v>197</v>
      </c>
      <c r="G798" s="3" t="s">
        <v>25</v>
      </c>
      <c r="H798" s="3" t="s">
        <v>32</v>
      </c>
      <c r="I798" s="3">
        <v>1</v>
      </c>
      <c r="J798" s="3">
        <v>1210</v>
      </c>
      <c r="K798" s="3">
        <v>1140</v>
      </c>
      <c r="L798" s="3">
        <v>0.1</v>
      </c>
      <c r="M798" s="5">
        <v>53.643000000000001</v>
      </c>
      <c r="N798" s="5">
        <v>5.3999999999999999E-2</v>
      </c>
      <c r="O798" s="5">
        <v>27.766999999999999</v>
      </c>
      <c r="P798" s="5">
        <v>0.94</v>
      </c>
      <c r="Q798" s="5">
        <v>2.8000000000000001E-2</v>
      </c>
      <c r="R798" s="5">
        <v>0.14399999999999999</v>
      </c>
      <c r="S798" s="5">
        <v>11.305</v>
      </c>
      <c r="T798" s="5">
        <v>4.8010000000000002</v>
      </c>
      <c r="U798" s="5">
        <v>0.13200000000000001</v>
      </c>
      <c r="V798" s="5">
        <v>0</v>
      </c>
      <c r="W798" s="5">
        <v>1.2999999999999999E-2</v>
      </c>
      <c r="X798" s="5">
        <v>98.827000000000012</v>
      </c>
      <c r="Y798" s="5">
        <v>0.56104627713347277</v>
      </c>
      <c r="Z798" s="5"/>
    </row>
    <row r="799" spans="1:26" x14ac:dyDescent="0.25">
      <c r="A799" s="3"/>
      <c r="B799" s="3" t="s">
        <v>30</v>
      </c>
      <c r="C799" s="3" t="s">
        <v>26</v>
      </c>
      <c r="D799" s="3"/>
      <c r="E799" s="3"/>
      <c r="F799" s="3" t="s">
        <v>197</v>
      </c>
      <c r="G799" s="3" t="s">
        <v>25</v>
      </c>
      <c r="H799" s="3" t="s">
        <v>34</v>
      </c>
      <c r="I799" s="3">
        <v>1</v>
      </c>
      <c r="J799" s="3">
        <v>1210</v>
      </c>
      <c r="K799" s="3">
        <v>1140</v>
      </c>
      <c r="L799" s="3">
        <v>0.1</v>
      </c>
      <c r="M799" s="5">
        <v>53.417000000000002</v>
      </c>
      <c r="N799" s="5">
        <v>5.7000000000000002E-2</v>
      </c>
      <c r="O799" s="5">
        <v>27.484999999999999</v>
      </c>
      <c r="P799" s="5">
        <v>0.93100000000000005</v>
      </c>
      <c r="Q799" s="5">
        <v>0</v>
      </c>
      <c r="R799" s="5">
        <v>0.1</v>
      </c>
      <c r="S799" s="5">
        <v>11.266</v>
      </c>
      <c r="T799" s="5">
        <v>4.8689999999999998</v>
      </c>
      <c r="U799" s="5">
        <v>0.159</v>
      </c>
      <c r="V799" s="5">
        <v>1.4999999999999999E-2</v>
      </c>
      <c r="W799" s="5">
        <v>1E-3</v>
      </c>
      <c r="X799" s="5">
        <v>98.300000000000011</v>
      </c>
      <c r="Y799" s="5">
        <v>0.55590505439617854</v>
      </c>
      <c r="Z799" s="5"/>
    </row>
    <row r="800" spans="1:26" x14ac:dyDescent="0.25">
      <c r="A800" s="3"/>
      <c r="B800" s="3" t="s">
        <v>30</v>
      </c>
      <c r="C800" s="3" t="s">
        <v>26</v>
      </c>
      <c r="D800" s="3"/>
      <c r="E800" s="3"/>
      <c r="F800" s="3" t="s">
        <v>197</v>
      </c>
      <c r="G800" s="3" t="s">
        <v>25</v>
      </c>
      <c r="H800" s="3" t="s">
        <v>35</v>
      </c>
      <c r="I800" s="3">
        <v>1</v>
      </c>
      <c r="J800" s="3">
        <v>1210</v>
      </c>
      <c r="K800" s="3">
        <v>1140</v>
      </c>
      <c r="L800" s="3">
        <v>0.1</v>
      </c>
      <c r="M800" s="5">
        <v>53.012</v>
      </c>
      <c r="N800" s="5">
        <v>1.2999999999999999E-2</v>
      </c>
      <c r="O800" s="5">
        <v>27.457000000000001</v>
      </c>
      <c r="P800" s="5">
        <v>0.81599999999999995</v>
      </c>
      <c r="Q800" s="5">
        <v>0.02</v>
      </c>
      <c r="R800" s="5">
        <v>0.14299999999999999</v>
      </c>
      <c r="S800" s="5">
        <v>11.206</v>
      </c>
      <c r="T800" s="5">
        <v>4.8739999999999997</v>
      </c>
      <c r="U800" s="5">
        <v>0.13700000000000001</v>
      </c>
      <c r="V800" s="5">
        <v>1.4999999999999999E-2</v>
      </c>
      <c r="W800" s="5">
        <v>0</v>
      </c>
      <c r="X800" s="5">
        <v>97.692999999999998</v>
      </c>
      <c r="Y800" s="5">
        <v>0.55505737271232869</v>
      </c>
      <c r="Z800" s="5"/>
    </row>
    <row r="801" spans="1:26" x14ac:dyDescent="0.25">
      <c r="A801" s="3"/>
      <c r="B801" s="3" t="s">
        <v>30</v>
      </c>
      <c r="C801" s="3" t="s">
        <v>26</v>
      </c>
      <c r="D801" s="3"/>
      <c r="E801" s="3"/>
      <c r="F801" s="3" t="s">
        <v>197</v>
      </c>
      <c r="G801" s="3" t="s">
        <v>25</v>
      </c>
      <c r="H801" s="3" t="s">
        <v>36</v>
      </c>
      <c r="I801" s="3">
        <v>1</v>
      </c>
      <c r="J801" s="3">
        <v>1210</v>
      </c>
      <c r="K801" s="3">
        <v>1140</v>
      </c>
      <c r="L801" s="3">
        <v>0.1</v>
      </c>
      <c r="M801" s="5">
        <v>53.023000000000003</v>
      </c>
      <c r="N801" s="5">
        <v>5.0999999999999997E-2</v>
      </c>
      <c r="O801" s="5">
        <v>27.446000000000002</v>
      </c>
      <c r="P801" s="5">
        <v>0.94599999999999995</v>
      </c>
      <c r="Q801" s="5">
        <v>0</v>
      </c>
      <c r="R801" s="5">
        <v>0.14899999999999999</v>
      </c>
      <c r="S801" s="5">
        <v>11.302</v>
      </c>
      <c r="T801" s="5">
        <v>4.827</v>
      </c>
      <c r="U801" s="5">
        <v>0.16300000000000001</v>
      </c>
      <c r="V801" s="5">
        <v>2.5000000000000001E-2</v>
      </c>
      <c r="W801" s="5">
        <v>0</v>
      </c>
      <c r="X801" s="5">
        <v>97.932000000000002</v>
      </c>
      <c r="Y801" s="5">
        <v>0.55865281460301275</v>
      </c>
      <c r="Z801" s="5"/>
    </row>
    <row r="802" spans="1:26" x14ac:dyDescent="0.25">
      <c r="A802" s="3"/>
      <c r="B802" s="3" t="s">
        <v>30</v>
      </c>
      <c r="C802" s="3" t="s">
        <v>26</v>
      </c>
      <c r="D802" s="3"/>
      <c r="E802" s="3"/>
      <c r="F802" s="3" t="s">
        <v>197</v>
      </c>
      <c r="G802" s="3" t="s">
        <v>25</v>
      </c>
      <c r="H802" s="3" t="s">
        <v>37</v>
      </c>
      <c r="I802" s="3">
        <v>1</v>
      </c>
      <c r="J802" s="3">
        <v>1210</v>
      </c>
      <c r="K802" s="3">
        <v>1140</v>
      </c>
      <c r="L802" s="3">
        <v>0.1</v>
      </c>
      <c r="M802" s="5">
        <v>54.890999999999998</v>
      </c>
      <c r="N802" s="5">
        <v>7.4999999999999997E-2</v>
      </c>
      <c r="O802" s="5">
        <v>28.446000000000002</v>
      </c>
      <c r="P802" s="5">
        <v>1.026</v>
      </c>
      <c r="Q802" s="5">
        <v>1.0999999999999999E-2</v>
      </c>
      <c r="R802" s="5">
        <v>0.14399999999999999</v>
      </c>
      <c r="S802" s="5">
        <v>11.186</v>
      </c>
      <c r="T802" s="5">
        <v>4.806</v>
      </c>
      <c r="U802" s="5">
        <v>0.159</v>
      </c>
      <c r="V802" s="5">
        <v>4.3999999999999997E-2</v>
      </c>
      <c r="W802" s="5">
        <v>3.0000000000000001E-3</v>
      </c>
      <c r="X802" s="5">
        <v>100.791</v>
      </c>
      <c r="Y802" s="5">
        <v>0.55729239482536475</v>
      </c>
      <c r="Z802" s="5"/>
    </row>
    <row r="803" spans="1:26" x14ac:dyDescent="0.25">
      <c r="A803" s="3"/>
      <c r="B803" s="3" t="s">
        <v>30</v>
      </c>
      <c r="C803" s="3" t="s">
        <v>26</v>
      </c>
      <c r="D803" s="3"/>
      <c r="E803" s="3"/>
      <c r="F803" s="3" t="s">
        <v>197</v>
      </c>
      <c r="G803" s="3" t="s">
        <v>25</v>
      </c>
      <c r="H803" s="3" t="s">
        <v>38</v>
      </c>
      <c r="I803" s="3">
        <v>1</v>
      </c>
      <c r="J803" s="3">
        <v>1210</v>
      </c>
      <c r="K803" s="3">
        <v>1140</v>
      </c>
      <c r="L803" s="3">
        <v>0.1</v>
      </c>
      <c r="M803" s="5">
        <v>55.076000000000001</v>
      </c>
      <c r="N803" s="5">
        <v>0.10100000000000001</v>
      </c>
      <c r="O803" s="5">
        <v>28.363</v>
      </c>
      <c r="P803" s="5">
        <v>0.97399999999999998</v>
      </c>
      <c r="Q803" s="5">
        <v>0</v>
      </c>
      <c r="R803" s="5">
        <v>0.152</v>
      </c>
      <c r="S803" s="5">
        <v>11.074999999999999</v>
      </c>
      <c r="T803" s="5">
        <v>4.87</v>
      </c>
      <c r="U803" s="5">
        <v>0.16300000000000001</v>
      </c>
      <c r="V803" s="5">
        <v>0.01</v>
      </c>
      <c r="W803" s="5">
        <v>0</v>
      </c>
      <c r="X803" s="5">
        <v>100.78400000000001</v>
      </c>
      <c r="Y803" s="5">
        <v>0.55149925268192923</v>
      </c>
      <c r="Z803" s="5"/>
    </row>
    <row r="804" spans="1:26" x14ac:dyDescent="0.25">
      <c r="A804" s="3"/>
      <c r="B804" s="3" t="s">
        <v>30</v>
      </c>
      <c r="C804" s="3" t="s">
        <v>26</v>
      </c>
      <c r="D804" s="3"/>
      <c r="E804" s="3"/>
      <c r="F804" s="3" t="s">
        <v>197</v>
      </c>
      <c r="G804" s="3" t="s">
        <v>25</v>
      </c>
      <c r="H804" s="3" t="s">
        <v>39</v>
      </c>
      <c r="I804" s="3">
        <v>1</v>
      </c>
      <c r="J804" s="3">
        <v>1210</v>
      </c>
      <c r="K804" s="3">
        <v>1140</v>
      </c>
      <c r="L804" s="3">
        <v>0.1</v>
      </c>
      <c r="M804" s="5">
        <v>55.279000000000003</v>
      </c>
      <c r="N804" s="5">
        <v>8.1000000000000003E-2</v>
      </c>
      <c r="O804" s="5">
        <v>28.597999999999999</v>
      </c>
      <c r="P804" s="5">
        <v>1.0489999999999999</v>
      </c>
      <c r="Q804" s="5">
        <v>1.0999999999999999E-2</v>
      </c>
      <c r="R804" s="5">
        <v>0.125</v>
      </c>
      <c r="S804" s="5">
        <v>11.221</v>
      </c>
      <c r="T804" s="5">
        <v>4.7530000000000001</v>
      </c>
      <c r="U804" s="5">
        <v>0.122</v>
      </c>
      <c r="V804" s="5">
        <v>0.04</v>
      </c>
      <c r="W804" s="5">
        <v>0</v>
      </c>
      <c r="X804" s="5">
        <v>101.27900000000001</v>
      </c>
      <c r="Y804" s="5">
        <v>0.56197479600257605</v>
      </c>
      <c r="Z804" s="5"/>
    </row>
    <row r="805" spans="1:26" x14ac:dyDescent="0.25">
      <c r="A805" s="3"/>
      <c r="B805" s="3" t="s">
        <v>30</v>
      </c>
      <c r="C805" s="3" t="s">
        <v>26</v>
      </c>
      <c r="D805" s="3"/>
      <c r="E805" s="3"/>
      <c r="F805" s="3" t="s">
        <v>197</v>
      </c>
      <c r="G805" s="3" t="s">
        <v>25</v>
      </c>
      <c r="H805" s="3" t="s">
        <v>40</v>
      </c>
      <c r="I805" s="3">
        <v>1</v>
      </c>
      <c r="J805" s="3">
        <v>1210</v>
      </c>
      <c r="K805" s="3">
        <v>1140</v>
      </c>
      <c r="L805" s="3">
        <v>0.1</v>
      </c>
      <c r="M805" s="5">
        <v>54.954000000000001</v>
      </c>
      <c r="N805" s="5">
        <v>6.9000000000000006E-2</v>
      </c>
      <c r="O805" s="5">
        <v>28.64</v>
      </c>
      <c r="P805" s="5">
        <v>0.91900000000000004</v>
      </c>
      <c r="Q805" s="5">
        <v>2.3E-2</v>
      </c>
      <c r="R805" s="5">
        <v>0.121</v>
      </c>
      <c r="S805" s="5">
        <v>11.398999999999999</v>
      </c>
      <c r="T805" s="5">
        <v>4.6890000000000001</v>
      </c>
      <c r="U805" s="5">
        <v>0.153</v>
      </c>
      <c r="V805" s="5">
        <v>0.03</v>
      </c>
      <c r="W805" s="5">
        <v>1.4E-2</v>
      </c>
      <c r="X805" s="5">
        <v>101.011</v>
      </c>
      <c r="Y805" s="5">
        <v>0.56807007574739743</v>
      </c>
      <c r="Z805" s="5"/>
    </row>
    <row r="806" spans="1:26" x14ac:dyDescent="0.25">
      <c r="A806" s="3"/>
      <c r="B806" s="3" t="s">
        <v>30</v>
      </c>
      <c r="C806" s="3" t="s">
        <v>26</v>
      </c>
      <c r="D806" s="3"/>
      <c r="E806" s="3"/>
      <c r="F806" s="3" t="s">
        <v>197</v>
      </c>
      <c r="G806" s="3" t="s">
        <v>25</v>
      </c>
      <c r="H806" s="3" t="s">
        <v>41</v>
      </c>
      <c r="I806" s="3">
        <v>1</v>
      </c>
      <c r="J806" s="3">
        <v>1210</v>
      </c>
      <c r="K806" s="3">
        <v>1140</v>
      </c>
      <c r="L806" s="3">
        <v>0.1</v>
      </c>
      <c r="M806" s="5">
        <v>55.055999999999997</v>
      </c>
      <c r="N806" s="5">
        <v>9.8000000000000004E-2</v>
      </c>
      <c r="O806" s="5">
        <v>28.666</v>
      </c>
      <c r="P806" s="5">
        <v>0.97099999999999997</v>
      </c>
      <c r="Q806" s="5">
        <v>1.2E-2</v>
      </c>
      <c r="R806" s="5">
        <v>0.14199999999999999</v>
      </c>
      <c r="S806" s="5">
        <v>11.503</v>
      </c>
      <c r="T806" s="5">
        <v>4.6289999999999996</v>
      </c>
      <c r="U806" s="5">
        <v>0.16300000000000001</v>
      </c>
      <c r="V806" s="5">
        <v>1.4999999999999999E-2</v>
      </c>
      <c r="W806" s="5">
        <v>0</v>
      </c>
      <c r="X806" s="5">
        <v>101.255</v>
      </c>
      <c r="Y806" s="5">
        <v>0.57304350710247198</v>
      </c>
      <c r="Z806" s="5"/>
    </row>
    <row r="807" spans="1:26" x14ac:dyDescent="0.25">
      <c r="A807" s="3"/>
      <c r="B807" s="3" t="s">
        <v>30</v>
      </c>
      <c r="C807" s="3" t="s">
        <v>26</v>
      </c>
      <c r="D807" s="3"/>
      <c r="E807" s="3"/>
      <c r="F807" s="3" t="s">
        <v>197</v>
      </c>
      <c r="G807" s="3" t="s">
        <v>25</v>
      </c>
      <c r="H807" s="3" t="s">
        <v>42</v>
      </c>
      <c r="I807" s="3">
        <v>1</v>
      </c>
      <c r="J807" s="3">
        <v>1210</v>
      </c>
      <c r="K807" s="3">
        <v>1140</v>
      </c>
      <c r="L807" s="3">
        <v>0.1</v>
      </c>
      <c r="M807" s="5">
        <v>55.127000000000002</v>
      </c>
      <c r="N807" s="5">
        <v>2.3E-2</v>
      </c>
      <c r="O807" s="5">
        <v>28.510999999999999</v>
      </c>
      <c r="P807" s="5">
        <v>0.92400000000000004</v>
      </c>
      <c r="Q807" s="5">
        <v>3.0000000000000001E-3</v>
      </c>
      <c r="R807" s="5">
        <v>0.14399999999999999</v>
      </c>
      <c r="S807" s="5">
        <v>11.398</v>
      </c>
      <c r="T807" s="5">
        <v>4.7149999999999999</v>
      </c>
      <c r="U807" s="5">
        <v>0.14699999999999999</v>
      </c>
      <c r="V807" s="5">
        <v>0</v>
      </c>
      <c r="W807" s="5">
        <v>0</v>
      </c>
      <c r="X807" s="5">
        <v>100.99200000000002</v>
      </c>
      <c r="Y807" s="5">
        <v>0.56692108765478166</v>
      </c>
      <c r="Z807" s="5"/>
    </row>
    <row r="808" spans="1:26" x14ac:dyDescent="0.25">
      <c r="A808" s="3"/>
      <c r="B808" s="3" t="s">
        <v>30</v>
      </c>
      <c r="C808" s="3" t="s">
        <v>26</v>
      </c>
      <c r="D808" s="3"/>
      <c r="E808" s="3"/>
      <c r="F808" s="3" t="s">
        <v>197</v>
      </c>
      <c r="G808" s="3" t="s">
        <v>25</v>
      </c>
      <c r="H808" s="3" t="s">
        <v>43</v>
      </c>
      <c r="I808" s="3">
        <v>1</v>
      </c>
      <c r="J808" s="3">
        <v>1210</v>
      </c>
      <c r="K808" s="3">
        <v>1140</v>
      </c>
      <c r="L808" s="3">
        <v>0.1</v>
      </c>
      <c r="M808" s="5">
        <v>55.237000000000002</v>
      </c>
      <c r="N808" s="5">
        <v>9.6000000000000002E-2</v>
      </c>
      <c r="O808" s="5">
        <v>28.213000000000001</v>
      </c>
      <c r="P808" s="5">
        <v>1.014</v>
      </c>
      <c r="Q808" s="5">
        <v>8.9999999999999993E-3</v>
      </c>
      <c r="R808" s="5">
        <v>0.124</v>
      </c>
      <c r="S808" s="5">
        <v>10.946</v>
      </c>
      <c r="T808" s="5">
        <v>4.8049999999999997</v>
      </c>
      <c r="U808" s="5">
        <v>0.188</v>
      </c>
      <c r="V808" s="5">
        <v>0.02</v>
      </c>
      <c r="W808" s="5">
        <v>0</v>
      </c>
      <c r="X808" s="5">
        <v>100.65199999999999</v>
      </c>
      <c r="Y808" s="5">
        <v>0.55102581422788055</v>
      </c>
      <c r="Z808" s="5"/>
    </row>
    <row r="809" spans="1:26" x14ac:dyDescent="0.25">
      <c r="A809" s="3"/>
      <c r="B809" s="3" t="s">
        <v>30</v>
      </c>
      <c r="C809" s="3" t="s">
        <v>26</v>
      </c>
      <c r="D809" s="3"/>
      <c r="E809" s="3"/>
      <c r="F809" s="3" t="s">
        <v>197</v>
      </c>
      <c r="G809" s="3" t="s">
        <v>25</v>
      </c>
      <c r="H809" s="3" t="s">
        <v>44</v>
      </c>
      <c r="I809" s="3">
        <v>1</v>
      </c>
      <c r="J809" s="3">
        <v>1210</v>
      </c>
      <c r="K809" s="3">
        <v>1140</v>
      </c>
      <c r="L809" s="3">
        <v>0.1</v>
      </c>
      <c r="M809" s="5">
        <v>55.180999999999997</v>
      </c>
      <c r="N809" s="5">
        <v>3.2000000000000001E-2</v>
      </c>
      <c r="O809" s="5">
        <v>28.387</v>
      </c>
      <c r="P809" s="5">
        <v>0.93500000000000005</v>
      </c>
      <c r="Q809" s="5">
        <v>0</v>
      </c>
      <c r="R809" s="5">
        <v>0.126</v>
      </c>
      <c r="S809" s="5">
        <v>11.138</v>
      </c>
      <c r="T809" s="5">
        <v>4.7850000000000001</v>
      </c>
      <c r="U809" s="5">
        <v>0.16800000000000001</v>
      </c>
      <c r="V809" s="5">
        <v>0.04</v>
      </c>
      <c r="W809" s="5">
        <v>3.0000000000000001E-3</v>
      </c>
      <c r="X809" s="5">
        <v>100.79500000000002</v>
      </c>
      <c r="Y809" s="5">
        <v>0.55699012785786495</v>
      </c>
      <c r="Z809" s="5"/>
    </row>
    <row r="810" spans="1:26" x14ac:dyDescent="0.25">
      <c r="A810" s="3"/>
      <c r="B810" s="3" t="s">
        <v>30</v>
      </c>
      <c r="C810" s="3" t="s">
        <v>26</v>
      </c>
      <c r="D810" s="3"/>
      <c r="E810" s="3"/>
      <c r="F810" s="3" t="s">
        <v>197</v>
      </c>
      <c r="G810" s="3" t="s">
        <v>25</v>
      </c>
      <c r="H810" s="3" t="s">
        <v>74</v>
      </c>
      <c r="I810" s="3">
        <v>1</v>
      </c>
      <c r="J810" s="3">
        <v>1210</v>
      </c>
      <c r="K810" s="3">
        <v>1140</v>
      </c>
      <c r="L810" s="3">
        <v>0.1</v>
      </c>
      <c r="M810" s="5">
        <v>55.375</v>
      </c>
      <c r="N810" s="5">
        <v>0.04</v>
      </c>
      <c r="O810" s="5">
        <v>28.321000000000002</v>
      </c>
      <c r="P810" s="5">
        <v>1.0169999999999999</v>
      </c>
      <c r="Q810" s="5">
        <v>0</v>
      </c>
      <c r="R810" s="5">
        <v>0.21099999999999999</v>
      </c>
      <c r="S810" s="5">
        <v>11.141999999999999</v>
      </c>
      <c r="T810" s="5">
        <v>4.6539999999999999</v>
      </c>
      <c r="U810" s="5">
        <v>0.156</v>
      </c>
      <c r="V810" s="5">
        <v>2.5000000000000001E-2</v>
      </c>
      <c r="W810" s="5">
        <v>1E-3</v>
      </c>
      <c r="X810" s="5">
        <v>100.94200000000001</v>
      </c>
      <c r="Y810" s="5">
        <v>0.5641683579277792</v>
      </c>
      <c r="Z810" s="5"/>
    </row>
    <row r="811" spans="1:26" x14ac:dyDescent="0.25">
      <c r="A811" s="3"/>
      <c r="B811" s="3" t="s">
        <v>30</v>
      </c>
      <c r="C811" s="3" t="s">
        <v>26</v>
      </c>
      <c r="D811" s="3"/>
      <c r="E811" s="3"/>
      <c r="F811" s="3" t="s">
        <v>197</v>
      </c>
      <c r="G811" s="3" t="s">
        <v>25</v>
      </c>
      <c r="H811" s="3" t="s">
        <v>75</v>
      </c>
      <c r="I811" s="3">
        <v>1</v>
      </c>
      <c r="J811" s="3">
        <v>1210</v>
      </c>
      <c r="K811" s="3">
        <v>1140</v>
      </c>
      <c r="L811" s="3">
        <v>0.1</v>
      </c>
      <c r="M811" s="5">
        <v>55.454000000000001</v>
      </c>
      <c r="N811" s="5">
        <v>3.5000000000000003E-2</v>
      </c>
      <c r="O811" s="5">
        <v>28.481999999999999</v>
      </c>
      <c r="P811" s="5">
        <v>0.92</v>
      </c>
      <c r="Q811" s="5">
        <v>2E-3</v>
      </c>
      <c r="R811" s="5">
        <v>0.13400000000000001</v>
      </c>
      <c r="S811" s="5">
        <v>11.157999999999999</v>
      </c>
      <c r="T811" s="5">
        <v>4.7039999999999997</v>
      </c>
      <c r="U811" s="5">
        <v>0.154</v>
      </c>
      <c r="V811" s="5">
        <v>0</v>
      </c>
      <c r="W811" s="5">
        <v>0</v>
      </c>
      <c r="X811" s="5">
        <v>101.04299999999999</v>
      </c>
      <c r="Y811" s="5">
        <v>0.56201619614689358</v>
      </c>
      <c r="Z811" s="5"/>
    </row>
    <row r="812" spans="1:26" x14ac:dyDescent="0.25">
      <c r="A812" s="3"/>
      <c r="B812" s="3" t="s">
        <v>30</v>
      </c>
      <c r="C812" s="3" t="s">
        <v>26</v>
      </c>
      <c r="D812" s="3"/>
      <c r="E812" s="3"/>
      <c r="F812" s="3" t="s">
        <v>197</v>
      </c>
      <c r="G812" s="3" t="s">
        <v>25</v>
      </c>
      <c r="H812" s="3" t="s">
        <v>76</v>
      </c>
      <c r="I812" s="3">
        <v>1</v>
      </c>
      <c r="J812" s="3">
        <v>1210</v>
      </c>
      <c r="K812" s="3">
        <v>1140</v>
      </c>
      <c r="L812" s="3">
        <v>0.1</v>
      </c>
      <c r="M812" s="5">
        <v>55.582000000000001</v>
      </c>
      <c r="N812" s="5">
        <v>4.9000000000000002E-2</v>
      </c>
      <c r="O812" s="5">
        <v>28.821999999999999</v>
      </c>
      <c r="P812" s="5">
        <v>1.012</v>
      </c>
      <c r="Q812" s="5">
        <v>0</v>
      </c>
      <c r="R812" s="5">
        <v>0.14000000000000001</v>
      </c>
      <c r="S812" s="5">
        <v>11.289</v>
      </c>
      <c r="T812" s="5">
        <v>4.5570000000000004</v>
      </c>
      <c r="U812" s="5">
        <v>0.122</v>
      </c>
      <c r="V812" s="5">
        <v>5.0000000000000001E-3</v>
      </c>
      <c r="W812" s="5">
        <v>0</v>
      </c>
      <c r="X812" s="5">
        <v>101.578</v>
      </c>
      <c r="Y812" s="5">
        <v>0.57361597189189217</v>
      </c>
      <c r="Z812" s="5"/>
    </row>
    <row r="813" spans="1:26" x14ac:dyDescent="0.25">
      <c r="A813" s="3"/>
      <c r="B813" s="3"/>
      <c r="C813" s="3"/>
      <c r="D813" s="3"/>
      <c r="E813" s="3"/>
      <c r="F813" s="16" t="s">
        <v>27</v>
      </c>
      <c r="G813" s="16"/>
      <c r="H813" s="16" t="s">
        <v>26</v>
      </c>
      <c r="I813" s="16"/>
      <c r="J813" s="16"/>
      <c r="K813" s="16"/>
      <c r="L813" s="16"/>
      <c r="M813" s="6">
        <v>54.687133333333328</v>
      </c>
      <c r="N813" s="6">
        <v>5.8266666666666675E-2</v>
      </c>
      <c r="O813" s="6">
        <v>28.24026666666667</v>
      </c>
      <c r="P813" s="6">
        <v>0.95960000000000001</v>
      </c>
      <c r="Q813" s="6">
        <v>7.9333333333333322E-3</v>
      </c>
      <c r="R813" s="6">
        <v>0.13993333333333335</v>
      </c>
      <c r="S813" s="6">
        <v>11.235599999999998</v>
      </c>
      <c r="T813" s="6">
        <v>4.755866666666666</v>
      </c>
      <c r="U813" s="6">
        <v>0.15240000000000001</v>
      </c>
      <c r="V813" s="6">
        <v>1.8933333333333337E-2</v>
      </c>
      <c r="W813" s="6">
        <v>2.3333333333333335E-3</v>
      </c>
      <c r="X813" s="6"/>
      <c r="Y813" s="6">
        <v>0.56115194006078839</v>
      </c>
      <c r="Z813" s="5"/>
    </row>
    <row r="814" spans="1:26" x14ac:dyDescent="0.25">
      <c r="A814" s="3"/>
      <c r="B814" s="3"/>
      <c r="C814" s="3"/>
      <c r="D814" s="3"/>
      <c r="E814" s="3"/>
      <c r="F814" s="25" t="s">
        <v>187</v>
      </c>
      <c r="G814" s="25"/>
      <c r="H814" s="25" t="s">
        <v>26</v>
      </c>
      <c r="I814" s="25"/>
      <c r="J814" s="25"/>
      <c r="K814" s="25"/>
      <c r="L814" s="25"/>
      <c r="M814" s="7">
        <v>0.91147454056338684</v>
      </c>
      <c r="N814" s="7">
        <v>2.771916991816999E-2</v>
      </c>
      <c r="O814" s="7">
        <v>0.46783016861534965</v>
      </c>
      <c r="P814" s="7">
        <v>5.9061469189795317E-2</v>
      </c>
      <c r="Q814" s="7">
        <v>9.44507934373893E-3</v>
      </c>
      <c r="R814" s="7">
        <v>2.3905966579396767E-2</v>
      </c>
      <c r="S814" s="7">
        <v>0.14017733666426155</v>
      </c>
      <c r="T814" s="7">
        <v>9.5436490974489419E-2</v>
      </c>
      <c r="U814" s="7">
        <v>1.7891737917661656E-2</v>
      </c>
      <c r="V814" s="7">
        <v>1.4901901444670299E-2</v>
      </c>
      <c r="W814" s="7">
        <v>4.6547466812563139E-3</v>
      </c>
      <c r="X814" s="7"/>
      <c r="Y814" s="7">
        <v>7.0065675826822193E-3</v>
      </c>
      <c r="Z814" s="5"/>
    </row>
    <row r="815" spans="1:26" x14ac:dyDescent="0.25">
      <c r="A815" s="3"/>
      <c r="B815" s="3" t="s">
        <v>30</v>
      </c>
      <c r="C815" s="3"/>
      <c r="D815" s="3"/>
      <c r="E815" s="3"/>
      <c r="F815" s="3" t="s">
        <v>198</v>
      </c>
      <c r="G815" s="3" t="s">
        <v>25</v>
      </c>
      <c r="H815" s="3" t="s">
        <v>32</v>
      </c>
      <c r="I815" s="3">
        <v>1</v>
      </c>
      <c r="J815" s="3">
        <v>1210</v>
      </c>
      <c r="K815" s="3">
        <v>1130</v>
      </c>
      <c r="L815" s="3">
        <v>0.1</v>
      </c>
      <c r="M815" s="5">
        <v>52.802</v>
      </c>
      <c r="N815" s="5">
        <v>8.5000000000000006E-2</v>
      </c>
      <c r="O815" s="5">
        <v>26.853000000000002</v>
      </c>
      <c r="P815" s="5">
        <v>0.92400000000000004</v>
      </c>
      <c r="Q815" s="5">
        <v>0</v>
      </c>
      <c r="R815" s="5">
        <v>0.13500000000000001</v>
      </c>
      <c r="S815" s="5">
        <v>11.105</v>
      </c>
      <c r="T815" s="5">
        <v>5.0990000000000002</v>
      </c>
      <c r="U815" s="5">
        <v>0.187</v>
      </c>
      <c r="V815" s="5">
        <v>0.01</v>
      </c>
      <c r="W815" s="5">
        <v>0</v>
      </c>
      <c r="X815" s="5">
        <v>97.200000000000031</v>
      </c>
      <c r="Y815" s="5">
        <v>0.54026869092606966</v>
      </c>
      <c r="Z815" s="5"/>
    </row>
    <row r="816" spans="1:26" x14ac:dyDescent="0.25">
      <c r="A816" s="3"/>
      <c r="B816" s="3" t="s">
        <v>30</v>
      </c>
      <c r="C816" s="3"/>
      <c r="D816" s="3"/>
      <c r="E816" s="3"/>
      <c r="F816" s="3" t="s">
        <v>198</v>
      </c>
      <c r="G816" s="3" t="s">
        <v>25</v>
      </c>
      <c r="H816" s="3" t="s">
        <v>34</v>
      </c>
      <c r="I816" s="3">
        <v>1</v>
      </c>
      <c r="J816" s="3">
        <v>1210</v>
      </c>
      <c r="K816" s="3">
        <v>1130</v>
      </c>
      <c r="L816" s="3">
        <v>0.1</v>
      </c>
      <c r="M816" s="5">
        <v>53.097000000000001</v>
      </c>
      <c r="N816" s="5">
        <v>7.2999999999999995E-2</v>
      </c>
      <c r="O816" s="5">
        <v>27.038</v>
      </c>
      <c r="P816" s="5">
        <v>0.879</v>
      </c>
      <c r="Q816" s="5">
        <v>0</v>
      </c>
      <c r="R816" s="5">
        <v>0.129</v>
      </c>
      <c r="S816" s="5">
        <v>11.138</v>
      </c>
      <c r="T816" s="5">
        <v>4.806</v>
      </c>
      <c r="U816" s="5">
        <v>0.19600000000000001</v>
      </c>
      <c r="V816" s="5">
        <v>0</v>
      </c>
      <c r="W816" s="5">
        <v>1.6E-2</v>
      </c>
      <c r="X816" s="5">
        <v>97.372000000000014</v>
      </c>
      <c r="Y816" s="5">
        <v>0.55501011030309833</v>
      </c>
      <c r="Z816" s="5"/>
    </row>
    <row r="817" spans="1:26" x14ac:dyDescent="0.25">
      <c r="A817" s="3"/>
      <c r="B817" s="3" t="s">
        <v>30</v>
      </c>
      <c r="C817" s="3"/>
      <c r="D817" s="3"/>
      <c r="E817" s="3"/>
      <c r="F817" s="3" t="s">
        <v>198</v>
      </c>
      <c r="G817" s="3" t="s">
        <v>25</v>
      </c>
      <c r="H817" s="3" t="s">
        <v>35</v>
      </c>
      <c r="I817" s="3">
        <v>1</v>
      </c>
      <c r="J817" s="3">
        <v>1210</v>
      </c>
      <c r="K817" s="3">
        <v>1130</v>
      </c>
      <c r="L817" s="3">
        <v>0.1</v>
      </c>
      <c r="M817" s="5">
        <v>53.234000000000002</v>
      </c>
      <c r="N817" s="5">
        <v>0.04</v>
      </c>
      <c r="O817" s="5">
        <v>26.997</v>
      </c>
      <c r="P817" s="5">
        <v>0.92800000000000005</v>
      </c>
      <c r="Q817" s="5">
        <v>1.4999999999999999E-2</v>
      </c>
      <c r="R817" s="5">
        <v>0.123</v>
      </c>
      <c r="S817" s="5">
        <v>10.911</v>
      </c>
      <c r="T817" s="5">
        <v>5.0309999999999997</v>
      </c>
      <c r="U817" s="5">
        <v>0.17299999999999999</v>
      </c>
      <c r="V817" s="5">
        <v>4.9000000000000002E-2</v>
      </c>
      <c r="W817" s="5">
        <v>5.0000000000000001E-3</v>
      </c>
      <c r="X817" s="5">
        <v>97.506000000000014</v>
      </c>
      <c r="Y817" s="5">
        <v>0.53959107406086237</v>
      </c>
      <c r="Z817" s="5"/>
    </row>
    <row r="818" spans="1:26" x14ac:dyDescent="0.25">
      <c r="A818" s="3"/>
      <c r="B818" s="3" t="s">
        <v>30</v>
      </c>
      <c r="C818" s="3"/>
      <c r="D818" s="3"/>
      <c r="E818" s="3"/>
      <c r="F818" s="3" t="s">
        <v>198</v>
      </c>
      <c r="G818" s="3" t="s">
        <v>25</v>
      </c>
      <c r="H818" s="3" t="s">
        <v>36</v>
      </c>
      <c r="I818" s="3">
        <v>1</v>
      </c>
      <c r="J818" s="3">
        <v>1210</v>
      </c>
      <c r="K818" s="3">
        <v>1130</v>
      </c>
      <c r="L818" s="3">
        <v>0.1</v>
      </c>
      <c r="M818" s="5">
        <v>53.384999999999998</v>
      </c>
      <c r="N818" s="5">
        <v>6.9000000000000006E-2</v>
      </c>
      <c r="O818" s="5">
        <v>27.302</v>
      </c>
      <c r="P818" s="5">
        <v>1.071</v>
      </c>
      <c r="Q818" s="5">
        <v>3.1E-2</v>
      </c>
      <c r="R818" s="5">
        <v>0.14099999999999999</v>
      </c>
      <c r="S818" s="5">
        <v>11.164999999999999</v>
      </c>
      <c r="T818" s="5">
        <v>4.9630000000000001</v>
      </c>
      <c r="U818" s="5">
        <v>0.14599999999999999</v>
      </c>
      <c r="V818" s="5">
        <v>1.4999999999999999E-2</v>
      </c>
      <c r="W818" s="5">
        <v>0</v>
      </c>
      <c r="X818" s="5">
        <v>98.288000000000011</v>
      </c>
      <c r="Y818" s="5">
        <v>0.54946757054664586</v>
      </c>
      <c r="Z818" s="5"/>
    </row>
    <row r="819" spans="1:26" x14ac:dyDescent="0.25">
      <c r="A819" s="3"/>
      <c r="B819" s="3" t="s">
        <v>30</v>
      </c>
      <c r="C819" s="3"/>
      <c r="D819" s="3"/>
      <c r="E819" s="3"/>
      <c r="F819" s="3" t="s">
        <v>198</v>
      </c>
      <c r="G819" s="3" t="s">
        <v>25</v>
      </c>
      <c r="H819" s="3" t="s">
        <v>37</v>
      </c>
      <c r="I819" s="3">
        <v>1</v>
      </c>
      <c r="J819" s="3">
        <v>1210</v>
      </c>
      <c r="K819" s="3">
        <v>1130</v>
      </c>
      <c r="L819" s="3">
        <v>0.1</v>
      </c>
      <c r="M819" s="5">
        <v>53.393000000000001</v>
      </c>
      <c r="N819" s="5">
        <v>9.6000000000000002E-2</v>
      </c>
      <c r="O819" s="5">
        <v>27.472999999999999</v>
      </c>
      <c r="P819" s="5">
        <v>1</v>
      </c>
      <c r="Q819" s="5">
        <v>0</v>
      </c>
      <c r="R819" s="5">
        <v>0.157</v>
      </c>
      <c r="S819" s="5">
        <v>10.923999999999999</v>
      </c>
      <c r="T819" s="5">
        <v>4.95</v>
      </c>
      <c r="U819" s="5">
        <v>0.17</v>
      </c>
      <c r="V819" s="5">
        <v>0</v>
      </c>
      <c r="W819" s="5">
        <v>0</v>
      </c>
      <c r="X819" s="5">
        <v>98.162999999999982</v>
      </c>
      <c r="Y819" s="5">
        <v>0.54392308151002366</v>
      </c>
      <c r="Z819" s="5"/>
    </row>
    <row r="820" spans="1:26" x14ac:dyDescent="0.25">
      <c r="A820" s="3"/>
      <c r="B820" s="3" t="s">
        <v>30</v>
      </c>
      <c r="C820" s="3"/>
      <c r="D820" s="3"/>
      <c r="E820" s="3"/>
      <c r="F820" s="3" t="s">
        <v>198</v>
      </c>
      <c r="G820" s="3" t="s">
        <v>25</v>
      </c>
      <c r="H820" s="3" t="s">
        <v>38</v>
      </c>
      <c r="I820" s="3">
        <v>1</v>
      </c>
      <c r="J820" s="3">
        <v>1210</v>
      </c>
      <c r="K820" s="3">
        <v>1130</v>
      </c>
      <c r="L820" s="3">
        <v>0.1</v>
      </c>
      <c r="M820" s="5">
        <v>54.002000000000002</v>
      </c>
      <c r="N820" s="5">
        <v>0.05</v>
      </c>
      <c r="O820" s="5">
        <v>26.934999999999999</v>
      </c>
      <c r="P820" s="5">
        <v>1.036</v>
      </c>
      <c r="Q820" s="5">
        <v>0</v>
      </c>
      <c r="R820" s="5">
        <v>0.11600000000000001</v>
      </c>
      <c r="S820" s="5">
        <v>10.656000000000001</v>
      </c>
      <c r="T820" s="5">
        <v>5.1379999999999999</v>
      </c>
      <c r="U820" s="5">
        <v>0.16</v>
      </c>
      <c r="V820" s="5">
        <v>2.5000000000000001E-2</v>
      </c>
      <c r="W820" s="5">
        <v>0</v>
      </c>
      <c r="X820" s="5">
        <v>98.118000000000009</v>
      </c>
      <c r="Y820" s="5">
        <v>0.5289909392199138</v>
      </c>
      <c r="Z820" s="5"/>
    </row>
    <row r="821" spans="1:26" x14ac:dyDescent="0.25">
      <c r="A821" s="3"/>
      <c r="B821" s="3" t="s">
        <v>30</v>
      </c>
      <c r="C821" s="3"/>
      <c r="D821" s="3"/>
      <c r="E821" s="3"/>
      <c r="F821" s="3" t="s">
        <v>198</v>
      </c>
      <c r="G821" s="3" t="s">
        <v>25</v>
      </c>
      <c r="H821" s="3" t="s">
        <v>39</v>
      </c>
      <c r="I821" s="3">
        <v>1</v>
      </c>
      <c r="J821" s="3">
        <v>1210</v>
      </c>
      <c r="K821" s="3">
        <v>1130</v>
      </c>
      <c r="L821" s="3">
        <v>0.1</v>
      </c>
      <c r="M821" s="5">
        <v>53.738</v>
      </c>
      <c r="N821" s="5">
        <v>7.8E-2</v>
      </c>
      <c r="O821" s="5">
        <v>27.279</v>
      </c>
      <c r="P821" s="5">
        <v>0.89600000000000002</v>
      </c>
      <c r="Q821" s="5">
        <v>3.1E-2</v>
      </c>
      <c r="R821" s="5">
        <v>0.125</v>
      </c>
      <c r="S821" s="5">
        <v>11.032999999999999</v>
      </c>
      <c r="T821" s="5">
        <v>5.0990000000000002</v>
      </c>
      <c r="U821" s="5">
        <v>0.16</v>
      </c>
      <c r="V821" s="5">
        <v>0.01</v>
      </c>
      <c r="W821" s="5">
        <v>0</v>
      </c>
      <c r="X821" s="5">
        <v>98.449000000000012</v>
      </c>
      <c r="Y821" s="5">
        <v>0.53949940573785404</v>
      </c>
      <c r="Z821" s="5"/>
    </row>
    <row r="822" spans="1:26" x14ac:dyDescent="0.25">
      <c r="A822" s="3"/>
      <c r="B822" s="3" t="s">
        <v>30</v>
      </c>
      <c r="C822" s="3"/>
      <c r="D822" s="3"/>
      <c r="E822" s="3"/>
      <c r="F822" s="3" t="s">
        <v>198</v>
      </c>
      <c r="G822" s="3" t="s">
        <v>25</v>
      </c>
      <c r="H822" s="3" t="s">
        <v>40</v>
      </c>
      <c r="I822" s="3">
        <v>1</v>
      </c>
      <c r="J822" s="3">
        <v>1210</v>
      </c>
      <c r="K822" s="3">
        <v>1130</v>
      </c>
      <c r="L822" s="3">
        <v>0.1</v>
      </c>
      <c r="M822" s="5">
        <v>53.124000000000002</v>
      </c>
      <c r="N822" s="5">
        <v>5.2999999999999999E-2</v>
      </c>
      <c r="O822" s="5">
        <v>27.488</v>
      </c>
      <c r="P822" s="5">
        <v>1.0189999999999999</v>
      </c>
      <c r="Q822" s="5">
        <v>0</v>
      </c>
      <c r="R822" s="5">
        <v>0.13400000000000001</v>
      </c>
      <c r="S822" s="5">
        <v>11.189</v>
      </c>
      <c r="T822" s="5">
        <v>4.7939999999999996</v>
      </c>
      <c r="U822" s="5">
        <v>0.153</v>
      </c>
      <c r="V822" s="5">
        <v>0.02</v>
      </c>
      <c r="W822" s="5">
        <v>0</v>
      </c>
      <c r="X822" s="5">
        <v>97.974000000000004</v>
      </c>
      <c r="Y822" s="5">
        <v>0.55816093012938917</v>
      </c>
      <c r="Z822" s="5"/>
    </row>
    <row r="823" spans="1:26" x14ac:dyDescent="0.25">
      <c r="A823" s="3"/>
      <c r="B823" s="3" t="s">
        <v>30</v>
      </c>
      <c r="C823" s="3"/>
      <c r="D823" s="3"/>
      <c r="E823" s="3"/>
      <c r="F823" s="3" t="s">
        <v>198</v>
      </c>
      <c r="G823" s="3" t="s">
        <v>25</v>
      </c>
      <c r="H823" s="3" t="s">
        <v>41</v>
      </c>
      <c r="I823" s="3">
        <v>1</v>
      </c>
      <c r="J823" s="3">
        <v>1210</v>
      </c>
      <c r="K823" s="3">
        <v>1130</v>
      </c>
      <c r="L823" s="3">
        <v>0.1</v>
      </c>
      <c r="M823" s="5">
        <v>53.631</v>
      </c>
      <c r="N823" s="5">
        <v>1.9E-2</v>
      </c>
      <c r="O823" s="5">
        <v>27.579000000000001</v>
      </c>
      <c r="P823" s="5">
        <v>0.93100000000000005</v>
      </c>
      <c r="Q823" s="5">
        <v>3.5999999999999997E-2</v>
      </c>
      <c r="R823" s="5">
        <v>0.13700000000000001</v>
      </c>
      <c r="S823" s="5">
        <v>11.02</v>
      </c>
      <c r="T823" s="5">
        <v>4.819</v>
      </c>
      <c r="U823" s="5">
        <v>0.16700000000000001</v>
      </c>
      <c r="V823" s="5">
        <v>0</v>
      </c>
      <c r="W823" s="5">
        <v>2E-3</v>
      </c>
      <c r="X823" s="5">
        <v>98.340999999999994</v>
      </c>
      <c r="Y823" s="5">
        <v>0.55268297341534212</v>
      </c>
      <c r="Z823" s="5"/>
    </row>
    <row r="824" spans="1:26" x14ac:dyDescent="0.25">
      <c r="A824" s="3"/>
      <c r="B824" s="3" t="s">
        <v>30</v>
      </c>
      <c r="C824" s="3"/>
      <c r="D824" s="3"/>
      <c r="E824" s="3"/>
      <c r="F824" s="3" t="s">
        <v>198</v>
      </c>
      <c r="G824" s="3" t="s">
        <v>25</v>
      </c>
      <c r="H824" s="3" t="s">
        <v>42</v>
      </c>
      <c r="I824" s="3">
        <v>1</v>
      </c>
      <c r="J824" s="3">
        <v>1210</v>
      </c>
      <c r="K824" s="3">
        <v>1130</v>
      </c>
      <c r="L824" s="3">
        <v>0.1</v>
      </c>
      <c r="M824" s="5">
        <v>53.811</v>
      </c>
      <c r="N824" s="5">
        <v>3.3000000000000002E-2</v>
      </c>
      <c r="O824" s="5">
        <v>27.082999999999998</v>
      </c>
      <c r="P824" s="5">
        <v>1.034</v>
      </c>
      <c r="Q824" s="5">
        <v>0</v>
      </c>
      <c r="R824" s="5">
        <v>0.128</v>
      </c>
      <c r="S824" s="5">
        <v>10.941000000000001</v>
      </c>
      <c r="T824" s="5">
        <v>5.1550000000000002</v>
      </c>
      <c r="U824" s="5">
        <v>0.186</v>
      </c>
      <c r="V824" s="5">
        <v>0.02</v>
      </c>
      <c r="W824" s="5">
        <v>0</v>
      </c>
      <c r="X824" s="5">
        <v>98.391000000000005</v>
      </c>
      <c r="Y824" s="5">
        <v>0.53394871612177708</v>
      </c>
      <c r="Z824" s="5"/>
    </row>
    <row r="825" spans="1:26" x14ac:dyDescent="0.25">
      <c r="A825" s="3"/>
      <c r="B825" s="3" t="s">
        <v>30</v>
      </c>
      <c r="C825" s="3"/>
      <c r="D825" s="3"/>
      <c r="E825" s="3"/>
      <c r="F825" s="3" t="s">
        <v>198</v>
      </c>
      <c r="G825" s="3" t="s">
        <v>25</v>
      </c>
      <c r="H825" s="3" t="s">
        <v>43</v>
      </c>
      <c r="I825" s="3">
        <v>1</v>
      </c>
      <c r="J825" s="3">
        <v>1210</v>
      </c>
      <c r="K825" s="3">
        <v>1130</v>
      </c>
      <c r="L825" s="3">
        <v>0.1</v>
      </c>
      <c r="M825" s="5">
        <v>53.463000000000001</v>
      </c>
      <c r="N825" s="5">
        <v>5.8999999999999997E-2</v>
      </c>
      <c r="O825" s="5">
        <v>27.643000000000001</v>
      </c>
      <c r="P825" s="5">
        <v>0.92800000000000005</v>
      </c>
      <c r="Q825" s="5">
        <v>3.9E-2</v>
      </c>
      <c r="R825" s="5">
        <v>0.13600000000000001</v>
      </c>
      <c r="S825" s="5">
        <v>11.31</v>
      </c>
      <c r="T825" s="5">
        <v>4.8460000000000001</v>
      </c>
      <c r="U825" s="5">
        <v>0.126</v>
      </c>
      <c r="V825" s="5">
        <v>3.5000000000000003E-2</v>
      </c>
      <c r="W825" s="5">
        <v>1.4E-2</v>
      </c>
      <c r="X825" s="5">
        <v>98.59899999999999</v>
      </c>
      <c r="Y825" s="5">
        <v>0.55909447901540343</v>
      </c>
      <c r="Z825" s="5"/>
    </row>
    <row r="826" spans="1:26" x14ac:dyDescent="0.25">
      <c r="A826" s="3"/>
      <c r="B826" s="3" t="s">
        <v>30</v>
      </c>
      <c r="C826" s="3"/>
      <c r="D826" s="3"/>
      <c r="E826" s="3"/>
      <c r="F826" s="3" t="s">
        <v>198</v>
      </c>
      <c r="G826" s="3" t="s">
        <v>25</v>
      </c>
      <c r="H826" s="3" t="s">
        <v>44</v>
      </c>
      <c r="I826" s="3">
        <v>1</v>
      </c>
      <c r="J826" s="3">
        <v>1210</v>
      </c>
      <c r="K826" s="3">
        <v>1130</v>
      </c>
      <c r="L826" s="3">
        <v>0.1</v>
      </c>
      <c r="M826" s="5">
        <v>53.539000000000001</v>
      </c>
      <c r="N826" s="5">
        <v>8.9999999999999993E-3</v>
      </c>
      <c r="O826" s="5">
        <v>27.305</v>
      </c>
      <c r="P826" s="5">
        <v>1.012</v>
      </c>
      <c r="Q826" s="5">
        <v>2.8000000000000001E-2</v>
      </c>
      <c r="R826" s="5">
        <v>0.127</v>
      </c>
      <c r="S826" s="5">
        <v>11.207000000000001</v>
      </c>
      <c r="T826" s="5">
        <v>4.8499999999999996</v>
      </c>
      <c r="U826" s="5">
        <v>0.14799999999999999</v>
      </c>
      <c r="V826" s="5">
        <v>0.04</v>
      </c>
      <c r="W826" s="5">
        <v>1.9E-2</v>
      </c>
      <c r="X826" s="5">
        <v>98.284000000000006</v>
      </c>
      <c r="Y826" s="5">
        <v>0.5559145844757919</v>
      </c>
      <c r="Z826" s="5"/>
    </row>
    <row r="827" spans="1:26" x14ac:dyDescent="0.25">
      <c r="A827" s="3"/>
      <c r="B827" s="3" t="s">
        <v>30</v>
      </c>
      <c r="C827" s="3"/>
      <c r="D827" s="3"/>
      <c r="E827" s="3"/>
      <c r="F827" s="3" t="s">
        <v>198</v>
      </c>
      <c r="G827" s="3" t="s">
        <v>25</v>
      </c>
      <c r="H827" s="3" t="s">
        <v>74</v>
      </c>
      <c r="I827" s="3">
        <v>1</v>
      </c>
      <c r="J827" s="3">
        <v>1210</v>
      </c>
      <c r="K827" s="3">
        <v>1130</v>
      </c>
      <c r="L827" s="3">
        <v>0.1</v>
      </c>
      <c r="M827" s="5">
        <v>54.07</v>
      </c>
      <c r="N827" s="5">
        <v>7.5999999999999998E-2</v>
      </c>
      <c r="O827" s="5">
        <v>27.087</v>
      </c>
      <c r="P827" s="5">
        <v>1.018</v>
      </c>
      <c r="Q827" s="5">
        <v>2.1999999999999999E-2</v>
      </c>
      <c r="R827" s="5">
        <v>0.12</v>
      </c>
      <c r="S827" s="5">
        <v>10.79</v>
      </c>
      <c r="T827" s="5">
        <v>5.1139999999999999</v>
      </c>
      <c r="U827" s="5">
        <v>0.16700000000000001</v>
      </c>
      <c r="V827" s="5">
        <v>0.03</v>
      </c>
      <c r="W827" s="5">
        <v>4.3999999999999997E-2</v>
      </c>
      <c r="X827" s="5">
        <v>98.538000000000025</v>
      </c>
      <c r="Y827" s="5">
        <v>0.5330259323080877</v>
      </c>
      <c r="Z827" s="5"/>
    </row>
    <row r="828" spans="1:26" x14ac:dyDescent="0.25">
      <c r="A828" s="3"/>
      <c r="B828" s="3" t="s">
        <v>30</v>
      </c>
      <c r="C828" s="3"/>
      <c r="D828" s="3"/>
      <c r="E828" s="3"/>
      <c r="F828" s="3" t="s">
        <v>198</v>
      </c>
      <c r="G828" s="3" t="s">
        <v>25</v>
      </c>
      <c r="H828" s="3" t="s">
        <v>75</v>
      </c>
      <c r="I828" s="3">
        <v>1</v>
      </c>
      <c r="J828" s="3">
        <v>1210</v>
      </c>
      <c r="K828" s="3">
        <v>1130</v>
      </c>
      <c r="L828" s="3">
        <v>0.1</v>
      </c>
      <c r="M828" s="5">
        <v>53.951000000000001</v>
      </c>
      <c r="N828" s="5">
        <v>4.8000000000000001E-2</v>
      </c>
      <c r="O828" s="5">
        <v>27.175000000000001</v>
      </c>
      <c r="P828" s="5">
        <v>0.999</v>
      </c>
      <c r="Q828" s="5">
        <v>0</v>
      </c>
      <c r="R828" s="5">
        <v>0.123</v>
      </c>
      <c r="S828" s="5">
        <v>10.852</v>
      </c>
      <c r="T828" s="5">
        <v>5.13</v>
      </c>
      <c r="U828" s="5">
        <v>0.188</v>
      </c>
      <c r="V828" s="5">
        <v>0.02</v>
      </c>
      <c r="W828" s="5">
        <v>0</v>
      </c>
      <c r="X828" s="5">
        <v>98.486000000000004</v>
      </c>
      <c r="Y828" s="5">
        <v>0.5330353654771629</v>
      </c>
      <c r="Z828" s="5"/>
    </row>
    <row r="829" spans="1:26" x14ac:dyDescent="0.25">
      <c r="A829" s="3"/>
      <c r="B829" s="3" t="s">
        <v>30</v>
      </c>
      <c r="C829" s="3"/>
      <c r="D829" s="3"/>
      <c r="E829" s="3"/>
      <c r="F829" s="3" t="s">
        <v>198</v>
      </c>
      <c r="G829" s="3" t="s">
        <v>25</v>
      </c>
      <c r="H829" s="3" t="s">
        <v>76</v>
      </c>
      <c r="I829" s="3">
        <v>1</v>
      </c>
      <c r="J829" s="3">
        <v>1210</v>
      </c>
      <c r="K829" s="3">
        <v>1130</v>
      </c>
      <c r="L829" s="3">
        <v>0.1</v>
      </c>
      <c r="M829" s="5">
        <v>54.167000000000002</v>
      </c>
      <c r="N829" s="5">
        <v>5.8000000000000003E-2</v>
      </c>
      <c r="O829" s="5">
        <v>27.245000000000001</v>
      </c>
      <c r="P829" s="5">
        <v>1.0369999999999999</v>
      </c>
      <c r="Q829" s="5">
        <v>1.4999999999999999E-2</v>
      </c>
      <c r="R829" s="5">
        <v>0.11799999999999999</v>
      </c>
      <c r="S829" s="5">
        <v>10.848000000000001</v>
      </c>
      <c r="T829" s="5">
        <v>5.0780000000000003</v>
      </c>
      <c r="U829" s="5">
        <v>0.19</v>
      </c>
      <c r="V829" s="5">
        <v>0.04</v>
      </c>
      <c r="W829" s="5">
        <v>0</v>
      </c>
      <c r="X829" s="5">
        <v>98.796000000000006</v>
      </c>
      <c r="Y829" s="5">
        <v>0.53535582514130331</v>
      </c>
      <c r="Z829" s="5"/>
    </row>
    <row r="830" spans="1:26" x14ac:dyDescent="0.25">
      <c r="A830" s="3"/>
      <c r="B830" s="3"/>
      <c r="C830" s="3"/>
      <c r="D830" s="3"/>
      <c r="E830" s="3"/>
      <c r="F830" s="16" t="s">
        <v>27</v>
      </c>
      <c r="G830" s="16"/>
      <c r="H830" s="16" t="s">
        <v>26</v>
      </c>
      <c r="I830" s="16"/>
      <c r="J830" s="16"/>
      <c r="K830" s="16"/>
      <c r="L830" s="16"/>
      <c r="M830" s="6">
        <v>53.560466666666677</v>
      </c>
      <c r="N830" s="6">
        <v>5.6400000000000006E-2</v>
      </c>
      <c r="O830" s="6">
        <v>27.232133333333341</v>
      </c>
      <c r="P830" s="6">
        <v>0.98080000000000023</v>
      </c>
      <c r="Q830" s="6">
        <v>1.4466666666666664E-2</v>
      </c>
      <c r="R830" s="6">
        <v>0.12993333333333335</v>
      </c>
      <c r="S830" s="6">
        <v>11.005933333333335</v>
      </c>
      <c r="T830" s="6">
        <v>4.9914666666666667</v>
      </c>
      <c r="U830" s="6">
        <v>0.1678</v>
      </c>
      <c r="V830" s="6">
        <v>2.0933333333333335E-2</v>
      </c>
      <c r="W830" s="6">
        <v>6.6666666666666662E-3</v>
      </c>
      <c r="X830" s="6"/>
      <c r="Y830" s="6">
        <v>0.54386464522591493</v>
      </c>
      <c r="Z830" s="5"/>
    </row>
    <row r="831" spans="1:26" x14ac:dyDescent="0.25">
      <c r="A831" s="3"/>
      <c r="B831" s="3"/>
      <c r="C831" s="3"/>
      <c r="D831" s="3"/>
      <c r="E831" s="3"/>
      <c r="F831" s="25" t="s">
        <v>187</v>
      </c>
      <c r="G831" s="25"/>
      <c r="H831" s="25" t="s">
        <v>26</v>
      </c>
      <c r="I831" s="25"/>
      <c r="J831" s="25"/>
      <c r="K831" s="25"/>
      <c r="L831" s="25"/>
      <c r="M831" s="7">
        <v>0.39912276426230192</v>
      </c>
      <c r="N831" s="7">
        <v>2.4298148077579882E-2</v>
      </c>
      <c r="O831" s="7">
        <v>0.23855812908467605</v>
      </c>
      <c r="P831" s="7">
        <v>6.0074001983268191E-2</v>
      </c>
      <c r="Q831" s="7">
        <v>1.5394185668003112E-2</v>
      </c>
      <c r="R831" s="7">
        <v>1.0532037292177119E-2</v>
      </c>
      <c r="S831" s="7">
        <v>0.18078142551026591</v>
      </c>
      <c r="T831" s="7">
        <v>0.13665329783625357</v>
      </c>
      <c r="U831" s="7">
        <v>1.9611221277625848E-2</v>
      </c>
      <c r="V831" s="7">
        <v>1.559059545580818E-2</v>
      </c>
      <c r="W831" s="7">
        <v>1.2280452915488247E-2</v>
      </c>
      <c r="X831" s="7"/>
      <c r="Y831" s="7">
        <v>1.0322882130792993E-2</v>
      </c>
      <c r="Z831" s="5"/>
    </row>
    <row r="832" spans="1:26" x14ac:dyDescent="0.25">
      <c r="A832" s="3"/>
      <c r="B832" s="3" t="s">
        <v>30</v>
      </c>
      <c r="C832" s="3"/>
      <c r="D832" s="3"/>
      <c r="E832" s="3"/>
      <c r="F832" s="3" t="s">
        <v>199</v>
      </c>
      <c r="G832" s="3" t="s">
        <v>25</v>
      </c>
      <c r="H832" s="3" t="s">
        <v>32</v>
      </c>
      <c r="I832" s="3">
        <v>1</v>
      </c>
      <c r="J832" s="3">
        <v>1210</v>
      </c>
      <c r="K832" s="3">
        <v>1120</v>
      </c>
      <c r="L832" s="3">
        <v>0.1</v>
      </c>
      <c r="M832" s="5">
        <v>55.384999999999998</v>
      </c>
      <c r="N832" s="5">
        <v>4.9000000000000002E-2</v>
      </c>
      <c r="O832" s="5">
        <v>28.331</v>
      </c>
      <c r="P832" s="5">
        <v>0.81499999999999995</v>
      </c>
      <c r="Q832" s="5">
        <v>4.2000000000000003E-2</v>
      </c>
      <c r="R832" s="5">
        <v>0.14199999999999999</v>
      </c>
      <c r="S832" s="5">
        <v>10.853999999999999</v>
      </c>
      <c r="T832" s="5">
        <v>4.9320000000000004</v>
      </c>
      <c r="U832" s="5">
        <v>0.157</v>
      </c>
      <c r="V832" s="5">
        <v>2.5000000000000001E-2</v>
      </c>
      <c r="W832" s="5">
        <v>0</v>
      </c>
      <c r="X832" s="5">
        <v>100.732</v>
      </c>
      <c r="Y832" s="5">
        <v>0.54363310591267633</v>
      </c>
      <c r="Z832" s="5"/>
    </row>
    <row r="833" spans="1:26" x14ac:dyDescent="0.25">
      <c r="A833" s="3"/>
      <c r="B833" s="3" t="s">
        <v>30</v>
      </c>
      <c r="C833" s="3"/>
      <c r="D833" s="3"/>
      <c r="E833" s="3"/>
      <c r="F833" s="3" t="s">
        <v>199</v>
      </c>
      <c r="G833" s="3" t="s">
        <v>25</v>
      </c>
      <c r="H833" s="3" t="s">
        <v>34</v>
      </c>
      <c r="I833" s="3">
        <v>1</v>
      </c>
      <c r="J833" s="3">
        <v>1210</v>
      </c>
      <c r="K833" s="3">
        <v>1120</v>
      </c>
      <c r="L833" s="3">
        <v>0.1</v>
      </c>
      <c r="M833" s="5">
        <v>56.243000000000002</v>
      </c>
      <c r="N833" s="5">
        <v>3.5999999999999997E-2</v>
      </c>
      <c r="O833" s="5">
        <v>28.437000000000001</v>
      </c>
      <c r="P833" s="5">
        <v>0.72299999999999998</v>
      </c>
      <c r="Q833" s="5">
        <v>0</v>
      </c>
      <c r="R833" s="5">
        <v>0.154</v>
      </c>
      <c r="S833" s="5">
        <v>10.926</v>
      </c>
      <c r="T833" s="5">
        <v>4.7320000000000002</v>
      </c>
      <c r="U833" s="5">
        <v>0.13900000000000001</v>
      </c>
      <c r="V833" s="5">
        <v>0</v>
      </c>
      <c r="W833" s="5">
        <v>0</v>
      </c>
      <c r="X833" s="5">
        <v>101.39</v>
      </c>
      <c r="Y833" s="5">
        <v>0.55590808991403984</v>
      </c>
      <c r="Z833" s="5"/>
    </row>
    <row r="834" spans="1:26" x14ac:dyDescent="0.25">
      <c r="A834" s="3"/>
      <c r="B834" s="3" t="s">
        <v>30</v>
      </c>
      <c r="C834" s="3"/>
      <c r="D834" s="3"/>
      <c r="E834" s="3"/>
      <c r="F834" s="3" t="s">
        <v>199</v>
      </c>
      <c r="G834" s="3" t="s">
        <v>25</v>
      </c>
      <c r="H834" s="3" t="s">
        <v>35</v>
      </c>
      <c r="I834" s="3">
        <v>1</v>
      </c>
      <c r="J834" s="3">
        <v>1210</v>
      </c>
      <c r="K834" s="3">
        <v>1120</v>
      </c>
      <c r="L834" s="3">
        <v>0.1</v>
      </c>
      <c r="M834" s="5">
        <v>55.865000000000002</v>
      </c>
      <c r="N834" s="5">
        <v>0.06</v>
      </c>
      <c r="O834" s="5">
        <v>29.052</v>
      </c>
      <c r="P834" s="5">
        <v>0.80900000000000005</v>
      </c>
      <c r="Q834" s="5">
        <v>2.3E-2</v>
      </c>
      <c r="R834" s="5">
        <v>0.13200000000000001</v>
      </c>
      <c r="S834" s="5">
        <v>11.166</v>
      </c>
      <c r="T834" s="5">
        <v>4.7309999999999999</v>
      </c>
      <c r="U834" s="5">
        <v>0.14199999999999999</v>
      </c>
      <c r="V834" s="5">
        <v>1.4999999999999999E-2</v>
      </c>
      <c r="W834" s="5">
        <v>7.0000000000000001E-3</v>
      </c>
      <c r="X834" s="5">
        <v>102.002</v>
      </c>
      <c r="Y834" s="5">
        <v>0.56121578171625452</v>
      </c>
      <c r="Z834" s="5"/>
    </row>
    <row r="835" spans="1:26" x14ac:dyDescent="0.25">
      <c r="A835" s="3"/>
      <c r="B835" s="3" t="s">
        <v>30</v>
      </c>
      <c r="C835" s="3"/>
      <c r="D835" s="3"/>
      <c r="E835" s="3"/>
      <c r="F835" s="3" t="s">
        <v>199</v>
      </c>
      <c r="G835" s="3" t="s">
        <v>25</v>
      </c>
      <c r="H835" s="3" t="s">
        <v>36</v>
      </c>
      <c r="I835" s="3">
        <v>1</v>
      </c>
      <c r="J835" s="3">
        <v>1210</v>
      </c>
      <c r="K835" s="3">
        <v>1120</v>
      </c>
      <c r="L835" s="3">
        <v>0.1</v>
      </c>
      <c r="M835" s="5">
        <v>55.917999999999999</v>
      </c>
      <c r="N835" s="5">
        <v>4.5999999999999999E-2</v>
      </c>
      <c r="O835" s="5">
        <v>28.788</v>
      </c>
      <c r="P835" s="5">
        <v>0.88800000000000001</v>
      </c>
      <c r="Q835" s="5">
        <v>0</v>
      </c>
      <c r="R835" s="5">
        <v>0.129</v>
      </c>
      <c r="S835" s="5">
        <v>11.118</v>
      </c>
      <c r="T835" s="5">
        <v>4.7329999999999997</v>
      </c>
      <c r="U835" s="5">
        <v>0.16200000000000001</v>
      </c>
      <c r="V835" s="5">
        <v>5.0000000000000001E-3</v>
      </c>
      <c r="W835" s="5">
        <v>1.0999999999999999E-2</v>
      </c>
      <c r="X835" s="5">
        <v>101.798</v>
      </c>
      <c r="Y835" s="5">
        <v>0.55938151196808006</v>
      </c>
      <c r="Z835" s="5"/>
    </row>
    <row r="836" spans="1:26" x14ac:dyDescent="0.25">
      <c r="A836" s="3"/>
      <c r="B836" s="3" t="s">
        <v>30</v>
      </c>
      <c r="C836" s="3"/>
      <c r="D836" s="3"/>
      <c r="E836" s="3"/>
      <c r="F836" s="3" t="s">
        <v>199</v>
      </c>
      <c r="G836" s="3" t="s">
        <v>25</v>
      </c>
      <c r="H836" s="3" t="s">
        <v>37</v>
      </c>
      <c r="I836" s="3">
        <v>1</v>
      </c>
      <c r="J836" s="3">
        <v>1210</v>
      </c>
      <c r="K836" s="3">
        <v>1120</v>
      </c>
      <c r="L836" s="3">
        <v>0.1</v>
      </c>
      <c r="M836" s="5">
        <v>56.180999999999997</v>
      </c>
      <c r="N836" s="5">
        <v>8.5000000000000006E-2</v>
      </c>
      <c r="O836" s="5">
        <v>28.84</v>
      </c>
      <c r="P836" s="5">
        <v>0.755</v>
      </c>
      <c r="Q836" s="5">
        <v>0</v>
      </c>
      <c r="R836" s="5">
        <v>0.123</v>
      </c>
      <c r="S836" s="5">
        <v>10.835000000000001</v>
      </c>
      <c r="T836" s="5">
        <v>4.7720000000000002</v>
      </c>
      <c r="U836" s="5">
        <v>0.16600000000000001</v>
      </c>
      <c r="V836" s="5">
        <v>0</v>
      </c>
      <c r="W836" s="5">
        <v>0</v>
      </c>
      <c r="X836" s="5">
        <v>101.75699999999999</v>
      </c>
      <c r="Y836" s="5">
        <v>0.55089882671216717</v>
      </c>
      <c r="Z836" s="5"/>
    </row>
    <row r="837" spans="1:26" x14ac:dyDescent="0.25">
      <c r="A837" s="3"/>
      <c r="B837" s="3" t="s">
        <v>30</v>
      </c>
      <c r="C837" s="3"/>
      <c r="D837" s="3"/>
      <c r="E837" s="3"/>
      <c r="F837" s="3" t="s">
        <v>199</v>
      </c>
      <c r="G837" s="3" t="s">
        <v>25</v>
      </c>
      <c r="H837" s="3" t="s">
        <v>38</v>
      </c>
      <c r="I837" s="3">
        <v>1</v>
      </c>
      <c r="J837" s="3">
        <v>1210</v>
      </c>
      <c r="K837" s="3">
        <v>1120</v>
      </c>
      <c r="L837" s="3">
        <v>0.1</v>
      </c>
      <c r="M837" s="5">
        <v>55.543999999999997</v>
      </c>
      <c r="N837" s="5">
        <v>2.8000000000000001E-2</v>
      </c>
      <c r="O837" s="5">
        <v>28.68</v>
      </c>
      <c r="P837" s="5">
        <v>0.81100000000000005</v>
      </c>
      <c r="Q837" s="5">
        <v>2E-3</v>
      </c>
      <c r="R837" s="5">
        <v>0.13400000000000001</v>
      </c>
      <c r="S837" s="5">
        <v>11.109</v>
      </c>
      <c r="T837" s="5">
        <v>4.7309999999999999</v>
      </c>
      <c r="U837" s="5">
        <v>0.14599999999999999</v>
      </c>
      <c r="V837" s="5">
        <v>5.0000000000000001E-3</v>
      </c>
      <c r="W837" s="5">
        <v>4.0000000000000001E-3</v>
      </c>
      <c r="X837" s="5">
        <v>101.19399999999999</v>
      </c>
      <c r="Y837" s="5">
        <v>0.55982071167382574</v>
      </c>
      <c r="Z837" s="5"/>
    </row>
    <row r="838" spans="1:26" x14ac:dyDescent="0.25">
      <c r="A838" s="3"/>
      <c r="B838" s="3" t="s">
        <v>30</v>
      </c>
      <c r="C838" s="3"/>
      <c r="D838" s="3"/>
      <c r="E838" s="3"/>
      <c r="F838" s="3" t="s">
        <v>199</v>
      </c>
      <c r="G838" s="3" t="s">
        <v>25</v>
      </c>
      <c r="H838" s="3" t="s">
        <v>39</v>
      </c>
      <c r="I838" s="3">
        <v>1</v>
      </c>
      <c r="J838" s="3">
        <v>1210</v>
      </c>
      <c r="K838" s="3">
        <v>1120</v>
      </c>
      <c r="L838" s="3">
        <v>0.1</v>
      </c>
      <c r="M838" s="5">
        <v>56.030999999999999</v>
      </c>
      <c r="N838" s="5">
        <v>0</v>
      </c>
      <c r="O838" s="5">
        <v>28.544</v>
      </c>
      <c r="P838" s="5">
        <v>0.83799999999999997</v>
      </c>
      <c r="Q838" s="5">
        <v>3.3000000000000002E-2</v>
      </c>
      <c r="R838" s="5">
        <v>0.14199999999999999</v>
      </c>
      <c r="S838" s="5">
        <v>10.834</v>
      </c>
      <c r="T838" s="5">
        <v>4.7960000000000003</v>
      </c>
      <c r="U838" s="5">
        <v>0.154</v>
      </c>
      <c r="V838" s="5">
        <v>0.01</v>
      </c>
      <c r="W838" s="5">
        <v>4.0000000000000001E-3</v>
      </c>
      <c r="X838" s="5">
        <v>101.38600000000001</v>
      </c>
      <c r="Y838" s="5">
        <v>0.55006093520418931</v>
      </c>
      <c r="Z838" s="5"/>
    </row>
    <row r="839" spans="1:26" x14ac:dyDescent="0.25">
      <c r="A839" s="3"/>
      <c r="B839" s="3" t="s">
        <v>30</v>
      </c>
      <c r="C839" s="3"/>
      <c r="D839" s="3"/>
      <c r="E839" s="3"/>
      <c r="F839" s="3" t="s">
        <v>199</v>
      </c>
      <c r="G839" s="3" t="s">
        <v>25</v>
      </c>
      <c r="H839" s="3" t="s">
        <v>40</v>
      </c>
      <c r="I839" s="3">
        <v>1</v>
      </c>
      <c r="J839" s="3">
        <v>1210</v>
      </c>
      <c r="K839" s="3">
        <v>1120</v>
      </c>
      <c r="L839" s="3">
        <v>0.1</v>
      </c>
      <c r="M839" s="5">
        <v>56.192</v>
      </c>
      <c r="N839" s="5">
        <v>6.4000000000000001E-2</v>
      </c>
      <c r="O839" s="5">
        <v>28.05</v>
      </c>
      <c r="P839" s="5">
        <v>0.93</v>
      </c>
      <c r="Q839" s="5">
        <v>1.2E-2</v>
      </c>
      <c r="R839" s="5">
        <v>0.152</v>
      </c>
      <c r="S839" s="5">
        <v>10.497999999999999</v>
      </c>
      <c r="T839" s="5">
        <v>5.024</v>
      </c>
      <c r="U839" s="5">
        <v>0.17299999999999999</v>
      </c>
      <c r="V839" s="5">
        <v>0.04</v>
      </c>
      <c r="W839" s="5">
        <v>0</v>
      </c>
      <c r="X839" s="5">
        <v>101.13500000000002</v>
      </c>
      <c r="Y839" s="5">
        <v>0.53033054997989204</v>
      </c>
      <c r="Z839" s="5"/>
    </row>
    <row r="840" spans="1:26" x14ac:dyDescent="0.25">
      <c r="A840" s="3"/>
      <c r="B840" s="3" t="s">
        <v>30</v>
      </c>
      <c r="C840" s="3"/>
      <c r="D840" s="3"/>
      <c r="E840" s="3"/>
      <c r="F840" s="3" t="s">
        <v>199</v>
      </c>
      <c r="G840" s="3" t="s">
        <v>25</v>
      </c>
      <c r="H840" s="3" t="s">
        <v>41</v>
      </c>
      <c r="I840" s="3">
        <v>1</v>
      </c>
      <c r="J840" s="3">
        <v>1210</v>
      </c>
      <c r="K840" s="3">
        <v>1120</v>
      </c>
      <c r="L840" s="3">
        <v>0.1</v>
      </c>
      <c r="M840" s="5">
        <v>56.097000000000001</v>
      </c>
      <c r="N840" s="5">
        <v>4.4999999999999998E-2</v>
      </c>
      <c r="O840" s="5">
        <v>28.346</v>
      </c>
      <c r="P840" s="5">
        <v>0.8</v>
      </c>
      <c r="Q840" s="5">
        <v>3.0000000000000001E-3</v>
      </c>
      <c r="R840" s="5">
        <v>0.13300000000000001</v>
      </c>
      <c r="S840" s="5">
        <v>10.792999999999999</v>
      </c>
      <c r="T840" s="5">
        <v>4.8760000000000003</v>
      </c>
      <c r="U840" s="5">
        <v>0.183</v>
      </c>
      <c r="V840" s="5">
        <v>0.04</v>
      </c>
      <c r="W840" s="5">
        <v>3.9E-2</v>
      </c>
      <c r="X840" s="5">
        <v>101.355</v>
      </c>
      <c r="Y840" s="5">
        <v>0.54415853386092961</v>
      </c>
      <c r="Z840" s="5"/>
    </row>
    <row r="841" spans="1:26" x14ac:dyDescent="0.25">
      <c r="A841" s="3"/>
      <c r="B841" s="3" t="s">
        <v>30</v>
      </c>
      <c r="C841" s="3"/>
      <c r="D841" s="3"/>
      <c r="E841" s="3"/>
      <c r="F841" s="3" t="s">
        <v>199</v>
      </c>
      <c r="G841" s="3" t="s">
        <v>25</v>
      </c>
      <c r="H841" s="3" t="s">
        <v>42</v>
      </c>
      <c r="I841" s="3">
        <v>1</v>
      </c>
      <c r="J841" s="3">
        <v>1210</v>
      </c>
      <c r="K841" s="3">
        <v>1120</v>
      </c>
      <c r="L841" s="3">
        <v>0.1</v>
      </c>
      <c r="M841" s="5">
        <v>56.177999999999997</v>
      </c>
      <c r="N841" s="5">
        <v>5.1999999999999998E-2</v>
      </c>
      <c r="O841" s="5">
        <v>29.134</v>
      </c>
      <c r="P841" s="5">
        <v>0.84799999999999998</v>
      </c>
      <c r="Q841" s="5">
        <v>4.2000000000000003E-2</v>
      </c>
      <c r="R841" s="5">
        <v>0.113</v>
      </c>
      <c r="S841" s="5">
        <v>11.269</v>
      </c>
      <c r="T841" s="5">
        <v>4.7039999999999997</v>
      </c>
      <c r="U841" s="5">
        <v>0.16400000000000001</v>
      </c>
      <c r="V841" s="5">
        <v>3.5000000000000003E-2</v>
      </c>
      <c r="W841" s="5">
        <v>2.5999999999999999E-2</v>
      </c>
      <c r="X841" s="5">
        <v>102.565</v>
      </c>
      <c r="Y841" s="5">
        <v>0.56411489530586223</v>
      </c>
      <c r="Z841" s="5"/>
    </row>
    <row r="842" spans="1:26" x14ac:dyDescent="0.25">
      <c r="A842" s="3"/>
      <c r="B842" s="3" t="s">
        <v>30</v>
      </c>
      <c r="C842" s="3"/>
      <c r="D842" s="3"/>
      <c r="E842" s="3"/>
      <c r="F842" s="3" t="s">
        <v>199</v>
      </c>
      <c r="G842" s="3" t="s">
        <v>25</v>
      </c>
      <c r="H842" s="3" t="s">
        <v>43</v>
      </c>
      <c r="I842" s="3">
        <v>1</v>
      </c>
      <c r="J842" s="3">
        <v>1210</v>
      </c>
      <c r="K842" s="3">
        <v>1120</v>
      </c>
      <c r="L842" s="3">
        <v>0.1</v>
      </c>
      <c r="M842" s="5">
        <v>56.423999999999999</v>
      </c>
      <c r="N842" s="5">
        <v>2.1999999999999999E-2</v>
      </c>
      <c r="O842" s="5">
        <v>28.452000000000002</v>
      </c>
      <c r="P842" s="5">
        <v>0.83</v>
      </c>
      <c r="Q842" s="5">
        <v>5.6000000000000001E-2</v>
      </c>
      <c r="R842" s="5">
        <v>0.161</v>
      </c>
      <c r="S842" s="5">
        <v>10.808</v>
      </c>
      <c r="T842" s="5">
        <v>4.851</v>
      </c>
      <c r="U842" s="5">
        <v>0.193</v>
      </c>
      <c r="V842" s="5">
        <v>2.5000000000000001E-2</v>
      </c>
      <c r="W842" s="5">
        <v>8.0000000000000002E-3</v>
      </c>
      <c r="X842" s="5">
        <v>101.82999999999998</v>
      </c>
      <c r="Y842" s="5">
        <v>0.54541891731458259</v>
      </c>
      <c r="Z842" s="5"/>
    </row>
    <row r="843" spans="1:26" x14ac:dyDescent="0.25">
      <c r="A843" s="3"/>
      <c r="B843" s="3" t="s">
        <v>30</v>
      </c>
      <c r="C843" s="3"/>
      <c r="D843" s="3"/>
      <c r="E843" s="3"/>
      <c r="F843" s="3" t="s">
        <v>199</v>
      </c>
      <c r="G843" s="3" t="s">
        <v>25</v>
      </c>
      <c r="H843" s="3" t="s">
        <v>44</v>
      </c>
      <c r="I843" s="3">
        <v>1</v>
      </c>
      <c r="J843" s="3">
        <v>1210</v>
      </c>
      <c r="K843" s="3">
        <v>1120</v>
      </c>
      <c r="L843" s="3">
        <v>0.1</v>
      </c>
      <c r="M843" s="5">
        <v>56.338999999999999</v>
      </c>
      <c r="N843" s="5">
        <v>0.08</v>
      </c>
      <c r="O843" s="5">
        <v>28.515000000000001</v>
      </c>
      <c r="P843" s="5">
        <v>0.83599999999999997</v>
      </c>
      <c r="Q843" s="5">
        <v>3.6999999999999998E-2</v>
      </c>
      <c r="R843" s="5">
        <v>0.13600000000000001</v>
      </c>
      <c r="S843" s="5">
        <v>10.814</v>
      </c>
      <c r="T843" s="5">
        <v>4.7560000000000002</v>
      </c>
      <c r="U843" s="5">
        <v>0.192</v>
      </c>
      <c r="V843" s="5">
        <v>0.02</v>
      </c>
      <c r="W843" s="5">
        <v>2.4E-2</v>
      </c>
      <c r="X843" s="5">
        <v>101.749</v>
      </c>
      <c r="Y843" s="5">
        <v>0.55036265160204401</v>
      </c>
      <c r="Z843" s="5"/>
    </row>
    <row r="844" spans="1:26" x14ac:dyDescent="0.25">
      <c r="A844" s="3"/>
      <c r="B844" s="3" t="s">
        <v>30</v>
      </c>
      <c r="C844" s="3"/>
      <c r="D844" s="3"/>
      <c r="E844" s="3"/>
      <c r="F844" s="3" t="s">
        <v>199</v>
      </c>
      <c r="G844" s="3" t="s">
        <v>25</v>
      </c>
      <c r="H844" s="3" t="s">
        <v>74</v>
      </c>
      <c r="I844" s="3">
        <v>1</v>
      </c>
      <c r="J844" s="3">
        <v>1210</v>
      </c>
      <c r="K844" s="3">
        <v>1120</v>
      </c>
      <c r="L844" s="3">
        <v>0.1</v>
      </c>
      <c r="M844" s="5">
        <v>57.25</v>
      </c>
      <c r="N844" s="5">
        <v>3.1E-2</v>
      </c>
      <c r="O844" s="5">
        <v>28.408000000000001</v>
      </c>
      <c r="P844" s="5">
        <v>0.85299999999999998</v>
      </c>
      <c r="Q844" s="5">
        <v>0</v>
      </c>
      <c r="R844" s="5">
        <v>0.152</v>
      </c>
      <c r="S844" s="5">
        <v>10.489000000000001</v>
      </c>
      <c r="T844" s="5">
        <v>4.9400000000000004</v>
      </c>
      <c r="U844" s="5">
        <v>0.17199999999999999</v>
      </c>
      <c r="V844" s="5">
        <v>8.4000000000000005E-2</v>
      </c>
      <c r="W844" s="5">
        <v>0</v>
      </c>
      <c r="X844" s="5">
        <v>102.37899999999999</v>
      </c>
      <c r="Y844" s="5">
        <v>0.53425333998547953</v>
      </c>
      <c r="Z844" s="5"/>
    </row>
    <row r="845" spans="1:26" x14ac:dyDescent="0.25">
      <c r="A845" s="3"/>
      <c r="B845" s="3" t="s">
        <v>30</v>
      </c>
      <c r="C845" s="3"/>
      <c r="D845" s="3"/>
      <c r="E845" s="3"/>
      <c r="F845" s="3" t="s">
        <v>199</v>
      </c>
      <c r="G845" s="3" t="s">
        <v>25</v>
      </c>
      <c r="H845" s="3" t="s">
        <v>75</v>
      </c>
      <c r="I845" s="3">
        <v>1</v>
      </c>
      <c r="J845" s="3">
        <v>1210</v>
      </c>
      <c r="K845" s="3">
        <v>1120</v>
      </c>
      <c r="L845" s="3">
        <v>0.1</v>
      </c>
      <c r="M845" s="5">
        <v>56.198999999999998</v>
      </c>
      <c r="N845" s="5">
        <v>6.7000000000000004E-2</v>
      </c>
      <c r="O845" s="5">
        <v>28.577999999999999</v>
      </c>
      <c r="P845" s="5">
        <v>0.83599999999999997</v>
      </c>
      <c r="Q845" s="5">
        <v>4.8000000000000001E-2</v>
      </c>
      <c r="R845" s="5">
        <v>0.125</v>
      </c>
      <c r="S845" s="5">
        <v>10.705</v>
      </c>
      <c r="T845" s="5">
        <v>4.8639999999999999</v>
      </c>
      <c r="U845" s="5">
        <v>0.17599999999999999</v>
      </c>
      <c r="V845" s="5">
        <v>0.05</v>
      </c>
      <c r="W845" s="5">
        <v>0</v>
      </c>
      <c r="X845" s="5">
        <v>101.648</v>
      </c>
      <c r="Y845" s="5">
        <v>0.54295331106718658</v>
      </c>
      <c r="Z845" s="5"/>
    </row>
    <row r="846" spans="1:26" x14ac:dyDescent="0.25">
      <c r="A846" s="3"/>
      <c r="B846" s="3" t="s">
        <v>30</v>
      </c>
      <c r="C846" s="3"/>
      <c r="D846" s="3"/>
      <c r="E846" s="3"/>
      <c r="F846" s="3" t="s">
        <v>199</v>
      </c>
      <c r="G846" s="3" t="s">
        <v>25</v>
      </c>
      <c r="H846" s="3" t="s">
        <v>76</v>
      </c>
      <c r="I846" s="3">
        <v>1</v>
      </c>
      <c r="J846" s="3">
        <v>1210</v>
      </c>
      <c r="K846" s="3">
        <v>1120</v>
      </c>
      <c r="L846" s="3">
        <v>0.1</v>
      </c>
      <c r="M846" s="5">
        <v>56.576000000000001</v>
      </c>
      <c r="N846" s="5">
        <v>4.5999999999999999E-2</v>
      </c>
      <c r="O846" s="5">
        <v>28.529</v>
      </c>
      <c r="P846" s="5">
        <v>0.90800000000000003</v>
      </c>
      <c r="Q846" s="5">
        <v>0</v>
      </c>
      <c r="R846" s="5">
        <v>0.121</v>
      </c>
      <c r="S846" s="5">
        <v>10.664</v>
      </c>
      <c r="T846" s="5">
        <v>4.5289999999999999</v>
      </c>
      <c r="U846" s="5">
        <v>0.19</v>
      </c>
      <c r="V846" s="5">
        <v>4.4999999999999998E-2</v>
      </c>
      <c r="W846" s="5">
        <v>0</v>
      </c>
      <c r="X846" s="5">
        <v>101.60799999999999</v>
      </c>
      <c r="Y846" s="5">
        <v>0.55874259697322126</v>
      </c>
      <c r="Z846" s="5"/>
    </row>
    <row r="847" spans="1:26" x14ac:dyDescent="0.25">
      <c r="A847" s="3"/>
      <c r="B847" s="3" t="s">
        <v>30</v>
      </c>
      <c r="C847" s="3"/>
      <c r="D847" s="3"/>
      <c r="E847" s="3"/>
      <c r="F847" s="3" t="s">
        <v>199</v>
      </c>
      <c r="G847" s="3" t="s">
        <v>25</v>
      </c>
      <c r="H847" s="3" t="s">
        <v>97</v>
      </c>
      <c r="I847" s="3">
        <v>1</v>
      </c>
      <c r="J847" s="3">
        <v>1210</v>
      </c>
      <c r="K847" s="3">
        <v>1120</v>
      </c>
      <c r="L847" s="3">
        <v>0.1</v>
      </c>
      <c r="M847" s="5">
        <v>56.814</v>
      </c>
      <c r="N847" s="5">
        <v>5.6000000000000001E-2</v>
      </c>
      <c r="O847" s="5">
        <v>28.256</v>
      </c>
      <c r="P847" s="5">
        <v>0.85199999999999998</v>
      </c>
      <c r="Q847" s="5">
        <v>0</v>
      </c>
      <c r="R847" s="5">
        <v>0.151</v>
      </c>
      <c r="S847" s="5">
        <v>10.516</v>
      </c>
      <c r="T847" s="5">
        <v>5.1609999999999996</v>
      </c>
      <c r="U847" s="5">
        <v>0.16400000000000001</v>
      </c>
      <c r="V847" s="5">
        <v>0.01</v>
      </c>
      <c r="W847" s="5">
        <v>8.9999999999999993E-3</v>
      </c>
      <c r="X847" s="5">
        <v>101.98900000000002</v>
      </c>
      <c r="Y847" s="5">
        <v>0.52447845109171076</v>
      </c>
      <c r="Z847" s="5"/>
    </row>
    <row r="848" spans="1:26" x14ac:dyDescent="0.25">
      <c r="A848" s="3"/>
      <c r="B848" s="3" t="s">
        <v>30</v>
      </c>
      <c r="C848" s="3"/>
      <c r="D848" s="3"/>
      <c r="E848" s="3"/>
      <c r="F848" s="3" t="s">
        <v>199</v>
      </c>
      <c r="G848" s="3" t="s">
        <v>25</v>
      </c>
      <c r="H848" s="3" t="s">
        <v>45</v>
      </c>
      <c r="I848" s="3">
        <v>1</v>
      </c>
      <c r="J848" s="3">
        <v>1210</v>
      </c>
      <c r="K848" s="3">
        <v>1120</v>
      </c>
      <c r="L848" s="3">
        <v>0.1</v>
      </c>
      <c r="M848" s="5">
        <v>57.363999999999997</v>
      </c>
      <c r="N848" s="5">
        <v>9.0999999999999998E-2</v>
      </c>
      <c r="O848" s="5">
        <v>28.126999999999999</v>
      </c>
      <c r="P848" s="5">
        <v>0.81200000000000006</v>
      </c>
      <c r="Q848" s="5">
        <v>2.5999999999999999E-2</v>
      </c>
      <c r="R848" s="5">
        <v>0.13200000000000001</v>
      </c>
      <c r="S848" s="5">
        <v>10.237</v>
      </c>
      <c r="T848" s="5">
        <v>5.1790000000000003</v>
      </c>
      <c r="U848" s="5">
        <v>0.19600000000000001</v>
      </c>
      <c r="V848" s="5">
        <v>2.5000000000000001E-2</v>
      </c>
      <c r="W848" s="5">
        <v>0</v>
      </c>
      <c r="X848" s="5">
        <v>102.18899999999999</v>
      </c>
      <c r="Y848" s="5">
        <v>0.51592404887687926</v>
      </c>
      <c r="Z848" s="5"/>
    </row>
    <row r="849" spans="1:26" x14ac:dyDescent="0.25">
      <c r="A849" s="3"/>
      <c r="B849" s="3" t="s">
        <v>30</v>
      </c>
      <c r="C849" s="3"/>
      <c r="D849" s="3"/>
      <c r="E849" s="3"/>
      <c r="F849" s="3" t="s">
        <v>199</v>
      </c>
      <c r="G849" s="3" t="s">
        <v>25</v>
      </c>
      <c r="H849" s="3" t="s">
        <v>46</v>
      </c>
      <c r="I849" s="3">
        <v>1</v>
      </c>
      <c r="J849" s="3">
        <v>1210</v>
      </c>
      <c r="K849" s="3">
        <v>1120</v>
      </c>
      <c r="L849" s="3">
        <v>0.1</v>
      </c>
      <c r="M849" s="5">
        <v>56.034999999999997</v>
      </c>
      <c r="N849" s="5">
        <v>4.9000000000000002E-2</v>
      </c>
      <c r="O849" s="5">
        <v>28.466000000000001</v>
      </c>
      <c r="P849" s="5">
        <v>0.68400000000000005</v>
      </c>
      <c r="Q849" s="5">
        <v>3.1E-2</v>
      </c>
      <c r="R849" s="5">
        <v>0.13800000000000001</v>
      </c>
      <c r="S849" s="5">
        <v>10.885</v>
      </c>
      <c r="T849" s="5">
        <v>4.9880000000000004</v>
      </c>
      <c r="U849" s="5">
        <v>0.17499999999999999</v>
      </c>
      <c r="V849" s="5">
        <v>0</v>
      </c>
      <c r="W849" s="5">
        <v>0</v>
      </c>
      <c r="X849" s="5">
        <v>101.45100000000001</v>
      </c>
      <c r="Y849" s="5">
        <v>0.54101907314032116</v>
      </c>
      <c r="Z849" s="5"/>
    </row>
    <row r="850" spans="1:26" x14ac:dyDescent="0.25">
      <c r="A850" s="3"/>
      <c r="B850" s="3"/>
      <c r="C850" s="3"/>
      <c r="D850" s="3"/>
      <c r="E850" s="3"/>
      <c r="F850" s="16" t="s">
        <v>27</v>
      </c>
      <c r="G850" s="16"/>
      <c r="H850" s="16" t="s">
        <v>26</v>
      </c>
      <c r="I850" s="16"/>
      <c r="J850" s="16"/>
      <c r="K850" s="16"/>
      <c r="L850" s="16"/>
      <c r="M850" s="6">
        <v>56.257499999999993</v>
      </c>
      <c r="N850" s="6">
        <v>5.03888888888889E-2</v>
      </c>
      <c r="O850" s="6">
        <v>28.529611111111105</v>
      </c>
      <c r="P850" s="6">
        <v>0.82377777777777772</v>
      </c>
      <c r="Q850" s="6">
        <v>1.9722222222222221E-2</v>
      </c>
      <c r="R850" s="6">
        <v>0.13722222222222219</v>
      </c>
      <c r="S850" s="6">
        <v>10.806666666666665</v>
      </c>
      <c r="T850" s="6">
        <v>4.8499444444444437</v>
      </c>
      <c r="U850" s="6">
        <v>0.16911111111111113</v>
      </c>
      <c r="V850" s="6">
        <v>2.4111111111111111E-2</v>
      </c>
      <c r="W850" s="6">
        <v>7.3333333333333341E-3</v>
      </c>
      <c r="X850" s="6"/>
      <c r="Y850" s="6">
        <v>0.54625974068329675</v>
      </c>
      <c r="Z850" s="5"/>
    </row>
    <row r="851" spans="1:26" x14ac:dyDescent="0.25">
      <c r="A851" s="3"/>
      <c r="B851" s="3"/>
      <c r="C851" s="3"/>
      <c r="D851" s="3"/>
      <c r="E851" s="3"/>
      <c r="F851" s="25" t="s">
        <v>187</v>
      </c>
      <c r="G851" s="25"/>
      <c r="H851" s="25" t="s">
        <v>26</v>
      </c>
      <c r="I851" s="25"/>
      <c r="J851" s="25"/>
      <c r="K851" s="25"/>
      <c r="L851" s="25"/>
      <c r="M851" s="7">
        <v>0.50533719086426687</v>
      </c>
      <c r="N851" s="7">
        <v>2.2767724546949135E-2</v>
      </c>
      <c r="O851" s="7">
        <v>0.28699685156889349</v>
      </c>
      <c r="P851" s="7">
        <v>5.9835613589189256E-2</v>
      </c>
      <c r="Q851" s="7">
        <v>1.9922808553353988E-2</v>
      </c>
      <c r="R851" s="7">
        <v>1.300025138017386E-2</v>
      </c>
      <c r="S851" s="7">
        <v>0.26474182762479692</v>
      </c>
      <c r="T851" s="7">
        <v>0.16593885203405229</v>
      </c>
      <c r="U851" s="7">
        <v>1.7516005752348983E-2</v>
      </c>
      <c r="V851" s="7">
        <v>2.2085099818360071E-2</v>
      </c>
      <c r="W851" s="7">
        <v>1.1251143732710805E-2</v>
      </c>
      <c r="X851" s="7"/>
      <c r="Y851" s="7">
        <v>1.3379696716947607E-2</v>
      </c>
      <c r="Z851" s="5"/>
    </row>
    <row r="852" spans="1:26" x14ac:dyDescent="0.25">
      <c r="A852" s="3"/>
      <c r="B852" s="3" t="s">
        <v>30</v>
      </c>
      <c r="C852" s="3"/>
      <c r="D852" s="3"/>
      <c r="E852" s="3"/>
      <c r="F852" s="3" t="s">
        <v>200</v>
      </c>
      <c r="G852" s="3" t="s">
        <v>25</v>
      </c>
      <c r="H852" s="3" t="s">
        <v>32</v>
      </c>
      <c r="I852" s="3">
        <v>1</v>
      </c>
      <c r="J852" s="3">
        <v>1210</v>
      </c>
      <c r="K852" s="3">
        <v>1100</v>
      </c>
      <c r="L852" s="3">
        <v>0.1</v>
      </c>
      <c r="M852" s="5">
        <v>56.683999999999997</v>
      </c>
      <c r="N852" s="5">
        <v>3.4000000000000002E-2</v>
      </c>
      <c r="O852" s="5">
        <v>28.236999999999998</v>
      </c>
      <c r="P852" s="5">
        <v>0.76400000000000001</v>
      </c>
      <c r="Q852" s="5">
        <v>0</v>
      </c>
      <c r="R852" s="5">
        <v>0.14599999999999999</v>
      </c>
      <c r="S852" s="5">
        <v>10.526</v>
      </c>
      <c r="T852" s="5">
        <v>4.8090000000000002</v>
      </c>
      <c r="U852" s="5">
        <v>0.156</v>
      </c>
      <c r="V852" s="5">
        <v>0.01</v>
      </c>
      <c r="W852" s="5">
        <v>5.0000000000000001E-3</v>
      </c>
      <c r="X852" s="5">
        <v>101.371</v>
      </c>
      <c r="Y852" s="5">
        <v>0.54218869777598233</v>
      </c>
      <c r="Z852" s="5"/>
    </row>
    <row r="853" spans="1:26" x14ac:dyDescent="0.25">
      <c r="A853" s="3"/>
      <c r="B853" s="3" t="s">
        <v>30</v>
      </c>
      <c r="C853" s="3"/>
      <c r="D853" s="3"/>
      <c r="E853" s="3"/>
      <c r="F853" s="3" t="s">
        <v>200</v>
      </c>
      <c r="G853" s="3" t="s">
        <v>25</v>
      </c>
      <c r="H853" s="3" t="s">
        <v>34</v>
      </c>
      <c r="I853" s="3">
        <v>1</v>
      </c>
      <c r="J853" s="3">
        <v>1210</v>
      </c>
      <c r="K853" s="3">
        <v>1100</v>
      </c>
      <c r="L853" s="3">
        <v>0.1</v>
      </c>
      <c r="M853" s="5">
        <v>56.363</v>
      </c>
      <c r="N853" s="5">
        <v>6.6000000000000003E-2</v>
      </c>
      <c r="O853" s="5">
        <v>28.606999999999999</v>
      </c>
      <c r="P853" s="5">
        <v>0.71899999999999997</v>
      </c>
      <c r="Q853" s="5">
        <v>0</v>
      </c>
      <c r="R853" s="5">
        <v>0.159</v>
      </c>
      <c r="S853" s="5">
        <v>10.882</v>
      </c>
      <c r="T853" s="5">
        <v>4.5359999999999996</v>
      </c>
      <c r="U853" s="5">
        <v>0.16</v>
      </c>
      <c r="V853" s="5">
        <v>1.4999999999999999E-2</v>
      </c>
      <c r="W853" s="5">
        <v>0</v>
      </c>
      <c r="X853" s="5">
        <v>101.50700000000001</v>
      </c>
      <c r="Y853" s="5">
        <v>0.56439980613022622</v>
      </c>
      <c r="Z853" s="5"/>
    </row>
    <row r="854" spans="1:26" x14ac:dyDescent="0.25">
      <c r="A854" s="3"/>
      <c r="B854" s="3" t="s">
        <v>30</v>
      </c>
      <c r="C854" s="3"/>
      <c r="D854" s="3"/>
      <c r="E854" s="3"/>
      <c r="F854" s="3" t="s">
        <v>200</v>
      </c>
      <c r="G854" s="3" t="s">
        <v>25</v>
      </c>
      <c r="H854" s="3" t="s">
        <v>35</v>
      </c>
      <c r="I854" s="3">
        <v>1</v>
      </c>
      <c r="J854" s="3">
        <v>1210</v>
      </c>
      <c r="K854" s="3">
        <v>1100</v>
      </c>
      <c r="L854" s="3">
        <v>0.1</v>
      </c>
      <c r="M854" s="5">
        <v>56.79</v>
      </c>
      <c r="N854" s="5">
        <v>2.1000000000000001E-2</v>
      </c>
      <c r="O854" s="5">
        <v>28.454999999999998</v>
      </c>
      <c r="P854" s="5">
        <v>0.73099999999999998</v>
      </c>
      <c r="Q854" s="5">
        <v>0</v>
      </c>
      <c r="R854" s="5">
        <v>0.17499999999999999</v>
      </c>
      <c r="S854" s="5">
        <v>10.69</v>
      </c>
      <c r="T854" s="5">
        <v>4.6669999999999998</v>
      </c>
      <c r="U854" s="5">
        <v>0.154</v>
      </c>
      <c r="V854" s="5">
        <v>2.5000000000000001E-2</v>
      </c>
      <c r="W854" s="5">
        <v>2.9000000000000001E-2</v>
      </c>
      <c r="X854" s="5">
        <v>101.73699999999998</v>
      </c>
      <c r="Y854" s="5">
        <v>0.55335368007928398</v>
      </c>
      <c r="Z854" s="5"/>
    </row>
    <row r="855" spans="1:26" x14ac:dyDescent="0.25">
      <c r="A855" s="3"/>
      <c r="B855" s="3" t="s">
        <v>30</v>
      </c>
      <c r="C855" s="3"/>
      <c r="D855" s="3"/>
      <c r="E855" s="3"/>
      <c r="F855" s="3" t="s">
        <v>200</v>
      </c>
      <c r="G855" s="3" t="s">
        <v>25</v>
      </c>
      <c r="H855" s="3" t="s">
        <v>36</v>
      </c>
      <c r="I855" s="3">
        <v>1</v>
      </c>
      <c r="J855" s="3">
        <v>1210</v>
      </c>
      <c r="K855" s="3">
        <v>1100</v>
      </c>
      <c r="L855" s="3">
        <v>0.1</v>
      </c>
      <c r="M855" s="5">
        <v>55.94</v>
      </c>
      <c r="N855" s="5">
        <v>2.8000000000000001E-2</v>
      </c>
      <c r="O855" s="5">
        <v>28.718</v>
      </c>
      <c r="P855" s="5">
        <v>0.74</v>
      </c>
      <c r="Q855" s="5">
        <v>0.04</v>
      </c>
      <c r="R855" s="5">
        <v>0.124</v>
      </c>
      <c r="S855" s="5">
        <v>11.042999999999999</v>
      </c>
      <c r="T855" s="5">
        <v>4.5019999999999998</v>
      </c>
      <c r="U855" s="5">
        <v>0.128</v>
      </c>
      <c r="V855" s="5">
        <v>1.4999999999999999E-2</v>
      </c>
      <c r="W855" s="5">
        <v>1E-3</v>
      </c>
      <c r="X855" s="5">
        <v>101.27899999999998</v>
      </c>
      <c r="Y855" s="5">
        <v>0.57093275643059327</v>
      </c>
      <c r="Z855" s="5"/>
    </row>
    <row r="856" spans="1:26" x14ac:dyDescent="0.25">
      <c r="A856" s="3"/>
      <c r="B856" s="3" t="s">
        <v>30</v>
      </c>
      <c r="C856" s="3"/>
      <c r="D856" s="3"/>
      <c r="E856" s="3"/>
      <c r="F856" s="3" t="s">
        <v>200</v>
      </c>
      <c r="G856" s="3" t="s">
        <v>25</v>
      </c>
      <c r="H856" s="3" t="s">
        <v>37</v>
      </c>
      <c r="I856" s="3">
        <v>1</v>
      </c>
      <c r="J856" s="3">
        <v>1210</v>
      </c>
      <c r="K856" s="3">
        <v>1100</v>
      </c>
      <c r="L856" s="3">
        <v>0.1</v>
      </c>
      <c r="M856" s="5">
        <v>56.276000000000003</v>
      </c>
      <c r="N856" s="5">
        <v>6.6000000000000003E-2</v>
      </c>
      <c r="O856" s="5">
        <v>28.623999999999999</v>
      </c>
      <c r="P856" s="5">
        <v>0.69499999999999995</v>
      </c>
      <c r="Q856" s="5">
        <v>0</v>
      </c>
      <c r="R856" s="5">
        <v>0.10199999999999999</v>
      </c>
      <c r="S856" s="5">
        <v>10.914</v>
      </c>
      <c r="T856" s="5">
        <v>4.63</v>
      </c>
      <c r="U856" s="5">
        <v>0.14499999999999999</v>
      </c>
      <c r="V856" s="5">
        <v>0.03</v>
      </c>
      <c r="W856" s="5">
        <v>7.0000000000000001E-3</v>
      </c>
      <c r="X856" s="5">
        <v>101.489</v>
      </c>
      <c r="Y856" s="5">
        <v>0.56070165158584384</v>
      </c>
      <c r="Z856" s="5"/>
    </row>
    <row r="857" spans="1:26" x14ac:dyDescent="0.25">
      <c r="A857" s="3"/>
      <c r="B857" s="3" t="s">
        <v>30</v>
      </c>
      <c r="C857" s="3"/>
      <c r="D857" s="3"/>
      <c r="E857" s="3"/>
      <c r="F857" s="3" t="s">
        <v>200</v>
      </c>
      <c r="G857" s="3" t="s">
        <v>25</v>
      </c>
      <c r="H857" s="3" t="s">
        <v>38</v>
      </c>
      <c r="I857" s="3">
        <v>1</v>
      </c>
      <c r="J857" s="3">
        <v>1210</v>
      </c>
      <c r="K857" s="3">
        <v>1100</v>
      </c>
      <c r="L857" s="3">
        <v>0.1</v>
      </c>
      <c r="M857" s="5">
        <v>55.826000000000001</v>
      </c>
      <c r="N857" s="5">
        <v>9.6000000000000002E-2</v>
      </c>
      <c r="O857" s="5">
        <v>29.052</v>
      </c>
      <c r="P857" s="5">
        <v>0.73299999999999998</v>
      </c>
      <c r="Q857" s="5">
        <v>1.2E-2</v>
      </c>
      <c r="R857" s="5">
        <v>0.128</v>
      </c>
      <c r="S857" s="5">
        <v>11.353</v>
      </c>
      <c r="T857" s="5">
        <v>4.5389999999999997</v>
      </c>
      <c r="U857" s="5">
        <v>0.17499999999999999</v>
      </c>
      <c r="V857" s="5">
        <v>0</v>
      </c>
      <c r="W857" s="5">
        <v>0</v>
      </c>
      <c r="X857" s="5">
        <v>101.91399999999999</v>
      </c>
      <c r="Y857" s="5">
        <v>0.57411025637555568</v>
      </c>
      <c r="Z857" s="5"/>
    </row>
    <row r="858" spans="1:26" x14ac:dyDescent="0.25">
      <c r="A858" s="3"/>
      <c r="B858" s="3" t="s">
        <v>30</v>
      </c>
      <c r="C858" s="3"/>
      <c r="D858" s="3"/>
      <c r="E858" s="3"/>
      <c r="F858" s="3" t="s">
        <v>200</v>
      </c>
      <c r="G858" s="3" t="s">
        <v>25</v>
      </c>
      <c r="H858" s="3" t="s">
        <v>39</v>
      </c>
      <c r="I858" s="3">
        <v>1</v>
      </c>
      <c r="J858" s="3">
        <v>1210</v>
      </c>
      <c r="K858" s="3">
        <v>1100</v>
      </c>
      <c r="L858" s="3">
        <v>0.1</v>
      </c>
      <c r="M858" s="5">
        <v>56.485999999999997</v>
      </c>
      <c r="N858" s="5">
        <v>2.7E-2</v>
      </c>
      <c r="O858" s="5">
        <v>28.568000000000001</v>
      </c>
      <c r="P858" s="5">
        <v>0.748</v>
      </c>
      <c r="Q858" s="5">
        <v>8.9999999999999993E-3</v>
      </c>
      <c r="R858" s="5">
        <v>0.112</v>
      </c>
      <c r="S858" s="5">
        <v>10.544</v>
      </c>
      <c r="T858" s="5">
        <v>4.718</v>
      </c>
      <c r="U858" s="5">
        <v>0.156</v>
      </c>
      <c r="V858" s="5">
        <v>0</v>
      </c>
      <c r="W858" s="5">
        <v>3.7999999999999999E-2</v>
      </c>
      <c r="X858" s="5">
        <v>101.40600000000001</v>
      </c>
      <c r="Y858" s="5">
        <v>0.54725027897113343</v>
      </c>
      <c r="Z858" s="5"/>
    </row>
    <row r="859" spans="1:26" x14ac:dyDescent="0.25">
      <c r="A859" s="3"/>
      <c r="B859" s="3" t="s">
        <v>30</v>
      </c>
      <c r="C859" s="3"/>
      <c r="D859" s="3"/>
      <c r="E859" s="3"/>
      <c r="F859" s="3" t="s">
        <v>200</v>
      </c>
      <c r="G859" s="3" t="s">
        <v>25</v>
      </c>
      <c r="H859" s="3" t="s">
        <v>40</v>
      </c>
      <c r="I859" s="3">
        <v>1</v>
      </c>
      <c r="J859" s="3">
        <v>1210</v>
      </c>
      <c r="K859" s="3">
        <v>1100</v>
      </c>
      <c r="L859" s="3">
        <v>0.1</v>
      </c>
      <c r="M859" s="5">
        <v>56.238999999999997</v>
      </c>
      <c r="N859" s="5">
        <v>6.7000000000000004E-2</v>
      </c>
      <c r="O859" s="5">
        <v>28.25</v>
      </c>
      <c r="P859" s="5">
        <v>0.747</v>
      </c>
      <c r="Q859" s="5">
        <v>4.2000000000000003E-2</v>
      </c>
      <c r="R859" s="5">
        <v>0.129</v>
      </c>
      <c r="S859" s="5">
        <v>10.664999999999999</v>
      </c>
      <c r="T859" s="5">
        <v>4.2480000000000002</v>
      </c>
      <c r="U859" s="5">
        <v>0.16600000000000001</v>
      </c>
      <c r="V859" s="5">
        <v>5.0000000000000001E-3</v>
      </c>
      <c r="W859" s="5">
        <v>0</v>
      </c>
      <c r="X859" s="5">
        <v>100.55800000000001</v>
      </c>
      <c r="Y859" s="5">
        <v>0.57494346257452456</v>
      </c>
      <c r="Z859" s="5"/>
    </row>
    <row r="860" spans="1:26" x14ac:dyDescent="0.25">
      <c r="A860" s="3"/>
      <c r="B860" s="3" t="s">
        <v>30</v>
      </c>
      <c r="C860" s="3"/>
      <c r="D860" s="3"/>
      <c r="E860" s="3"/>
      <c r="F860" s="3" t="s">
        <v>200</v>
      </c>
      <c r="G860" s="3" t="s">
        <v>25</v>
      </c>
      <c r="H860" s="3" t="s">
        <v>41</v>
      </c>
      <c r="I860" s="3">
        <v>1</v>
      </c>
      <c r="J860" s="3">
        <v>1210</v>
      </c>
      <c r="K860" s="3">
        <v>1100</v>
      </c>
      <c r="L860" s="3">
        <v>0.1</v>
      </c>
      <c r="M860" s="5">
        <v>57.323999999999998</v>
      </c>
      <c r="N860" s="5">
        <v>3.6999999999999998E-2</v>
      </c>
      <c r="O860" s="5">
        <v>27.948</v>
      </c>
      <c r="P860" s="5">
        <v>0.84799999999999998</v>
      </c>
      <c r="Q860" s="5">
        <v>0</v>
      </c>
      <c r="R860" s="5">
        <v>0.13500000000000001</v>
      </c>
      <c r="S860" s="5">
        <v>10.228</v>
      </c>
      <c r="T860" s="5">
        <v>4.9560000000000004</v>
      </c>
      <c r="U860" s="5">
        <v>0.187</v>
      </c>
      <c r="V860" s="5">
        <v>2.5000000000000001E-2</v>
      </c>
      <c r="W860" s="5">
        <v>3.6999999999999998E-2</v>
      </c>
      <c r="X860" s="5">
        <v>101.72500000000001</v>
      </c>
      <c r="Y860" s="5">
        <v>0.52670551960151657</v>
      </c>
      <c r="Z860" s="5"/>
    </row>
    <row r="861" spans="1:26" x14ac:dyDescent="0.25">
      <c r="A861" s="3"/>
      <c r="B861" s="3" t="s">
        <v>30</v>
      </c>
      <c r="C861" s="3"/>
      <c r="D861" s="3"/>
      <c r="E861" s="3"/>
      <c r="F861" s="3" t="s">
        <v>200</v>
      </c>
      <c r="G861" s="3" t="s">
        <v>25</v>
      </c>
      <c r="H861" s="3" t="s">
        <v>42</v>
      </c>
      <c r="I861" s="3">
        <v>1</v>
      </c>
      <c r="J861" s="3">
        <v>1210</v>
      </c>
      <c r="K861" s="3">
        <v>1100</v>
      </c>
      <c r="L861" s="3">
        <v>0.1</v>
      </c>
      <c r="M861" s="5">
        <v>56.924999999999997</v>
      </c>
      <c r="N861" s="5">
        <v>7.3999999999999996E-2</v>
      </c>
      <c r="O861" s="5">
        <v>28.253</v>
      </c>
      <c r="P861" s="5">
        <v>0.94499999999999995</v>
      </c>
      <c r="Q861" s="5">
        <v>3.6999999999999998E-2</v>
      </c>
      <c r="R861" s="5">
        <v>0.114</v>
      </c>
      <c r="S861" s="5">
        <v>10.404999999999999</v>
      </c>
      <c r="T861" s="5">
        <v>4.8970000000000002</v>
      </c>
      <c r="U861" s="5">
        <v>0.161</v>
      </c>
      <c r="V861" s="5">
        <v>0.01</v>
      </c>
      <c r="W861" s="5">
        <v>4.0000000000000001E-3</v>
      </c>
      <c r="X861" s="5">
        <v>101.82500000000002</v>
      </c>
      <c r="Y861" s="5">
        <v>0.53473875734254772</v>
      </c>
      <c r="Z861" s="5"/>
    </row>
    <row r="862" spans="1:26" x14ac:dyDescent="0.25">
      <c r="A862" s="3"/>
      <c r="B862" s="3" t="s">
        <v>30</v>
      </c>
      <c r="C862" s="3"/>
      <c r="D862" s="3"/>
      <c r="E862" s="3"/>
      <c r="F862" s="3" t="s">
        <v>200</v>
      </c>
      <c r="G862" s="3" t="s">
        <v>25</v>
      </c>
      <c r="H862" s="3" t="s">
        <v>43</v>
      </c>
      <c r="I862" s="3">
        <v>1</v>
      </c>
      <c r="J862" s="3">
        <v>1210</v>
      </c>
      <c r="K862" s="3">
        <v>1100</v>
      </c>
      <c r="L862" s="3">
        <v>0.1</v>
      </c>
      <c r="M862" s="5">
        <v>57.26</v>
      </c>
      <c r="N862" s="5">
        <v>8.5000000000000006E-2</v>
      </c>
      <c r="O862" s="5">
        <v>28.024999999999999</v>
      </c>
      <c r="P862" s="5">
        <v>0.91800000000000004</v>
      </c>
      <c r="Q862" s="5">
        <v>4.2000000000000003E-2</v>
      </c>
      <c r="R862" s="5">
        <v>0.129</v>
      </c>
      <c r="S862" s="5">
        <v>10.266999999999999</v>
      </c>
      <c r="T862" s="5">
        <v>4.907</v>
      </c>
      <c r="U862" s="5">
        <v>0.191</v>
      </c>
      <c r="V862" s="5">
        <v>0.06</v>
      </c>
      <c r="W862" s="5">
        <v>0</v>
      </c>
      <c r="X862" s="5">
        <v>101.88400000000001</v>
      </c>
      <c r="Y862" s="5">
        <v>0.52993935619227683</v>
      </c>
      <c r="Z862" s="5"/>
    </row>
    <row r="863" spans="1:26" x14ac:dyDescent="0.25">
      <c r="A863" s="3"/>
      <c r="B863" s="3" t="s">
        <v>30</v>
      </c>
      <c r="C863" s="3"/>
      <c r="D863" s="3"/>
      <c r="E863" s="3"/>
      <c r="F863" s="3" t="s">
        <v>200</v>
      </c>
      <c r="G863" s="3" t="s">
        <v>25</v>
      </c>
      <c r="H863" s="3" t="s">
        <v>44</v>
      </c>
      <c r="I863" s="3">
        <v>1</v>
      </c>
      <c r="J863" s="3">
        <v>1210</v>
      </c>
      <c r="K863" s="3">
        <v>1100</v>
      </c>
      <c r="L863" s="3">
        <v>0.1</v>
      </c>
      <c r="M863" s="5">
        <v>56.509</v>
      </c>
      <c r="N863" s="5">
        <v>9.1999999999999998E-2</v>
      </c>
      <c r="O863" s="5">
        <v>28.827999999999999</v>
      </c>
      <c r="P863" s="5">
        <v>0.82299999999999995</v>
      </c>
      <c r="Q863" s="5">
        <v>2.3E-2</v>
      </c>
      <c r="R863" s="5">
        <v>0.14499999999999999</v>
      </c>
      <c r="S863" s="5">
        <v>10.981</v>
      </c>
      <c r="T863" s="5">
        <v>4.7039999999999997</v>
      </c>
      <c r="U863" s="5">
        <v>0.17499999999999999</v>
      </c>
      <c r="V863" s="5">
        <v>0.03</v>
      </c>
      <c r="W863" s="5">
        <v>4.2000000000000003E-2</v>
      </c>
      <c r="X863" s="5">
        <v>102.35199999999998</v>
      </c>
      <c r="Y863" s="5">
        <v>0.55736804379508642</v>
      </c>
      <c r="Z863" s="5"/>
    </row>
    <row r="864" spans="1:26" x14ac:dyDescent="0.25">
      <c r="A864" s="3"/>
      <c r="B864" s="3" t="s">
        <v>30</v>
      </c>
      <c r="C864" s="3"/>
      <c r="D864" s="3"/>
      <c r="E864" s="3"/>
      <c r="F864" s="3" t="s">
        <v>200</v>
      </c>
      <c r="G864" s="3" t="s">
        <v>25</v>
      </c>
      <c r="H864" s="3" t="s">
        <v>74</v>
      </c>
      <c r="I864" s="3">
        <v>1</v>
      </c>
      <c r="J864" s="3">
        <v>1210</v>
      </c>
      <c r="K864" s="3">
        <v>1100</v>
      </c>
      <c r="L864" s="3">
        <v>0.1</v>
      </c>
      <c r="M864" s="5">
        <v>57.195</v>
      </c>
      <c r="N864" s="5">
        <v>9.0999999999999998E-2</v>
      </c>
      <c r="O864" s="5">
        <v>28.052</v>
      </c>
      <c r="P864" s="5">
        <v>0.873</v>
      </c>
      <c r="Q864" s="5">
        <v>0</v>
      </c>
      <c r="R864" s="5">
        <v>0.14899999999999999</v>
      </c>
      <c r="S864" s="5">
        <v>10.281000000000001</v>
      </c>
      <c r="T864" s="5">
        <v>5.0090000000000003</v>
      </c>
      <c r="U864" s="5">
        <v>0.191</v>
      </c>
      <c r="V864" s="5">
        <v>0</v>
      </c>
      <c r="W864" s="5">
        <v>3.2000000000000001E-2</v>
      </c>
      <c r="X864" s="5">
        <v>101.873</v>
      </c>
      <c r="Y864" s="5">
        <v>0.52527808707454282</v>
      </c>
      <c r="Z864" s="5"/>
    </row>
    <row r="865" spans="1:26" x14ac:dyDescent="0.25">
      <c r="A865" s="3"/>
      <c r="B865" s="3" t="s">
        <v>30</v>
      </c>
      <c r="C865" s="3"/>
      <c r="D865" s="3"/>
      <c r="E865" s="3"/>
      <c r="F865" s="3" t="s">
        <v>200</v>
      </c>
      <c r="G865" s="3" t="s">
        <v>25</v>
      </c>
      <c r="H865" s="3" t="s">
        <v>75</v>
      </c>
      <c r="I865" s="3">
        <v>1</v>
      </c>
      <c r="J865" s="3">
        <v>1210</v>
      </c>
      <c r="K865" s="3">
        <v>1100</v>
      </c>
      <c r="L865" s="3">
        <v>0.1</v>
      </c>
      <c r="M865" s="5">
        <v>56.69</v>
      </c>
      <c r="N865" s="5">
        <v>4.9000000000000002E-2</v>
      </c>
      <c r="O865" s="5">
        <v>28.591999999999999</v>
      </c>
      <c r="P865" s="5">
        <v>0.82399999999999995</v>
      </c>
      <c r="Q865" s="5">
        <v>1.2E-2</v>
      </c>
      <c r="R865" s="5">
        <v>0.151</v>
      </c>
      <c r="S865" s="5">
        <v>10.858000000000001</v>
      </c>
      <c r="T865" s="5">
        <v>4.6150000000000002</v>
      </c>
      <c r="U865" s="5">
        <v>0.186</v>
      </c>
      <c r="V865" s="5">
        <v>0</v>
      </c>
      <c r="W865" s="5">
        <v>4.3999999999999997E-2</v>
      </c>
      <c r="X865" s="5">
        <v>102.02099999999999</v>
      </c>
      <c r="Y865" s="5">
        <v>0.55881014037234311</v>
      </c>
      <c r="Z865" s="5"/>
    </row>
    <row r="866" spans="1:26" x14ac:dyDescent="0.25">
      <c r="A866" s="3"/>
      <c r="B866" s="3"/>
      <c r="C866" s="3"/>
      <c r="D866" s="3"/>
      <c r="E866" s="3"/>
      <c r="F866" s="16" t="s">
        <v>27</v>
      </c>
      <c r="G866" s="16"/>
      <c r="H866" s="16" t="s">
        <v>26</v>
      </c>
      <c r="I866" s="16"/>
      <c r="J866" s="16"/>
      <c r="K866" s="16"/>
      <c r="L866" s="16"/>
      <c r="M866" s="6">
        <v>56.636000000000003</v>
      </c>
      <c r="N866" s="6">
        <v>5.8923076923076925E-2</v>
      </c>
      <c r="O866" s="6">
        <v>28.45838461538461</v>
      </c>
      <c r="P866" s="6">
        <v>0.79699999999999993</v>
      </c>
      <c r="Q866" s="6">
        <v>1.3461538461538462E-2</v>
      </c>
      <c r="R866" s="6">
        <v>0.1360769230769231</v>
      </c>
      <c r="S866" s="6">
        <v>10.690153846153844</v>
      </c>
      <c r="T866" s="6">
        <v>4.7299230769230771</v>
      </c>
      <c r="U866" s="6">
        <v>0.16653846153846155</v>
      </c>
      <c r="V866" s="6">
        <v>1.6923076923076923E-2</v>
      </c>
      <c r="W866" s="6">
        <v>1.8384615384615385E-2</v>
      </c>
      <c r="X866" s="6"/>
      <c r="Y866" s="6">
        <v>0.54967515628668706</v>
      </c>
      <c r="Z866" s="5"/>
    </row>
    <row r="867" spans="1:26" x14ac:dyDescent="0.25">
      <c r="A867" s="3"/>
      <c r="B867" s="3"/>
      <c r="C867" s="3"/>
      <c r="D867" s="3"/>
      <c r="E867" s="3"/>
      <c r="F867" s="25" t="s">
        <v>187</v>
      </c>
      <c r="G867" s="25"/>
      <c r="H867" s="25" t="s">
        <v>26</v>
      </c>
      <c r="I867" s="25"/>
      <c r="J867" s="25"/>
      <c r="K867" s="25"/>
      <c r="L867" s="25"/>
      <c r="M867" s="7">
        <v>0.47178137592179942</v>
      </c>
      <c r="N867" s="7">
        <v>2.7566469785053282E-2</v>
      </c>
      <c r="O867" s="7">
        <v>0.33422136837270461</v>
      </c>
      <c r="P867" s="7">
        <v>8.0625678291720446E-2</v>
      </c>
      <c r="Q867" s="7">
        <v>1.6520771696137485E-2</v>
      </c>
      <c r="R867" s="7">
        <v>2.0613351411409308E-2</v>
      </c>
      <c r="S867" s="7">
        <v>0.34799589225397615</v>
      </c>
      <c r="T867" s="7">
        <v>0.1704139379757722</v>
      </c>
      <c r="U867" s="7">
        <v>1.9449144731047505E-2</v>
      </c>
      <c r="V867" s="7">
        <v>1.7264904374971874E-2</v>
      </c>
      <c r="W867" s="7">
        <v>1.8427960917848277E-2</v>
      </c>
      <c r="X867" s="7"/>
      <c r="Y867" s="7">
        <v>1.6685484427557226E-2</v>
      </c>
      <c r="Z867" s="5"/>
    </row>
    <row r="868" spans="1:26" x14ac:dyDescent="0.25">
      <c r="A868" s="3"/>
      <c r="B868" s="3" t="s">
        <v>30</v>
      </c>
      <c r="C868" s="3"/>
      <c r="D868" s="3"/>
      <c r="E868" s="3"/>
      <c r="F868" s="3" t="s">
        <v>201</v>
      </c>
      <c r="G868" s="3" t="s">
        <v>25</v>
      </c>
      <c r="H868" s="3" t="s">
        <v>32</v>
      </c>
      <c r="I868" s="3">
        <v>1</v>
      </c>
      <c r="J868" s="3">
        <v>1230</v>
      </c>
      <c r="K868" s="3">
        <v>1100</v>
      </c>
      <c r="L868" s="3">
        <v>0.1</v>
      </c>
      <c r="M868" s="5">
        <v>56.179000000000002</v>
      </c>
      <c r="N868" s="5">
        <v>8.2000000000000003E-2</v>
      </c>
      <c r="O868" s="5">
        <v>28.591999999999999</v>
      </c>
      <c r="P868" s="5">
        <v>0.67700000000000005</v>
      </c>
      <c r="Q868" s="5">
        <v>0</v>
      </c>
      <c r="R868" s="5">
        <v>0.15</v>
      </c>
      <c r="S868" s="5">
        <v>10.936</v>
      </c>
      <c r="T868" s="5">
        <v>4.7210000000000001</v>
      </c>
      <c r="U868" s="5">
        <v>0.13700000000000001</v>
      </c>
      <c r="V868" s="5">
        <v>5.0000000000000001E-3</v>
      </c>
      <c r="W868" s="5">
        <v>6.0000000000000001E-3</v>
      </c>
      <c r="X868" s="5">
        <v>101.48500000000001</v>
      </c>
      <c r="Y868" s="5">
        <v>0.55676493246094383</v>
      </c>
      <c r="Z868" s="5"/>
    </row>
    <row r="869" spans="1:26" x14ac:dyDescent="0.25">
      <c r="A869" s="3"/>
      <c r="B869" s="3" t="s">
        <v>30</v>
      </c>
      <c r="C869" s="3"/>
      <c r="D869" s="3"/>
      <c r="E869" s="3"/>
      <c r="F869" s="3" t="s">
        <v>201</v>
      </c>
      <c r="G869" s="3" t="s">
        <v>25</v>
      </c>
      <c r="H869" s="3" t="s">
        <v>34</v>
      </c>
      <c r="I869" s="3">
        <v>1</v>
      </c>
      <c r="J869" s="3">
        <v>1230</v>
      </c>
      <c r="K869" s="3">
        <v>1100</v>
      </c>
      <c r="L869" s="3">
        <v>0.1</v>
      </c>
      <c r="M869" s="5">
        <v>55.960999999999999</v>
      </c>
      <c r="N869" s="5">
        <v>4.0000000000000001E-3</v>
      </c>
      <c r="O869" s="5">
        <v>28.190999999999999</v>
      </c>
      <c r="P869" s="5">
        <v>0.64100000000000001</v>
      </c>
      <c r="Q869" s="5">
        <v>0</v>
      </c>
      <c r="R869" s="5">
        <v>0.15</v>
      </c>
      <c r="S869" s="5">
        <v>10.811</v>
      </c>
      <c r="T869" s="5">
        <v>4.9800000000000004</v>
      </c>
      <c r="U869" s="5">
        <v>0.17699999999999999</v>
      </c>
      <c r="V869" s="5">
        <v>0</v>
      </c>
      <c r="W869" s="5">
        <v>3.7999999999999999E-2</v>
      </c>
      <c r="X869" s="5">
        <v>100.95300000000002</v>
      </c>
      <c r="Y869" s="5">
        <v>0.53965031086612791</v>
      </c>
      <c r="Z869" s="5"/>
    </row>
    <row r="870" spans="1:26" x14ac:dyDescent="0.25">
      <c r="A870" s="3"/>
      <c r="B870" s="3" t="s">
        <v>30</v>
      </c>
      <c r="C870" s="3"/>
      <c r="D870" s="3"/>
      <c r="E870" s="3"/>
      <c r="F870" s="3" t="s">
        <v>201</v>
      </c>
      <c r="G870" s="3" t="s">
        <v>25</v>
      </c>
      <c r="H870" s="3" t="s">
        <v>35</v>
      </c>
      <c r="I870" s="3">
        <v>1</v>
      </c>
      <c r="J870" s="3">
        <v>1230</v>
      </c>
      <c r="K870" s="3">
        <v>1100</v>
      </c>
      <c r="L870" s="3">
        <v>0.1</v>
      </c>
      <c r="M870" s="5">
        <v>56.198999999999998</v>
      </c>
      <c r="N870" s="5">
        <v>6.2E-2</v>
      </c>
      <c r="O870" s="5">
        <v>28.262</v>
      </c>
      <c r="P870" s="5">
        <v>0.70799999999999996</v>
      </c>
      <c r="Q870" s="5">
        <v>0</v>
      </c>
      <c r="R870" s="5">
        <v>0.15</v>
      </c>
      <c r="S870" s="5">
        <v>10.739000000000001</v>
      </c>
      <c r="T870" s="5">
        <v>4.9820000000000002</v>
      </c>
      <c r="U870" s="5">
        <v>0.16900000000000001</v>
      </c>
      <c r="V870" s="5">
        <v>5.0000000000000001E-3</v>
      </c>
      <c r="W870" s="5">
        <v>0</v>
      </c>
      <c r="X870" s="5">
        <v>101.276</v>
      </c>
      <c r="Y870" s="5">
        <v>0.53814906980327859</v>
      </c>
      <c r="Z870" s="5"/>
    </row>
    <row r="871" spans="1:26" x14ac:dyDescent="0.25">
      <c r="A871" s="3"/>
      <c r="B871" s="3" t="s">
        <v>30</v>
      </c>
      <c r="C871" s="3"/>
      <c r="D871" s="3"/>
      <c r="E871" s="3"/>
      <c r="F871" s="3" t="s">
        <v>201</v>
      </c>
      <c r="G871" s="3" t="s">
        <v>25</v>
      </c>
      <c r="H871" s="3" t="s">
        <v>36</v>
      </c>
      <c r="I871" s="3">
        <v>1</v>
      </c>
      <c r="J871" s="3">
        <v>1230</v>
      </c>
      <c r="K871" s="3">
        <v>1100</v>
      </c>
      <c r="L871" s="3">
        <v>0.1</v>
      </c>
      <c r="M871" s="5">
        <v>55.851999999999997</v>
      </c>
      <c r="N871" s="5">
        <v>9.4E-2</v>
      </c>
      <c r="O871" s="5">
        <v>28.26</v>
      </c>
      <c r="P871" s="5">
        <v>0.71599999999999997</v>
      </c>
      <c r="Q871" s="5">
        <v>0</v>
      </c>
      <c r="R871" s="5">
        <v>0.124</v>
      </c>
      <c r="S871" s="5">
        <v>10.93</v>
      </c>
      <c r="T871" s="5">
        <v>4.8810000000000002</v>
      </c>
      <c r="U871" s="5">
        <v>0.17899999999999999</v>
      </c>
      <c r="V871" s="5">
        <v>0.01</v>
      </c>
      <c r="W871" s="5">
        <v>2.9000000000000001E-2</v>
      </c>
      <c r="X871" s="5">
        <v>101.075</v>
      </c>
      <c r="Y871" s="5">
        <v>0.54716813265291075</v>
      </c>
      <c r="Z871" s="5"/>
    </row>
    <row r="872" spans="1:26" x14ac:dyDescent="0.25">
      <c r="A872" s="3"/>
      <c r="B872" s="3" t="s">
        <v>30</v>
      </c>
      <c r="C872" s="3"/>
      <c r="D872" s="3"/>
      <c r="E872" s="3"/>
      <c r="F872" s="3" t="s">
        <v>201</v>
      </c>
      <c r="G872" s="3" t="s">
        <v>25</v>
      </c>
      <c r="H872" s="3" t="s">
        <v>37</v>
      </c>
      <c r="I872" s="3">
        <v>1</v>
      </c>
      <c r="J872" s="3">
        <v>1230</v>
      </c>
      <c r="K872" s="3">
        <v>1100</v>
      </c>
      <c r="L872" s="3">
        <v>0.1</v>
      </c>
      <c r="M872" s="5">
        <v>56.106999999999999</v>
      </c>
      <c r="N872" s="5">
        <v>8.4000000000000005E-2</v>
      </c>
      <c r="O872" s="5">
        <v>28.074000000000002</v>
      </c>
      <c r="P872" s="5">
        <v>0.71499999999999997</v>
      </c>
      <c r="Q872" s="5">
        <v>0</v>
      </c>
      <c r="R872" s="5">
        <v>0.158</v>
      </c>
      <c r="S872" s="5">
        <v>10.852</v>
      </c>
      <c r="T872" s="5">
        <v>5</v>
      </c>
      <c r="U872" s="5">
        <v>0.16400000000000001</v>
      </c>
      <c r="V872" s="5">
        <v>1.4999999999999999E-2</v>
      </c>
      <c r="W872" s="5">
        <v>0</v>
      </c>
      <c r="X872" s="5">
        <v>101.16900000000001</v>
      </c>
      <c r="Y872" s="5">
        <v>0.54003332937463666</v>
      </c>
      <c r="Z872" s="5"/>
    </row>
    <row r="873" spans="1:26" x14ac:dyDescent="0.25">
      <c r="A873" s="3"/>
      <c r="B873" s="3" t="s">
        <v>30</v>
      </c>
      <c r="C873" s="3"/>
      <c r="D873" s="3"/>
      <c r="E873" s="3"/>
      <c r="F873" s="3" t="s">
        <v>201</v>
      </c>
      <c r="G873" s="3" t="s">
        <v>25</v>
      </c>
      <c r="H873" s="3" t="s">
        <v>38</v>
      </c>
      <c r="I873" s="3">
        <v>1</v>
      </c>
      <c r="J873" s="3">
        <v>1230</v>
      </c>
      <c r="K873" s="3">
        <v>1100</v>
      </c>
      <c r="L873" s="3">
        <v>0.1</v>
      </c>
      <c r="M873" s="5">
        <v>56.478000000000002</v>
      </c>
      <c r="N873" s="5">
        <v>6.4000000000000001E-2</v>
      </c>
      <c r="O873" s="5">
        <v>28.137</v>
      </c>
      <c r="P873" s="5">
        <v>0.73899999999999999</v>
      </c>
      <c r="Q873" s="5">
        <v>0</v>
      </c>
      <c r="R873" s="5">
        <v>0.14099999999999999</v>
      </c>
      <c r="S873" s="5">
        <v>10.503</v>
      </c>
      <c r="T873" s="5">
        <v>4.9770000000000003</v>
      </c>
      <c r="U873" s="5">
        <v>0.186</v>
      </c>
      <c r="V873" s="5">
        <v>0</v>
      </c>
      <c r="W873" s="5">
        <v>8.0000000000000002E-3</v>
      </c>
      <c r="X873" s="5">
        <v>101.23300000000002</v>
      </c>
      <c r="Y873" s="5">
        <v>0.53231952792140258</v>
      </c>
      <c r="Z873" s="5"/>
    </row>
    <row r="874" spans="1:26" x14ac:dyDescent="0.25">
      <c r="A874" s="3"/>
      <c r="B874" s="3" t="s">
        <v>30</v>
      </c>
      <c r="C874" s="3"/>
      <c r="D874" s="3"/>
      <c r="E874" s="3"/>
      <c r="F874" s="3" t="s">
        <v>201</v>
      </c>
      <c r="G874" s="3" t="s">
        <v>25</v>
      </c>
      <c r="H874" s="3" t="s">
        <v>39</v>
      </c>
      <c r="I874" s="3">
        <v>1</v>
      </c>
      <c r="J874" s="3">
        <v>1230</v>
      </c>
      <c r="K874" s="3">
        <v>1100</v>
      </c>
      <c r="L874" s="3">
        <v>0.1</v>
      </c>
      <c r="M874" s="5">
        <v>55.588000000000001</v>
      </c>
      <c r="N874" s="5">
        <v>0.08</v>
      </c>
      <c r="O874" s="5">
        <v>28.997</v>
      </c>
      <c r="P874" s="5">
        <v>0.755</v>
      </c>
      <c r="Q874" s="5">
        <v>2.8000000000000001E-2</v>
      </c>
      <c r="R874" s="5">
        <v>0.14000000000000001</v>
      </c>
      <c r="S874" s="5">
        <v>11.23</v>
      </c>
      <c r="T874" s="5">
        <v>4.6269999999999998</v>
      </c>
      <c r="U874" s="5">
        <v>0.17699999999999999</v>
      </c>
      <c r="V874" s="5">
        <v>0</v>
      </c>
      <c r="W874" s="5">
        <v>0</v>
      </c>
      <c r="X874" s="5">
        <v>101.622</v>
      </c>
      <c r="Y874" s="5">
        <v>0.56678328242592946</v>
      </c>
      <c r="Z874" s="5"/>
    </row>
    <row r="875" spans="1:26" x14ac:dyDescent="0.25">
      <c r="A875" s="3"/>
      <c r="B875" s="3" t="s">
        <v>30</v>
      </c>
      <c r="C875" s="3"/>
      <c r="D875" s="3"/>
      <c r="E875" s="3"/>
      <c r="F875" s="3" t="s">
        <v>201</v>
      </c>
      <c r="G875" s="3" t="s">
        <v>25</v>
      </c>
      <c r="H875" s="3" t="s">
        <v>40</v>
      </c>
      <c r="I875" s="3">
        <v>1</v>
      </c>
      <c r="J875" s="3">
        <v>1230</v>
      </c>
      <c r="K875" s="3">
        <v>1100</v>
      </c>
      <c r="L875" s="3">
        <v>0.1</v>
      </c>
      <c r="M875" s="5">
        <v>55.755000000000003</v>
      </c>
      <c r="N875" s="5">
        <v>5.1999999999999998E-2</v>
      </c>
      <c r="O875" s="5">
        <v>28.58</v>
      </c>
      <c r="P875" s="5">
        <v>0.74</v>
      </c>
      <c r="Q875" s="5">
        <v>3.5999999999999997E-2</v>
      </c>
      <c r="R875" s="5">
        <v>0.158</v>
      </c>
      <c r="S875" s="5">
        <v>11.103</v>
      </c>
      <c r="T875" s="5">
        <v>4.7610000000000001</v>
      </c>
      <c r="U875" s="5">
        <v>0.152</v>
      </c>
      <c r="V875" s="5">
        <v>0.03</v>
      </c>
      <c r="W875" s="5">
        <v>1.2E-2</v>
      </c>
      <c r="X875" s="5">
        <v>101.37899999999999</v>
      </c>
      <c r="Y875" s="5">
        <v>0.55795977830579502</v>
      </c>
      <c r="Z875" s="5"/>
    </row>
    <row r="876" spans="1:26" x14ac:dyDescent="0.25">
      <c r="A876" s="3"/>
      <c r="B876" s="3" t="s">
        <v>30</v>
      </c>
      <c r="C876" s="3"/>
      <c r="D876" s="3"/>
      <c r="E876" s="3"/>
      <c r="F876" s="3" t="s">
        <v>201</v>
      </c>
      <c r="G876" s="3" t="s">
        <v>25</v>
      </c>
      <c r="H876" s="3" t="s">
        <v>41</v>
      </c>
      <c r="I876" s="3">
        <v>1</v>
      </c>
      <c r="J876" s="3">
        <v>1230</v>
      </c>
      <c r="K876" s="3">
        <v>1100</v>
      </c>
      <c r="L876" s="3">
        <v>0.1</v>
      </c>
      <c r="M876" s="5">
        <v>55.905999999999999</v>
      </c>
      <c r="N876" s="5">
        <v>4.8000000000000001E-2</v>
      </c>
      <c r="O876" s="5">
        <v>28.315999999999999</v>
      </c>
      <c r="P876" s="5">
        <v>0.753</v>
      </c>
      <c r="Q876" s="5">
        <v>5.0000000000000001E-3</v>
      </c>
      <c r="R876" s="5">
        <v>0.14699999999999999</v>
      </c>
      <c r="S876" s="5">
        <v>10.840999999999999</v>
      </c>
      <c r="T876" s="5">
        <v>4.9729999999999999</v>
      </c>
      <c r="U876" s="5">
        <v>0.192</v>
      </c>
      <c r="V876" s="5">
        <v>0</v>
      </c>
      <c r="W876" s="5">
        <v>0</v>
      </c>
      <c r="X876" s="5">
        <v>101.18099999999998</v>
      </c>
      <c r="Y876" s="5">
        <v>0.54019883632700916</v>
      </c>
      <c r="Z876" s="5"/>
    </row>
    <row r="877" spans="1:26" x14ac:dyDescent="0.25">
      <c r="A877" s="3"/>
      <c r="B877" s="3" t="s">
        <v>30</v>
      </c>
      <c r="C877" s="3"/>
      <c r="D877" s="3"/>
      <c r="E877" s="3"/>
      <c r="F877" s="3" t="s">
        <v>201</v>
      </c>
      <c r="G877" s="3" t="s">
        <v>25</v>
      </c>
      <c r="H877" s="3" t="s">
        <v>42</v>
      </c>
      <c r="I877" s="3">
        <v>1</v>
      </c>
      <c r="J877" s="3">
        <v>1230</v>
      </c>
      <c r="K877" s="3">
        <v>1100</v>
      </c>
      <c r="L877" s="3">
        <v>0.1</v>
      </c>
      <c r="M877" s="5">
        <v>55.947000000000003</v>
      </c>
      <c r="N877" s="5">
        <v>0.106</v>
      </c>
      <c r="O877" s="5">
        <v>28.332000000000001</v>
      </c>
      <c r="P877" s="5">
        <v>0.72499999999999998</v>
      </c>
      <c r="Q877" s="5">
        <v>2.3E-2</v>
      </c>
      <c r="R877" s="5">
        <v>0.14299999999999999</v>
      </c>
      <c r="S877" s="5">
        <v>10.935</v>
      </c>
      <c r="T877" s="5">
        <v>4.9020000000000001</v>
      </c>
      <c r="U877" s="5">
        <v>0.152</v>
      </c>
      <c r="V877" s="5">
        <v>0.02</v>
      </c>
      <c r="W877" s="5">
        <v>0</v>
      </c>
      <c r="X877" s="5">
        <v>101.285</v>
      </c>
      <c r="Y877" s="5">
        <v>0.54712118167678536</v>
      </c>
      <c r="Z877" s="5"/>
    </row>
    <row r="878" spans="1:26" x14ac:dyDescent="0.25">
      <c r="A878" s="3"/>
      <c r="B878" s="3" t="s">
        <v>30</v>
      </c>
      <c r="C878" s="3"/>
      <c r="D878" s="3"/>
      <c r="E878" s="3"/>
      <c r="F878" s="3" t="s">
        <v>201</v>
      </c>
      <c r="G878" s="3" t="s">
        <v>25</v>
      </c>
      <c r="H878" s="3" t="s">
        <v>43</v>
      </c>
      <c r="I878" s="3">
        <v>1</v>
      </c>
      <c r="J878" s="3">
        <v>1230</v>
      </c>
      <c r="K878" s="3">
        <v>1100</v>
      </c>
      <c r="L878" s="3">
        <v>0.1</v>
      </c>
      <c r="M878" s="5">
        <v>56.35</v>
      </c>
      <c r="N878" s="5">
        <v>5.3999999999999999E-2</v>
      </c>
      <c r="O878" s="5">
        <v>28.219000000000001</v>
      </c>
      <c r="P878" s="5">
        <v>0.69899999999999995</v>
      </c>
      <c r="Q878" s="5">
        <v>1.0999999999999999E-2</v>
      </c>
      <c r="R878" s="5">
        <v>0.16600000000000001</v>
      </c>
      <c r="S878" s="5">
        <v>10.643000000000001</v>
      </c>
      <c r="T878" s="5">
        <v>4.9080000000000004</v>
      </c>
      <c r="U878" s="5">
        <v>0.185</v>
      </c>
      <c r="V878" s="5">
        <v>5.0000000000000001E-3</v>
      </c>
      <c r="W878" s="5">
        <v>0</v>
      </c>
      <c r="X878" s="5">
        <v>101.24</v>
      </c>
      <c r="Y878" s="5">
        <v>0.5390339888063338</v>
      </c>
      <c r="Z878" s="5"/>
    </row>
    <row r="879" spans="1:26" x14ac:dyDescent="0.25">
      <c r="A879" s="3"/>
      <c r="B879" s="3" t="s">
        <v>30</v>
      </c>
      <c r="C879" s="3"/>
      <c r="D879" s="3"/>
      <c r="E879" s="3"/>
      <c r="F879" s="3" t="s">
        <v>201</v>
      </c>
      <c r="G879" s="3" t="s">
        <v>25</v>
      </c>
      <c r="H879" s="3" t="s">
        <v>44</v>
      </c>
      <c r="I879" s="3">
        <v>1</v>
      </c>
      <c r="J879" s="3">
        <v>1230</v>
      </c>
      <c r="K879" s="3">
        <v>1100</v>
      </c>
      <c r="L879" s="3">
        <v>0.1</v>
      </c>
      <c r="M879" s="5">
        <v>55.834000000000003</v>
      </c>
      <c r="N879" s="5">
        <v>5.7000000000000002E-2</v>
      </c>
      <c r="O879" s="5">
        <v>28.263000000000002</v>
      </c>
      <c r="P879" s="5">
        <v>0.70899999999999996</v>
      </c>
      <c r="Q879" s="5">
        <v>0</v>
      </c>
      <c r="R879" s="5">
        <v>0.154</v>
      </c>
      <c r="S879" s="5">
        <v>11.010999999999999</v>
      </c>
      <c r="T879" s="5">
        <v>4.9409999999999998</v>
      </c>
      <c r="U879" s="5">
        <v>0.16500000000000001</v>
      </c>
      <c r="V879" s="5">
        <v>3.5000000000000003E-2</v>
      </c>
      <c r="W879" s="5">
        <v>0</v>
      </c>
      <c r="X879" s="5">
        <v>101.16900000000001</v>
      </c>
      <c r="Y879" s="5">
        <v>0.54649276212580156</v>
      </c>
      <c r="Z879" s="5"/>
    </row>
    <row r="880" spans="1:26" x14ac:dyDescent="0.25">
      <c r="A880" s="3"/>
      <c r="B880" s="3" t="s">
        <v>30</v>
      </c>
      <c r="C880" s="3"/>
      <c r="D880" s="3"/>
      <c r="E880" s="3"/>
      <c r="F880" s="3" t="s">
        <v>201</v>
      </c>
      <c r="G880" s="3" t="s">
        <v>25</v>
      </c>
      <c r="H880" s="3" t="s">
        <v>74</v>
      </c>
      <c r="I880" s="3">
        <v>1</v>
      </c>
      <c r="J880" s="3">
        <v>1230</v>
      </c>
      <c r="K880" s="3">
        <v>1100</v>
      </c>
      <c r="L880" s="3">
        <v>0.1</v>
      </c>
      <c r="M880" s="5">
        <v>55.98</v>
      </c>
      <c r="N880" s="5">
        <v>5.6000000000000001E-2</v>
      </c>
      <c r="O880" s="5">
        <v>28.091999999999999</v>
      </c>
      <c r="P880" s="5">
        <v>0.80900000000000005</v>
      </c>
      <c r="Q880" s="5">
        <v>1.7000000000000001E-2</v>
      </c>
      <c r="R880" s="5">
        <v>0.188</v>
      </c>
      <c r="S880" s="5">
        <v>10.930999999999999</v>
      </c>
      <c r="T880" s="5">
        <v>4.9790000000000001</v>
      </c>
      <c r="U880" s="5">
        <v>0.17499999999999999</v>
      </c>
      <c r="V880" s="5">
        <v>0.01</v>
      </c>
      <c r="W880" s="5">
        <v>1.2999999999999999E-2</v>
      </c>
      <c r="X880" s="5">
        <v>101.24999999999999</v>
      </c>
      <c r="Y880" s="5">
        <v>0.54250420603733174</v>
      </c>
      <c r="Z880" s="5"/>
    </row>
    <row r="881" spans="1:26" x14ac:dyDescent="0.25">
      <c r="A881" s="3"/>
      <c r="B881" s="3" t="s">
        <v>30</v>
      </c>
      <c r="C881" s="3"/>
      <c r="D881" s="3"/>
      <c r="E881" s="3"/>
      <c r="F881" s="3" t="s">
        <v>201</v>
      </c>
      <c r="G881" s="3" t="s">
        <v>25</v>
      </c>
      <c r="H881" s="3" t="s">
        <v>75</v>
      </c>
      <c r="I881" s="3">
        <v>1</v>
      </c>
      <c r="J881" s="3">
        <v>1230</v>
      </c>
      <c r="K881" s="3">
        <v>1100</v>
      </c>
      <c r="L881" s="3">
        <v>0.1</v>
      </c>
      <c r="M881" s="5">
        <v>55.670999999999999</v>
      </c>
      <c r="N881" s="5">
        <v>8.6999999999999994E-2</v>
      </c>
      <c r="O881" s="5">
        <v>28.256</v>
      </c>
      <c r="P881" s="5">
        <v>0.74099999999999999</v>
      </c>
      <c r="Q881" s="5">
        <v>8.0000000000000002E-3</v>
      </c>
      <c r="R881" s="5">
        <v>0.154</v>
      </c>
      <c r="S881" s="5">
        <v>10.988</v>
      </c>
      <c r="T881" s="5">
        <v>4.8949999999999996</v>
      </c>
      <c r="U881" s="5">
        <v>0.17100000000000001</v>
      </c>
      <c r="V881" s="5">
        <v>0.03</v>
      </c>
      <c r="W881" s="5">
        <v>1.2999999999999999E-2</v>
      </c>
      <c r="X881" s="5">
        <v>101.01400000000001</v>
      </c>
      <c r="Y881" s="5">
        <v>0.54804667912827021</v>
      </c>
      <c r="Z881" s="5"/>
    </row>
    <row r="882" spans="1:26" x14ac:dyDescent="0.25">
      <c r="A882" s="3"/>
      <c r="B882" s="3"/>
      <c r="C882" s="3"/>
      <c r="D882" s="3"/>
      <c r="E882" s="3"/>
      <c r="F882" s="16" t="s">
        <v>27</v>
      </c>
      <c r="G882" s="16"/>
      <c r="H882" s="16" t="s">
        <v>26</v>
      </c>
      <c r="I882" s="16"/>
      <c r="J882" s="16"/>
      <c r="K882" s="16"/>
      <c r="L882" s="16"/>
      <c r="M882" s="6">
        <v>55.98621428571429</v>
      </c>
      <c r="N882" s="6">
        <v>6.6428571428571434E-2</v>
      </c>
      <c r="O882" s="6">
        <v>28.326500000000003</v>
      </c>
      <c r="P882" s="6">
        <v>0.72335714285714281</v>
      </c>
      <c r="Q882" s="6">
        <v>9.1428571428571435E-3</v>
      </c>
      <c r="R882" s="6">
        <v>0.15164285714285713</v>
      </c>
      <c r="S882" s="6">
        <v>10.8895</v>
      </c>
      <c r="T882" s="6">
        <v>4.8947857142857147</v>
      </c>
      <c r="U882" s="6">
        <v>0.17007142857142851</v>
      </c>
      <c r="V882" s="6">
        <v>1.1785714285714287E-2</v>
      </c>
      <c r="W882" s="6">
        <v>8.4999999999999989E-3</v>
      </c>
      <c r="X882" s="6">
        <v>101.23792857142858</v>
      </c>
      <c r="Y882" s="6">
        <v>0.54587328699375404</v>
      </c>
      <c r="Z882" s="5"/>
    </row>
    <row r="883" spans="1:26" x14ac:dyDescent="0.25">
      <c r="A883" s="3"/>
      <c r="B883" s="20"/>
      <c r="C883" s="20"/>
      <c r="D883" s="20"/>
      <c r="E883" s="20"/>
      <c r="F883" s="33" t="s">
        <v>187</v>
      </c>
      <c r="G883" s="33"/>
      <c r="H883" s="33" t="s">
        <v>26</v>
      </c>
      <c r="I883" s="33"/>
      <c r="J883" s="33"/>
      <c r="K883" s="33"/>
      <c r="L883" s="33"/>
      <c r="M883" s="34">
        <v>0.25305067250877428</v>
      </c>
      <c r="N883" s="34">
        <v>2.5279101388953007E-2</v>
      </c>
      <c r="O883" s="34">
        <v>0.24598647555068137</v>
      </c>
      <c r="P883" s="34">
        <v>3.9361455458661286E-2</v>
      </c>
      <c r="Q883" s="34">
        <v>1.2208806045430693E-2</v>
      </c>
      <c r="R883" s="34">
        <v>1.45105115366394E-2</v>
      </c>
      <c r="S883" s="34">
        <v>0.18319756044731081</v>
      </c>
      <c r="T883" s="34">
        <v>0.11377046971960605</v>
      </c>
      <c r="U883" s="34">
        <v>1.5112217602956914E-2</v>
      </c>
      <c r="V883" s="34">
        <v>1.2342413250056281E-2</v>
      </c>
      <c r="W883" s="34">
        <v>1.1946998335597491E-2</v>
      </c>
      <c r="X883" s="34">
        <v>0.17604914710898534</v>
      </c>
      <c r="Y883" s="34">
        <v>9.2686606826650319E-3</v>
      </c>
      <c r="Z883" s="5"/>
    </row>
    <row r="884" spans="1:26" x14ac:dyDescent="0.25">
      <c r="A884" s="3"/>
      <c r="B884" s="3" t="s">
        <v>30</v>
      </c>
      <c r="C884" s="3" t="s">
        <v>26</v>
      </c>
      <c r="D884" s="3"/>
      <c r="E884" s="3" t="s">
        <v>31</v>
      </c>
      <c r="F884" s="3" t="s">
        <v>182</v>
      </c>
      <c r="G884" s="3" t="s">
        <v>25</v>
      </c>
      <c r="H884" s="3" t="s">
        <v>32</v>
      </c>
      <c r="I884" s="3">
        <v>1</v>
      </c>
      <c r="J884" s="3"/>
      <c r="K884" s="3">
        <v>1165</v>
      </c>
      <c r="L884" s="3">
        <v>2</v>
      </c>
      <c r="M884" s="5">
        <v>52.851999999999997</v>
      </c>
      <c r="N884" s="5">
        <v>7.5999999999999998E-2</v>
      </c>
      <c r="O884" s="5">
        <v>28.715</v>
      </c>
      <c r="P884" s="5">
        <v>0.85</v>
      </c>
      <c r="Q884" s="5">
        <v>8.0000000000000002E-3</v>
      </c>
      <c r="R884" s="5">
        <v>0.13300000000000001</v>
      </c>
      <c r="S884" s="5">
        <v>12.045999999999999</v>
      </c>
      <c r="T884" s="5">
        <v>4.625</v>
      </c>
      <c r="U884" s="5">
        <v>0.11</v>
      </c>
      <c r="V884" s="5">
        <v>1.4999999999999999E-2</v>
      </c>
      <c r="W884" s="5">
        <v>2.7E-2</v>
      </c>
      <c r="X884" s="5">
        <v>99.456999999999979</v>
      </c>
      <c r="Y884" s="5">
        <v>0.5862891366258548</v>
      </c>
      <c r="Z884" s="5"/>
    </row>
    <row r="885" spans="1:26" x14ac:dyDescent="0.25">
      <c r="A885" s="3"/>
      <c r="B885" s="3" t="s">
        <v>30</v>
      </c>
      <c r="C885" s="3" t="s">
        <v>26</v>
      </c>
      <c r="D885" s="3"/>
      <c r="E885" s="3" t="s">
        <v>31</v>
      </c>
      <c r="F885" s="3" t="s">
        <v>182</v>
      </c>
      <c r="G885" s="3" t="s">
        <v>25</v>
      </c>
      <c r="H885" s="3" t="s">
        <v>34</v>
      </c>
      <c r="I885" s="3">
        <v>1</v>
      </c>
      <c r="J885" s="3"/>
      <c r="K885" s="3">
        <v>1165</v>
      </c>
      <c r="L885" s="3">
        <v>2</v>
      </c>
      <c r="M885" s="5">
        <v>52.593000000000004</v>
      </c>
      <c r="N885" s="5">
        <v>8.4000000000000005E-2</v>
      </c>
      <c r="O885" s="5">
        <v>28.978999999999999</v>
      </c>
      <c r="P885" s="5">
        <v>0.872</v>
      </c>
      <c r="Q885" s="5">
        <v>0</v>
      </c>
      <c r="R885" s="5">
        <v>0.111</v>
      </c>
      <c r="S885" s="5">
        <v>12.324</v>
      </c>
      <c r="T885" s="5">
        <v>4.4930000000000003</v>
      </c>
      <c r="U885" s="5">
        <v>0.111</v>
      </c>
      <c r="V885" s="5">
        <v>1.4999999999999999E-2</v>
      </c>
      <c r="W885" s="5">
        <v>4.0000000000000001E-3</v>
      </c>
      <c r="X885" s="5">
        <v>99.586000000000013</v>
      </c>
      <c r="Y885" s="5">
        <v>0.59864458545499255</v>
      </c>
      <c r="Z885" s="5"/>
    </row>
    <row r="886" spans="1:26" x14ac:dyDescent="0.25">
      <c r="A886" s="3"/>
      <c r="B886" s="3" t="s">
        <v>30</v>
      </c>
      <c r="C886" s="3" t="s">
        <v>26</v>
      </c>
      <c r="D886" s="3"/>
      <c r="E886" s="3" t="s">
        <v>31</v>
      </c>
      <c r="F886" s="3" t="s">
        <v>182</v>
      </c>
      <c r="G886" s="3" t="s">
        <v>25</v>
      </c>
      <c r="H886" s="3" t="s">
        <v>35</v>
      </c>
      <c r="I886" s="3">
        <v>1</v>
      </c>
      <c r="J886" s="3"/>
      <c r="K886" s="3">
        <v>1165</v>
      </c>
      <c r="L886" s="3">
        <v>2</v>
      </c>
      <c r="M886" s="5">
        <v>52.893999999999998</v>
      </c>
      <c r="N886" s="5">
        <v>6.2E-2</v>
      </c>
      <c r="O886" s="5">
        <v>29.170999999999999</v>
      </c>
      <c r="P886" s="5">
        <v>0.88700000000000001</v>
      </c>
      <c r="Q886" s="5">
        <v>1.0999999999999999E-2</v>
      </c>
      <c r="R886" s="5">
        <v>0.126</v>
      </c>
      <c r="S886" s="5">
        <v>12.272</v>
      </c>
      <c r="T886" s="5">
        <v>4.4809999999999999</v>
      </c>
      <c r="U886" s="5">
        <v>0.13300000000000001</v>
      </c>
      <c r="V886" s="5">
        <v>0.01</v>
      </c>
      <c r="W886" s="5">
        <v>0</v>
      </c>
      <c r="X886" s="5">
        <v>100.047</v>
      </c>
      <c r="Y886" s="5">
        <v>0.59749787433787993</v>
      </c>
      <c r="Z886" s="5"/>
    </row>
    <row r="887" spans="1:26" x14ac:dyDescent="0.25">
      <c r="A887" s="3"/>
      <c r="B887" s="3" t="s">
        <v>30</v>
      </c>
      <c r="C887" s="3" t="s">
        <v>26</v>
      </c>
      <c r="D887" s="3"/>
      <c r="E887" s="3" t="s">
        <v>31</v>
      </c>
      <c r="F887" s="3" t="s">
        <v>182</v>
      </c>
      <c r="G887" s="3" t="s">
        <v>25</v>
      </c>
      <c r="H887" s="3" t="s">
        <v>36</v>
      </c>
      <c r="I887" s="3">
        <v>1</v>
      </c>
      <c r="J887" s="3"/>
      <c r="K887" s="3">
        <v>1165</v>
      </c>
      <c r="L887" s="3">
        <v>2</v>
      </c>
      <c r="M887" s="5">
        <v>52.465000000000003</v>
      </c>
      <c r="N887" s="5">
        <v>7.2999999999999995E-2</v>
      </c>
      <c r="O887" s="5">
        <v>28.891999999999999</v>
      </c>
      <c r="P887" s="5">
        <v>0.89500000000000002</v>
      </c>
      <c r="Q887" s="5">
        <v>1.9E-2</v>
      </c>
      <c r="R887" s="5">
        <v>0.13100000000000001</v>
      </c>
      <c r="S887" s="5">
        <v>12.352</v>
      </c>
      <c r="T887" s="5">
        <v>4.343</v>
      </c>
      <c r="U887" s="5">
        <v>0.121</v>
      </c>
      <c r="V887" s="5">
        <v>0</v>
      </c>
      <c r="W887" s="5">
        <v>2.5000000000000001E-2</v>
      </c>
      <c r="X887" s="5">
        <v>99.316000000000017</v>
      </c>
      <c r="Y887" s="5">
        <v>0.60682943429756464</v>
      </c>
      <c r="Z887" s="5"/>
    </row>
    <row r="888" spans="1:26" x14ac:dyDescent="0.25">
      <c r="A888" s="3"/>
      <c r="B888" s="3" t="s">
        <v>30</v>
      </c>
      <c r="C888" s="3" t="s">
        <v>26</v>
      </c>
      <c r="D888" s="3"/>
      <c r="E888" s="3" t="s">
        <v>31</v>
      </c>
      <c r="F888" s="3" t="s">
        <v>182</v>
      </c>
      <c r="G888" s="3" t="s">
        <v>25</v>
      </c>
      <c r="H888" s="3" t="s">
        <v>37</v>
      </c>
      <c r="I888" s="3">
        <v>1</v>
      </c>
      <c r="J888" s="3"/>
      <c r="K888" s="3">
        <v>1165</v>
      </c>
      <c r="L888" s="3">
        <v>2</v>
      </c>
      <c r="M888" s="5">
        <v>52.752000000000002</v>
      </c>
      <c r="N888" s="5">
        <v>0.05</v>
      </c>
      <c r="O888" s="5">
        <v>28.151</v>
      </c>
      <c r="P888" s="5">
        <v>0.88400000000000001</v>
      </c>
      <c r="Q888" s="5">
        <v>0</v>
      </c>
      <c r="R888" s="5">
        <v>0.12</v>
      </c>
      <c r="S888" s="5">
        <v>11.884</v>
      </c>
      <c r="T888" s="5">
        <v>4.5739999999999998</v>
      </c>
      <c r="U888" s="5">
        <v>0.13500000000000001</v>
      </c>
      <c r="V888" s="5">
        <v>0.01</v>
      </c>
      <c r="W888" s="5">
        <v>0</v>
      </c>
      <c r="X888" s="5">
        <v>98.560000000000016</v>
      </c>
      <c r="Y888" s="5">
        <v>0.58479487911536154</v>
      </c>
      <c r="Z888" s="5"/>
    </row>
    <row r="889" spans="1:26" x14ac:dyDescent="0.25">
      <c r="A889" s="3"/>
      <c r="B889" s="3" t="s">
        <v>30</v>
      </c>
      <c r="C889" s="3" t="s">
        <v>26</v>
      </c>
      <c r="D889" s="3"/>
      <c r="E889" s="3" t="s">
        <v>31</v>
      </c>
      <c r="F889" s="3" t="s">
        <v>182</v>
      </c>
      <c r="G889" s="3" t="s">
        <v>25</v>
      </c>
      <c r="H889" s="3" t="s">
        <v>38</v>
      </c>
      <c r="I889" s="3">
        <v>1</v>
      </c>
      <c r="J889" s="3"/>
      <c r="K889" s="3">
        <v>1165</v>
      </c>
      <c r="L889" s="3">
        <v>2</v>
      </c>
      <c r="M889" s="5">
        <v>51.652000000000001</v>
      </c>
      <c r="N889" s="5">
        <v>5.0999999999999997E-2</v>
      </c>
      <c r="O889" s="5">
        <v>28.681000000000001</v>
      </c>
      <c r="P889" s="5">
        <v>0.82199999999999995</v>
      </c>
      <c r="Q889" s="5">
        <v>2.8000000000000001E-2</v>
      </c>
      <c r="R889" s="5">
        <v>0.09</v>
      </c>
      <c r="S889" s="5">
        <v>12.680999999999999</v>
      </c>
      <c r="T889" s="5">
        <v>4.4589999999999996</v>
      </c>
      <c r="U889" s="5">
        <v>0.109</v>
      </c>
      <c r="V889" s="5">
        <v>0.01</v>
      </c>
      <c r="W889" s="5">
        <v>0</v>
      </c>
      <c r="X889" s="5">
        <v>98.583000000000013</v>
      </c>
      <c r="Y889" s="5">
        <v>0.60733924608561074</v>
      </c>
      <c r="Z889" s="5"/>
    </row>
    <row r="890" spans="1:26" x14ac:dyDescent="0.25">
      <c r="A890" s="3"/>
      <c r="B890" s="3" t="s">
        <v>30</v>
      </c>
      <c r="C890" s="3" t="s">
        <v>26</v>
      </c>
      <c r="D890" s="3"/>
      <c r="E890" s="3" t="s">
        <v>31</v>
      </c>
      <c r="F890" s="3" t="s">
        <v>182</v>
      </c>
      <c r="G890" s="3" t="s">
        <v>25</v>
      </c>
      <c r="H890" s="3" t="s">
        <v>39</v>
      </c>
      <c r="I890" s="3">
        <v>1</v>
      </c>
      <c r="J890" s="3"/>
      <c r="K890" s="3">
        <v>1165</v>
      </c>
      <c r="L890" s="3">
        <v>2</v>
      </c>
      <c r="M890" s="5">
        <v>52.048999999999999</v>
      </c>
      <c r="N890" s="5">
        <v>0.06</v>
      </c>
      <c r="O890" s="5">
        <v>28.442</v>
      </c>
      <c r="P890" s="5">
        <v>0.89800000000000002</v>
      </c>
      <c r="Q890" s="5">
        <v>2.3E-2</v>
      </c>
      <c r="R890" s="5">
        <v>0.13700000000000001</v>
      </c>
      <c r="S890" s="5">
        <v>12.182</v>
      </c>
      <c r="T890" s="5">
        <v>4.5960000000000001</v>
      </c>
      <c r="U890" s="5">
        <v>0.151</v>
      </c>
      <c r="V890" s="5">
        <v>0</v>
      </c>
      <c r="W890" s="5">
        <v>1.6E-2</v>
      </c>
      <c r="X890" s="5">
        <v>98.554000000000002</v>
      </c>
      <c r="Y890" s="5">
        <v>0.5891138366192491</v>
      </c>
      <c r="Z890" s="5"/>
    </row>
    <row r="891" spans="1:26" x14ac:dyDescent="0.25">
      <c r="A891" s="3"/>
      <c r="B891" s="3" t="s">
        <v>30</v>
      </c>
      <c r="C891" s="3" t="s">
        <v>26</v>
      </c>
      <c r="D891" s="3"/>
      <c r="E891" s="3" t="s">
        <v>31</v>
      </c>
      <c r="F891" s="3" t="s">
        <v>182</v>
      </c>
      <c r="G891" s="3" t="s">
        <v>25</v>
      </c>
      <c r="H891" s="3" t="s">
        <v>115</v>
      </c>
      <c r="I891" s="3">
        <v>1</v>
      </c>
      <c r="J891" s="3"/>
      <c r="K891" s="3">
        <v>1165</v>
      </c>
      <c r="L891" s="3">
        <v>2</v>
      </c>
      <c r="M891" s="5">
        <v>47.884</v>
      </c>
      <c r="N891" s="5">
        <v>5.0000000000000001E-3</v>
      </c>
      <c r="O891" s="5">
        <v>32.023000000000003</v>
      </c>
      <c r="P891" s="5">
        <v>0.86899999999999999</v>
      </c>
      <c r="Q891" s="5">
        <v>1.0999999999999999E-2</v>
      </c>
      <c r="R891" s="5">
        <v>8.8999999999999996E-2</v>
      </c>
      <c r="S891" s="5">
        <v>15.835000000000001</v>
      </c>
      <c r="T891" s="5">
        <v>2.6909999999999998</v>
      </c>
      <c r="U891" s="5">
        <v>6.3E-2</v>
      </c>
      <c r="V891" s="5">
        <v>5.0000000000000001E-3</v>
      </c>
      <c r="W891" s="5">
        <v>0</v>
      </c>
      <c r="X891" s="5">
        <v>99.475000000000009</v>
      </c>
      <c r="Y891" s="5">
        <v>0.76204799799337086</v>
      </c>
      <c r="Z891" s="5"/>
    </row>
    <row r="892" spans="1:26" x14ac:dyDescent="0.25">
      <c r="A892" s="3"/>
      <c r="B892" s="3" t="s">
        <v>30</v>
      </c>
      <c r="C892" s="3" t="s">
        <v>26</v>
      </c>
      <c r="D892" s="3"/>
      <c r="E892" s="3" t="s">
        <v>31</v>
      </c>
      <c r="F892" s="3" t="s">
        <v>182</v>
      </c>
      <c r="G892" s="3" t="s">
        <v>25</v>
      </c>
      <c r="H892" s="3" t="s">
        <v>116</v>
      </c>
      <c r="I892" s="3">
        <v>1</v>
      </c>
      <c r="J892" s="3"/>
      <c r="K892" s="3">
        <v>1165</v>
      </c>
      <c r="L892" s="3">
        <v>2</v>
      </c>
      <c r="M892" s="5">
        <v>53.161999999999999</v>
      </c>
      <c r="N892" s="5">
        <v>3.6999999999999998E-2</v>
      </c>
      <c r="O892" s="5">
        <v>28.568000000000001</v>
      </c>
      <c r="P892" s="5">
        <v>0.79800000000000004</v>
      </c>
      <c r="Q892" s="5">
        <v>3.0000000000000001E-3</v>
      </c>
      <c r="R892" s="5">
        <v>0.11799999999999999</v>
      </c>
      <c r="S892" s="5">
        <v>11.802</v>
      </c>
      <c r="T892" s="5">
        <v>4.6020000000000003</v>
      </c>
      <c r="U892" s="5">
        <v>0.14599999999999999</v>
      </c>
      <c r="V892" s="5">
        <v>5.0000000000000001E-3</v>
      </c>
      <c r="W892" s="5">
        <v>0</v>
      </c>
      <c r="X892" s="5">
        <v>99.241</v>
      </c>
      <c r="Y892" s="5">
        <v>0.58128137357500476</v>
      </c>
      <c r="Z892" s="5"/>
    </row>
    <row r="893" spans="1:26" x14ac:dyDescent="0.25">
      <c r="A893" s="3"/>
      <c r="B893" s="3" t="s">
        <v>30</v>
      </c>
      <c r="C893" s="3" t="s">
        <v>26</v>
      </c>
      <c r="D893" s="3"/>
      <c r="E893" s="3" t="s">
        <v>31</v>
      </c>
      <c r="F893" s="3" t="s">
        <v>182</v>
      </c>
      <c r="G893" s="3" t="s">
        <v>25</v>
      </c>
      <c r="H893" s="3" t="s">
        <v>41</v>
      </c>
      <c r="I893" s="3">
        <v>1</v>
      </c>
      <c r="J893" s="3"/>
      <c r="K893" s="3">
        <v>1165</v>
      </c>
      <c r="L893" s="3">
        <v>2</v>
      </c>
      <c r="M893" s="5">
        <v>52.850999999999999</v>
      </c>
      <c r="N893" s="5">
        <v>4.7E-2</v>
      </c>
      <c r="O893" s="5">
        <v>28.556999999999999</v>
      </c>
      <c r="P893" s="5">
        <v>0.88800000000000001</v>
      </c>
      <c r="Q893" s="5">
        <v>0</v>
      </c>
      <c r="R893" s="5">
        <v>0.109</v>
      </c>
      <c r="S893" s="5">
        <v>11.901</v>
      </c>
      <c r="T893" s="5">
        <v>4.5570000000000004</v>
      </c>
      <c r="U893" s="5">
        <v>0.14299999999999999</v>
      </c>
      <c r="V893" s="5">
        <v>0</v>
      </c>
      <c r="W893" s="5">
        <v>4.0000000000000001E-3</v>
      </c>
      <c r="X893" s="5">
        <v>99.057000000000002</v>
      </c>
      <c r="Y893" s="5">
        <v>0.5857535590477001</v>
      </c>
      <c r="Z893" s="5"/>
    </row>
    <row r="894" spans="1:26" x14ac:dyDescent="0.25">
      <c r="A894" s="3"/>
      <c r="B894" s="3" t="s">
        <v>30</v>
      </c>
      <c r="C894" s="3" t="s">
        <v>26</v>
      </c>
      <c r="D894" s="3"/>
      <c r="E894" s="3" t="s">
        <v>31</v>
      </c>
      <c r="F894" s="3" t="s">
        <v>182</v>
      </c>
      <c r="G894" s="3" t="s">
        <v>25</v>
      </c>
      <c r="H894" s="3" t="s">
        <v>42</v>
      </c>
      <c r="I894" s="3">
        <v>1</v>
      </c>
      <c r="J894" s="3"/>
      <c r="K894" s="3">
        <v>1165</v>
      </c>
      <c r="L894" s="3">
        <v>2</v>
      </c>
      <c r="M894" s="5">
        <v>52.741</v>
      </c>
      <c r="N894" s="5">
        <v>8.2000000000000003E-2</v>
      </c>
      <c r="O894" s="5">
        <v>28.891999999999999</v>
      </c>
      <c r="P894" s="5">
        <v>0.94199999999999995</v>
      </c>
      <c r="Q894" s="5">
        <v>2.1999999999999999E-2</v>
      </c>
      <c r="R894" s="5">
        <v>0.11899999999999999</v>
      </c>
      <c r="S894" s="5">
        <v>12.125999999999999</v>
      </c>
      <c r="T894" s="5">
        <v>4.4740000000000002</v>
      </c>
      <c r="U894" s="5">
        <v>0.13400000000000001</v>
      </c>
      <c r="V894" s="5">
        <v>0</v>
      </c>
      <c r="W894" s="5">
        <v>0</v>
      </c>
      <c r="X894" s="5">
        <v>99.532000000000011</v>
      </c>
      <c r="Y894" s="5">
        <v>0.59495104238404972</v>
      </c>
      <c r="Z894" s="5"/>
    </row>
    <row r="895" spans="1:26" x14ac:dyDescent="0.25">
      <c r="A895" s="3"/>
      <c r="B895" s="3" t="s">
        <v>30</v>
      </c>
      <c r="C895" s="3" t="s">
        <v>26</v>
      </c>
      <c r="D895" s="3"/>
      <c r="E895" s="3" t="s">
        <v>31</v>
      </c>
      <c r="F895" s="3" t="s">
        <v>182</v>
      </c>
      <c r="G895" s="3" t="s">
        <v>25</v>
      </c>
      <c r="H895" s="3" t="s">
        <v>43</v>
      </c>
      <c r="I895" s="3">
        <v>1</v>
      </c>
      <c r="J895" s="3"/>
      <c r="K895" s="3">
        <v>1165</v>
      </c>
      <c r="L895" s="3">
        <v>2</v>
      </c>
      <c r="M895" s="5">
        <v>52.741999999999997</v>
      </c>
      <c r="N895" s="5">
        <v>6.2E-2</v>
      </c>
      <c r="O895" s="5">
        <v>28.838999999999999</v>
      </c>
      <c r="P895" s="5">
        <v>0.94799999999999995</v>
      </c>
      <c r="Q895" s="5">
        <v>2E-3</v>
      </c>
      <c r="R895" s="5">
        <v>0.12</v>
      </c>
      <c r="S895" s="5">
        <v>11.878</v>
      </c>
      <c r="T895" s="5">
        <v>4.524</v>
      </c>
      <c r="U895" s="5">
        <v>0.14199999999999999</v>
      </c>
      <c r="V895" s="5">
        <v>3.9E-2</v>
      </c>
      <c r="W895" s="5">
        <v>0</v>
      </c>
      <c r="X895" s="5">
        <v>99.295999999999992</v>
      </c>
      <c r="Y895" s="5">
        <v>0.58704588401807867</v>
      </c>
      <c r="Z895" s="5"/>
    </row>
    <row r="896" spans="1:26" x14ac:dyDescent="0.25">
      <c r="A896" s="3"/>
      <c r="B896" s="3" t="s">
        <v>30</v>
      </c>
      <c r="C896" s="3" t="s">
        <v>26</v>
      </c>
      <c r="D896" s="3"/>
      <c r="E896" s="3" t="s">
        <v>31</v>
      </c>
      <c r="F896" s="3" t="s">
        <v>182</v>
      </c>
      <c r="G896" s="3" t="s">
        <v>25</v>
      </c>
      <c r="H896" s="3" t="s">
        <v>44</v>
      </c>
      <c r="I896" s="3">
        <v>1</v>
      </c>
      <c r="J896" s="3"/>
      <c r="K896" s="3">
        <v>1165</v>
      </c>
      <c r="L896" s="3">
        <v>2</v>
      </c>
      <c r="M896" s="5">
        <v>52.948</v>
      </c>
      <c r="N896" s="5">
        <v>6.9000000000000006E-2</v>
      </c>
      <c r="O896" s="5">
        <v>28.943000000000001</v>
      </c>
      <c r="P896" s="5">
        <v>0.878</v>
      </c>
      <c r="Q896" s="5">
        <v>0</v>
      </c>
      <c r="R896" s="5">
        <v>8.1000000000000003E-2</v>
      </c>
      <c r="S896" s="5">
        <v>12.013</v>
      </c>
      <c r="T896" s="5">
        <v>4.5910000000000002</v>
      </c>
      <c r="U896" s="5">
        <v>0.13800000000000001</v>
      </c>
      <c r="V896" s="5">
        <v>0</v>
      </c>
      <c r="W896" s="5">
        <v>0</v>
      </c>
      <c r="X896" s="5">
        <v>99.661000000000016</v>
      </c>
      <c r="Y896" s="5">
        <v>0.58642938555256852</v>
      </c>
      <c r="Z896" s="5"/>
    </row>
    <row r="897" spans="1:26" x14ac:dyDescent="0.25">
      <c r="A897" s="3"/>
      <c r="B897" s="3"/>
      <c r="C897" s="3"/>
      <c r="D897" s="3"/>
      <c r="E897" s="3"/>
      <c r="F897" s="16" t="s">
        <v>93</v>
      </c>
      <c r="G897" s="16"/>
      <c r="H897" s="16" t="s">
        <v>26</v>
      </c>
      <c r="I897" s="16"/>
      <c r="J897" s="16"/>
      <c r="K897" s="16"/>
      <c r="L897" s="16"/>
      <c r="M897" s="6">
        <v>52.641749999999995</v>
      </c>
      <c r="N897" s="6">
        <v>6.2749999999999986E-2</v>
      </c>
      <c r="O897" s="6">
        <v>28.735833333333336</v>
      </c>
      <c r="P897" s="6">
        <v>0.88016666666666665</v>
      </c>
      <c r="Q897" s="6">
        <v>9.6666666666666654E-3</v>
      </c>
      <c r="R897" s="6">
        <v>0.11625000000000001</v>
      </c>
      <c r="S897" s="6">
        <v>12.12175</v>
      </c>
      <c r="T897" s="6">
        <v>4.5265833333333338</v>
      </c>
      <c r="U897" s="6">
        <v>0.13108333333333333</v>
      </c>
      <c r="V897" s="6">
        <v>8.666666666666668E-3</v>
      </c>
      <c r="W897" s="6">
        <v>6.333333333333334E-3</v>
      </c>
      <c r="X897" s="6"/>
      <c r="Y897" s="6">
        <v>0.59216418642615964</v>
      </c>
      <c r="Z897" s="5"/>
    </row>
    <row r="898" spans="1:26" x14ac:dyDescent="0.25">
      <c r="A898" s="3"/>
      <c r="B898" s="3"/>
      <c r="C898" s="3"/>
      <c r="D898" s="3"/>
      <c r="E898" s="3"/>
      <c r="F898" s="25" t="s">
        <v>28</v>
      </c>
      <c r="G898" s="25"/>
      <c r="H898" s="25" t="s">
        <v>26</v>
      </c>
      <c r="I898" s="25"/>
      <c r="J898" s="25"/>
      <c r="K898" s="25"/>
      <c r="L898" s="25"/>
      <c r="M898" s="7">
        <v>0.41699141586978783</v>
      </c>
      <c r="N898" s="7">
        <v>1.4654350889752898E-2</v>
      </c>
      <c r="O898" s="7">
        <v>0.27679918330585407</v>
      </c>
      <c r="P898" s="7">
        <v>4.2854581453038949E-2</v>
      </c>
      <c r="Q898" s="7">
        <v>1.0594452522071363E-2</v>
      </c>
      <c r="R898" s="7">
        <v>1.6717573769159069E-2</v>
      </c>
      <c r="S898" s="7">
        <v>0.25537463567365987</v>
      </c>
      <c r="T898" s="7">
        <v>8.0770672370307328E-2</v>
      </c>
      <c r="U898" s="7">
        <v>1.4749165359025516E-2</v>
      </c>
      <c r="V898" s="7">
        <v>1.1260012379561526E-2</v>
      </c>
      <c r="W898" s="7">
        <v>1.0272056829824858E-2</v>
      </c>
      <c r="X898" s="7"/>
      <c r="Y898" s="7">
        <v>8.7402233647388469E-3</v>
      </c>
      <c r="Z898" s="5"/>
    </row>
    <row r="899" spans="1:26" x14ac:dyDescent="0.25">
      <c r="A899" s="3"/>
      <c r="B899" s="3" t="s">
        <v>30</v>
      </c>
      <c r="C899" s="3" t="s">
        <v>26</v>
      </c>
      <c r="D899" s="3"/>
      <c r="E899" s="3" t="s">
        <v>31</v>
      </c>
      <c r="F899" s="3" t="s">
        <v>202</v>
      </c>
      <c r="G899" s="3" t="s">
        <v>25</v>
      </c>
      <c r="H899" s="3" t="s">
        <v>32</v>
      </c>
      <c r="I899" s="3">
        <v>1</v>
      </c>
      <c r="J899" s="3"/>
      <c r="K899" s="3">
        <v>1165</v>
      </c>
      <c r="L899" s="3">
        <v>5</v>
      </c>
      <c r="M899" s="5">
        <v>52.859000000000002</v>
      </c>
      <c r="N899" s="5">
        <v>1.6E-2</v>
      </c>
      <c r="O899" s="5">
        <v>28.869</v>
      </c>
      <c r="P899" s="5">
        <v>0.90200000000000002</v>
      </c>
      <c r="Q899" s="5">
        <v>0.05</v>
      </c>
      <c r="R899" s="5">
        <v>0.14199999999999999</v>
      </c>
      <c r="S899" s="5">
        <v>12.16</v>
      </c>
      <c r="T899" s="5">
        <v>4.5709999999999997</v>
      </c>
      <c r="U899" s="5">
        <v>0.129</v>
      </c>
      <c r="V899" s="5">
        <v>3.9E-2</v>
      </c>
      <c r="W899" s="5">
        <v>0</v>
      </c>
      <c r="X899" s="5">
        <v>99.736999999999995</v>
      </c>
      <c r="Y899" s="5">
        <v>0.59071902426971745</v>
      </c>
      <c r="Z899" s="5"/>
    </row>
    <row r="900" spans="1:26" x14ac:dyDescent="0.25">
      <c r="A900" s="3"/>
      <c r="B900" s="3" t="s">
        <v>30</v>
      </c>
      <c r="C900" s="3" t="s">
        <v>26</v>
      </c>
      <c r="D900" s="3"/>
      <c r="E900" s="3" t="s">
        <v>31</v>
      </c>
      <c r="F900" s="3" t="s">
        <v>202</v>
      </c>
      <c r="G900" s="3" t="s">
        <v>25</v>
      </c>
      <c r="H900" s="3" t="s">
        <v>110</v>
      </c>
      <c r="I900" s="3">
        <v>1</v>
      </c>
      <c r="J900" s="3"/>
      <c r="K900" s="3">
        <v>1165</v>
      </c>
      <c r="L900" s="3">
        <v>5</v>
      </c>
      <c r="M900" s="5">
        <v>48.704999999999998</v>
      </c>
      <c r="N900" s="5">
        <v>2.4E-2</v>
      </c>
      <c r="O900" s="5">
        <v>31.131</v>
      </c>
      <c r="P900" s="5">
        <v>0.85699999999999998</v>
      </c>
      <c r="Q900" s="5">
        <v>0</v>
      </c>
      <c r="R900" s="5">
        <v>0.122</v>
      </c>
      <c r="S900" s="5">
        <v>14.914999999999999</v>
      </c>
      <c r="T900" s="5">
        <v>3.2149999999999999</v>
      </c>
      <c r="U900" s="5">
        <v>7.1999999999999995E-2</v>
      </c>
      <c r="V900" s="5">
        <v>5.0000000000000001E-3</v>
      </c>
      <c r="W900" s="5">
        <v>1.2E-2</v>
      </c>
      <c r="X900" s="5">
        <v>99.057999999999993</v>
      </c>
      <c r="Y900" s="5">
        <v>0.71643164283502714</v>
      </c>
      <c r="Z900" s="5"/>
    </row>
    <row r="901" spans="1:26" x14ac:dyDescent="0.25">
      <c r="A901" s="3"/>
      <c r="B901" s="3" t="s">
        <v>30</v>
      </c>
      <c r="C901" s="3" t="s">
        <v>26</v>
      </c>
      <c r="D901" s="3"/>
      <c r="E901" s="3" t="s">
        <v>31</v>
      </c>
      <c r="F901" s="3" t="s">
        <v>202</v>
      </c>
      <c r="G901" s="3" t="s">
        <v>25</v>
      </c>
      <c r="H901" s="3" t="s">
        <v>63</v>
      </c>
      <c r="I901" s="3">
        <v>1</v>
      </c>
      <c r="J901" s="3"/>
      <c r="K901" s="3">
        <v>1165</v>
      </c>
      <c r="L901" s="3">
        <v>5</v>
      </c>
      <c r="M901" s="5">
        <v>51.823</v>
      </c>
      <c r="N901" s="5">
        <v>0.03</v>
      </c>
      <c r="O901" s="5">
        <v>29.012</v>
      </c>
      <c r="P901" s="5">
        <v>0.86199999999999999</v>
      </c>
      <c r="Q901" s="5">
        <v>0</v>
      </c>
      <c r="R901" s="5">
        <v>0.153</v>
      </c>
      <c r="S901" s="5">
        <v>12.635</v>
      </c>
      <c r="T901" s="5">
        <v>4.3</v>
      </c>
      <c r="U901" s="5">
        <v>0.13900000000000001</v>
      </c>
      <c r="V901" s="5">
        <v>1.4999999999999999E-2</v>
      </c>
      <c r="W901" s="5">
        <v>0</v>
      </c>
      <c r="X901" s="5">
        <v>98.969000000000008</v>
      </c>
      <c r="Y901" s="5">
        <v>0.61389787364586346</v>
      </c>
      <c r="Z901" s="5"/>
    </row>
    <row r="902" spans="1:26" x14ac:dyDescent="0.25">
      <c r="A902" s="3"/>
      <c r="B902" s="3" t="s">
        <v>30</v>
      </c>
      <c r="C902" s="3" t="s">
        <v>26</v>
      </c>
      <c r="D902" s="3"/>
      <c r="E902" s="3" t="s">
        <v>31</v>
      </c>
      <c r="F902" s="3" t="s">
        <v>202</v>
      </c>
      <c r="G902" s="3" t="s">
        <v>25</v>
      </c>
      <c r="H902" s="3" t="s">
        <v>35</v>
      </c>
      <c r="I902" s="3">
        <v>1</v>
      </c>
      <c r="J902" s="3"/>
      <c r="K902" s="3">
        <v>1165</v>
      </c>
      <c r="L902" s="3">
        <v>5</v>
      </c>
      <c r="M902" s="5">
        <v>52.212000000000003</v>
      </c>
      <c r="N902" s="5">
        <v>5.5E-2</v>
      </c>
      <c r="O902" s="5">
        <v>29.091999999999999</v>
      </c>
      <c r="P902" s="5">
        <v>0.97799999999999998</v>
      </c>
      <c r="Q902" s="5">
        <v>8.0000000000000002E-3</v>
      </c>
      <c r="R902" s="5">
        <v>0.11899999999999999</v>
      </c>
      <c r="S902" s="5">
        <v>12.311999999999999</v>
      </c>
      <c r="T902" s="5">
        <v>4.468</v>
      </c>
      <c r="U902" s="5">
        <v>0.13200000000000001</v>
      </c>
      <c r="V902" s="5">
        <v>0.02</v>
      </c>
      <c r="W902" s="5">
        <v>0.01</v>
      </c>
      <c r="X902" s="5">
        <v>99.406000000000006</v>
      </c>
      <c r="Y902" s="5">
        <v>0.59899961529331969</v>
      </c>
      <c r="Z902" s="5"/>
    </row>
    <row r="903" spans="1:26" x14ac:dyDescent="0.25">
      <c r="A903" s="3"/>
      <c r="B903" s="3" t="s">
        <v>30</v>
      </c>
      <c r="C903" s="3" t="s">
        <v>26</v>
      </c>
      <c r="D903" s="3"/>
      <c r="E903" s="3" t="s">
        <v>31</v>
      </c>
      <c r="F903" s="3" t="s">
        <v>202</v>
      </c>
      <c r="G903" s="3" t="s">
        <v>25</v>
      </c>
      <c r="H903" s="3" t="s">
        <v>36</v>
      </c>
      <c r="I903" s="3">
        <v>1</v>
      </c>
      <c r="J903" s="3"/>
      <c r="K903" s="3">
        <v>1165</v>
      </c>
      <c r="L903" s="3">
        <v>5</v>
      </c>
      <c r="M903" s="5">
        <v>52.857999999999997</v>
      </c>
      <c r="N903" s="5">
        <v>4.8000000000000001E-2</v>
      </c>
      <c r="O903" s="5">
        <v>28.943000000000001</v>
      </c>
      <c r="P903" s="5">
        <v>0.97099999999999997</v>
      </c>
      <c r="Q903" s="5">
        <v>0</v>
      </c>
      <c r="R903" s="5">
        <v>0.105</v>
      </c>
      <c r="S903" s="5">
        <v>11.984</v>
      </c>
      <c r="T903" s="5">
        <v>4.4359999999999999</v>
      </c>
      <c r="U903" s="5">
        <v>0.13600000000000001</v>
      </c>
      <c r="V903" s="5">
        <v>1.4999999999999999E-2</v>
      </c>
      <c r="W903" s="5">
        <v>0</v>
      </c>
      <c r="X903" s="5">
        <v>99.495999999999995</v>
      </c>
      <c r="Y903" s="5">
        <v>0.59405762673314222</v>
      </c>
      <c r="Z903" s="5"/>
    </row>
    <row r="904" spans="1:26" x14ac:dyDescent="0.25">
      <c r="A904" s="3"/>
      <c r="B904" s="3" t="s">
        <v>30</v>
      </c>
      <c r="C904" s="3" t="s">
        <v>26</v>
      </c>
      <c r="D904" s="3"/>
      <c r="E904" s="3" t="s">
        <v>31</v>
      </c>
      <c r="F904" s="3" t="s">
        <v>202</v>
      </c>
      <c r="G904" s="3" t="s">
        <v>25</v>
      </c>
      <c r="H904" s="3" t="s">
        <v>37</v>
      </c>
      <c r="I904" s="3">
        <v>1</v>
      </c>
      <c r="J904" s="3"/>
      <c r="K904" s="3">
        <v>1165</v>
      </c>
      <c r="L904" s="3">
        <v>5</v>
      </c>
      <c r="M904" s="5">
        <v>52.902999999999999</v>
      </c>
      <c r="N904" s="5">
        <v>7.4999999999999997E-2</v>
      </c>
      <c r="O904" s="5">
        <v>28.847999999999999</v>
      </c>
      <c r="P904" s="5">
        <v>0.91800000000000004</v>
      </c>
      <c r="Q904" s="5">
        <v>1.0999999999999999E-2</v>
      </c>
      <c r="R904" s="5">
        <v>0.13100000000000001</v>
      </c>
      <c r="S904" s="5">
        <v>12.146000000000001</v>
      </c>
      <c r="T904" s="5">
        <v>4.5629999999999997</v>
      </c>
      <c r="U904" s="5">
        <v>0.14199999999999999</v>
      </c>
      <c r="V904" s="5">
        <v>0</v>
      </c>
      <c r="W904" s="5">
        <v>0</v>
      </c>
      <c r="X904" s="5">
        <v>99.736999999999995</v>
      </c>
      <c r="Y904" s="5">
        <v>0.59041171995435715</v>
      </c>
      <c r="Z904" s="5"/>
    </row>
    <row r="905" spans="1:26" x14ac:dyDescent="0.25">
      <c r="A905" s="3"/>
      <c r="B905" s="3" t="s">
        <v>30</v>
      </c>
      <c r="C905" s="3" t="s">
        <v>26</v>
      </c>
      <c r="D905" s="3"/>
      <c r="E905" s="3" t="s">
        <v>31</v>
      </c>
      <c r="F905" s="3" t="s">
        <v>202</v>
      </c>
      <c r="G905" s="3" t="s">
        <v>25</v>
      </c>
      <c r="H905" s="3" t="s">
        <v>38</v>
      </c>
      <c r="I905" s="3">
        <v>1</v>
      </c>
      <c r="J905" s="3"/>
      <c r="K905" s="3">
        <v>1165</v>
      </c>
      <c r="L905" s="3">
        <v>5</v>
      </c>
      <c r="M905" s="5">
        <v>52.433999999999997</v>
      </c>
      <c r="N905" s="5">
        <v>0</v>
      </c>
      <c r="O905" s="5">
        <v>29.19</v>
      </c>
      <c r="P905" s="5">
        <v>0.88200000000000001</v>
      </c>
      <c r="Q905" s="5">
        <v>0</v>
      </c>
      <c r="R905" s="5">
        <v>0.11899999999999999</v>
      </c>
      <c r="S905" s="5">
        <v>12.315</v>
      </c>
      <c r="T905" s="5">
        <v>4.4459999999999997</v>
      </c>
      <c r="U905" s="5">
        <v>0.126</v>
      </c>
      <c r="V905" s="5">
        <v>5.0000000000000001E-3</v>
      </c>
      <c r="W905" s="5">
        <v>1.4999999999999999E-2</v>
      </c>
      <c r="X905" s="5">
        <v>99.531999999999996</v>
      </c>
      <c r="Y905" s="5">
        <v>0.60042955711796886</v>
      </c>
      <c r="Z905" s="5"/>
    </row>
    <row r="906" spans="1:26" x14ac:dyDescent="0.25">
      <c r="A906" s="3"/>
      <c r="B906" s="3" t="s">
        <v>30</v>
      </c>
      <c r="C906" s="3" t="s">
        <v>26</v>
      </c>
      <c r="D906" s="3"/>
      <c r="E906" s="3" t="s">
        <v>31</v>
      </c>
      <c r="F906" s="3" t="s">
        <v>202</v>
      </c>
      <c r="G906" s="3" t="s">
        <v>25</v>
      </c>
      <c r="H906" s="3" t="s">
        <v>39</v>
      </c>
      <c r="I906" s="3">
        <v>1</v>
      </c>
      <c r="J906" s="3"/>
      <c r="K906" s="3">
        <v>1165</v>
      </c>
      <c r="L906" s="3">
        <v>5</v>
      </c>
      <c r="M906" s="5">
        <v>52.835999999999999</v>
      </c>
      <c r="N906" s="5">
        <v>6.5000000000000002E-2</v>
      </c>
      <c r="O906" s="5">
        <v>28.867999999999999</v>
      </c>
      <c r="P906" s="5">
        <v>0.94499999999999995</v>
      </c>
      <c r="Q906" s="5">
        <v>1.9E-2</v>
      </c>
      <c r="R906" s="5">
        <v>0.111</v>
      </c>
      <c r="S906" s="5">
        <v>12.143000000000001</v>
      </c>
      <c r="T906" s="5">
        <v>4.42</v>
      </c>
      <c r="U906" s="5">
        <v>0.11899999999999999</v>
      </c>
      <c r="V906" s="5">
        <v>5.0000000000000001E-3</v>
      </c>
      <c r="W906" s="5">
        <v>0</v>
      </c>
      <c r="X906" s="5">
        <v>99.530999999999992</v>
      </c>
      <c r="Y906" s="5">
        <v>0.59868067479845244</v>
      </c>
      <c r="Z906" s="5"/>
    </row>
    <row r="907" spans="1:26" x14ac:dyDescent="0.25">
      <c r="A907" s="3"/>
      <c r="B907" s="3" t="s">
        <v>30</v>
      </c>
      <c r="C907" s="3" t="s">
        <v>26</v>
      </c>
      <c r="D907" s="3"/>
      <c r="E907" s="3" t="s">
        <v>31</v>
      </c>
      <c r="F907" s="3" t="s">
        <v>202</v>
      </c>
      <c r="G907" s="3" t="s">
        <v>25</v>
      </c>
      <c r="H907" s="3" t="s">
        <v>40</v>
      </c>
      <c r="I907" s="3">
        <v>1</v>
      </c>
      <c r="J907" s="3"/>
      <c r="K907" s="3">
        <v>1165</v>
      </c>
      <c r="L907" s="3">
        <v>5</v>
      </c>
      <c r="M907" s="5">
        <v>52.372999999999998</v>
      </c>
      <c r="N907" s="5">
        <v>1.0999999999999999E-2</v>
      </c>
      <c r="O907" s="5">
        <v>29.213999999999999</v>
      </c>
      <c r="P907" s="5">
        <v>0.85199999999999998</v>
      </c>
      <c r="Q907" s="5">
        <v>0.02</v>
      </c>
      <c r="R907" s="5">
        <v>0.13700000000000001</v>
      </c>
      <c r="S907" s="5">
        <v>12.382999999999999</v>
      </c>
      <c r="T907" s="5">
        <v>4.3410000000000002</v>
      </c>
      <c r="U907" s="5">
        <v>0.122</v>
      </c>
      <c r="V907" s="5">
        <v>0.01</v>
      </c>
      <c r="W907" s="5">
        <v>7.0000000000000001E-3</v>
      </c>
      <c r="X907" s="5">
        <v>99.47</v>
      </c>
      <c r="Y907" s="5">
        <v>0.60749967803946137</v>
      </c>
      <c r="Z907" s="5"/>
    </row>
    <row r="908" spans="1:26" x14ac:dyDescent="0.25">
      <c r="A908" s="3"/>
      <c r="B908" s="3" t="s">
        <v>30</v>
      </c>
      <c r="C908" s="3" t="s">
        <v>26</v>
      </c>
      <c r="D908" s="3"/>
      <c r="E908" s="3" t="s">
        <v>31</v>
      </c>
      <c r="F908" s="3" t="s">
        <v>202</v>
      </c>
      <c r="G908" s="3" t="s">
        <v>25</v>
      </c>
      <c r="H908" s="3" t="s">
        <v>41</v>
      </c>
      <c r="I908" s="3">
        <v>1</v>
      </c>
      <c r="J908" s="3"/>
      <c r="K908" s="3">
        <v>1165</v>
      </c>
      <c r="L908" s="3">
        <v>5</v>
      </c>
      <c r="M908" s="5">
        <v>53.292000000000002</v>
      </c>
      <c r="N908" s="5">
        <v>2.8000000000000001E-2</v>
      </c>
      <c r="O908" s="5">
        <v>29.233000000000001</v>
      </c>
      <c r="P908" s="5">
        <v>0.88</v>
      </c>
      <c r="Q908" s="5">
        <v>1.0999999999999999E-2</v>
      </c>
      <c r="R908" s="5">
        <v>0.11600000000000001</v>
      </c>
      <c r="S908" s="5">
        <v>12.212999999999999</v>
      </c>
      <c r="T908" s="5">
        <v>4.4820000000000002</v>
      </c>
      <c r="U908" s="5">
        <v>0.14199999999999999</v>
      </c>
      <c r="V908" s="5">
        <v>2.5000000000000001E-2</v>
      </c>
      <c r="W908" s="5">
        <v>0</v>
      </c>
      <c r="X908" s="5">
        <v>100.42199999999998</v>
      </c>
      <c r="Y908" s="5">
        <v>0.59597382614899086</v>
      </c>
      <c r="Z908" s="5"/>
    </row>
    <row r="909" spans="1:26" x14ac:dyDescent="0.25">
      <c r="A909" s="3"/>
      <c r="B909" s="3" t="s">
        <v>30</v>
      </c>
      <c r="C909" s="3" t="s">
        <v>26</v>
      </c>
      <c r="D909" s="3"/>
      <c r="E909" s="3" t="s">
        <v>31</v>
      </c>
      <c r="F909" s="3" t="s">
        <v>202</v>
      </c>
      <c r="G909" s="3" t="s">
        <v>25</v>
      </c>
      <c r="H909" s="3" t="s">
        <v>42</v>
      </c>
      <c r="I909" s="3">
        <v>1</v>
      </c>
      <c r="J909" s="3"/>
      <c r="K909" s="3">
        <v>1165</v>
      </c>
      <c r="L909" s="3">
        <v>5</v>
      </c>
      <c r="M909" s="5">
        <v>53.122999999999998</v>
      </c>
      <c r="N909" s="5">
        <v>5.0999999999999997E-2</v>
      </c>
      <c r="O909" s="5">
        <v>29.434999999999999</v>
      </c>
      <c r="P909" s="5">
        <v>0.85099999999999998</v>
      </c>
      <c r="Q909" s="5">
        <v>8.0000000000000002E-3</v>
      </c>
      <c r="R909" s="5">
        <v>0.13600000000000001</v>
      </c>
      <c r="S909" s="5">
        <v>12.436999999999999</v>
      </c>
      <c r="T909" s="5">
        <v>4.29</v>
      </c>
      <c r="U909" s="5">
        <v>0.122</v>
      </c>
      <c r="V909" s="5">
        <v>0</v>
      </c>
      <c r="W909" s="5">
        <v>2.4E-2</v>
      </c>
      <c r="X909" s="5">
        <v>100.47699999999999</v>
      </c>
      <c r="Y909" s="5">
        <v>0.61129710294800388</v>
      </c>
      <c r="Z909" s="5"/>
    </row>
    <row r="910" spans="1:26" x14ac:dyDescent="0.25">
      <c r="A910" s="3"/>
      <c r="B910" s="3" t="s">
        <v>30</v>
      </c>
      <c r="C910" s="3" t="s">
        <v>26</v>
      </c>
      <c r="D910" s="3"/>
      <c r="E910" s="3" t="s">
        <v>31</v>
      </c>
      <c r="F910" s="3" t="s">
        <v>202</v>
      </c>
      <c r="G910" s="3" t="s">
        <v>25</v>
      </c>
      <c r="H910" s="3" t="s">
        <v>43</v>
      </c>
      <c r="I910" s="3">
        <v>1</v>
      </c>
      <c r="J910" s="3"/>
      <c r="K910" s="3">
        <v>1165</v>
      </c>
      <c r="L910" s="3">
        <v>5</v>
      </c>
      <c r="M910" s="5">
        <v>54.082999999999998</v>
      </c>
      <c r="N910" s="5">
        <v>7.0000000000000007E-2</v>
      </c>
      <c r="O910" s="5">
        <v>29.504000000000001</v>
      </c>
      <c r="P910" s="5">
        <v>0.86499999999999999</v>
      </c>
      <c r="Q910" s="5">
        <v>2.5999999999999999E-2</v>
      </c>
      <c r="R910" s="5">
        <v>0.115</v>
      </c>
      <c r="S910" s="5">
        <v>12.111000000000001</v>
      </c>
      <c r="T910" s="5">
        <v>4.2699999999999996</v>
      </c>
      <c r="U910" s="5">
        <v>0.14199999999999999</v>
      </c>
      <c r="V910" s="5">
        <v>0.04</v>
      </c>
      <c r="W910" s="5">
        <v>0</v>
      </c>
      <c r="X910" s="5">
        <v>101.22599999999998</v>
      </c>
      <c r="Y910" s="5">
        <v>0.60534162717520434</v>
      </c>
      <c r="Z910" s="5"/>
    </row>
    <row r="911" spans="1:26" x14ac:dyDescent="0.25">
      <c r="A911" s="3"/>
      <c r="B911" s="3"/>
      <c r="C911" s="3"/>
      <c r="D911" s="3"/>
      <c r="E911" s="3"/>
      <c r="F911" s="16" t="s">
        <v>27</v>
      </c>
      <c r="G911" s="16"/>
      <c r="H911" s="16" t="s">
        <v>26</v>
      </c>
      <c r="I911" s="16"/>
      <c r="J911" s="16"/>
      <c r="K911" s="16"/>
      <c r="L911" s="16"/>
      <c r="M911" s="6">
        <v>52.799636363636367</v>
      </c>
      <c r="N911" s="6">
        <v>4.0818181818181823E-2</v>
      </c>
      <c r="O911" s="6">
        <v>29.109818181818184</v>
      </c>
      <c r="P911" s="6">
        <v>0.90054545454545465</v>
      </c>
      <c r="Q911" s="6">
        <v>1.3909090909090909E-2</v>
      </c>
      <c r="R911" s="6">
        <v>0.12581818181818183</v>
      </c>
      <c r="S911" s="6">
        <v>12.258090909090908</v>
      </c>
      <c r="T911" s="6">
        <v>4.4170000000000007</v>
      </c>
      <c r="U911" s="6">
        <v>0.13190909090909086</v>
      </c>
      <c r="V911" s="6">
        <v>1.5818181818181818E-2</v>
      </c>
      <c r="W911" s="6">
        <v>5.0909090909090913E-3</v>
      </c>
      <c r="X911" s="6"/>
      <c r="Y911" s="6">
        <v>0.60066439328404375</v>
      </c>
      <c r="Z911" s="5"/>
    </row>
    <row r="912" spans="1:26" x14ac:dyDescent="0.25">
      <c r="A912" s="3"/>
      <c r="B912" s="3"/>
      <c r="C912" s="3"/>
      <c r="D912" s="3"/>
      <c r="E912" s="3"/>
      <c r="F912" s="25" t="s">
        <v>28</v>
      </c>
      <c r="G912" s="25"/>
      <c r="H912" s="25" t="s">
        <v>26</v>
      </c>
      <c r="I912" s="25"/>
      <c r="J912" s="25"/>
      <c r="K912" s="25"/>
      <c r="L912" s="25"/>
      <c r="M912" s="7">
        <v>0.60231126051689754</v>
      </c>
      <c r="N912" s="7">
        <v>2.532515817055514E-2</v>
      </c>
      <c r="O912" s="7">
        <v>0.22722491860789334</v>
      </c>
      <c r="P912" s="7">
        <v>4.6446450104100818E-2</v>
      </c>
      <c r="Q912" s="7">
        <v>1.4761128313611704E-2</v>
      </c>
      <c r="R912" s="7">
        <v>1.4885013818053164E-2</v>
      </c>
      <c r="S912" s="7">
        <v>0.18167083120052815</v>
      </c>
      <c r="T912" s="7">
        <v>0.10501047566790657</v>
      </c>
      <c r="U912" s="7">
        <v>8.8255826488062E-3</v>
      </c>
      <c r="V912" s="7">
        <v>1.411961884625914E-2</v>
      </c>
      <c r="W912" s="7">
        <v>8.1541957966993345E-3</v>
      </c>
      <c r="X912" s="7"/>
      <c r="Y912" s="7">
        <v>7.9574957379901605E-3</v>
      </c>
      <c r="Z912" s="5"/>
    </row>
    <row r="913" spans="1:26" x14ac:dyDescent="0.25">
      <c r="A913" s="3"/>
      <c r="B913" s="3" t="s">
        <v>30</v>
      </c>
      <c r="C913" s="3" t="s">
        <v>26</v>
      </c>
      <c r="D913" s="3"/>
      <c r="E913" s="3" t="s">
        <v>31</v>
      </c>
      <c r="F913" s="3" t="s">
        <v>203</v>
      </c>
      <c r="G913" s="3" t="s">
        <v>25</v>
      </c>
      <c r="H913" s="3" t="s">
        <v>32</v>
      </c>
      <c r="I913" s="3">
        <v>1</v>
      </c>
      <c r="J913" s="3"/>
      <c r="K913" s="3">
        <v>1165</v>
      </c>
      <c r="L913" s="3">
        <v>5</v>
      </c>
      <c r="M913" s="5">
        <v>52.988</v>
      </c>
      <c r="N913" s="5">
        <v>8.0000000000000002E-3</v>
      </c>
      <c r="O913" s="5">
        <v>29.382000000000001</v>
      </c>
      <c r="P913" s="5">
        <v>0.85799999999999998</v>
      </c>
      <c r="Q913" s="5">
        <v>0</v>
      </c>
      <c r="R913" s="5">
        <v>0.11600000000000001</v>
      </c>
      <c r="S913" s="5">
        <v>12.327</v>
      </c>
      <c r="T913" s="5">
        <v>4.2569999999999997</v>
      </c>
      <c r="U913" s="5">
        <v>0.11700000000000001</v>
      </c>
      <c r="V913" s="5">
        <v>0</v>
      </c>
      <c r="W913" s="5">
        <v>0</v>
      </c>
      <c r="X913" s="5">
        <v>100.05300000000001</v>
      </c>
      <c r="Y913" s="5">
        <v>0.61116749015257477</v>
      </c>
      <c r="Z913" s="5"/>
    </row>
    <row r="914" spans="1:26" x14ac:dyDescent="0.25">
      <c r="A914" s="3"/>
      <c r="B914" s="3" t="s">
        <v>30</v>
      </c>
      <c r="C914" s="3" t="s">
        <v>26</v>
      </c>
      <c r="D914" s="3"/>
      <c r="E914" s="3" t="s">
        <v>31</v>
      </c>
      <c r="F914" s="3" t="s">
        <v>203</v>
      </c>
      <c r="G914" s="3" t="s">
        <v>25</v>
      </c>
      <c r="H914" s="3" t="s">
        <v>34</v>
      </c>
      <c r="I914" s="3">
        <v>1</v>
      </c>
      <c r="J914" s="3"/>
      <c r="K914" s="3">
        <v>1165</v>
      </c>
      <c r="L914" s="3">
        <v>5</v>
      </c>
      <c r="M914" s="5">
        <v>52.628999999999998</v>
      </c>
      <c r="N914" s="5">
        <v>6.5000000000000002E-2</v>
      </c>
      <c r="O914" s="5">
        <v>29.12</v>
      </c>
      <c r="P914" s="5">
        <v>0.76100000000000001</v>
      </c>
      <c r="Q914" s="5">
        <v>0.02</v>
      </c>
      <c r="R914" s="5">
        <v>0.111</v>
      </c>
      <c r="S914" s="5">
        <v>12.443</v>
      </c>
      <c r="T914" s="5">
        <v>4.3739999999999997</v>
      </c>
      <c r="U914" s="5">
        <v>0.11799999999999999</v>
      </c>
      <c r="V914" s="5">
        <v>0.03</v>
      </c>
      <c r="W914" s="5">
        <v>0</v>
      </c>
      <c r="X914" s="5">
        <v>99.670999999999978</v>
      </c>
      <c r="Y914" s="5">
        <v>0.60701994690770145</v>
      </c>
      <c r="Z914" s="5"/>
    </row>
    <row r="915" spans="1:26" x14ac:dyDescent="0.25">
      <c r="A915" s="3"/>
      <c r="B915" s="3" t="s">
        <v>30</v>
      </c>
      <c r="C915" s="3" t="s">
        <v>26</v>
      </c>
      <c r="D915" s="3"/>
      <c r="E915" s="3" t="s">
        <v>31</v>
      </c>
      <c r="F915" s="3" t="s">
        <v>203</v>
      </c>
      <c r="G915" s="3" t="s">
        <v>25</v>
      </c>
      <c r="H915" s="3" t="s">
        <v>35</v>
      </c>
      <c r="I915" s="3">
        <v>1</v>
      </c>
      <c r="J915" s="3"/>
      <c r="K915" s="3">
        <v>1165</v>
      </c>
      <c r="L915" s="3">
        <v>5</v>
      </c>
      <c r="M915" s="5">
        <v>51.69</v>
      </c>
      <c r="N915" s="5">
        <v>4.2000000000000003E-2</v>
      </c>
      <c r="O915" s="5">
        <v>28.684000000000001</v>
      </c>
      <c r="P915" s="5">
        <v>0.82</v>
      </c>
      <c r="Q915" s="5">
        <v>0</v>
      </c>
      <c r="R915" s="5">
        <v>0.126</v>
      </c>
      <c r="S915" s="5">
        <v>12.353999999999999</v>
      </c>
      <c r="T915" s="5">
        <v>4.5209999999999999</v>
      </c>
      <c r="U915" s="5">
        <v>0.127</v>
      </c>
      <c r="V915" s="5">
        <v>2.5000000000000001E-2</v>
      </c>
      <c r="W915" s="5">
        <v>4.0000000000000001E-3</v>
      </c>
      <c r="X915" s="5">
        <v>98.393000000000001</v>
      </c>
      <c r="Y915" s="5">
        <v>0.59720905388630918</v>
      </c>
      <c r="Z915" s="5"/>
    </row>
    <row r="916" spans="1:26" x14ac:dyDescent="0.25">
      <c r="A916" s="3"/>
      <c r="B916" s="3" t="s">
        <v>30</v>
      </c>
      <c r="C916" s="3" t="s">
        <v>26</v>
      </c>
      <c r="D916" s="3"/>
      <c r="E916" s="3" t="s">
        <v>31</v>
      </c>
      <c r="F916" s="3" t="s">
        <v>203</v>
      </c>
      <c r="G916" s="3" t="s">
        <v>25</v>
      </c>
      <c r="H916" s="3" t="s">
        <v>36</v>
      </c>
      <c r="I916" s="3">
        <v>1</v>
      </c>
      <c r="J916" s="3"/>
      <c r="K916" s="3">
        <v>1165</v>
      </c>
      <c r="L916" s="3">
        <v>5</v>
      </c>
      <c r="M916" s="5">
        <v>51.540999999999997</v>
      </c>
      <c r="N916" s="5">
        <v>3.4000000000000002E-2</v>
      </c>
      <c r="O916" s="5">
        <v>28.54</v>
      </c>
      <c r="P916" s="5">
        <v>0.89100000000000001</v>
      </c>
      <c r="Q916" s="5">
        <v>1.2E-2</v>
      </c>
      <c r="R916" s="5">
        <v>0.14000000000000001</v>
      </c>
      <c r="S916" s="5">
        <v>12.111000000000001</v>
      </c>
      <c r="T916" s="5">
        <v>4.5119999999999996</v>
      </c>
      <c r="U916" s="5">
        <v>0.16600000000000001</v>
      </c>
      <c r="V916" s="5">
        <v>0</v>
      </c>
      <c r="W916" s="5">
        <v>3.0000000000000001E-3</v>
      </c>
      <c r="X916" s="5">
        <v>97.95</v>
      </c>
      <c r="Y916" s="5">
        <v>0.5915488315656251</v>
      </c>
      <c r="Z916" s="5"/>
    </row>
    <row r="917" spans="1:26" x14ac:dyDescent="0.25">
      <c r="A917" s="3"/>
      <c r="B917" s="3" t="s">
        <v>30</v>
      </c>
      <c r="C917" s="3" t="s">
        <v>26</v>
      </c>
      <c r="D917" s="3"/>
      <c r="E917" s="3" t="s">
        <v>31</v>
      </c>
      <c r="F917" s="3" t="s">
        <v>203</v>
      </c>
      <c r="G917" s="3" t="s">
        <v>25</v>
      </c>
      <c r="H917" s="3" t="s">
        <v>37</v>
      </c>
      <c r="I917" s="3">
        <v>1</v>
      </c>
      <c r="J917" s="3"/>
      <c r="K917" s="3">
        <v>1165</v>
      </c>
      <c r="L917" s="3">
        <v>5</v>
      </c>
      <c r="M917" s="5">
        <v>52.390999999999998</v>
      </c>
      <c r="N917" s="5">
        <v>8.6999999999999994E-2</v>
      </c>
      <c r="O917" s="5">
        <v>28.574000000000002</v>
      </c>
      <c r="P917" s="5">
        <v>0.88400000000000001</v>
      </c>
      <c r="Q917" s="5">
        <v>0</v>
      </c>
      <c r="R917" s="5">
        <v>0.14899999999999999</v>
      </c>
      <c r="S917" s="5">
        <v>12.156000000000001</v>
      </c>
      <c r="T917" s="5">
        <v>4.6740000000000004</v>
      </c>
      <c r="U917" s="5">
        <v>0.16400000000000001</v>
      </c>
      <c r="V917" s="5">
        <v>3.5000000000000003E-2</v>
      </c>
      <c r="W917" s="5">
        <v>0</v>
      </c>
      <c r="X917" s="5">
        <v>99.114000000000019</v>
      </c>
      <c r="Y917" s="5">
        <v>0.5841663743886919</v>
      </c>
      <c r="Z917" s="5"/>
    </row>
    <row r="918" spans="1:26" x14ac:dyDescent="0.25">
      <c r="A918" s="3"/>
      <c r="B918" s="3" t="s">
        <v>30</v>
      </c>
      <c r="C918" s="3" t="s">
        <v>26</v>
      </c>
      <c r="D918" s="3"/>
      <c r="E918" s="3" t="s">
        <v>31</v>
      </c>
      <c r="F918" s="3" t="s">
        <v>203</v>
      </c>
      <c r="G918" s="3" t="s">
        <v>25</v>
      </c>
      <c r="H918" s="3" t="s">
        <v>38</v>
      </c>
      <c r="I918" s="3">
        <v>1</v>
      </c>
      <c r="J918" s="3"/>
      <c r="K918" s="3">
        <v>1165</v>
      </c>
      <c r="L918" s="3">
        <v>5</v>
      </c>
      <c r="M918" s="5">
        <v>52.326999999999998</v>
      </c>
      <c r="N918" s="5">
        <v>2.5999999999999999E-2</v>
      </c>
      <c r="O918" s="5">
        <v>28.556000000000001</v>
      </c>
      <c r="P918" s="5">
        <v>0.92</v>
      </c>
      <c r="Q918" s="5">
        <v>6.7000000000000004E-2</v>
      </c>
      <c r="R918" s="5">
        <v>0.12</v>
      </c>
      <c r="S918" s="5">
        <v>11.961</v>
      </c>
      <c r="T918" s="5">
        <v>4.5309999999999997</v>
      </c>
      <c r="U918" s="5">
        <v>0.127</v>
      </c>
      <c r="V918" s="5">
        <v>0.01</v>
      </c>
      <c r="W918" s="5">
        <v>0.01</v>
      </c>
      <c r="X918" s="5">
        <v>98.655000000000015</v>
      </c>
      <c r="Y918" s="5">
        <v>0.5888834654494961</v>
      </c>
      <c r="Z918" s="5"/>
    </row>
    <row r="919" spans="1:26" x14ac:dyDescent="0.25">
      <c r="A919" s="3"/>
      <c r="B919" s="3" t="s">
        <v>30</v>
      </c>
      <c r="C919" s="3" t="s">
        <v>26</v>
      </c>
      <c r="D919" s="3"/>
      <c r="E919" s="3" t="s">
        <v>31</v>
      </c>
      <c r="F919" s="3" t="s">
        <v>203</v>
      </c>
      <c r="G919" s="3" t="s">
        <v>25</v>
      </c>
      <c r="H919" s="3" t="s">
        <v>111</v>
      </c>
      <c r="I919" s="3">
        <v>1</v>
      </c>
      <c r="J919" s="3"/>
      <c r="K919" s="3">
        <v>1165</v>
      </c>
      <c r="L919" s="3">
        <v>5</v>
      </c>
      <c r="M919" s="5">
        <v>46.052</v>
      </c>
      <c r="N919" s="5">
        <v>0</v>
      </c>
      <c r="O919" s="5">
        <v>32.36</v>
      </c>
      <c r="P919" s="5">
        <v>0.88400000000000001</v>
      </c>
      <c r="Q919" s="5">
        <v>1.9E-2</v>
      </c>
      <c r="R919" s="5">
        <v>9.1999999999999998E-2</v>
      </c>
      <c r="S919" s="5">
        <v>16.818999999999999</v>
      </c>
      <c r="T919" s="5">
        <v>2.17</v>
      </c>
      <c r="U919" s="5">
        <v>3.6999999999999998E-2</v>
      </c>
      <c r="V919" s="5">
        <v>5.3999999999999999E-2</v>
      </c>
      <c r="W919" s="5">
        <v>0</v>
      </c>
      <c r="X919" s="5">
        <v>98.487000000000023</v>
      </c>
      <c r="Y919" s="5">
        <v>0.80900271054368544</v>
      </c>
      <c r="Z919" s="5"/>
    </row>
    <row r="920" spans="1:26" x14ac:dyDescent="0.25">
      <c r="A920" s="3"/>
      <c r="B920" s="3" t="s">
        <v>30</v>
      </c>
      <c r="C920" s="3" t="s">
        <v>26</v>
      </c>
      <c r="D920" s="3"/>
      <c r="E920" s="3" t="s">
        <v>31</v>
      </c>
      <c r="F920" s="3" t="s">
        <v>203</v>
      </c>
      <c r="G920" s="3" t="s">
        <v>25</v>
      </c>
      <c r="H920" s="3" t="s">
        <v>192</v>
      </c>
      <c r="I920" s="3">
        <v>1</v>
      </c>
      <c r="J920" s="3"/>
      <c r="K920" s="3">
        <v>1165</v>
      </c>
      <c r="L920" s="3">
        <v>5</v>
      </c>
      <c r="M920" s="5">
        <v>51.381999999999998</v>
      </c>
      <c r="N920" s="5">
        <v>0.06</v>
      </c>
      <c r="O920" s="5">
        <v>28.614999999999998</v>
      </c>
      <c r="P920" s="5">
        <v>0.82899999999999996</v>
      </c>
      <c r="Q920" s="5">
        <v>1.6E-2</v>
      </c>
      <c r="R920" s="5">
        <v>0.123</v>
      </c>
      <c r="S920" s="5">
        <v>12.397</v>
      </c>
      <c r="T920" s="5">
        <v>4.508</v>
      </c>
      <c r="U920" s="5">
        <v>0.127</v>
      </c>
      <c r="V920" s="5">
        <v>0.01</v>
      </c>
      <c r="W920" s="5">
        <v>2.3E-2</v>
      </c>
      <c r="X920" s="5">
        <v>98.09</v>
      </c>
      <c r="Y920" s="5">
        <v>0.59872404281219072</v>
      </c>
      <c r="Z920" s="5"/>
    </row>
    <row r="921" spans="1:26" x14ac:dyDescent="0.25">
      <c r="A921" s="3"/>
      <c r="B921" s="3" t="s">
        <v>30</v>
      </c>
      <c r="C921" s="3" t="s">
        <v>26</v>
      </c>
      <c r="D921" s="3"/>
      <c r="E921" s="3" t="s">
        <v>31</v>
      </c>
      <c r="F921" s="3" t="s">
        <v>203</v>
      </c>
      <c r="G921" s="3" t="s">
        <v>25</v>
      </c>
      <c r="H921" s="3" t="s">
        <v>115</v>
      </c>
      <c r="I921" s="3">
        <v>1</v>
      </c>
      <c r="J921" s="3"/>
      <c r="K921" s="3">
        <v>1165</v>
      </c>
      <c r="L921" s="3">
        <v>5</v>
      </c>
      <c r="M921" s="5">
        <v>47.383000000000003</v>
      </c>
      <c r="N921" s="5">
        <v>0</v>
      </c>
      <c r="O921" s="5">
        <v>31.61</v>
      </c>
      <c r="P921" s="5">
        <v>0.745</v>
      </c>
      <c r="Q921" s="5">
        <v>2.5000000000000001E-2</v>
      </c>
      <c r="R921" s="5">
        <v>0.08</v>
      </c>
      <c r="S921" s="5">
        <v>15.483000000000001</v>
      </c>
      <c r="T921" s="5">
        <v>2.8069999999999999</v>
      </c>
      <c r="U921" s="5">
        <v>8.2000000000000003E-2</v>
      </c>
      <c r="V921" s="5">
        <v>1.4999999999999999E-2</v>
      </c>
      <c r="W921" s="5">
        <v>0</v>
      </c>
      <c r="X921" s="5">
        <v>98.23</v>
      </c>
      <c r="Y921" s="5">
        <v>0.74941691155535961</v>
      </c>
      <c r="Z921" s="5"/>
    </row>
    <row r="922" spans="1:26" x14ac:dyDescent="0.25">
      <c r="A922" s="3"/>
      <c r="B922" s="3" t="s">
        <v>30</v>
      </c>
      <c r="C922" s="3" t="s">
        <v>26</v>
      </c>
      <c r="D922" s="3"/>
      <c r="E922" s="3" t="s">
        <v>31</v>
      </c>
      <c r="F922" s="3" t="s">
        <v>203</v>
      </c>
      <c r="G922" s="3" t="s">
        <v>25</v>
      </c>
      <c r="H922" s="3" t="s">
        <v>116</v>
      </c>
      <c r="I922" s="3">
        <v>1</v>
      </c>
      <c r="J922" s="3"/>
      <c r="K922" s="3">
        <v>1165</v>
      </c>
      <c r="L922" s="3">
        <v>5</v>
      </c>
      <c r="M922" s="5">
        <v>51.369</v>
      </c>
      <c r="N922" s="5">
        <v>6.8000000000000005E-2</v>
      </c>
      <c r="O922" s="5">
        <v>28.917999999999999</v>
      </c>
      <c r="P922" s="5">
        <v>0.89600000000000002</v>
      </c>
      <c r="Q922" s="5">
        <v>0</v>
      </c>
      <c r="R922" s="5">
        <v>0.13600000000000001</v>
      </c>
      <c r="S922" s="5">
        <v>12.670999999999999</v>
      </c>
      <c r="T922" s="5">
        <v>4.4189999999999996</v>
      </c>
      <c r="U922" s="5">
        <v>0.11899999999999999</v>
      </c>
      <c r="V922" s="5">
        <v>0.01</v>
      </c>
      <c r="W922" s="5">
        <v>4.0000000000000001E-3</v>
      </c>
      <c r="X922" s="5">
        <v>98.61</v>
      </c>
      <c r="Y922" s="5">
        <v>0.60891560620877028</v>
      </c>
      <c r="Z922" s="5"/>
    </row>
    <row r="923" spans="1:26" x14ac:dyDescent="0.25">
      <c r="A923" s="3"/>
      <c r="B923" s="3"/>
      <c r="C923" s="3"/>
      <c r="D923" s="3"/>
      <c r="E923" s="3"/>
      <c r="F923" s="16" t="s">
        <v>93</v>
      </c>
      <c r="G923" s="16"/>
      <c r="H923" s="16" t="s">
        <v>26</v>
      </c>
      <c r="I923" s="16"/>
      <c r="J923" s="16"/>
      <c r="K923" s="16"/>
      <c r="L923" s="16"/>
      <c r="M923" s="6">
        <v>52.110857142857135</v>
      </c>
      <c r="N923" s="6">
        <v>5.0857142857142865E-2</v>
      </c>
      <c r="O923" s="6">
        <v>28.835571428571431</v>
      </c>
      <c r="P923" s="6">
        <v>0.85257142857142854</v>
      </c>
      <c r="Q923" s="6">
        <v>1.4714285714285716E-2</v>
      </c>
      <c r="R923" s="6">
        <v>0.12585714285714286</v>
      </c>
      <c r="S923" s="6">
        <v>12.329857142857142</v>
      </c>
      <c r="T923" s="6">
        <v>4.4691428571428569</v>
      </c>
      <c r="U923" s="6">
        <v>0.12842857142857142</v>
      </c>
      <c r="V923" s="6">
        <v>1.714285714285714E-2</v>
      </c>
      <c r="W923" s="6">
        <v>5.8571428571428568E-3</v>
      </c>
      <c r="X923" s="6"/>
      <c r="Y923" s="6">
        <v>0.59944085425796201</v>
      </c>
      <c r="Z923" s="5"/>
    </row>
    <row r="924" spans="1:26" x14ac:dyDescent="0.25">
      <c r="A924" s="3"/>
      <c r="B924" s="3"/>
      <c r="C924" s="3"/>
      <c r="D924" s="3"/>
      <c r="E924" s="3"/>
      <c r="F924" s="25" t="s">
        <v>187</v>
      </c>
      <c r="G924" s="25"/>
      <c r="H924" s="25" t="s">
        <v>26</v>
      </c>
      <c r="I924" s="25"/>
      <c r="J924" s="25"/>
      <c r="K924" s="25"/>
      <c r="L924" s="25"/>
      <c r="M924" s="7">
        <v>0.63531551966232469</v>
      </c>
      <c r="N924" s="7">
        <v>2.7131952696826975E-2</v>
      </c>
      <c r="O924" s="7">
        <v>0.31740712927451059</v>
      </c>
      <c r="P924" s="7">
        <v>5.3931614546748462E-2</v>
      </c>
      <c r="Q924" s="7">
        <v>2.4594811686710717E-2</v>
      </c>
      <c r="R924" s="7">
        <v>1.2902565267271095E-2</v>
      </c>
      <c r="S924" s="7">
        <v>0.22381571926581931</v>
      </c>
      <c r="T924" s="7">
        <v>0.13326843658749901</v>
      </c>
      <c r="U924" s="7">
        <v>1.6328473523849311E-2</v>
      </c>
      <c r="V924" s="7">
        <v>1.2863754913562E-2</v>
      </c>
      <c r="W924" s="7">
        <v>8.3751332611999157E-3</v>
      </c>
      <c r="X924" s="7"/>
      <c r="Y924" s="7">
        <v>1.0287455991036342E-2</v>
      </c>
      <c r="Z924" s="5"/>
    </row>
    <row r="925" spans="1:26" x14ac:dyDescent="0.25">
      <c r="A925" s="3"/>
      <c r="B925" s="3"/>
      <c r="C925" s="3"/>
      <c r="D925" s="3"/>
      <c r="E925" s="3"/>
      <c r="F925" s="16" t="s">
        <v>101</v>
      </c>
      <c r="G925" s="16"/>
      <c r="H925" s="16" t="s">
        <v>26</v>
      </c>
      <c r="I925" s="16"/>
      <c r="J925" s="16"/>
      <c r="K925" s="16"/>
      <c r="L925" s="16"/>
      <c r="M925" s="6">
        <v>46.717500000000001</v>
      </c>
      <c r="N925" s="6">
        <v>0</v>
      </c>
      <c r="O925" s="6">
        <v>31.984999999999999</v>
      </c>
      <c r="P925" s="6">
        <v>0.8145</v>
      </c>
      <c r="Q925" s="6">
        <v>2.1999999999999999E-2</v>
      </c>
      <c r="R925" s="6">
        <v>8.5999999999999993E-2</v>
      </c>
      <c r="S925" s="6">
        <v>16.151</v>
      </c>
      <c r="T925" s="6">
        <v>2.4885000000000002</v>
      </c>
      <c r="U925" s="6">
        <v>5.9499999999999997E-2</v>
      </c>
      <c r="V925" s="6">
        <v>3.4500000000000003E-2</v>
      </c>
      <c r="W925" s="6">
        <v>0</v>
      </c>
      <c r="X925" s="6"/>
      <c r="Y925" s="6">
        <v>0.77920981104952247</v>
      </c>
      <c r="Z925" s="5"/>
    </row>
    <row r="926" spans="1:26" x14ac:dyDescent="0.25">
      <c r="A926" s="3"/>
      <c r="B926" s="3"/>
      <c r="C926" s="3"/>
      <c r="D926" s="3"/>
      <c r="E926" s="3"/>
      <c r="F926" s="25" t="s">
        <v>102</v>
      </c>
      <c r="G926" s="25"/>
      <c r="H926" s="25" t="s">
        <v>26</v>
      </c>
      <c r="I926" s="25"/>
      <c r="J926" s="25"/>
      <c r="K926" s="25"/>
      <c r="L926" s="25"/>
      <c r="M926" s="7">
        <v>0.94115912575929694</v>
      </c>
      <c r="N926" s="7">
        <v>0</v>
      </c>
      <c r="O926" s="7">
        <v>0.5303300858899106</v>
      </c>
      <c r="P926" s="7">
        <v>9.8287842584930118E-2</v>
      </c>
      <c r="Q926" s="7">
        <v>4.2426406871192866E-3</v>
      </c>
      <c r="R926" s="7">
        <v>8.485281374238568E-3</v>
      </c>
      <c r="S926" s="7">
        <v>0.94469465966522648</v>
      </c>
      <c r="T926" s="7">
        <v>0.45042701961582848</v>
      </c>
      <c r="U926" s="7">
        <v>3.1819805153394672E-2</v>
      </c>
      <c r="V926" s="7">
        <v>2.7577164466275342E-2</v>
      </c>
      <c r="W926" s="7">
        <v>0</v>
      </c>
      <c r="X926" s="7"/>
      <c r="Y926" s="7">
        <v>4.2133522527063719E-2</v>
      </c>
      <c r="Z926" s="5"/>
    </row>
    <row r="927" spans="1:26" x14ac:dyDescent="0.25">
      <c r="A927" s="3"/>
      <c r="B927" s="3" t="s">
        <v>30</v>
      </c>
      <c r="C927" s="3" t="s">
        <v>26</v>
      </c>
      <c r="D927" s="3"/>
      <c r="E927" s="3" t="s">
        <v>31</v>
      </c>
      <c r="F927" s="3" t="s">
        <v>204</v>
      </c>
      <c r="G927" s="3" t="s">
        <v>25</v>
      </c>
      <c r="H927" s="3" t="s">
        <v>32</v>
      </c>
      <c r="I927" s="3">
        <v>1</v>
      </c>
      <c r="J927" s="3"/>
      <c r="K927" s="3">
        <v>1165</v>
      </c>
      <c r="L927" s="3">
        <v>10</v>
      </c>
      <c r="M927" s="5">
        <v>54.366</v>
      </c>
      <c r="N927" s="5">
        <v>4.3999999999999997E-2</v>
      </c>
      <c r="O927" s="5">
        <v>29.946999999999999</v>
      </c>
      <c r="P927" s="5">
        <v>0.95199999999999996</v>
      </c>
      <c r="Q927" s="5">
        <v>3.1E-2</v>
      </c>
      <c r="R927" s="5">
        <v>0.105</v>
      </c>
      <c r="S927" s="5">
        <v>12.343999999999999</v>
      </c>
      <c r="T927" s="5">
        <v>3.948</v>
      </c>
      <c r="U927" s="5">
        <v>0.14399999999999999</v>
      </c>
      <c r="V927" s="5">
        <v>0</v>
      </c>
      <c r="W927" s="5">
        <v>0</v>
      </c>
      <c r="X927" s="5">
        <v>101.881</v>
      </c>
      <c r="Y927" s="5">
        <v>0.62788700619460125</v>
      </c>
      <c r="Z927" s="5"/>
    </row>
    <row r="928" spans="1:26" x14ac:dyDescent="0.25">
      <c r="A928" s="3"/>
      <c r="B928" s="3" t="s">
        <v>30</v>
      </c>
      <c r="C928" s="3" t="s">
        <v>26</v>
      </c>
      <c r="D928" s="3"/>
      <c r="E928" s="3" t="s">
        <v>31</v>
      </c>
      <c r="F928" s="3" t="s">
        <v>204</v>
      </c>
      <c r="G928" s="3" t="s">
        <v>25</v>
      </c>
      <c r="H928" s="3" t="s">
        <v>34</v>
      </c>
      <c r="I928" s="3">
        <v>1</v>
      </c>
      <c r="J928" s="3"/>
      <c r="K928" s="3">
        <v>1165</v>
      </c>
      <c r="L928" s="3">
        <v>10</v>
      </c>
      <c r="M928" s="5">
        <v>54.56</v>
      </c>
      <c r="N928" s="5">
        <v>7.9000000000000001E-2</v>
      </c>
      <c r="O928" s="5">
        <v>29.733000000000001</v>
      </c>
      <c r="P928" s="5">
        <v>1.0249999999999999</v>
      </c>
      <c r="Q928" s="5">
        <v>0</v>
      </c>
      <c r="R928" s="5">
        <v>9.7000000000000003E-2</v>
      </c>
      <c r="S928" s="5">
        <v>12.196</v>
      </c>
      <c r="T928" s="5">
        <v>4.0709999999999997</v>
      </c>
      <c r="U928" s="5">
        <v>0.123</v>
      </c>
      <c r="V928" s="5">
        <v>5.0000000000000001E-3</v>
      </c>
      <c r="W928" s="5">
        <v>0</v>
      </c>
      <c r="X928" s="5">
        <v>101.889</v>
      </c>
      <c r="Y928" s="5">
        <v>0.61879856878807926</v>
      </c>
      <c r="Z928" s="5"/>
    </row>
    <row r="929" spans="1:26" x14ac:dyDescent="0.25">
      <c r="A929" s="3"/>
      <c r="B929" s="3" t="s">
        <v>30</v>
      </c>
      <c r="C929" s="3" t="s">
        <v>26</v>
      </c>
      <c r="D929" s="3"/>
      <c r="E929" s="3" t="s">
        <v>31</v>
      </c>
      <c r="F929" s="3" t="s">
        <v>204</v>
      </c>
      <c r="G929" s="3" t="s">
        <v>25</v>
      </c>
      <c r="H929" s="3" t="s">
        <v>35</v>
      </c>
      <c r="I929" s="3">
        <v>1</v>
      </c>
      <c r="J929" s="3"/>
      <c r="K929" s="3">
        <v>1165</v>
      </c>
      <c r="L929" s="3">
        <v>10</v>
      </c>
      <c r="M929" s="5">
        <v>54.517000000000003</v>
      </c>
      <c r="N929" s="5">
        <v>4.2999999999999997E-2</v>
      </c>
      <c r="O929" s="5">
        <v>29.379000000000001</v>
      </c>
      <c r="P929" s="5">
        <v>0.96399999999999997</v>
      </c>
      <c r="Q929" s="5">
        <v>0</v>
      </c>
      <c r="R929" s="5">
        <v>0.11799999999999999</v>
      </c>
      <c r="S929" s="5">
        <v>11.87</v>
      </c>
      <c r="T929" s="5">
        <v>4.173</v>
      </c>
      <c r="U929" s="5">
        <v>0.151</v>
      </c>
      <c r="V929" s="5">
        <v>3.5000000000000003E-2</v>
      </c>
      <c r="W929" s="5">
        <v>2E-3</v>
      </c>
      <c r="X929" s="5">
        <v>101.252</v>
      </c>
      <c r="Y929" s="5">
        <v>0.60557908309609942</v>
      </c>
      <c r="Z929" s="5"/>
    </row>
    <row r="930" spans="1:26" x14ac:dyDescent="0.25">
      <c r="A930" s="3"/>
      <c r="B930" s="3" t="s">
        <v>30</v>
      </c>
      <c r="C930" s="3" t="s">
        <v>26</v>
      </c>
      <c r="D930" s="3"/>
      <c r="E930" s="3" t="s">
        <v>31</v>
      </c>
      <c r="F930" s="3" t="s">
        <v>204</v>
      </c>
      <c r="G930" s="3" t="s">
        <v>25</v>
      </c>
      <c r="H930" s="3" t="s">
        <v>36</v>
      </c>
      <c r="I930" s="3">
        <v>1</v>
      </c>
      <c r="J930" s="3"/>
      <c r="K930" s="3">
        <v>1165</v>
      </c>
      <c r="L930" s="3">
        <v>10</v>
      </c>
      <c r="M930" s="5">
        <v>55.234999999999999</v>
      </c>
      <c r="N930" s="5">
        <v>5.8000000000000003E-2</v>
      </c>
      <c r="O930" s="5">
        <v>29.404</v>
      </c>
      <c r="P930" s="5">
        <v>0.79100000000000004</v>
      </c>
      <c r="Q930" s="5">
        <v>1.2E-2</v>
      </c>
      <c r="R930" s="5">
        <v>0.09</v>
      </c>
      <c r="S930" s="5">
        <v>11.755000000000001</v>
      </c>
      <c r="T930" s="5">
        <v>4.2119999999999997</v>
      </c>
      <c r="U930" s="5">
        <v>0.13300000000000001</v>
      </c>
      <c r="V930" s="5">
        <v>0</v>
      </c>
      <c r="W930" s="5">
        <v>0</v>
      </c>
      <c r="X930" s="5">
        <v>101.69</v>
      </c>
      <c r="Y930" s="5">
        <v>0.60173386769718662</v>
      </c>
      <c r="Z930" s="5"/>
    </row>
    <row r="931" spans="1:26" x14ac:dyDescent="0.25">
      <c r="A931" s="3"/>
      <c r="B931" s="3" t="s">
        <v>30</v>
      </c>
      <c r="C931" s="3" t="s">
        <v>26</v>
      </c>
      <c r="D931" s="3"/>
      <c r="E931" s="3" t="s">
        <v>31</v>
      </c>
      <c r="F931" s="3" t="s">
        <v>204</v>
      </c>
      <c r="G931" s="3" t="s">
        <v>25</v>
      </c>
      <c r="H931" s="3" t="s">
        <v>37</v>
      </c>
      <c r="I931" s="3">
        <v>1</v>
      </c>
      <c r="J931" s="3"/>
      <c r="K931" s="3">
        <v>1165</v>
      </c>
      <c r="L931" s="3">
        <v>10</v>
      </c>
      <c r="M931" s="5">
        <v>54.658999999999999</v>
      </c>
      <c r="N931" s="5">
        <v>0.04</v>
      </c>
      <c r="O931" s="5">
        <v>29.925000000000001</v>
      </c>
      <c r="P931" s="5">
        <v>0.89</v>
      </c>
      <c r="Q931" s="5">
        <v>0</v>
      </c>
      <c r="R931" s="5">
        <v>0.11600000000000001</v>
      </c>
      <c r="S931" s="5">
        <v>12.108000000000001</v>
      </c>
      <c r="T931" s="5">
        <v>4.0179999999999998</v>
      </c>
      <c r="U931" s="5">
        <v>0.156</v>
      </c>
      <c r="V931" s="5">
        <v>0</v>
      </c>
      <c r="W931" s="5">
        <v>0</v>
      </c>
      <c r="X931" s="5">
        <v>101.91200000000001</v>
      </c>
      <c r="Y931" s="5">
        <v>0.61887459673301537</v>
      </c>
      <c r="Z931" s="5"/>
    </row>
    <row r="932" spans="1:26" x14ac:dyDescent="0.25">
      <c r="A932" s="3"/>
      <c r="B932" s="3" t="s">
        <v>30</v>
      </c>
      <c r="C932" s="3" t="s">
        <v>26</v>
      </c>
      <c r="D932" s="3"/>
      <c r="E932" s="3" t="s">
        <v>31</v>
      </c>
      <c r="F932" s="3" t="s">
        <v>204</v>
      </c>
      <c r="G932" s="3" t="s">
        <v>25</v>
      </c>
      <c r="H932" s="3" t="s">
        <v>38</v>
      </c>
      <c r="I932" s="3">
        <v>1</v>
      </c>
      <c r="J932" s="3"/>
      <c r="K932" s="3">
        <v>1165</v>
      </c>
      <c r="L932" s="3">
        <v>10</v>
      </c>
      <c r="M932" s="5">
        <v>55.124000000000002</v>
      </c>
      <c r="N932" s="5">
        <v>5.1999999999999998E-2</v>
      </c>
      <c r="O932" s="5">
        <v>29.696999999999999</v>
      </c>
      <c r="P932" s="5">
        <v>0.91600000000000004</v>
      </c>
      <c r="Q932" s="5">
        <v>3.0000000000000001E-3</v>
      </c>
      <c r="R932" s="5">
        <v>0.11600000000000001</v>
      </c>
      <c r="S932" s="5">
        <v>11.832000000000001</v>
      </c>
      <c r="T932" s="5">
        <v>4.1950000000000003</v>
      </c>
      <c r="U932" s="5">
        <v>9.7000000000000003E-2</v>
      </c>
      <c r="V932" s="5">
        <v>0</v>
      </c>
      <c r="W932" s="5">
        <v>0</v>
      </c>
      <c r="X932" s="5">
        <v>102.032</v>
      </c>
      <c r="Y932" s="5">
        <v>0.60557088265081693</v>
      </c>
      <c r="Z932" s="5"/>
    </row>
    <row r="933" spans="1:26" x14ac:dyDescent="0.25">
      <c r="A933" s="3"/>
      <c r="B933" s="3" t="s">
        <v>30</v>
      </c>
      <c r="C933" s="3" t="s">
        <v>26</v>
      </c>
      <c r="D933" s="3"/>
      <c r="E933" s="3" t="s">
        <v>31</v>
      </c>
      <c r="F933" s="3" t="s">
        <v>204</v>
      </c>
      <c r="G933" s="3" t="s">
        <v>25</v>
      </c>
      <c r="H933" s="3" t="s">
        <v>39</v>
      </c>
      <c r="I933" s="3">
        <v>1</v>
      </c>
      <c r="J933" s="3"/>
      <c r="K933" s="3">
        <v>1165</v>
      </c>
      <c r="L933" s="3">
        <v>10</v>
      </c>
      <c r="M933" s="5">
        <v>55.527000000000001</v>
      </c>
      <c r="N933" s="5">
        <v>4.2000000000000003E-2</v>
      </c>
      <c r="O933" s="5">
        <v>30.074000000000002</v>
      </c>
      <c r="P933" s="5">
        <v>0.82799999999999996</v>
      </c>
      <c r="Q933" s="5">
        <v>8.9999999999999993E-3</v>
      </c>
      <c r="R933" s="5">
        <v>0.124</v>
      </c>
      <c r="S933" s="5">
        <v>11.887</v>
      </c>
      <c r="T933" s="5">
        <v>4.0960000000000001</v>
      </c>
      <c r="U933" s="5">
        <v>0.13300000000000001</v>
      </c>
      <c r="V933" s="5">
        <v>6.4000000000000001E-2</v>
      </c>
      <c r="W933" s="5">
        <v>3.6999999999999998E-2</v>
      </c>
      <c r="X933" s="5">
        <v>102.821</v>
      </c>
      <c r="Y933" s="5">
        <v>0.6109273448230903</v>
      </c>
      <c r="Z933" s="5"/>
    </row>
    <row r="934" spans="1:26" x14ac:dyDescent="0.25">
      <c r="A934" s="3"/>
      <c r="B934" s="3" t="s">
        <v>30</v>
      </c>
      <c r="C934" s="3" t="s">
        <v>26</v>
      </c>
      <c r="D934" s="3"/>
      <c r="E934" s="3" t="s">
        <v>31</v>
      </c>
      <c r="F934" s="3" t="s">
        <v>204</v>
      </c>
      <c r="G934" s="3" t="s">
        <v>25</v>
      </c>
      <c r="H934" s="3" t="s">
        <v>115</v>
      </c>
      <c r="I934" s="3">
        <v>1</v>
      </c>
      <c r="J934" s="3"/>
      <c r="K934" s="3">
        <v>1165</v>
      </c>
      <c r="L934" s="3">
        <v>10</v>
      </c>
      <c r="M934" s="5">
        <v>48.296999999999997</v>
      </c>
      <c r="N934" s="5">
        <v>2.3E-2</v>
      </c>
      <c r="O934" s="5">
        <v>35.14</v>
      </c>
      <c r="P934" s="5">
        <v>0.80300000000000005</v>
      </c>
      <c r="Q934" s="5">
        <v>1.9E-2</v>
      </c>
      <c r="R934" s="5">
        <v>7.8E-2</v>
      </c>
      <c r="S934" s="5">
        <v>17.353999999999999</v>
      </c>
      <c r="T934" s="5">
        <v>1.5409999999999999</v>
      </c>
      <c r="U934" s="5">
        <v>4.9000000000000002E-2</v>
      </c>
      <c r="V934" s="5">
        <v>5.0000000000000001E-3</v>
      </c>
      <c r="W934" s="5">
        <v>0</v>
      </c>
      <c r="X934" s="5">
        <v>103.30900000000001</v>
      </c>
      <c r="Y934" s="5">
        <v>0.85907188859540307</v>
      </c>
      <c r="Z934" s="5"/>
    </row>
    <row r="935" spans="1:26" x14ac:dyDescent="0.25">
      <c r="A935" s="3"/>
      <c r="B935" s="3" t="s">
        <v>30</v>
      </c>
      <c r="C935" s="3" t="s">
        <v>26</v>
      </c>
      <c r="D935" s="3"/>
      <c r="E935" s="3" t="s">
        <v>31</v>
      </c>
      <c r="F935" s="3" t="s">
        <v>204</v>
      </c>
      <c r="G935" s="3" t="s">
        <v>25</v>
      </c>
      <c r="H935" s="3" t="s">
        <v>116</v>
      </c>
      <c r="I935" s="3">
        <v>1</v>
      </c>
      <c r="J935" s="3"/>
      <c r="K935" s="3">
        <v>1165</v>
      </c>
      <c r="L935" s="3">
        <v>10</v>
      </c>
      <c r="M935" s="5">
        <v>55.665999999999997</v>
      </c>
      <c r="N935" s="5">
        <v>2.5000000000000001E-2</v>
      </c>
      <c r="O935" s="5">
        <v>29.689</v>
      </c>
      <c r="P935" s="5">
        <v>0.75700000000000001</v>
      </c>
      <c r="Q935" s="5">
        <v>0</v>
      </c>
      <c r="R935" s="5">
        <v>0.108</v>
      </c>
      <c r="S935" s="5">
        <v>11.747</v>
      </c>
      <c r="T935" s="5">
        <v>4.2069999999999999</v>
      </c>
      <c r="U935" s="5">
        <v>0.126</v>
      </c>
      <c r="V935" s="5">
        <v>0.02</v>
      </c>
      <c r="W935" s="5">
        <v>1.0999999999999999E-2</v>
      </c>
      <c r="X935" s="5">
        <v>102.35599999999999</v>
      </c>
      <c r="Y935" s="5">
        <v>0.60210667700471099</v>
      </c>
      <c r="Z935" s="5"/>
    </row>
    <row r="936" spans="1:26" x14ac:dyDescent="0.25">
      <c r="A936" s="3"/>
      <c r="B936" s="3" t="s">
        <v>30</v>
      </c>
      <c r="C936" s="3" t="s">
        <v>26</v>
      </c>
      <c r="D936" s="3"/>
      <c r="E936" s="3" t="s">
        <v>31</v>
      </c>
      <c r="F936" s="3" t="s">
        <v>204</v>
      </c>
      <c r="G936" s="3" t="s">
        <v>25</v>
      </c>
      <c r="H936" s="3" t="s">
        <v>41</v>
      </c>
      <c r="I936" s="3">
        <v>1</v>
      </c>
      <c r="J936" s="3"/>
      <c r="K936" s="3">
        <v>1165</v>
      </c>
      <c r="L936" s="3">
        <v>10</v>
      </c>
      <c r="M936" s="5">
        <v>55.707999999999998</v>
      </c>
      <c r="N936" s="5">
        <v>2.3E-2</v>
      </c>
      <c r="O936" s="5">
        <v>29.768999999999998</v>
      </c>
      <c r="P936" s="5">
        <v>0.86699999999999999</v>
      </c>
      <c r="Q936" s="5">
        <v>1.0999999999999999E-2</v>
      </c>
      <c r="R936" s="5">
        <v>9.8000000000000004E-2</v>
      </c>
      <c r="S936" s="5">
        <v>11.791</v>
      </c>
      <c r="T936" s="5">
        <v>4.1630000000000003</v>
      </c>
      <c r="U936" s="5">
        <v>0.161</v>
      </c>
      <c r="V936" s="5">
        <v>0</v>
      </c>
      <c r="W936" s="5">
        <v>0</v>
      </c>
      <c r="X936" s="5">
        <v>102.59099999999999</v>
      </c>
      <c r="Y936" s="5">
        <v>0.60417451815565815</v>
      </c>
      <c r="Z936" s="5"/>
    </row>
    <row r="937" spans="1:26" x14ac:dyDescent="0.25">
      <c r="A937" s="3"/>
      <c r="B937" s="3" t="s">
        <v>30</v>
      </c>
      <c r="C937" s="3" t="s">
        <v>26</v>
      </c>
      <c r="D937" s="3"/>
      <c r="E937" s="3" t="s">
        <v>31</v>
      </c>
      <c r="F937" s="3" t="s">
        <v>204</v>
      </c>
      <c r="G937" s="3" t="s">
        <v>25</v>
      </c>
      <c r="H937" s="3" t="s">
        <v>156</v>
      </c>
      <c r="I937" s="3">
        <v>1</v>
      </c>
      <c r="J937" s="3"/>
      <c r="K937" s="3">
        <v>1165</v>
      </c>
      <c r="L937" s="3">
        <v>10</v>
      </c>
      <c r="M937" s="5">
        <v>54.926000000000002</v>
      </c>
      <c r="N937" s="5">
        <v>7.2999999999999995E-2</v>
      </c>
      <c r="O937" s="5">
        <v>29.61</v>
      </c>
      <c r="P937" s="5">
        <v>0.95299999999999996</v>
      </c>
      <c r="Q937" s="5">
        <v>2.1999999999999999E-2</v>
      </c>
      <c r="R937" s="5">
        <v>5.6000000000000001E-2</v>
      </c>
      <c r="S937" s="5">
        <v>11.816000000000001</v>
      </c>
      <c r="T937" s="5">
        <v>4.2519999999999998</v>
      </c>
      <c r="U937" s="5">
        <v>0.122</v>
      </c>
      <c r="V937" s="5">
        <v>0</v>
      </c>
      <c r="W937" s="5">
        <v>4.0000000000000001E-3</v>
      </c>
      <c r="X937" s="5">
        <v>101.83400000000002</v>
      </c>
      <c r="Y937" s="5">
        <v>0.60115491536396182</v>
      </c>
      <c r="Z937" s="5"/>
    </row>
    <row r="938" spans="1:26" x14ac:dyDescent="0.25">
      <c r="A938" s="3"/>
      <c r="B938" s="3" t="s">
        <v>30</v>
      </c>
      <c r="C938" s="3" t="s">
        <v>26</v>
      </c>
      <c r="D938" s="3"/>
      <c r="E938" s="3" t="s">
        <v>31</v>
      </c>
      <c r="F938" s="3" t="s">
        <v>204</v>
      </c>
      <c r="G938" s="3" t="s">
        <v>25</v>
      </c>
      <c r="H938" s="3" t="s">
        <v>43</v>
      </c>
      <c r="I938" s="3">
        <v>1</v>
      </c>
      <c r="J938" s="3"/>
      <c r="K938" s="3">
        <v>1165</v>
      </c>
      <c r="L938" s="3">
        <v>10</v>
      </c>
      <c r="M938" s="5">
        <v>54.908000000000001</v>
      </c>
      <c r="N938" s="5">
        <v>4.1000000000000002E-2</v>
      </c>
      <c r="O938" s="5">
        <v>29.367999999999999</v>
      </c>
      <c r="P938" s="5">
        <v>0.80500000000000005</v>
      </c>
      <c r="Q938" s="5">
        <v>0</v>
      </c>
      <c r="R938" s="5">
        <v>8.7999999999999995E-2</v>
      </c>
      <c r="S938" s="5">
        <v>11.689</v>
      </c>
      <c r="T938" s="5">
        <v>4.2969999999999997</v>
      </c>
      <c r="U938" s="5">
        <v>0.156</v>
      </c>
      <c r="V938" s="5">
        <v>1.4999999999999999E-2</v>
      </c>
      <c r="W938" s="5">
        <v>0</v>
      </c>
      <c r="X938" s="5">
        <v>101.367</v>
      </c>
      <c r="Y938" s="5">
        <v>0.59484758662766246</v>
      </c>
      <c r="Z938" s="5"/>
    </row>
    <row r="939" spans="1:26" x14ac:dyDescent="0.25">
      <c r="A939" s="3"/>
      <c r="B939" s="3" t="s">
        <v>30</v>
      </c>
      <c r="C939" s="3" t="s">
        <v>26</v>
      </c>
      <c r="D939" s="3"/>
      <c r="E939" s="3" t="s">
        <v>31</v>
      </c>
      <c r="F939" s="3" t="s">
        <v>204</v>
      </c>
      <c r="G939" s="3" t="s">
        <v>25</v>
      </c>
      <c r="H939" s="3" t="s">
        <v>44</v>
      </c>
      <c r="I939" s="3">
        <v>1</v>
      </c>
      <c r="J939" s="3"/>
      <c r="K939" s="3">
        <v>1165</v>
      </c>
      <c r="L939" s="3">
        <v>10</v>
      </c>
      <c r="M939" s="5">
        <v>54.411999999999999</v>
      </c>
      <c r="N939" s="5">
        <v>3.1E-2</v>
      </c>
      <c r="O939" s="5">
        <v>29.757999999999999</v>
      </c>
      <c r="P939" s="5">
        <v>0.85399999999999998</v>
      </c>
      <c r="Q939" s="5">
        <v>1.2E-2</v>
      </c>
      <c r="R939" s="5">
        <v>0.124</v>
      </c>
      <c r="S939" s="5">
        <v>12.114000000000001</v>
      </c>
      <c r="T939" s="5">
        <v>4.0250000000000004</v>
      </c>
      <c r="U939" s="5">
        <v>0.13500000000000001</v>
      </c>
      <c r="V939" s="5">
        <v>2.5000000000000001E-2</v>
      </c>
      <c r="W939" s="5">
        <v>2.5000000000000001E-2</v>
      </c>
      <c r="X939" s="5">
        <v>101.51500000000001</v>
      </c>
      <c r="Y939" s="5">
        <v>0.61938189053364379</v>
      </c>
      <c r="Z939" s="5"/>
    </row>
    <row r="940" spans="1:26" x14ac:dyDescent="0.25">
      <c r="A940" s="3"/>
      <c r="B940" s="3"/>
      <c r="C940" s="3"/>
      <c r="D940" s="3"/>
      <c r="E940" s="3"/>
      <c r="F940" s="16" t="s">
        <v>27</v>
      </c>
      <c r="G940" s="16"/>
      <c r="H940" s="16" t="s">
        <v>26</v>
      </c>
      <c r="I940" s="16"/>
      <c r="J940" s="16"/>
      <c r="K940" s="16"/>
      <c r="L940" s="16"/>
      <c r="M940" s="6">
        <v>54.967333333333336</v>
      </c>
      <c r="N940" s="6">
        <v>4.5916666666666668E-2</v>
      </c>
      <c r="O940" s="6">
        <v>29.696083333333334</v>
      </c>
      <c r="P940" s="6">
        <v>0.88349999999999984</v>
      </c>
      <c r="Q940" s="6">
        <v>8.3333333333333332E-3</v>
      </c>
      <c r="R940" s="6">
        <v>0.10333333333333335</v>
      </c>
      <c r="S940" s="6">
        <v>11.929083333333333</v>
      </c>
      <c r="T940" s="6">
        <v>4.1380833333333333</v>
      </c>
      <c r="U940" s="6">
        <v>0.13641666666666666</v>
      </c>
      <c r="V940" s="6">
        <v>1.3666666666666667E-2</v>
      </c>
      <c r="W940" s="6">
        <v>6.5833333333333343E-3</v>
      </c>
      <c r="X940" s="6"/>
      <c r="Y940" s="6">
        <v>0.60925307813904384</v>
      </c>
      <c r="Z940" s="5"/>
    </row>
    <row r="941" spans="1:26" x14ac:dyDescent="0.25">
      <c r="A941" s="3"/>
      <c r="B941" s="3"/>
      <c r="C941" s="3"/>
      <c r="D941" s="3"/>
      <c r="E941" s="3"/>
      <c r="F941" s="25" t="s">
        <v>28</v>
      </c>
      <c r="G941" s="25"/>
      <c r="H941" s="25" t="s">
        <v>26</v>
      </c>
      <c r="I941" s="25"/>
      <c r="J941" s="25"/>
      <c r="K941" s="25"/>
      <c r="L941" s="25"/>
      <c r="M941" s="7">
        <v>0.48478248793253648</v>
      </c>
      <c r="N941" s="7">
        <v>1.7275617780472281E-2</v>
      </c>
      <c r="O941" s="7">
        <v>0.2275663572888072</v>
      </c>
      <c r="P941" s="7">
        <v>8.0941617568130245E-2</v>
      </c>
      <c r="Q941" s="7">
        <v>1.0048367875913827E-2</v>
      </c>
      <c r="R941" s="7">
        <v>1.9392282126160447E-2</v>
      </c>
      <c r="S941" s="7">
        <v>0.20829326281311469</v>
      </c>
      <c r="T941" s="7">
        <v>0.10580209512733346</v>
      </c>
      <c r="U941" s="7">
        <v>1.8382097680937192E-2</v>
      </c>
      <c r="V941" s="7">
        <v>1.9896702939904087E-2</v>
      </c>
      <c r="W941" s="7">
        <v>1.2116542661196964E-2</v>
      </c>
      <c r="X941" s="7"/>
      <c r="Y941" s="7">
        <v>9.8620755310009321E-3</v>
      </c>
      <c r="Z941" s="5"/>
    </row>
    <row r="942" spans="1:26" x14ac:dyDescent="0.25">
      <c r="A942" s="3"/>
      <c r="B942" s="3" t="s">
        <v>30</v>
      </c>
      <c r="C942" s="3" t="s">
        <v>26</v>
      </c>
      <c r="D942" s="3"/>
      <c r="E942" s="3" t="s">
        <v>31</v>
      </c>
      <c r="F942" s="3" t="s">
        <v>205</v>
      </c>
      <c r="G942" s="3" t="s">
        <v>25</v>
      </c>
      <c r="H942" s="3" t="s">
        <v>32</v>
      </c>
      <c r="I942" s="3">
        <v>1</v>
      </c>
      <c r="J942" s="3"/>
      <c r="K942" s="3">
        <v>1165</v>
      </c>
      <c r="L942" s="3">
        <v>24</v>
      </c>
      <c r="M942" s="5">
        <v>54.185000000000002</v>
      </c>
      <c r="N942" s="5">
        <v>5.1999999999999998E-2</v>
      </c>
      <c r="O942" s="5">
        <v>30.01</v>
      </c>
      <c r="P942" s="5">
        <v>0.84099999999999997</v>
      </c>
      <c r="Q942" s="5">
        <v>2.8000000000000001E-2</v>
      </c>
      <c r="R942" s="5">
        <v>0.108</v>
      </c>
      <c r="S942" s="5">
        <v>12.477</v>
      </c>
      <c r="T942" s="5">
        <v>3.9470000000000001</v>
      </c>
      <c r="U942" s="5">
        <v>0.114</v>
      </c>
      <c r="V942" s="5">
        <v>0</v>
      </c>
      <c r="W942" s="5">
        <v>0</v>
      </c>
      <c r="X942" s="5">
        <v>101.76200000000001</v>
      </c>
      <c r="Y942" s="5">
        <v>0.63158505589563663</v>
      </c>
      <c r="Z942" s="5"/>
    </row>
    <row r="943" spans="1:26" x14ac:dyDescent="0.25">
      <c r="A943" s="3"/>
      <c r="B943" s="3" t="s">
        <v>30</v>
      </c>
      <c r="C943" s="3" t="s">
        <v>26</v>
      </c>
      <c r="D943" s="3"/>
      <c r="E943" s="3" t="s">
        <v>31</v>
      </c>
      <c r="F943" s="3" t="s">
        <v>205</v>
      </c>
      <c r="G943" s="3" t="s">
        <v>25</v>
      </c>
      <c r="H943" s="3" t="s">
        <v>34</v>
      </c>
      <c r="I943" s="3">
        <v>1</v>
      </c>
      <c r="J943" s="3"/>
      <c r="K943" s="3">
        <v>1165</v>
      </c>
      <c r="L943" s="3">
        <v>24</v>
      </c>
      <c r="M943" s="5">
        <v>54.158999999999999</v>
      </c>
      <c r="N943" s="5">
        <v>9.4E-2</v>
      </c>
      <c r="O943" s="5">
        <v>29.707000000000001</v>
      </c>
      <c r="P943" s="5">
        <v>0.81399999999999995</v>
      </c>
      <c r="Q943" s="5">
        <v>1.0999999999999999E-2</v>
      </c>
      <c r="R943" s="5">
        <v>0.111</v>
      </c>
      <c r="S943" s="5">
        <v>11.956</v>
      </c>
      <c r="T943" s="5">
        <v>4.2329999999999997</v>
      </c>
      <c r="U943" s="5">
        <v>0.13500000000000001</v>
      </c>
      <c r="V943" s="5">
        <v>5.3999999999999999E-2</v>
      </c>
      <c r="W943" s="5">
        <v>0</v>
      </c>
      <c r="X943" s="5">
        <v>101.27400000000002</v>
      </c>
      <c r="Y943" s="5">
        <v>0.60455297059591218</v>
      </c>
      <c r="Z943" s="5"/>
    </row>
    <row r="944" spans="1:26" x14ac:dyDescent="0.25">
      <c r="A944" s="3"/>
      <c r="B944" s="3" t="s">
        <v>30</v>
      </c>
      <c r="C944" s="3" t="s">
        <v>26</v>
      </c>
      <c r="D944" s="3"/>
      <c r="E944" s="3" t="s">
        <v>31</v>
      </c>
      <c r="F944" s="3" t="s">
        <v>205</v>
      </c>
      <c r="G944" s="3" t="s">
        <v>25</v>
      </c>
      <c r="H944" s="3" t="s">
        <v>35</v>
      </c>
      <c r="I944" s="3">
        <v>1</v>
      </c>
      <c r="J944" s="3"/>
      <c r="K944" s="3">
        <v>1165</v>
      </c>
      <c r="L944" s="3">
        <v>24</v>
      </c>
      <c r="M944" s="5">
        <v>54.180999999999997</v>
      </c>
      <c r="N944" s="5">
        <v>3.4000000000000002E-2</v>
      </c>
      <c r="O944" s="5">
        <v>29.341000000000001</v>
      </c>
      <c r="P944" s="5">
        <v>0.878</v>
      </c>
      <c r="Q944" s="5">
        <v>0</v>
      </c>
      <c r="R944" s="5">
        <v>0.129</v>
      </c>
      <c r="S944" s="5">
        <v>12.112</v>
      </c>
      <c r="T944" s="5">
        <v>4.2489999999999997</v>
      </c>
      <c r="U944" s="5">
        <v>0.14699999999999999</v>
      </c>
      <c r="V944" s="5">
        <v>0.01</v>
      </c>
      <c r="W944" s="5">
        <v>3.3000000000000002E-2</v>
      </c>
      <c r="X944" s="5">
        <v>101.114</v>
      </c>
      <c r="Y944" s="5">
        <v>0.60633253910014884</v>
      </c>
      <c r="Z944" s="5"/>
    </row>
    <row r="945" spans="1:26" x14ac:dyDescent="0.25">
      <c r="A945" s="3"/>
      <c r="B945" s="3" t="s">
        <v>30</v>
      </c>
      <c r="C945" s="3" t="s">
        <v>26</v>
      </c>
      <c r="D945" s="3"/>
      <c r="E945" s="3" t="s">
        <v>31</v>
      </c>
      <c r="F945" s="3" t="s">
        <v>205</v>
      </c>
      <c r="G945" s="3" t="s">
        <v>25</v>
      </c>
      <c r="H945" s="3" t="s">
        <v>36</v>
      </c>
      <c r="I945" s="3">
        <v>1</v>
      </c>
      <c r="J945" s="3"/>
      <c r="K945" s="3">
        <v>1165</v>
      </c>
      <c r="L945" s="3">
        <v>24</v>
      </c>
      <c r="M945" s="5">
        <v>53.808999999999997</v>
      </c>
      <c r="N945" s="5">
        <v>6.6000000000000003E-2</v>
      </c>
      <c r="O945" s="5">
        <v>29.277000000000001</v>
      </c>
      <c r="P945" s="5">
        <v>0.84</v>
      </c>
      <c r="Q945" s="5">
        <v>0.02</v>
      </c>
      <c r="R945" s="5">
        <v>0.10100000000000001</v>
      </c>
      <c r="S945" s="5">
        <v>12.039</v>
      </c>
      <c r="T945" s="5">
        <v>4.2720000000000002</v>
      </c>
      <c r="U945" s="5">
        <v>0.14199999999999999</v>
      </c>
      <c r="V945" s="5">
        <v>3.5000000000000003E-2</v>
      </c>
      <c r="W945" s="5">
        <v>0</v>
      </c>
      <c r="X945" s="5">
        <v>100.601</v>
      </c>
      <c r="Y945" s="5">
        <v>0.60380659703553308</v>
      </c>
      <c r="Z945" s="5"/>
    </row>
    <row r="946" spans="1:26" x14ac:dyDescent="0.25">
      <c r="A946" s="3"/>
      <c r="B946" s="3" t="s">
        <v>30</v>
      </c>
      <c r="C946" s="3" t="s">
        <v>26</v>
      </c>
      <c r="D946" s="3"/>
      <c r="E946" s="3" t="s">
        <v>31</v>
      </c>
      <c r="F946" s="3" t="s">
        <v>205</v>
      </c>
      <c r="G946" s="3" t="s">
        <v>25</v>
      </c>
      <c r="H946" s="3" t="s">
        <v>37</v>
      </c>
      <c r="I946" s="3">
        <v>1</v>
      </c>
      <c r="J946" s="3"/>
      <c r="K946" s="3">
        <v>1165</v>
      </c>
      <c r="L946" s="3">
        <v>24</v>
      </c>
      <c r="M946" s="5">
        <v>54.006999999999998</v>
      </c>
      <c r="N946" s="5">
        <v>9.1999999999999998E-2</v>
      </c>
      <c r="O946" s="5">
        <v>29.352</v>
      </c>
      <c r="P946" s="5">
        <v>0.88600000000000001</v>
      </c>
      <c r="Q946" s="5">
        <v>0.02</v>
      </c>
      <c r="R946" s="5">
        <v>0.105</v>
      </c>
      <c r="S946" s="5">
        <v>12.18</v>
      </c>
      <c r="T946" s="5">
        <v>4.2910000000000004</v>
      </c>
      <c r="U946" s="5">
        <v>0.13100000000000001</v>
      </c>
      <c r="V946" s="5">
        <v>0.02</v>
      </c>
      <c r="W946" s="5">
        <v>0.03</v>
      </c>
      <c r="X946" s="5">
        <v>101.11399999999999</v>
      </c>
      <c r="Y946" s="5">
        <v>0.60594639554189667</v>
      </c>
      <c r="Z946" s="5"/>
    </row>
    <row r="947" spans="1:26" x14ac:dyDescent="0.25">
      <c r="A947" s="3"/>
      <c r="B947" s="3" t="s">
        <v>30</v>
      </c>
      <c r="C947" s="3" t="s">
        <v>26</v>
      </c>
      <c r="D947" s="3"/>
      <c r="E947" s="3" t="s">
        <v>31</v>
      </c>
      <c r="F947" s="3" t="s">
        <v>205</v>
      </c>
      <c r="G947" s="3" t="s">
        <v>25</v>
      </c>
      <c r="H947" s="3" t="s">
        <v>38</v>
      </c>
      <c r="I947" s="3">
        <v>1</v>
      </c>
      <c r="J947" s="3"/>
      <c r="K947" s="3">
        <v>1165</v>
      </c>
      <c r="L947" s="3">
        <v>24</v>
      </c>
      <c r="M947" s="5">
        <v>53.948999999999998</v>
      </c>
      <c r="N947" s="5">
        <v>5.8999999999999997E-2</v>
      </c>
      <c r="O947" s="5">
        <v>29.204999999999998</v>
      </c>
      <c r="P947" s="5">
        <v>0.92900000000000005</v>
      </c>
      <c r="Q947" s="5">
        <v>3.9E-2</v>
      </c>
      <c r="R947" s="5">
        <v>9.4E-2</v>
      </c>
      <c r="S947" s="5">
        <v>12.106</v>
      </c>
      <c r="T947" s="5">
        <v>4.2190000000000003</v>
      </c>
      <c r="U947" s="5">
        <v>0.151</v>
      </c>
      <c r="V947" s="5">
        <v>0.03</v>
      </c>
      <c r="W947" s="5">
        <v>0</v>
      </c>
      <c r="X947" s="5">
        <v>100.78099999999998</v>
      </c>
      <c r="Y947" s="5">
        <v>0.60772137601219189</v>
      </c>
      <c r="Z947" s="5"/>
    </row>
    <row r="948" spans="1:26" x14ac:dyDescent="0.25">
      <c r="A948" s="3"/>
      <c r="B948" s="3" t="s">
        <v>30</v>
      </c>
      <c r="C948" s="3" t="s">
        <v>26</v>
      </c>
      <c r="D948" s="3"/>
      <c r="E948" s="3" t="s">
        <v>31</v>
      </c>
      <c r="F948" s="3" t="s">
        <v>205</v>
      </c>
      <c r="G948" s="3" t="s">
        <v>25</v>
      </c>
      <c r="H948" s="3" t="s">
        <v>39</v>
      </c>
      <c r="I948" s="3">
        <v>1</v>
      </c>
      <c r="J948" s="3"/>
      <c r="K948" s="3">
        <v>1165</v>
      </c>
      <c r="L948" s="3">
        <v>24</v>
      </c>
      <c r="M948" s="5">
        <v>53.765999999999998</v>
      </c>
      <c r="N948" s="5">
        <v>7.5999999999999998E-2</v>
      </c>
      <c r="O948" s="5">
        <v>29.419</v>
      </c>
      <c r="P948" s="5">
        <v>0.82899999999999996</v>
      </c>
      <c r="Q948" s="5">
        <v>3.3000000000000002E-2</v>
      </c>
      <c r="R948" s="5">
        <v>0.11</v>
      </c>
      <c r="S948" s="5">
        <v>12.509</v>
      </c>
      <c r="T948" s="5">
        <v>4.1870000000000003</v>
      </c>
      <c r="U948" s="5">
        <v>0.129</v>
      </c>
      <c r="V948" s="5">
        <v>2.5000000000000001E-2</v>
      </c>
      <c r="W948" s="5">
        <v>0</v>
      </c>
      <c r="X948" s="5">
        <v>101.083</v>
      </c>
      <c r="Y948" s="5">
        <v>0.61805764025163679</v>
      </c>
      <c r="Z948" s="5"/>
    </row>
    <row r="949" spans="1:26" x14ac:dyDescent="0.25">
      <c r="A949" s="3"/>
      <c r="B949" s="3" t="s">
        <v>30</v>
      </c>
      <c r="C949" s="3" t="s">
        <v>26</v>
      </c>
      <c r="D949" s="3"/>
      <c r="E949" s="3" t="s">
        <v>31</v>
      </c>
      <c r="F949" s="3" t="s">
        <v>205</v>
      </c>
      <c r="G949" s="3" t="s">
        <v>25</v>
      </c>
      <c r="H949" s="3" t="s">
        <v>40</v>
      </c>
      <c r="I949" s="3">
        <v>1</v>
      </c>
      <c r="J949" s="3"/>
      <c r="K949" s="3">
        <v>1165</v>
      </c>
      <c r="L949" s="3">
        <v>24</v>
      </c>
      <c r="M949" s="5">
        <v>53.673000000000002</v>
      </c>
      <c r="N949" s="5">
        <v>6.8000000000000005E-2</v>
      </c>
      <c r="O949" s="5">
        <v>29.555</v>
      </c>
      <c r="P949" s="5">
        <v>0.80300000000000005</v>
      </c>
      <c r="Q949" s="5">
        <v>1.2E-2</v>
      </c>
      <c r="R949" s="5">
        <v>9.2999999999999999E-2</v>
      </c>
      <c r="S949" s="5">
        <v>12.24</v>
      </c>
      <c r="T949" s="5">
        <v>4.3049999999999997</v>
      </c>
      <c r="U949" s="5">
        <v>0.124</v>
      </c>
      <c r="V949" s="5">
        <v>1.4999999999999999E-2</v>
      </c>
      <c r="W949" s="5">
        <v>0</v>
      </c>
      <c r="X949" s="5">
        <v>100.88799999999999</v>
      </c>
      <c r="Y949" s="5">
        <v>0.60660764806624712</v>
      </c>
      <c r="Z949" s="5"/>
    </row>
    <row r="950" spans="1:26" x14ac:dyDescent="0.25">
      <c r="A950" s="3"/>
      <c r="B950" s="3" t="s">
        <v>30</v>
      </c>
      <c r="C950" s="3" t="s">
        <v>26</v>
      </c>
      <c r="D950" s="3"/>
      <c r="E950" s="3" t="s">
        <v>31</v>
      </c>
      <c r="F950" s="3" t="s">
        <v>205</v>
      </c>
      <c r="G950" s="3" t="s">
        <v>25</v>
      </c>
      <c r="H950" s="3" t="s">
        <v>41</v>
      </c>
      <c r="I950" s="3">
        <v>1</v>
      </c>
      <c r="J950" s="3"/>
      <c r="K950" s="3">
        <v>1165</v>
      </c>
      <c r="L950" s="3">
        <v>24</v>
      </c>
      <c r="M950" s="5">
        <v>53.578000000000003</v>
      </c>
      <c r="N950" s="5">
        <v>2.9000000000000001E-2</v>
      </c>
      <c r="O950" s="5">
        <v>28.97</v>
      </c>
      <c r="P950" s="5">
        <v>0.92700000000000005</v>
      </c>
      <c r="Q950" s="5">
        <v>0</v>
      </c>
      <c r="R950" s="5">
        <v>0.13100000000000001</v>
      </c>
      <c r="S950" s="5">
        <v>12.052</v>
      </c>
      <c r="T950" s="5">
        <v>4.407</v>
      </c>
      <c r="U950" s="5">
        <v>0.14399999999999999</v>
      </c>
      <c r="V950" s="5">
        <v>0</v>
      </c>
      <c r="W950" s="5">
        <v>1E-3</v>
      </c>
      <c r="X950" s="5">
        <v>100.23900000000002</v>
      </c>
      <c r="Y950" s="5">
        <v>0.59668756671010603</v>
      </c>
      <c r="Z950" s="5"/>
    </row>
    <row r="951" spans="1:26" x14ac:dyDescent="0.25">
      <c r="A951" s="3"/>
      <c r="B951" s="3" t="s">
        <v>30</v>
      </c>
      <c r="C951" s="3" t="s">
        <v>26</v>
      </c>
      <c r="D951" s="3"/>
      <c r="E951" s="3" t="s">
        <v>31</v>
      </c>
      <c r="F951" s="3" t="s">
        <v>205</v>
      </c>
      <c r="G951" s="3" t="s">
        <v>25</v>
      </c>
      <c r="H951" s="3" t="s">
        <v>42</v>
      </c>
      <c r="I951" s="3">
        <v>1</v>
      </c>
      <c r="J951" s="3"/>
      <c r="K951" s="3">
        <v>1165</v>
      </c>
      <c r="L951" s="3">
        <v>24</v>
      </c>
      <c r="M951" s="5">
        <v>53.585999999999999</v>
      </c>
      <c r="N951" s="5">
        <v>4.7E-2</v>
      </c>
      <c r="O951" s="5">
        <v>29.032</v>
      </c>
      <c r="P951" s="5">
        <v>0.90200000000000002</v>
      </c>
      <c r="Q951" s="5">
        <v>2.3E-2</v>
      </c>
      <c r="R951" s="5">
        <v>0.11799999999999999</v>
      </c>
      <c r="S951" s="5">
        <v>11.973000000000001</v>
      </c>
      <c r="T951" s="5">
        <v>4.2359999999999998</v>
      </c>
      <c r="U951" s="5">
        <v>0.14000000000000001</v>
      </c>
      <c r="V951" s="5">
        <v>0.02</v>
      </c>
      <c r="W951" s="5">
        <v>0</v>
      </c>
      <c r="X951" s="5">
        <v>100.07699999999998</v>
      </c>
      <c r="Y951" s="5">
        <v>0.60454497258292461</v>
      </c>
      <c r="Z951" s="5"/>
    </row>
    <row r="952" spans="1:26" x14ac:dyDescent="0.25">
      <c r="A952" s="3"/>
      <c r="B952" s="3" t="s">
        <v>30</v>
      </c>
      <c r="C952" s="3" t="s">
        <v>26</v>
      </c>
      <c r="D952" s="3"/>
      <c r="E952" s="3" t="s">
        <v>31</v>
      </c>
      <c r="F952" s="3" t="s">
        <v>205</v>
      </c>
      <c r="G952" s="3" t="s">
        <v>25</v>
      </c>
      <c r="H952" s="3" t="s">
        <v>43</v>
      </c>
      <c r="I952" s="3">
        <v>1</v>
      </c>
      <c r="J952" s="3"/>
      <c r="K952" s="3">
        <v>1165</v>
      </c>
      <c r="L952" s="3">
        <v>24</v>
      </c>
      <c r="M952" s="5">
        <v>53.719000000000001</v>
      </c>
      <c r="N952" s="5">
        <v>9.0999999999999998E-2</v>
      </c>
      <c r="O952" s="5">
        <v>28.995000000000001</v>
      </c>
      <c r="P952" s="5">
        <v>0.91600000000000004</v>
      </c>
      <c r="Q952" s="5">
        <v>3.5999999999999997E-2</v>
      </c>
      <c r="R952" s="5">
        <v>0.111</v>
      </c>
      <c r="S952" s="5">
        <v>11.993</v>
      </c>
      <c r="T952" s="5">
        <v>4.3070000000000004</v>
      </c>
      <c r="U952" s="5">
        <v>0.13300000000000001</v>
      </c>
      <c r="V952" s="5">
        <v>7.3999999999999996E-2</v>
      </c>
      <c r="W952" s="5">
        <v>0</v>
      </c>
      <c r="X952" s="5">
        <v>100.375</v>
      </c>
      <c r="Y952" s="5">
        <v>0.60129990143286549</v>
      </c>
      <c r="Z952" s="5"/>
    </row>
    <row r="953" spans="1:26" x14ac:dyDescent="0.25">
      <c r="A953" s="3"/>
      <c r="B953" s="3" t="s">
        <v>30</v>
      </c>
      <c r="C953" s="3" t="s">
        <v>26</v>
      </c>
      <c r="D953" s="3"/>
      <c r="E953" s="3" t="s">
        <v>31</v>
      </c>
      <c r="F953" s="3" t="s">
        <v>205</v>
      </c>
      <c r="G953" s="3" t="s">
        <v>25</v>
      </c>
      <c r="H953" s="3" t="s">
        <v>44</v>
      </c>
      <c r="I953" s="3">
        <v>1</v>
      </c>
      <c r="J953" s="3"/>
      <c r="K953" s="3">
        <v>1165</v>
      </c>
      <c r="L953" s="3">
        <v>24</v>
      </c>
      <c r="M953" s="5">
        <v>53.32</v>
      </c>
      <c r="N953" s="5">
        <v>1.4E-2</v>
      </c>
      <c r="O953" s="5">
        <v>28.646000000000001</v>
      </c>
      <c r="P953" s="5">
        <v>0.871</v>
      </c>
      <c r="Q953" s="5">
        <v>3.6999999999999998E-2</v>
      </c>
      <c r="R953" s="5">
        <v>0.112</v>
      </c>
      <c r="S953" s="5">
        <v>11.996</v>
      </c>
      <c r="T953" s="5">
        <v>4.5199999999999996</v>
      </c>
      <c r="U953" s="5">
        <v>0.13700000000000001</v>
      </c>
      <c r="V953" s="5">
        <v>0</v>
      </c>
      <c r="W953" s="5">
        <v>0</v>
      </c>
      <c r="X953" s="5">
        <v>99.652999999999992</v>
      </c>
      <c r="Y953" s="5">
        <v>0.58982254464515604</v>
      </c>
      <c r="Z953" s="5"/>
    </row>
    <row r="954" spans="1:26" x14ac:dyDescent="0.25">
      <c r="A954" s="3"/>
      <c r="B954" s="3" t="s">
        <v>30</v>
      </c>
      <c r="C954" s="3" t="s">
        <v>26</v>
      </c>
      <c r="D954" s="3"/>
      <c r="E954" s="3" t="s">
        <v>31</v>
      </c>
      <c r="F954" s="3" t="s">
        <v>205</v>
      </c>
      <c r="G954" s="3" t="s">
        <v>25</v>
      </c>
      <c r="H954" s="3" t="s">
        <v>74</v>
      </c>
      <c r="I954" s="3">
        <v>1</v>
      </c>
      <c r="J954" s="3"/>
      <c r="K954" s="3">
        <v>1165</v>
      </c>
      <c r="L954" s="3">
        <v>24</v>
      </c>
      <c r="M954" s="5">
        <v>53.036000000000001</v>
      </c>
      <c r="N954" s="5">
        <v>5.7000000000000002E-2</v>
      </c>
      <c r="O954" s="5">
        <v>29.088999999999999</v>
      </c>
      <c r="P954" s="5">
        <v>0.83799999999999997</v>
      </c>
      <c r="Q954" s="5">
        <v>1.7000000000000001E-2</v>
      </c>
      <c r="R954" s="5">
        <v>0.108</v>
      </c>
      <c r="S954" s="5">
        <v>12.313000000000001</v>
      </c>
      <c r="T954" s="5">
        <v>4.202</v>
      </c>
      <c r="U954" s="5">
        <v>0.13100000000000001</v>
      </c>
      <c r="V954" s="5">
        <v>1.4999999999999999E-2</v>
      </c>
      <c r="W954" s="5">
        <v>1.2999999999999999E-2</v>
      </c>
      <c r="X954" s="5">
        <v>99.819000000000003</v>
      </c>
      <c r="Y954" s="5">
        <v>0.61341907723701738</v>
      </c>
      <c r="Z954" s="5"/>
    </row>
    <row r="955" spans="1:26" x14ac:dyDescent="0.25">
      <c r="A955" s="3"/>
      <c r="B955" s="3"/>
      <c r="C955" s="3"/>
      <c r="D955" s="3"/>
      <c r="E955" s="3"/>
      <c r="F955" s="16" t="s">
        <v>27</v>
      </c>
      <c r="G955" s="16"/>
      <c r="H955" s="16" t="s">
        <v>26</v>
      </c>
      <c r="I955" s="16"/>
      <c r="J955" s="16"/>
      <c r="K955" s="16"/>
      <c r="L955" s="16"/>
      <c r="M955" s="6">
        <v>53.766769230769235</v>
      </c>
      <c r="N955" s="6">
        <v>5.9923076923076926E-2</v>
      </c>
      <c r="O955" s="6">
        <v>29.276769230769233</v>
      </c>
      <c r="P955" s="6">
        <v>0.86723076923076914</v>
      </c>
      <c r="Q955" s="6">
        <v>2.1230769230769234E-2</v>
      </c>
      <c r="R955" s="6">
        <v>0.11007692307692309</v>
      </c>
      <c r="S955" s="6">
        <v>12.149692307692307</v>
      </c>
      <c r="T955" s="6">
        <v>4.259615384615385</v>
      </c>
      <c r="U955" s="6">
        <v>0.13523076923076921</v>
      </c>
      <c r="V955" s="6">
        <v>2.2923076923076921E-2</v>
      </c>
      <c r="W955" s="6">
        <v>5.9230769230769233E-3</v>
      </c>
      <c r="X955" s="6"/>
      <c r="Y955" s="6">
        <v>0.60695263731594407</v>
      </c>
      <c r="Z955" s="5"/>
    </row>
    <row r="956" spans="1:26" x14ac:dyDescent="0.25">
      <c r="A956" s="3"/>
      <c r="B956" s="3"/>
      <c r="C956" s="3"/>
      <c r="D956" s="3"/>
      <c r="E956" s="3"/>
      <c r="F956" s="25" t="s">
        <v>28</v>
      </c>
      <c r="G956" s="25"/>
      <c r="H956" s="25" t="s">
        <v>26</v>
      </c>
      <c r="I956" s="25"/>
      <c r="J956" s="25"/>
      <c r="K956" s="25"/>
      <c r="L956" s="25"/>
      <c r="M956" s="7">
        <v>0.34230399594662214</v>
      </c>
      <c r="N956" s="7">
        <v>2.4988202344511639E-2</v>
      </c>
      <c r="O956" s="7">
        <v>0.35377067756908931</v>
      </c>
      <c r="P956" s="7">
        <v>4.2975097141937632E-2</v>
      </c>
      <c r="Q956" s="7">
        <v>1.3172913156384239E-2</v>
      </c>
      <c r="R956" s="7">
        <v>1.1294995488132039E-2</v>
      </c>
      <c r="S956" s="7">
        <v>0.1857446206557922</v>
      </c>
      <c r="T956" s="7">
        <v>0.13048469799273932</v>
      </c>
      <c r="U956" s="7">
        <v>9.9678971884231572E-3</v>
      </c>
      <c r="V956" s="7">
        <v>2.17196590614031E-2</v>
      </c>
      <c r="W956" s="7">
        <v>1.1912609135292587E-2</v>
      </c>
      <c r="X956" s="7"/>
      <c r="Y956" s="7">
        <v>1.0108647260747668E-2</v>
      </c>
      <c r="Z956" s="5"/>
    </row>
    <row r="957" spans="1:26" x14ac:dyDescent="0.25">
      <c r="A957" s="3"/>
      <c r="B957" s="3" t="s">
        <v>30</v>
      </c>
      <c r="C957" s="3" t="s">
        <v>26</v>
      </c>
      <c r="D957" s="3"/>
      <c r="E957" s="3" t="s">
        <v>31</v>
      </c>
      <c r="F957" s="3" t="s">
        <v>206</v>
      </c>
      <c r="G957" s="3" t="s">
        <v>25</v>
      </c>
      <c r="H957" s="3" t="s">
        <v>109</v>
      </c>
      <c r="I957" s="3">
        <v>1</v>
      </c>
      <c r="J957" s="3"/>
      <c r="K957" s="3">
        <v>1120</v>
      </c>
      <c r="L957" s="3">
        <v>2</v>
      </c>
      <c r="M957" s="5">
        <v>45.158000000000001</v>
      </c>
      <c r="N957" s="5">
        <v>5.0000000000000001E-3</v>
      </c>
      <c r="O957" s="5">
        <v>32.722999999999999</v>
      </c>
      <c r="P957" s="5">
        <v>0.78700000000000003</v>
      </c>
      <c r="Q957" s="5">
        <v>0.02</v>
      </c>
      <c r="R957" s="5">
        <v>5.8000000000000003E-2</v>
      </c>
      <c r="S957" s="5">
        <v>17.376000000000001</v>
      </c>
      <c r="T957" s="5">
        <v>1.998</v>
      </c>
      <c r="U957" s="5">
        <v>3.4000000000000002E-2</v>
      </c>
      <c r="V957" s="5">
        <v>0</v>
      </c>
      <c r="W957" s="5">
        <v>8.9999999999999993E-3</v>
      </c>
      <c r="X957" s="5">
        <v>98.168000000000021</v>
      </c>
      <c r="Y957" s="5">
        <v>0.82617049121245334</v>
      </c>
      <c r="Z957" s="5"/>
    </row>
    <row r="958" spans="1:26" x14ac:dyDescent="0.25">
      <c r="A958" s="3"/>
      <c r="B958" s="3" t="s">
        <v>30</v>
      </c>
      <c r="C958" s="3" t="s">
        <v>26</v>
      </c>
      <c r="D958" s="3"/>
      <c r="E958" s="3" t="s">
        <v>31</v>
      </c>
      <c r="F958" s="3" t="s">
        <v>206</v>
      </c>
      <c r="G958" s="3" t="s">
        <v>25</v>
      </c>
      <c r="H958" s="3" t="s">
        <v>60</v>
      </c>
      <c r="I958" s="3">
        <v>1</v>
      </c>
      <c r="J958" s="3"/>
      <c r="K958" s="3">
        <v>1120</v>
      </c>
      <c r="L958" s="3">
        <v>2</v>
      </c>
      <c r="M958" s="5">
        <v>51.625999999999998</v>
      </c>
      <c r="N958" s="5">
        <v>3.2000000000000001E-2</v>
      </c>
      <c r="O958" s="5">
        <v>28.004999999999999</v>
      </c>
      <c r="P958" s="5">
        <v>0.875</v>
      </c>
      <c r="Q958" s="5">
        <v>1.0999999999999999E-2</v>
      </c>
      <c r="R958" s="5">
        <v>0.115</v>
      </c>
      <c r="S958" s="5">
        <v>12.257</v>
      </c>
      <c r="T958" s="5">
        <v>4.7709999999999999</v>
      </c>
      <c r="U958" s="5">
        <v>0.14599999999999999</v>
      </c>
      <c r="V958" s="5">
        <v>0</v>
      </c>
      <c r="W958" s="5">
        <v>1.2999999999999999E-2</v>
      </c>
      <c r="X958" s="5">
        <v>97.850999999999999</v>
      </c>
      <c r="Y958" s="5">
        <v>0.58188677291193469</v>
      </c>
      <c r="Z958" s="5"/>
    </row>
    <row r="959" spans="1:26" x14ac:dyDescent="0.25">
      <c r="A959" s="3"/>
      <c r="B959" s="3" t="s">
        <v>30</v>
      </c>
      <c r="C959" s="3" t="s">
        <v>26</v>
      </c>
      <c r="D959" s="3"/>
      <c r="E959" s="3" t="s">
        <v>31</v>
      </c>
      <c r="F959" s="3" t="s">
        <v>206</v>
      </c>
      <c r="G959" s="3" t="s">
        <v>25</v>
      </c>
      <c r="H959" s="3" t="s">
        <v>110</v>
      </c>
      <c r="I959" s="3">
        <v>1</v>
      </c>
      <c r="J959" s="3"/>
      <c r="K959" s="3">
        <v>1120</v>
      </c>
      <c r="L959" s="3">
        <v>2</v>
      </c>
      <c r="M959" s="5">
        <v>45.578000000000003</v>
      </c>
      <c r="N959" s="5">
        <v>0</v>
      </c>
      <c r="O959" s="5">
        <v>32.302</v>
      </c>
      <c r="P959" s="5">
        <v>0.88200000000000001</v>
      </c>
      <c r="Q959" s="5">
        <v>2.5000000000000001E-2</v>
      </c>
      <c r="R959" s="5">
        <v>0.115</v>
      </c>
      <c r="S959" s="5">
        <v>16.850000000000001</v>
      </c>
      <c r="T959" s="5">
        <v>2.0390000000000001</v>
      </c>
      <c r="U959" s="5">
        <v>7.9000000000000001E-2</v>
      </c>
      <c r="V959" s="5">
        <v>0.01</v>
      </c>
      <c r="W959" s="5">
        <v>2.5999999999999999E-2</v>
      </c>
      <c r="X959" s="5">
        <v>97.906000000000006</v>
      </c>
      <c r="Y959" s="5">
        <v>0.81662325194202146</v>
      </c>
      <c r="Z959" s="5"/>
    </row>
    <row r="960" spans="1:26" x14ac:dyDescent="0.25">
      <c r="A960" s="3"/>
      <c r="B960" s="3" t="s">
        <v>30</v>
      </c>
      <c r="C960" s="3" t="s">
        <v>26</v>
      </c>
      <c r="D960" s="3"/>
      <c r="E960" s="3" t="s">
        <v>31</v>
      </c>
      <c r="F960" s="3" t="s">
        <v>206</v>
      </c>
      <c r="G960" s="3" t="s">
        <v>25</v>
      </c>
      <c r="H960" s="3" t="s">
        <v>193</v>
      </c>
      <c r="I960" s="3">
        <v>1</v>
      </c>
      <c r="J960" s="3"/>
      <c r="K960" s="3">
        <v>1120</v>
      </c>
      <c r="L960" s="3">
        <v>2</v>
      </c>
      <c r="M960" s="5">
        <v>53.52</v>
      </c>
      <c r="N960" s="5">
        <v>5.6000000000000001E-2</v>
      </c>
      <c r="O960" s="5">
        <v>26.716000000000001</v>
      </c>
      <c r="P960" s="5">
        <v>1.123</v>
      </c>
      <c r="Q960" s="5">
        <v>0</v>
      </c>
      <c r="R960" s="5">
        <v>0.14899999999999999</v>
      </c>
      <c r="S960" s="5">
        <v>10.452</v>
      </c>
      <c r="T960" s="5">
        <v>4.9530000000000003</v>
      </c>
      <c r="U960" s="5">
        <v>0.20699999999999999</v>
      </c>
      <c r="V960" s="5">
        <v>0.02</v>
      </c>
      <c r="W960" s="5">
        <v>0</v>
      </c>
      <c r="X960" s="5">
        <v>97.195999999999998</v>
      </c>
      <c r="Y960" s="5">
        <v>0.53160525745659748</v>
      </c>
      <c r="Z960" s="5"/>
    </row>
    <row r="961" spans="1:26" x14ac:dyDescent="0.25">
      <c r="A961" s="3"/>
      <c r="B961" s="3" t="s">
        <v>30</v>
      </c>
      <c r="C961" s="3" t="s">
        <v>26</v>
      </c>
      <c r="D961" s="3"/>
      <c r="E961" s="3" t="s">
        <v>31</v>
      </c>
      <c r="F961" s="3" t="s">
        <v>206</v>
      </c>
      <c r="G961" s="3" t="s">
        <v>25</v>
      </c>
      <c r="H961" s="3" t="s">
        <v>35</v>
      </c>
      <c r="I961" s="3">
        <v>1</v>
      </c>
      <c r="J961" s="3"/>
      <c r="K961" s="3">
        <v>1120</v>
      </c>
      <c r="L961" s="3">
        <v>2</v>
      </c>
      <c r="M961" s="5">
        <v>51.5</v>
      </c>
      <c r="N961" s="5">
        <v>3.2000000000000001E-2</v>
      </c>
      <c r="O961" s="5">
        <v>27.702000000000002</v>
      </c>
      <c r="P961" s="5">
        <v>0.77400000000000002</v>
      </c>
      <c r="Q961" s="5">
        <v>8.9999999999999993E-3</v>
      </c>
      <c r="R961" s="5">
        <v>0.1</v>
      </c>
      <c r="S961" s="5">
        <v>11.941000000000001</v>
      </c>
      <c r="T961" s="5">
        <v>4.7409999999999997</v>
      </c>
      <c r="U961" s="5">
        <v>0.14000000000000001</v>
      </c>
      <c r="V961" s="5">
        <v>0</v>
      </c>
      <c r="W961" s="5">
        <v>0</v>
      </c>
      <c r="X961" s="5">
        <v>96.938999999999993</v>
      </c>
      <c r="Y961" s="5">
        <v>0.57722785714029456</v>
      </c>
      <c r="Z961" s="5"/>
    </row>
    <row r="962" spans="1:26" x14ac:dyDescent="0.25">
      <c r="A962" s="3"/>
      <c r="B962" s="3" t="s">
        <v>30</v>
      </c>
      <c r="C962" s="3" t="s">
        <v>26</v>
      </c>
      <c r="D962" s="3"/>
      <c r="E962" s="3" t="s">
        <v>31</v>
      </c>
      <c r="F962" s="3" t="s">
        <v>206</v>
      </c>
      <c r="G962" s="3" t="s">
        <v>25</v>
      </c>
      <c r="H962" s="3" t="s">
        <v>36</v>
      </c>
      <c r="I962" s="3">
        <v>1</v>
      </c>
      <c r="J962" s="3"/>
      <c r="K962" s="3">
        <v>1120</v>
      </c>
      <c r="L962" s="3">
        <v>2</v>
      </c>
      <c r="M962" s="5">
        <v>51.584000000000003</v>
      </c>
      <c r="N962" s="5">
        <v>2.8000000000000001E-2</v>
      </c>
      <c r="O962" s="5">
        <v>28.167999999999999</v>
      </c>
      <c r="P962" s="5">
        <v>1.038</v>
      </c>
      <c r="Q962" s="5">
        <v>1.0999999999999999E-2</v>
      </c>
      <c r="R962" s="5">
        <v>0.11700000000000001</v>
      </c>
      <c r="S962" s="5">
        <v>11.906000000000001</v>
      </c>
      <c r="T962" s="5">
        <v>4.6829999999999998</v>
      </c>
      <c r="U962" s="5">
        <v>0.13400000000000001</v>
      </c>
      <c r="V962" s="5">
        <v>0.01</v>
      </c>
      <c r="W962" s="5">
        <v>0</v>
      </c>
      <c r="X962" s="5">
        <v>97.679000000000002</v>
      </c>
      <c r="Y962" s="5">
        <v>0.57965774731859654</v>
      </c>
      <c r="Z962" s="5"/>
    </row>
    <row r="963" spans="1:26" x14ac:dyDescent="0.25">
      <c r="A963" s="3"/>
      <c r="B963" s="3" t="s">
        <v>30</v>
      </c>
      <c r="C963" s="3" t="s">
        <v>26</v>
      </c>
      <c r="D963" s="3"/>
      <c r="E963" s="3" t="s">
        <v>31</v>
      </c>
      <c r="F963" s="3" t="s">
        <v>206</v>
      </c>
      <c r="G963" s="3" t="s">
        <v>25</v>
      </c>
      <c r="H963" s="3" t="s">
        <v>37</v>
      </c>
      <c r="I963" s="3">
        <v>1</v>
      </c>
      <c r="J963" s="3"/>
      <c r="K963" s="3">
        <v>1120</v>
      </c>
      <c r="L963" s="3">
        <v>2</v>
      </c>
      <c r="M963" s="5">
        <v>51.578000000000003</v>
      </c>
      <c r="N963" s="5">
        <v>3.1E-2</v>
      </c>
      <c r="O963" s="5">
        <v>28.167000000000002</v>
      </c>
      <c r="P963" s="5">
        <v>0.97099999999999997</v>
      </c>
      <c r="Q963" s="5">
        <v>2.9000000000000001E-2</v>
      </c>
      <c r="R963" s="5">
        <v>0.111</v>
      </c>
      <c r="S963" s="5">
        <v>12.249000000000001</v>
      </c>
      <c r="T963" s="5">
        <v>4.6859999999999999</v>
      </c>
      <c r="U963" s="5">
        <v>0.14499999999999999</v>
      </c>
      <c r="V963" s="5">
        <v>0</v>
      </c>
      <c r="W963" s="5">
        <v>3.5999999999999997E-2</v>
      </c>
      <c r="X963" s="5">
        <v>98.003</v>
      </c>
      <c r="Y963" s="5">
        <v>0.58604199783472877</v>
      </c>
      <c r="Z963" s="5"/>
    </row>
    <row r="964" spans="1:26" x14ac:dyDescent="0.25">
      <c r="A964" s="3"/>
      <c r="B964" s="3" t="s">
        <v>30</v>
      </c>
      <c r="C964" s="3" t="s">
        <v>26</v>
      </c>
      <c r="D964" s="3"/>
      <c r="E964" s="3" t="s">
        <v>31</v>
      </c>
      <c r="F964" s="3" t="s">
        <v>206</v>
      </c>
      <c r="G964" s="3" t="s">
        <v>25</v>
      </c>
      <c r="H964" s="3" t="s">
        <v>38</v>
      </c>
      <c r="I964" s="3">
        <v>1</v>
      </c>
      <c r="J964" s="3"/>
      <c r="K964" s="3">
        <v>1120</v>
      </c>
      <c r="L964" s="3">
        <v>2</v>
      </c>
      <c r="M964" s="5">
        <v>51.503</v>
      </c>
      <c r="N964" s="5">
        <v>5.3999999999999999E-2</v>
      </c>
      <c r="O964" s="5">
        <v>28.251999999999999</v>
      </c>
      <c r="P964" s="5">
        <v>0.95899999999999996</v>
      </c>
      <c r="Q964" s="5">
        <v>0</v>
      </c>
      <c r="R964" s="5">
        <v>0.112</v>
      </c>
      <c r="S964" s="5">
        <v>12.250999999999999</v>
      </c>
      <c r="T964" s="5">
        <v>4.6159999999999997</v>
      </c>
      <c r="U964" s="5">
        <v>0.13600000000000001</v>
      </c>
      <c r="V964" s="5">
        <v>0</v>
      </c>
      <c r="W964" s="5">
        <v>0.02</v>
      </c>
      <c r="X964" s="5">
        <v>97.902999999999992</v>
      </c>
      <c r="Y964" s="5">
        <v>0.58995906746383731</v>
      </c>
      <c r="Z964" s="5"/>
    </row>
    <row r="965" spans="1:26" x14ac:dyDescent="0.25">
      <c r="A965" s="3"/>
      <c r="B965" s="3" t="s">
        <v>30</v>
      </c>
      <c r="C965" s="3" t="s">
        <v>26</v>
      </c>
      <c r="D965" s="3"/>
      <c r="E965" s="3" t="s">
        <v>31</v>
      </c>
      <c r="F965" s="3" t="s">
        <v>206</v>
      </c>
      <c r="G965" s="3" t="s">
        <v>25</v>
      </c>
      <c r="H965" s="3" t="s">
        <v>39</v>
      </c>
      <c r="I965" s="3">
        <v>1</v>
      </c>
      <c r="J965" s="3"/>
      <c r="K965" s="3">
        <v>1120</v>
      </c>
      <c r="L965" s="3">
        <v>2</v>
      </c>
      <c r="M965" s="5">
        <v>52.554000000000002</v>
      </c>
      <c r="N965" s="5">
        <v>6.0999999999999999E-2</v>
      </c>
      <c r="O965" s="5">
        <v>28.331</v>
      </c>
      <c r="P965" s="5">
        <v>0.94199999999999995</v>
      </c>
      <c r="Q965" s="5">
        <v>8.9999999999999993E-3</v>
      </c>
      <c r="R965" s="5">
        <v>0.112</v>
      </c>
      <c r="S965" s="5">
        <v>11.936</v>
      </c>
      <c r="T965" s="5">
        <v>4.718</v>
      </c>
      <c r="U965" s="5">
        <v>0.125</v>
      </c>
      <c r="V965" s="5">
        <v>0</v>
      </c>
      <c r="W965" s="5">
        <v>0</v>
      </c>
      <c r="X965" s="5">
        <v>98.787999999999997</v>
      </c>
      <c r="Y965" s="5">
        <v>0.57879021626328242</v>
      </c>
      <c r="Z965" s="5"/>
    </row>
    <row r="966" spans="1:26" x14ac:dyDescent="0.25">
      <c r="A966" s="3"/>
      <c r="B966" s="3" t="s">
        <v>30</v>
      </c>
      <c r="C966" s="3" t="s">
        <v>26</v>
      </c>
      <c r="D966" s="3"/>
      <c r="E966" s="3" t="s">
        <v>31</v>
      </c>
      <c r="F966" s="3" t="s">
        <v>206</v>
      </c>
      <c r="G966" s="3" t="s">
        <v>25</v>
      </c>
      <c r="H966" s="3" t="s">
        <v>40</v>
      </c>
      <c r="I966" s="3">
        <v>1</v>
      </c>
      <c r="J966" s="3"/>
      <c r="K966" s="3">
        <v>1120</v>
      </c>
      <c r="L966" s="3">
        <v>2</v>
      </c>
      <c r="M966" s="5">
        <v>52.158999999999999</v>
      </c>
      <c r="N966" s="5">
        <v>4.4999999999999998E-2</v>
      </c>
      <c r="O966" s="5">
        <v>28.600999999999999</v>
      </c>
      <c r="P966" s="5">
        <v>0.89900000000000002</v>
      </c>
      <c r="Q966" s="5">
        <v>0</v>
      </c>
      <c r="R966" s="5">
        <v>0.11700000000000001</v>
      </c>
      <c r="S966" s="5">
        <v>12.191000000000001</v>
      </c>
      <c r="T966" s="5">
        <v>4.5570000000000004</v>
      </c>
      <c r="U966" s="5">
        <v>0.123</v>
      </c>
      <c r="V966" s="5">
        <v>0.02</v>
      </c>
      <c r="W966" s="5">
        <v>0</v>
      </c>
      <c r="X966" s="5">
        <v>98.712000000000018</v>
      </c>
      <c r="Y966" s="5">
        <v>0.59226748666810558</v>
      </c>
      <c r="Z966" s="5"/>
    </row>
    <row r="967" spans="1:26" x14ac:dyDescent="0.25">
      <c r="A967" s="3"/>
      <c r="B967" s="3" t="s">
        <v>30</v>
      </c>
      <c r="C967" s="3" t="s">
        <v>26</v>
      </c>
      <c r="D967" s="3"/>
      <c r="E967" s="3" t="s">
        <v>31</v>
      </c>
      <c r="F967" s="3" t="s">
        <v>206</v>
      </c>
      <c r="G967" s="3" t="s">
        <v>25</v>
      </c>
      <c r="H967" s="3" t="s">
        <v>41</v>
      </c>
      <c r="I967" s="3">
        <v>1</v>
      </c>
      <c r="J967" s="3"/>
      <c r="K967" s="3">
        <v>1120</v>
      </c>
      <c r="L967" s="3">
        <v>2</v>
      </c>
      <c r="M967" s="5">
        <v>52.305</v>
      </c>
      <c r="N967" s="5">
        <v>4.3999999999999997E-2</v>
      </c>
      <c r="O967" s="5">
        <v>28.579000000000001</v>
      </c>
      <c r="P967" s="5">
        <v>0.97299999999999998</v>
      </c>
      <c r="Q967" s="5">
        <v>0</v>
      </c>
      <c r="R967" s="5">
        <v>9.1999999999999998E-2</v>
      </c>
      <c r="S967" s="5">
        <v>12.247999999999999</v>
      </c>
      <c r="T967" s="5">
        <v>4.484</v>
      </c>
      <c r="U967" s="5">
        <v>0.14899999999999999</v>
      </c>
      <c r="V967" s="5">
        <v>0</v>
      </c>
      <c r="W967" s="5">
        <v>1.7000000000000001E-2</v>
      </c>
      <c r="X967" s="5">
        <v>98.890999999999991</v>
      </c>
      <c r="Y967" s="5">
        <v>0.59631545192087587</v>
      </c>
      <c r="Z967" s="5"/>
    </row>
    <row r="968" spans="1:26" x14ac:dyDescent="0.25">
      <c r="A968" s="3"/>
      <c r="B968" s="3" t="s">
        <v>30</v>
      </c>
      <c r="C968" s="3" t="s">
        <v>26</v>
      </c>
      <c r="D968" s="3"/>
      <c r="E968" s="3" t="s">
        <v>31</v>
      </c>
      <c r="F968" s="3" t="s">
        <v>206</v>
      </c>
      <c r="G968" s="3" t="s">
        <v>25</v>
      </c>
      <c r="H968" s="3" t="s">
        <v>42</v>
      </c>
      <c r="I968" s="3">
        <v>1</v>
      </c>
      <c r="J968" s="3"/>
      <c r="K968" s="3">
        <v>1120</v>
      </c>
      <c r="L968" s="3">
        <v>2</v>
      </c>
      <c r="M968" s="5">
        <v>51.988</v>
      </c>
      <c r="N968" s="5">
        <v>5.5E-2</v>
      </c>
      <c r="O968" s="5">
        <v>28.465</v>
      </c>
      <c r="P968" s="5">
        <v>0.94899999999999995</v>
      </c>
      <c r="Q968" s="5">
        <v>0</v>
      </c>
      <c r="R968" s="5">
        <v>0.13800000000000001</v>
      </c>
      <c r="S968" s="5">
        <v>12.161</v>
      </c>
      <c r="T968" s="5">
        <v>4.4710000000000001</v>
      </c>
      <c r="U968" s="5">
        <v>0.14599999999999999</v>
      </c>
      <c r="V968" s="5">
        <v>1.4999999999999999E-2</v>
      </c>
      <c r="W968" s="5">
        <v>1.7000000000000001E-2</v>
      </c>
      <c r="X968" s="5">
        <v>98.405000000000001</v>
      </c>
      <c r="Y968" s="5">
        <v>0.595387064302489</v>
      </c>
      <c r="Z968" s="5"/>
    </row>
    <row r="969" spans="1:26" x14ac:dyDescent="0.25">
      <c r="A969" s="3"/>
      <c r="B969" s="3" t="s">
        <v>30</v>
      </c>
      <c r="C969" s="3" t="s">
        <v>26</v>
      </c>
      <c r="D969" s="3"/>
      <c r="E969" s="3" t="s">
        <v>31</v>
      </c>
      <c r="F969" s="3" t="s">
        <v>206</v>
      </c>
      <c r="G969" s="3" t="s">
        <v>25</v>
      </c>
      <c r="H969" s="3" t="s">
        <v>43</v>
      </c>
      <c r="I969" s="3">
        <v>1</v>
      </c>
      <c r="J969" s="3"/>
      <c r="K969" s="3">
        <v>1120</v>
      </c>
      <c r="L969" s="3">
        <v>2</v>
      </c>
      <c r="M969" s="5">
        <v>52.494</v>
      </c>
      <c r="N969" s="5">
        <v>3.3000000000000002E-2</v>
      </c>
      <c r="O969" s="5">
        <v>28.78</v>
      </c>
      <c r="P969" s="5">
        <v>0.92700000000000005</v>
      </c>
      <c r="Q969" s="5">
        <v>8.0000000000000002E-3</v>
      </c>
      <c r="R969" s="5">
        <v>9.6000000000000002E-2</v>
      </c>
      <c r="S969" s="5">
        <v>12.154999999999999</v>
      </c>
      <c r="T969" s="5">
        <v>4.5380000000000003</v>
      </c>
      <c r="U969" s="5">
        <v>0.13400000000000001</v>
      </c>
      <c r="V969" s="5">
        <v>0.02</v>
      </c>
      <c r="W969" s="5">
        <v>0</v>
      </c>
      <c r="X969" s="5">
        <v>99.185000000000002</v>
      </c>
      <c r="Y969" s="5">
        <v>0.59216652657751334</v>
      </c>
      <c r="Z969" s="5"/>
    </row>
    <row r="970" spans="1:26" x14ac:dyDescent="0.25">
      <c r="A970" s="3"/>
      <c r="B970" s="3" t="s">
        <v>30</v>
      </c>
      <c r="C970" s="3" t="s">
        <v>26</v>
      </c>
      <c r="D970" s="3"/>
      <c r="E970" s="3" t="s">
        <v>31</v>
      </c>
      <c r="F970" s="3" t="s">
        <v>206</v>
      </c>
      <c r="G970" s="3" t="s">
        <v>25</v>
      </c>
      <c r="H970" s="3" t="s">
        <v>44</v>
      </c>
      <c r="I970" s="3">
        <v>1</v>
      </c>
      <c r="J970" s="3"/>
      <c r="K970" s="3">
        <v>1120</v>
      </c>
      <c r="L970" s="3">
        <v>2</v>
      </c>
      <c r="M970" s="5">
        <v>53.228999999999999</v>
      </c>
      <c r="N970" s="5">
        <v>3.5999999999999997E-2</v>
      </c>
      <c r="O970" s="5">
        <v>28.210999999999999</v>
      </c>
      <c r="P970" s="5">
        <v>1.1739999999999999</v>
      </c>
      <c r="Q970" s="5">
        <v>0</v>
      </c>
      <c r="R970" s="5">
        <v>0.125</v>
      </c>
      <c r="S970" s="5">
        <v>11.54</v>
      </c>
      <c r="T970" s="5">
        <v>4.8</v>
      </c>
      <c r="U970" s="5">
        <v>0.16200000000000001</v>
      </c>
      <c r="V970" s="5">
        <v>0.01</v>
      </c>
      <c r="W970" s="5">
        <v>0</v>
      </c>
      <c r="X970" s="5">
        <v>99.287000000000006</v>
      </c>
      <c r="Y970" s="5">
        <v>0.56516645520998643</v>
      </c>
      <c r="Z970" s="5"/>
    </row>
    <row r="971" spans="1:26" x14ac:dyDescent="0.25">
      <c r="A971" s="3"/>
      <c r="B971" s="3" t="s">
        <v>30</v>
      </c>
      <c r="C971" s="3" t="s">
        <v>26</v>
      </c>
      <c r="D971" s="3"/>
      <c r="E971" s="3" t="s">
        <v>31</v>
      </c>
      <c r="F971" s="3" t="s">
        <v>206</v>
      </c>
      <c r="G971" s="3" t="s">
        <v>25</v>
      </c>
      <c r="H971" s="3" t="s">
        <v>74</v>
      </c>
      <c r="I971" s="3">
        <v>1</v>
      </c>
      <c r="J971" s="3"/>
      <c r="K971" s="3">
        <v>1120</v>
      </c>
      <c r="L971" s="3">
        <v>2</v>
      </c>
      <c r="M971" s="5">
        <v>53.124000000000002</v>
      </c>
      <c r="N971" s="5">
        <v>6.9000000000000006E-2</v>
      </c>
      <c r="O971" s="5">
        <v>28.314</v>
      </c>
      <c r="P971" s="5">
        <v>1.1779999999999999</v>
      </c>
      <c r="Q971" s="5">
        <v>6.8000000000000005E-2</v>
      </c>
      <c r="R971" s="5">
        <v>0.114</v>
      </c>
      <c r="S971" s="5">
        <v>11.609</v>
      </c>
      <c r="T971" s="5">
        <v>4.6529999999999996</v>
      </c>
      <c r="U971" s="5">
        <v>0.129</v>
      </c>
      <c r="V971" s="5">
        <v>0.01</v>
      </c>
      <c r="W971" s="5">
        <v>3.0000000000000001E-3</v>
      </c>
      <c r="X971" s="5">
        <v>99.271000000000015</v>
      </c>
      <c r="Y971" s="5">
        <v>0.57520224356421279</v>
      </c>
      <c r="Z971" s="5"/>
    </row>
    <row r="972" spans="1:26" x14ac:dyDescent="0.25">
      <c r="A972" s="3"/>
      <c r="B972" s="3"/>
      <c r="C972" s="3"/>
      <c r="D972" s="3"/>
      <c r="E972" s="3"/>
      <c r="F972" s="16" t="s">
        <v>27</v>
      </c>
      <c r="G972" s="16"/>
      <c r="H972" s="16" t="s">
        <v>26</v>
      </c>
      <c r="I972" s="16"/>
      <c r="J972" s="16"/>
      <c r="K972" s="16"/>
      <c r="L972" s="16"/>
      <c r="M972" s="6">
        <v>52.24338461538462</v>
      </c>
      <c r="N972" s="6">
        <v>4.4307692307692312E-2</v>
      </c>
      <c r="O972" s="6">
        <v>28.17623076923077</v>
      </c>
      <c r="P972" s="6">
        <v>0.98323076923076924</v>
      </c>
      <c r="Q972" s="6">
        <v>1.1153846153846153E-2</v>
      </c>
      <c r="R972" s="6">
        <v>0.11523076923076923</v>
      </c>
      <c r="S972" s="6">
        <v>11.915076923076922</v>
      </c>
      <c r="T972" s="6">
        <v>4.6669999999999998</v>
      </c>
      <c r="U972" s="6">
        <v>0.1443076923076923</v>
      </c>
      <c r="V972" s="6">
        <v>8.076923076923077E-3</v>
      </c>
      <c r="W972" s="6">
        <v>8.1538461538461539E-3</v>
      </c>
      <c r="X972" s="6"/>
      <c r="Y972" s="6">
        <v>0.58012878035634274</v>
      </c>
      <c r="Z972" s="5"/>
    </row>
    <row r="973" spans="1:26" x14ac:dyDescent="0.25">
      <c r="A973" s="3"/>
      <c r="B973" s="3"/>
      <c r="C973" s="3"/>
      <c r="D973" s="3"/>
      <c r="E973" s="3"/>
      <c r="F973" s="25" t="s">
        <v>28</v>
      </c>
      <c r="G973" s="25"/>
      <c r="H973" s="25" t="s">
        <v>26</v>
      </c>
      <c r="I973" s="25"/>
      <c r="J973" s="25"/>
      <c r="K973" s="25"/>
      <c r="L973" s="25"/>
      <c r="M973" s="7">
        <v>0.70542983804929671</v>
      </c>
      <c r="N973" s="7">
        <v>1.3468386536531964E-2</v>
      </c>
      <c r="O973" s="7">
        <v>0.51857997677088541</v>
      </c>
      <c r="P973" s="7">
        <v>0.11773002579783561</v>
      </c>
      <c r="Q973" s="7">
        <v>1.8964203796653992E-2</v>
      </c>
      <c r="R973" s="7">
        <v>1.565861768140182E-2</v>
      </c>
      <c r="S973" s="7">
        <v>0.50186526437854173</v>
      </c>
      <c r="T973" s="7">
        <v>0.13614881563935838</v>
      </c>
      <c r="U973" s="7">
        <v>2.1665581826884876E-2</v>
      </c>
      <c r="V973" s="7">
        <v>8.5485041426511046E-3</v>
      </c>
      <c r="W973" s="7">
        <v>1.1502508087703842E-2</v>
      </c>
      <c r="X973" s="7"/>
      <c r="Y973" s="7">
        <v>1.7163123036340381E-2</v>
      </c>
      <c r="Z973" s="5"/>
    </row>
    <row r="974" spans="1:26" x14ac:dyDescent="0.25">
      <c r="A974" s="3"/>
      <c r="B974" s="3"/>
      <c r="C974" s="3"/>
      <c r="D974" s="3"/>
      <c r="E974" s="3"/>
      <c r="F974" s="16" t="s">
        <v>101</v>
      </c>
      <c r="G974" s="16"/>
      <c r="H974" s="16" t="s">
        <v>26</v>
      </c>
      <c r="I974" s="16"/>
      <c r="J974" s="16"/>
      <c r="K974" s="16"/>
      <c r="L974" s="16"/>
      <c r="M974" s="6">
        <v>45.368000000000002</v>
      </c>
      <c r="N974" s="6">
        <v>2.5000000000000001E-3</v>
      </c>
      <c r="O974" s="6">
        <v>32.512500000000003</v>
      </c>
      <c r="P974" s="6">
        <v>0.83450000000000002</v>
      </c>
      <c r="Q974" s="6">
        <v>2.2499999999999999E-2</v>
      </c>
      <c r="R974" s="6">
        <v>8.6500000000000007E-2</v>
      </c>
      <c r="S974" s="6">
        <v>17.113</v>
      </c>
      <c r="T974" s="6">
        <v>2.0185</v>
      </c>
      <c r="U974" s="6">
        <v>5.6500000000000002E-2</v>
      </c>
      <c r="V974" s="6">
        <v>5.0000000000000001E-3</v>
      </c>
      <c r="W974" s="6">
        <v>1.7499999999999998E-2</v>
      </c>
      <c r="X974" s="6"/>
      <c r="Y974" s="6">
        <v>0.8213968715772374</v>
      </c>
      <c r="Z974" s="5"/>
    </row>
    <row r="975" spans="1:26" x14ac:dyDescent="0.25">
      <c r="A975" s="3"/>
      <c r="B975" s="3"/>
      <c r="C975" s="3"/>
      <c r="D975" s="3"/>
      <c r="E975" s="3"/>
      <c r="F975" s="25" t="s">
        <v>102</v>
      </c>
      <c r="G975" s="25"/>
      <c r="H975" s="25" t="s">
        <v>26</v>
      </c>
      <c r="I975" s="25"/>
      <c r="J975" s="25"/>
      <c r="K975" s="25"/>
      <c r="L975" s="25"/>
      <c r="M975" s="7">
        <v>0.29698484809835118</v>
      </c>
      <c r="N975" s="7">
        <v>3.5355339059327377E-3</v>
      </c>
      <c r="O975" s="7">
        <v>0.29769195487953609</v>
      </c>
      <c r="P975" s="7">
        <v>6.7175144212721999E-2</v>
      </c>
      <c r="Q975" s="7">
        <v>3.5355339059327385E-3</v>
      </c>
      <c r="R975" s="7">
        <v>4.0305086527633177E-2</v>
      </c>
      <c r="S975" s="7">
        <v>0.37193816690412385</v>
      </c>
      <c r="T975" s="7">
        <v>2.8991378028648554E-2</v>
      </c>
      <c r="U975" s="7">
        <v>3.181980515339463E-2</v>
      </c>
      <c r="V975" s="7">
        <v>7.0710678118654753E-3</v>
      </c>
      <c r="W975" s="7">
        <v>1.2020815280171312E-2</v>
      </c>
      <c r="X975" s="7"/>
      <c r="Y975" s="7">
        <v>6.7509176297328921E-3</v>
      </c>
      <c r="Z975" s="5"/>
    </row>
    <row r="976" spans="1:26" x14ac:dyDescent="0.25">
      <c r="A976" s="3"/>
      <c r="B976" s="3" t="s">
        <v>30</v>
      </c>
      <c r="C976" s="3" t="s">
        <v>26</v>
      </c>
      <c r="D976" s="3"/>
      <c r="E976" s="3" t="s">
        <v>31</v>
      </c>
      <c r="F976" s="3" t="s">
        <v>207</v>
      </c>
      <c r="G976" s="3" t="s">
        <v>25</v>
      </c>
      <c r="H976" s="3" t="s">
        <v>32</v>
      </c>
      <c r="I976" s="3">
        <v>1</v>
      </c>
      <c r="J976" s="3"/>
      <c r="K976" s="3">
        <v>1120</v>
      </c>
      <c r="L976" s="3">
        <v>5</v>
      </c>
      <c r="M976" s="5">
        <v>54.965000000000003</v>
      </c>
      <c r="N976" s="5">
        <v>2.5000000000000001E-2</v>
      </c>
      <c r="O976" s="5">
        <v>29.202999999999999</v>
      </c>
      <c r="P976" s="5">
        <v>0.93799999999999994</v>
      </c>
      <c r="Q976" s="5">
        <v>0</v>
      </c>
      <c r="R976" s="5">
        <v>0.13100000000000001</v>
      </c>
      <c r="S976" s="5">
        <v>11.494999999999999</v>
      </c>
      <c r="T976" s="5">
        <v>4.6710000000000003</v>
      </c>
      <c r="U976" s="5">
        <v>0.13800000000000001</v>
      </c>
      <c r="V976" s="5">
        <v>0</v>
      </c>
      <c r="W976" s="5">
        <v>1.9E-2</v>
      </c>
      <c r="X976" s="5">
        <v>101.58500000000002</v>
      </c>
      <c r="Y976" s="5">
        <v>0.57155630225600629</v>
      </c>
      <c r="Z976" s="5"/>
    </row>
    <row r="977" spans="1:26" x14ac:dyDescent="0.25">
      <c r="A977" s="3"/>
      <c r="B977" s="3" t="s">
        <v>30</v>
      </c>
      <c r="C977" s="3" t="s">
        <v>26</v>
      </c>
      <c r="D977" s="3"/>
      <c r="E977" s="3" t="s">
        <v>31</v>
      </c>
      <c r="F977" s="3" t="s">
        <v>207</v>
      </c>
      <c r="G977" s="3" t="s">
        <v>25</v>
      </c>
      <c r="H977" s="3" t="s">
        <v>34</v>
      </c>
      <c r="I977" s="3">
        <v>1</v>
      </c>
      <c r="J977" s="3"/>
      <c r="K977" s="3">
        <v>1120</v>
      </c>
      <c r="L977" s="3">
        <v>5</v>
      </c>
      <c r="M977" s="5">
        <v>55.067999999999998</v>
      </c>
      <c r="N977" s="5">
        <v>5.8000000000000003E-2</v>
      </c>
      <c r="O977" s="5">
        <v>29.308</v>
      </c>
      <c r="P977" s="5">
        <v>0.873</v>
      </c>
      <c r="Q977" s="5">
        <v>0</v>
      </c>
      <c r="R977" s="5">
        <v>0.109</v>
      </c>
      <c r="S977" s="5">
        <v>11.484</v>
      </c>
      <c r="T977" s="5">
        <v>4.6580000000000004</v>
      </c>
      <c r="U977" s="5">
        <v>0.127</v>
      </c>
      <c r="V977" s="5">
        <v>0</v>
      </c>
      <c r="W977" s="5">
        <v>0</v>
      </c>
      <c r="X977" s="5">
        <v>101.68499999999999</v>
      </c>
      <c r="Y977" s="5">
        <v>0.57236462834401569</v>
      </c>
      <c r="Z977" s="5"/>
    </row>
    <row r="978" spans="1:26" x14ac:dyDescent="0.25">
      <c r="A978" s="3"/>
      <c r="B978" s="3" t="s">
        <v>30</v>
      </c>
      <c r="C978" s="3" t="s">
        <v>26</v>
      </c>
      <c r="D978" s="3"/>
      <c r="E978" s="3" t="s">
        <v>31</v>
      </c>
      <c r="F978" s="3" t="s">
        <v>207</v>
      </c>
      <c r="G978" s="3" t="s">
        <v>25</v>
      </c>
      <c r="H978" s="3" t="s">
        <v>35</v>
      </c>
      <c r="I978" s="3">
        <v>1</v>
      </c>
      <c r="J978" s="3"/>
      <c r="K978" s="3">
        <v>1120</v>
      </c>
      <c r="L978" s="3">
        <v>5</v>
      </c>
      <c r="M978" s="5">
        <v>54.904000000000003</v>
      </c>
      <c r="N978" s="5">
        <v>3.4000000000000002E-2</v>
      </c>
      <c r="O978" s="5">
        <v>29.599</v>
      </c>
      <c r="P978" s="5">
        <v>0.80900000000000005</v>
      </c>
      <c r="Q978" s="5">
        <v>0</v>
      </c>
      <c r="R978" s="5">
        <v>0.109</v>
      </c>
      <c r="S978" s="5">
        <v>11.704000000000001</v>
      </c>
      <c r="T978" s="5">
        <v>4.468</v>
      </c>
      <c r="U978" s="5">
        <v>0.14299999999999999</v>
      </c>
      <c r="V978" s="5">
        <v>0</v>
      </c>
      <c r="W978" s="5">
        <v>1E-3</v>
      </c>
      <c r="X978" s="5">
        <v>101.771</v>
      </c>
      <c r="Y978" s="5">
        <v>0.5863913262221313</v>
      </c>
      <c r="Z978" s="5"/>
    </row>
    <row r="979" spans="1:26" x14ac:dyDescent="0.25">
      <c r="A979" s="3"/>
      <c r="B979" s="3" t="s">
        <v>30</v>
      </c>
      <c r="C979" s="3" t="s">
        <v>26</v>
      </c>
      <c r="D979" s="3"/>
      <c r="E979" s="3" t="s">
        <v>31</v>
      </c>
      <c r="F979" s="3" t="s">
        <v>207</v>
      </c>
      <c r="G979" s="3" t="s">
        <v>25</v>
      </c>
      <c r="H979" s="3" t="s">
        <v>36</v>
      </c>
      <c r="I979" s="3">
        <v>1</v>
      </c>
      <c r="J979" s="3"/>
      <c r="K979" s="3">
        <v>1120</v>
      </c>
      <c r="L979" s="3">
        <v>5</v>
      </c>
      <c r="M979" s="5">
        <v>54.69</v>
      </c>
      <c r="N979" s="5">
        <v>3.9E-2</v>
      </c>
      <c r="O979" s="5">
        <v>29.817</v>
      </c>
      <c r="P979" s="5">
        <v>0.83199999999999996</v>
      </c>
      <c r="Q979" s="5">
        <v>3.6999999999999998E-2</v>
      </c>
      <c r="R979" s="5">
        <v>0.122</v>
      </c>
      <c r="S979" s="5">
        <v>12.111000000000001</v>
      </c>
      <c r="T979" s="5">
        <v>4.3109999999999999</v>
      </c>
      <c r="U979" s="5">
        <v>0.13800000000000001</v>
      </c>
      <c r="V979" s="5">
        <v>3.5000000000000003E-2</v>
      </c>
      <c r="W979" s="5">
        <v>0.01</v>
      </c>
      <c r="X979" s="5">
        <v>102.14200000000001</v>
      </c>
      <c r="Y979" s="5">
        <v>0.60324819491659865</v>
      </c>
      <c r="Z979" s="5"/>
    </row>
    <row r="980" spans="1:26" x14ac:dyDescent="0.25">
      <c r="A980" s="3"/>
      <c r="B980" s="3" t="s">
        <v>30</v>
      </c>
      <c r="C980" s="3" t="s">
        <v>26</v>
      </c>
      <c r="D980" s="3"/>
      <c r="E980" s="3" t="s">
        <v>31</v>
      </c>
      <c r="F980" s="3" t="s">
        <v>207</v>
      </c>
      <c r="G980" s="3" t="s">
        <v>25</v>
      </c>
      <c r="H980" s="3" t="s">
        <v>37</v>
      </c>
      <c r="I980" s="3">
        <v>1</v>
      </c>
      <c r="J980" s="3"/>
      <c r="K980" s="3">
        <v>1120</v>
      </c>
      <c r="L980" s="3">
        <v>5</v>
      </c>
      <c r="M980" s="5">
        <v>54.337000000000003</v>
      </c>
      <c r="N980" s="5">
        <v>2.8000000000000001E-2</v>
      </c>
      <c r="O980" s="5">
        <v>29.957000000000001</v>
      </c>
      <c r="P980" s="5">
        <v>0.83299999999999996</v>
      </c>
      <c r="Q980" s="5">
        <v>2.1999999999999999E-2</v>
      </c>
      <c r="R980" s="5">
        <v>0.12</v>
      </c>
      <c r="S980" s="5">
        <v>12.092000000000001</v>
      </c>
      <c r="T980" s="5">
        <v>4.173</v>
      </c>
      <c r="U980" s="5">
        <v>0.114</v>
      </c>
      <c r="V980" s="5">
        <v>5.0000000000000001E-3</v>
      </c>
      <c r="W980" s="5">
        <v>0</v>
      </c>
      <c r="X980" s="5">
        <v>101.68100000000001</v>
      </c>
      <c r="Y980" s="5">
        <v>0.61135489220888706</v>
      </c>
      <c r="Z980" s="5"/>
    </row>
    <row r="981" spans="1:26" x14ac:dyDescent="0.25">
      <c r="A981" s="3"/>
      <c r="B981" s="3" t="s">
        <v>30</v>
      </c>
      <c r="C981" s="3" t="s">
        <v>26</v>
      </c>
      <c r="D981" s="3"/>
      <c r="E981" s="3" t="s">
        <v>31</v>
      </c>
      <c r="F981" s="3" t="s">
        <v>207</v>
      </c>
      <c r="G981" s="3" t="s">
        <v>25</v>
      </c>
      <c r="H981" s="3" t="s">
        <v>38</v>
      </c>
      <c r="I981" s="3">
        <v>1</v>
      </c>
      <c r="J981" s="3"/>
      <c r="K981" s="3">
        <v>1120</v>
      </c>
      <c r="L981" s="3">
        <v>5</v>
      </c>
      <c r="M981" s="5">
        <v>55.244999999999997</v>
      </c>
      <c r="N981" s="5">
        <v>2.4E-2</v>
      </c>
      <c r="O981" s="5">
        <v>29.87</v>
      </c>
      <c r="P981" s="5">
        <v>0.81599999999999995</v>
      </c>
      <c r="Q981" s="5">
        <v>0</v>
      </c>
      <c r="R981" s="5">
        <v>0.105</v>
      </c>
      <c r="S981" s="5">
        <v>11.595000000000001</v>
      </c>
      <c r="T981" s="5">
        <v>4.4249999999999998</v>
      </c>
      <c r="U981" s="5">
        <v>0.12</v>
      </c>
      <c r="V981" s="5">
        <v>0</v>
      </c>
      <c r="W981" s="5">
        <v>0</v>
      </c>
      <c r="X981" s="5">
        <v>102.2</v>
      </c>
      <c r="Y981" s="5">
        <v>0.58723217707211484</v>
      </c>
      <c r="Z981" s="5"/>
    </row>
    <row r="982" spans="1:26" x14ac:dyDescent="0.25">
      <c r="A982" s="3"/>
      <c r="B982" s="3" t="s">
        <v>30</v>
      </c>
      <c r="C982" s="3" t="s">
        <v>26</v>
      </c>
      <c r="D982" s="3"/>
      <c r="E982" s="3" t="s">
        <v>31</v>
      </c>
      <c r="F982" s="3" t="s">
        <v>207</v>
      </c>
      <c r="G982" s="3" t="s">
        <v>25</v>
      </c>
      <c r="H982" s="3" t="s">
        <v>39</v>
      </c>
      <c r="I982" s="3">
        <v>1</v>
      </c>
      <c r="J982" s="3"/>
      <c r="K982" s="3">
        <v>1120</v>
      </c>
      <c r="L982" s="3">
        <v>5</v>
      </c>
      <c r="M982" s="5">
        <v>54.991</v>
      </c>
      <c r="N982" s="5">
        <v>2.3E-2</v>
      </c>
      <c r="O982" s="5">
        <v>29.696000000000002</v>
      </c>
      <c r="P982" s="5">
        <v>0.78600000000000003</v>
      </c>
      <c r="Q982" s="5">
        <v>2.5000000000000001E-2</v>
      </c>
      <c r="R982" s="5">
        <v>0.111</v>
      </c>
      <c r="S982" s="5">
        <v>11.888999999999999</v>
      </c>
      <c r="T982" s="5">
        <v>4.3230000000000004</v>
      </c>
      <c r="U982" s="5">
        <v>0.129</v>
      </c>
      <c r="V982" s="5">
        <v>5.0000000000000001E-3</v>
      </c>
      <c r="W982" s="5">
        <v>0</v>
      </c>
      <c r="X982" s="5">
        <v>101.97800000000002</v>
      </c>
      <c r="Y982" s="5">
        <v>0.59848039236118433</v>
      </c>
      <c r="Z982" s="5"/>
    </row>
    <row r="983" spans="1:26" x14ac:dyDescent="0.25">
      <c r="A983" s="3"/>
      <c r="B983" s="3" t="s">
        <v>30</v>
      </c>
      <c r="C983" s="3" t="s">
        <v>26</v>
      </c>
      <c r="D983" s="3"/>
      <c r="E983" s="3" t="s">
        <v>31</v>
      </c>
      <c r="F983" s="3" t="s">
        <v>207</v>
      </c>
      <c r="G983" s="3" t="s">
        <v>25</v>
      </c>
      <c r="H983" s="3" t="s">
        <v>40</v>
      </c>
      <c r="I983" s="3">
        <v>1</v>
      </c>
      <c r="J983" s="3"/>
      <c r="K983" s="3">
        <v>1120</v>
      </c>
      <c r="L983" s="3">
        <v>5</v>
      </c>
      <c r="M983" s="5">
        <v>55.148000000000003</v>
      </c>
      <c r="N983" s="5">
        <v>4.9000000000000002E-2</v>
      </c>
      <c r="O983" s="5">
        <v>29.405000000000001</v>
      </c>
      <c r="P983" s="5">
        <v>0.92200000000000004</v>
      </c>
      <c r="Q983" s="5">
        <v>8.0000000000000002E-3</v>
      </c>
      <c r="R983" s="5">
        <v>0.108</v>
      </c>
      <c r="S983" s="5">
        <v>11.679</v>
      </c>
      <c r="T983" s="5">
        <v>4.6239999999999997</v>
      </c>
      <c r="U983" s="5">
        <v>0.127</v>
      </c>
      <c r="V983" s="5">
        <v>0</v>
      </c>
      <c r="W983" s="5">
        <v>0</v>
      </c>
      <c r="X983" s="5">
        <v>102.07</v>
      </c>
      <c r="Y983" s="5">
        <v>0.57823678942990353</v>
      </c>
      <c r="Z983" s="5"/>
    </row>
    <row r="984" spans="1:26" x14ac:dyDescent="0.25">
      <c r="A984" s="3"/>
      <c r="B984" s="3" t="s">
        <v>30</v>
      </c>
      <c r="C984" s="3" t="s">
        <v>26</v>
      </c>
      <c r="D984" s="3"/>
      <c r="E984" s="3" t="s">
        <v>31</v>
      </c>
      <c r="F984" s="3" t="s">
        <v>207</v>
      </c>
      <c r="G984" s="3" t="s">
        <v>25</v>
      </c>
      <c r="H984" s="3" t="s">
        <v>117</v>
      </c>
      <c r="I984" s="3">
        <v>1</v>
      </c>
      <c r="J984" s="3"/>
      <c r="K984" s="3">
        <v>1120</v>
      </c>
      <c r="L984" s="3">
        <v>5</v>
      </c>
      <c r="M984" s="5">
        <v>46.936999999999998</v>
      </c>
      <c r="N984" s="5">
        <v>0</v>
      </c>
      <c r="O984" s="5">
        <v>35.463999999999999</v>
      </c>
      <c r="P984" s="5">
        <v>0.69599999999999995</v>
      </c>
      <c r="Q984" s="5">
        <v>6.0000000000000001E-3</v>
      </c>
      <c r="R984" s="5">
        <v>0.06</v>
      </c>
      <c r="S984" s="5">
        <v>17.931000000000001</v>
      </c>
      <c r="T984" s="5">
        <v>1.25</v>
      </c>
      <c r="U984" s="5">
        <v>3.6999999999999998E-2</v>
      </c>
      <c r="V984" s="5">
        <v>5.0000000000000001E-3</v>
      </c>
      <c r="W984" s="5">
        <v>0</v>
      </c>
      <c r="X984" s="5">
        <v>102.386</v>
      </c>
      <c r="Y984" s="5">
        <v>0.88605024394504683</v>
      </c>
      <c r="Z984" s="5"/>
    </row>
    <row r="985" spans="1:26" x14ac:dyDescent="0.25">
      <c r="A985" s="3"/>
      <c r="B985" s="3" t="s">
        <v>30</v>
      </c>
      <c r="C985" s="3" t="s">
        <v>26</v>
      </c>
      <c r="D985" s="3"/>
      <c r="E985" s="3" t="s">
        <v>31</v>
      </c>
      <c r="F985" s="3" t="s">
        <v>207</v>
      </c>
      <c r="G985" s="3" t="s">
        <v>25</v>
      </c>
      <c r="H985" s="3" t="s">
        <v>81</v>
      </c>
      <c r="I985" s="3">
        <v>1</v>
      </c>
      <c r="J985" s="3"/>
      <c r="K985" s="3">
        <v>1120</v>
      </c>
      <c r="L985" s="3">
        <v>5</v>
      </c>
      <c r="M985" s="5">
        <v>54.692</v>
      </c>
      <c r="N985" s="5">
        <v>0.08</v>
      </c>
      <c r="O985" s="5">
        <v>29.83</v>
      </c>
      <c r="P985" s="5">
        <v>0.82399999999999995</v>
      </c>
      <c r="Q985" s="5">
        <v>1.0999999999999999E-2</v>
      </c>
      <c r="R985" s="5">
        <v>0.11600000000000001</v>
      </c>
      <c r="S985" s="5">
        <v>11.964</v>
      </c>
      <c r="T985" s="5">
        <v>4.2549999999999999</v>
      </c>
      <c r="U985" s="5">
        <v>0.14099999999999999</v>
      </c>
      <c r="V985" s="5">
        <v>0.02</v>
      </c>
      <c r="W985" s="5">
        <v>0</v>
      </c>
      <c r="X985" s="5">
        <v>101.93299999999999</v>
      </c>
      <c r="Y985" s="5">
        <v>0.60328112173451631</v>
      </c>
      <c r="Z985" s="5"/>
    </row>
    <row r="986" spans="1:26" x14ac:dyDescent="0.25">
      <c r="A986" s="3"/>
      <c r="B986" s="3" t="s">
        <v>30</v>
      </c>
      <c r="C986" s="3" t="s">
        <v>26</v>
      </c>
      <c r="D986" s="3"/>
      <c r="E986" s="3" t="s">
        <v>31</v>
      </c>
      <c r="F986" s="3" t="s">
        <v>207</v>
      </c>
      <c r="G986" s="3" t="s">
        <v>25</v>
      </c>
      <c r="H986" s="3" t="s">
        <v>42</v>
      </c>
      <c r="I986" s="3">
        <v>1</v>
      </c>
      <c r="J986" s="3"/>
      <c r="K986" s="3">
        <v>1120</v>
      </c>
      <c r="L986" s="3">
        <v>5</v>
      </c>
      <c r="M986" s="5">
        <v>54.491999999999997</v>
      </c>
      <c r="N986" s="5">
        <v>5.5E-2</v>
      </c>
      <c r="O986" s="5">
        <v>29.949000000000002</v>
      </c>
      <c r="P986" s="5">
        <v>0.92</v>
      </c>
      <c r="Q986" s="5">
        <v>1.2E-2</v>
      </c>
      <c r="R986" s="5">
        <v>0.115</v>
      </c>
      <c r="S986" s="5">
        <v>11.978999999999999</v>
      </c>
      <c r="T986" s="5">
        <v>4.28</v>
      </c>
      <c r="U986" s="5">
        <v>0.115</v>
      </c>
      <c r="V986" s="5">
        <v>2.5000000000000001E-2</v>
      </c>
      <c r="W986" s="5">
        <v>0</v>
      </c>
      <c r="X986" s="5">
        <v>101.94199999999999</v>
      </c>
      <c r="Y986" s="5">
        <v>0.60314692927514524</v>
      </c>
      <c r="Z986" s="5"/>
    </row>
    <row r="987" spans="1:26" x14ac:dyDescent="0.25">
      <c r="A987" s="3"/>
      <c r="B987" s="3" t="s">
        <v>30</v>
      </c>
      <c r="C987" s="3" t="s">
        <v>26</v>
      </c>
      <c r="D987" s="3"/>
      <c r="E987" s="3" t="s">
        <v>31</v>
      </c>
      <c r="F987" s="3" t="s">
        <v>207</v>
      </c>
      <c r="G987" s="3" t="s">
        <v>25</v>
      </c>
      <c r="H987" s="3" t="s">
        <v>82</v>
      </c>
      <c r="I987" s="3">
        <v>1</v>
      </c>
      <c r="J987" s="3"/>
      <c r="K987" s="3">
        <v>1120</v>
      </c>
      <c r="L987" s="3">
        <v>5</v>
      </c>
      <c r="M987" s="5">
        <v>54.881999999999998</v>
      </c>
      <c r="N987" s="5">
        <v>6.6000000000000003E-2</v>
      </c>
      <c r="O987" s="5">
        <v>29.91</v>
      </c>
      <c r="P987" s="5">
        <v>0.88700000000000001</v>
      </c>
      <c r="Q987" s="5">
        <v>0</v>
      </c>
      <c r="R987" s="5">
        <v>0.122</v>
      </c>
      <c r="S987" s="5">
        <v>11.67</v>
      </c>
      <c r="T987" s="5">
        <v>4.3369999999999997</v>
      </c>
      <c r="U987" s="5">
        <v>0.151</v>
      </c>
      <c r="V987" s="5">
        <v>5.0000000000000001E-3</v>
      </c>
      <c r="W987" s="5">
        <v>4.0000000000000001E-3</v>
      </c>
      <c r="X987" s="5">
        <v>102.03400000000001</v>
      </c>
      <c r="Y987" s="5">
        <v>0.59245072318933012</v>
      </c>
      <c r="Z987" s="5"/>
    </row>
    <row r="988" spans="1:26" x14ac:dyDescent="0.25">
      <c r="A988" s="3"/>
      <c r="B988" s="3" t="s">
        <v>30</v>
      </c>
      <c r="C988" s="3" t="s">
        <v>26</v>
      </c>
      <c r="D988" s="3"/>
      <c r="E988" s="3" t="s">
        <v>31</v>
      </c>
      <c r="F988" s="3" t="s">
        <v>207</v>
      </c>
      <c r="G988" s="3" t="s">
        <v>25</v>
      </c>
      <c r="H988" s="3" t="s">
        <v>44</v>
      </c>
      <c r="I988" s="3">
        <v>1</v>
      </c>
      <c r="J988" s="3"/>
      <c r="K988" s="3">
        <v>1120</v>
      </c>
      <c r="L988" s="3">
        <v>5</v>
      </c>
      <c r="M988" s="5">
        <v>54.725999999999999</v>
      </c>
      <c r="N988" s="5">
        <v>4.2000000000000003E-2</v>
      </c>
      <c r="O988" s="5">
        <v>29.113</v>
      </c>
      <c r="P988" s="5">
        <v>1.048</v>
      </c>
      <c r="Q988" s="5">
        <v>2E-3</v>
      </c>
      <c r="R988" s="5">
        <v>0.108</v>
      </c>
      <c r="S988" s="5">
        <v>11.701000000000001</v>
      </c>
      <c r="T988" s="5">
        <v>4.4269999999999996</v>
      </c>
      <c r="U988" s="5">
        <v>0.13300000000000001</v>
      </c>
      <c r="V988" s="5">
        <v>0</v>
      </c>
      <c r="W988" s="5">
        <v>0</v>
      </c>
      <c r="X988" s="5">
        <v>101.3</v>
      </c>
      <c r="Y988" s="5">
        <v>0.58886973023625455</v>
      </c>
      <c r="Z988" s="5"/>
    </row>
    <row r="989" spans="1:26" x14ac:dyDescent="0.25">
      <c r="A989" s="3"/>
      <c r="B989" s="3" t="s">
        <v>30</v>
      </c>
      <c r="C989" s="3" t="s">
        <v>26</v>
      </c>
      <c r="D989" s="3"/>
      <c r="E989" s="3" t="s">
        <v>31</v>
      </c>
      <c r="F989" s="3" t="s">
        <v>207</v>
      </c>
      <c r="G989" s="3" t="s">
        <v>25</v>
      </c>
      <c r="H989" s="3" t="s">
        <v>74</v>
      </c>
      <c r="I989" s="3">
        <v>1</v>
      </c>
      <c r="J989" s="3"/>
      <c r="K989" s="3">
        <v>1120</v>
      </c>
      <c r="L989" s="3">
        <v>5</v>
      </c>
      <c r="M989" s="5">
        <v>54.911000000000001</v>
      </c>
      <c r="N989" s="5">
        <v>6.7000000000000004E-2</v>
      </c>
      <c r="O989" s="5">
        <v>29.367999999999999</v>
      </c>
      <c r="P989" s="5">
        <v>1.0589999999999999</v>
      </c>
      <c r="Q989" s="5">
        <v>0</v>
      </c>
      <c r="R989" s="5">
        <v>0.12</v>
      </c>
      <c r="S989" s="5">
        <v>11.301</v>
      </c>
      <c r="T989" s="5">
        <v>4.0030000000000001</v>
      </c>
      <c r="U989" s="5">
        <v>0.17</v>
      </c>
      <c r="V989" s="5">
        <v>0</v>
      </c>
      <c r="W989" s="5">
        <v>0</v>
      </c>
      <c r="X989" s="5">
        <v>100.99900000000001</v>
      </c>
      <c r="Y989" s="5">
        <v>0.60281416708187685</v>
      </c>
      <c r="Z989" s="5"/>
    </row>
    <row r="990" spans="1:26" x14ac:dyDescent="0.25">
      <c r="A990" s="3"/>
      <c r="B990" s="3"/>
      <c r="C990" s="3"/>
      <c r="D990" s="3"/>
      <c r="E990" s="3"/>
      <c r="F990" s="16" t="s">
        <v>27</v>
      </c>
      <c r="G990" s="16"/>
      <c r="H990" s="16" t="s">
        <v>26</v>
      </c>
      <c r="I990" s="16"/>
      <c r="J990" s="16"/>
      <c r="K990" s="16"/>
      <c r="L990" s="16"/>
      <c r="M990" s="6">
        <v>54.844999999999999</v>
      </c>
      <c r="N990" s="6">
        <v>4.3583333333333335E-2</v>
      </c>
      <c r="O990" s="6">
        <v>29.638083333333338</v>
      </c>
      <c r="P990" s="6">
        <v>0.87400000000000011</v>
      </c>
      <c r="Q990" s="6">
        <v>9.75E-3</v>
      </c>
      <c r="R990" s="6">
        <v>0.11466666666666665</v>
      </c>
      <c r="S990" s="6">
        <v>11.780249999999997</v>
      </c>
      <c r="T990" s="6">
        <v>4.4126666666666674</v>
      </c>
      <c r="U990" s="6">
        <v>0.13133333333333333</v>
      </c>
      <c r="V990" s="6">
        <v>7.9166666666666673E-3</v>
      </c>
      <c r="W990" s="6">
        <v>2.8333333333333335E-3</v>
      </c>
      <c r="X990" s="6"/>
      <c r="Y990" s="6">
        <v>0.59138443393717399</v>
      </c>
      <c r="Z990" s="5"/>
    </row>
    <row r="991" spans="1:26" x14ac:dyDescent="0.25">
      <c r="A991" s="3"/>
      <c r="B991" s="3"/>
      <c r="C991" s="3"/>
      <c r="D991" s="3"/>
      <c r="E991" s="3"/>
      <c r="F991" s="25" t="s">
        <v>28</v>
      </c>
      <c r="G991" s="25"/>
      <c r="H991" s="25" t="s">
        <v>26</v>
      </c>
      <c r="I991" s="25"/>
      <c r="J991" s="25"/>
      <c r="K991" s="25"/>
      <c r="L991" s="25"/>
      <c r="M991" s="7">
        <v>0.26737307949074379</v>
      </c>
      <c r="N991" s="7">
        <v>1.8357353410620614E-2</v>
      </c>
      <c r="O991" s="7">
        <v>0.3057210428815888</v>
      </c>
      <c r="P991" s="7">
        <v>7.4002456961668767E-2</v>
      </c>
      <c r="Q991" s="7">
        <v>1.2322374328468888E-2</v>
      </c>
      <c r="R991" s="7">
        <v>7.7733031861778323E-3</v>
      </c>
      <c r="S991" s="7">
        <v>0.21942616277256216</v>
      </c>
      <c r="T991" s="7">
        <v>0.16487093207240702</v>
      </c>
      <c r="U991" s="7">
        <v>1.1468005559605884E-2</v>
      </c>
      <c r="V991" s="7">
        <v>1.1957943980568911E-2</v>
      </c>
      <c r="W991" s="7">
        <v>5.8904133723338718E-3</v>
      </c>
      <c r="X991" s="7"/>
      <c r="Y991" s="7">
        <v>1.2958709136381169E-2</v>
      </c>
      <c r="Z991" s="5"/>
    </row>
    <row r="992" spans="1:26" x14ac:dyDescent="0.25">
      <c r="A992" s="3"/>
      <c r="B992" s="3" t="s">
        <v>30</v>
      </c>
      <c r="C992" s="3" t="s">
        <v>26</v>
      </c>
      <c r="D992" s="3"/>
      <c r="E992" s="3" t="s">
        <v>31</v>
      </c>
      <c r="F992" s="3" t="s">
        <v>208</v>
      </c>
      <c r="G992" s="3" t="s">
        <v>25</v>
      </c>
      <c r="H992" s="3" t="s">
        <v>32</v>
      </c>
      <c r="I992" s="3">
        <v>1</v>
      </c>
      <c r="J992" s="3"/>
      <c r="K992" s="3">
        <v>1120</v>
      </c>
      <c r="L992" s="3">
        <v>10</v>
      </c>
      <c r="M992" s="5">
        <v>54.524999999999999</v>
      </c>
      <c r="N992" s="5">
        <v>4.9000000000000002E-2</v>
      </c>
      <c r="O992" s="5">
        <v>30.003</v>
      </c>
      <c r="P992" s="5">
        <v>0.95</v>
      </c>
      <c r="Q992" s="5">
        <v>0</v>
      </c>
      <c r="R992" s="5">
        <v>0.11700000000000001</v>
      </c>
      <c r="S992" s="5">
        <v>12.207000000000001</v>
      </c>
      <c r="T992" s="5">
        <v>4.181</v>
      </c>
      <c r="U992" s="5">
        <v>0.151</v>
      </c>
      <c r="V992" s="5">
        <v>1.4999999999999999E-2</v>
      </c>
      <c r="W992" s="5">
        <v>0</v>
      </c>
      <c r="X992" s="5">
        <v>102.19799999999999</v>
      </c>
      <c r="Y992" s="5">
        <v>0.61180150622133556</v>
      </c>
      <c r="Z992" s="5"/>
    </row>
    <row r="993" spans="1:26" x14ac:dyDescent="0.25">
      <c r="A993" s="3"/>
      <c r="B993" s="3" t="s">
        <v>30</v>
      </c>
      <c r="C993" s="3" t="s">
        <v>26</v>
      </c>
      <c r="D993" s="3"/>
      <c r="E993" s="3" t="s">
        <v>31</v>
      </c>
      <c r="F993" s="3" t="s">
        <v>208</v>
      </c>
      <c r="G993" s="3" t="s">
        <v>25</v>
      </c>
      <c r="H993" s="3" t="s">
        <v>34</v>
      </c>
      <c r="I993" s="3">
        <v>1</v>
      </c>
      <c r="J993" s="3"/>
      <c r="K993" s="3">
        <v>1120</v>
      </c>
      <c r="L993" s="3">
        <v>10</v>
      </c>
      <c r="M993" s="5">
        <v>54.795999999999999</v>
      </c>
      <c r="N993" s="5">
        <v>5.2999999999999999E-2</v>
      </c>
      <c r="O993" s="5">
        <v>28.88</v>
      </c>
      <c r="P993" s="5">
        <v>1.016</v>
      </c>
      <c r="Q993" s="5">
        <v>2.9000000000000001E-2</v>
      </c>
      <c r="R993" s="5">
        <v>0.115</v>
      </c>
      <c r="S993" s="5">
        <v>11.351000000000001</v>
      </c>
      <c r="T993" s="5">
        <v>4.71</v>
      </c>
      <c r="U993" s="5">
        <v>0.14199999999999999</v>
      </c>
      <c r="V993" s="5">
        <v>0</v>
      </c>
      <c r="W993" s="5">
        <v>0</v>
      </c>
      <c r="X993" s="5">
        <v>101.09199999999998</v>
      </c>
      <c r="Y993" s="5">
        <v>0.56632984743189463</v>
      </c>
      <c r="Z993" s="5"/>
    </row>
    <row r="994" spans="1:26" x14ac:dyDescent="0.25">
      <c r="A994" s="3"/>
      <c r="B994" s="3" t="s">
        <v>30</v>
      </c>
      <c r="C994" s="3" t="s">
        <v>26</v>
      </c>
      <c r="D994" s="3"/>
      <c r="E994" s="3" t="s">
        <v>31</v>
      </c>
      <c r="F994" s="3" t="s">
        <v>208</v>
      </c>
      <c r="G994" s="3" t="s">
        <v>25</v>
      </c>
      <c r="H994" s="3" t="s">
        <v>35</v>
      </c>
      <c r="I994" s="3">
        <v>1</v>
      </c>
      <c r="J994" s="3"/>
      <c r="K994" s="3">
        <v>1120</v>
      </c>
      <c r="L994" s="3">
        <v>10</v>
      </c>
      <c r="M994" s="5">
        <v>53.984999999999999</v>
      </c>
      <c r="N994" s="5">
        <v>7.5999999999999998E-2</v>
      </c>
      <c r="O994" s="5">
        <v>28.744</v>
      </c>
      <c r="P994" s="5">
        <v>1.131</v>
      </c>
      <c r="Q994" s="5">
        <v>5.0000000000000001E-3</v>
      </c>
      <c r="R994" s="5">
        <v>0.16</v>
      </c>
      <c r="S994" s="5">
        <v>11.645</v>
      </c>
      <c r="T994" s="5">
        <v>4.5069999999999997</v>
      </c>
      <c r="U994" s="5">
        <v>0.154</v>
      </c>
      <c r="V994" s="5">
        <v>4.3999999999999997E-2</v>
      </c>
      <c r="W994" s="5">
        <v>2.5999999999999999E-2</v>
      </c>
      <c r="X994" s="5">
        <v>100.47699999999999</v>
      </c>
      <c r="Y994" s="5">
        <v>0.58271507880626783</v>
      </c>
      <c r="Z994" s="5"/>
    </row>
    <row r="995" spans="1:26" x14ac:dyDescent="0.25">
      <c r="A995" s="3"/>
      <c r="B995" s="3" t="s">
        <v>30</v>
      </c>
      <c r="C995" s="3" t="s">
        <v>26</v>
      </c>
      <c r="D995" s="3"/>
      <c r="E995" s="3" t="s">
        <v>31</v>
      </c>
      <c r="F995" s="3" t="s">
        <v>208</v>
      </c>
      <c r="G995" s="3" t="s">
        <v>25</v>
      </c>
      <c r="H995" s="3" t="s">
        <v>36</v>
      </c>
      <c r="I995" s="3">
        <v>1</v>
      </c>
      <c r="J995" s="3"/>
      <c r="K995" s="3">
        <v>1120</v>
      </c>
      <c r="L995" s="3">
        <v>10</v>
      </c>
      <c r="M995" s="5">
        <v>54.198999999999998</v>
      </c>
      <c r="N995" s="5">
        <v>3.4000000000000002E-2</v>
      </c>
      <c r="O995" s="5">
        <v>28.783999999999999</v>
      </c>
      <c r="P995" s="5">
        <v>0.995</v>
      </c>
      <c r="Q995" s="5">
        <v>2.9000000000000001E-2</v>
      </c>
      <c r="R995" s="5">
        <v>0.121</v>
      </c>
      <c r="S995" s="5">
        <v>11.728999999999999</v>
      </c>
      <c r="T995" s="5">
        <v>4.6769999999999996</v>
      </c>
      <c r="U995" s="5">
        <v>0.157</v>
      </c>
      <c r="V995" s="5">
        <v>0</v>
      </c>
      <c r="W995" s="5">
        <v>1.4999999999999999E-2</v>
      </c>
      <c r="X995" s="5">
        <v>100.73999999999998</v>
      </c>
      <c r="Y995" s="5">
        <v>0.57553683480594375</v>
      </c>
      <c r="Z995" s="5"/>
    </row>
    <row r="996" spans="1:26" x14ac:dyDescent="0.25">
      <c r="A996" s="3"/>
      <c r="B996" s="3" t="s">
        <v>30</v>
      </c>
      <c r="C996" s="3" t="s">
        <v>26</v>
      </c>
      <c r="D996" s="3"/>
      <c r="E996" s="3" t="s">
        <v>31</v>
      </c>
      <c r="F996" s="3" t="s">
        <v>208</v>
      </c>
      <c r="G996" s="3" t="s">
        <v>25</v>
      </c>
      <c r="H996" s="3" t="s">
        <v>37</v>
      </c>
      <c r="I996" s="3">
        <v>1</v>
      </c>
      <c r="J996" s="3"/>
      <c r="K996" s="3">
        <v>1120</v>
      </c>
      <c r="L996" s="3">
        <v>10</v>
      </c>
      <c r="M996" s="5">
        <v>55.054000000000002</v>
      </c>
      <c r="N996" s="5">
        <v>3.7999999999999999E-2</v>
      </c>
      <c r="O996" s="5">
        <v>28.577999999999999</v>
      </c>
      <c r="P996" s="5">
        <v>1.242</v>
      </c>
      <c r="Q996" s="5">
        <v>1.2E-2</v>
      </c>
      <c r="R996" s="5">
        <v>0.13500000000000001</v>
      </c>
      <c r="S996" s="5">
        <v>11.359</v>
      </c>
      <c r="T996" s="5">
        <v>4.6539999999999999</v>
      </c>
      <c r="U996" s="5">
        <v>0.17499999999999999</v>
      </c>
      <c r="V996" s="5">
        <v>2.5000000000000001E-2</v>
      </c>
      <c r="W996" s="5">
        <v>0</v>
      </c>
      <c r="X996" s="5">
        <v>101.27200000000001</v>
      </c>
      <c r="Y996" s="5">
        <v>0.56826122776128696</v>
      </c>
      <c r="Z996" s="5"/>
    </row>
    <row r="997" spans="1:26" x14ac:dyDescent="0.25">
      <c r="A997" s="3"/>
      <c r="B997" s="3" t="s">
        <v>30</v>
      </c>
      <c r="C997" s="3" t="s">
        <v>26</v>
      </c>
      <c r="D997" s="3"/>
      <c r="E997" s="3" t="s">
        <v>31</v>
      </c>
      <c r="F997" s="3" t="s">
        <v>208</v>
      </c>
      <c r="G997" s="3" t="s">
        <v>25</v>
      </c>
      <c r="H997" s="3" t="s">
        <v>38</v>
      </c>
      <c r="I997" s="3">
        <v>1</v>
      </c>
      <c r="J997" s="3"/>
      <c r="K997" s="3">
        <v>1120</v>
      </c>
      <c r="L997" s="3">
        <v>10</v>
      </c>
      <c r="M997" s="5">
        <v>54.36</v>
      </c>
      <c r="N997" s="5">
        <v>7.5999999999999998E-2</v>
      </c>
      <c r="O997" s="5">
        <v>29.302</v>
      </c>
      <c r="P997" s="5">
        <v>1.1020000000000001</v>
      </c>
      <c r="Q997" s="5">
        <v>1.0999999999999999E-2</v>
      </c>
      <c r="R997" s="5">
        <v>0.114</v>
      </c>
      <c r="S997" s="5">
        <v>11.973000000000001</v>
      </c>
      <c r="T997" s="5">
        <v>4.3490000000000002</v>
      </c>
      <c r="U997" s="5">
        <v>0.14399999999999999</v>
      </c>
      <c r="V997" s="5">
        <v>4.9000000000000002E-2</v>
      </c>
      <c r="W997" s="5">
        <v>0</v>
      </c>
      <c r="X997" s="5">
        <v>101.48000000000002</v>
      </c>
      <c r="Y997" s="5">
        <v>0.59822463721180907</v>
      </c>
      <c r="Z997" s="5"/>
    </row>
    <row r="998" spans="1:26" x14ac:dyDescent="0.25">
      <c r="A998" s="3"/>
      <c r="B998" s="3" t="s">
        <v>30</v>
      </c>
      <c r="C998" s="3" t="s">
        <v>26</v>
      </c>
      <c r="D998" s="3"/>
      <c r="E998" s="3" t="s">
        <v>31</v>
      </c>
      <c r="F998" s="3" t="s">
        <v>208</v>
      </c>
      <c r="G998" s="3" t="s">
        <v>25</v>
      </c>
      <c r="H998" s="3" t="s">
        <v>39</v>
      </c>
      <c r="I998" s="3">
        <v>1</v>
      </c>
      <c r="J998" s="3"/>
      <c r="K998" s="3">
        <v>1120</v>
      </c>
      <c r="L998" s="3">
        <v>10</v>
      </c>
      <c r="M998" s="5">
        <v>55.171999999999997</v>
      </c>
      <c r="N998" s="5">
        <v>8.0000000000000002E-3</v>
      </c>
      <c r="O998" s="5">
        <v>29.766999999999999</v>
      </c>
      <c r="P998" s="5">
        <v>0.878</v>
      </c>
      <c r="Q998" s="5">
        <v>0</v>
      </c>
      <c r="R998" s="5">
        <v>9.9000000000000005E-2</v>
      </c>
      <c r="S998" s="5">
        <v>11.786</v>
      </c>
      <c r="T998" s="5">
        <v>4.2649999999999997</v>
      </c>
      <c r="U998" s="5">
        <v>0.16800000000000001</v>
      </c>
      <c r="V998" s="5">
        <v>0</v>
      </c>
      <c r="W998" s="5">
        <v>2.3E-2</v>
      </c>
      <c r="X998" s="5">
        <v>102.16600000000001</v>
      </c>
      <c r="Y998" s="5">
        <v>0.59815891917693331</v>
      </c>
      <c r="Z998" s="5"/>
    </row>
    <row r="999" spans="1:26" x14ac:dyDescent="0.25">
      <c r="A999" s="3"/>
      <c r="B999" s="3" t="s">
        <v>30</v>
      </c>
      <c r="C999" s="3" t="s">
        <v>26</v>
      </c>
      <c r="D999" s="3"/>
      <c r="E999" s="3" t="s">
        <v>31</v>
      </c>
      <c r="F999" s="3" t="s">
        <v>208</v>
      </c>
      <c r="G999" s="3" t="s">
        <v>25</v>
      </c>
      <c r="H999" s="3" t="s">
        <v>40</v>
      </c>
      <c r="I999" s="3">
        <v>1</v>
      </c>
      <c r="J999" s="3"/>
      <c r="K999" s="3">
        <v>1120</v>
      </c>
      <c r="L999" s="3">
        <v>10</v>
      </c>
      <c r="M999" s="5">
        <v>54.703000000000003</v>
      </c>
      <c r="N999" s="5">
        <v>5.0999999999999997E-2</v>
      </c>
      <c r="O999" s="5">
        <v>29.213000000000001</v>
      </c>
      <c r="P999" s="5">
        <v>0.83</v>
      </c>
      <c r="Q999" s="5">
        <v>0</v>
      </c>
      <c r="R999" s="5">
        <v>8.6999999999999994E-2</v>
      </c>
      <c r="S999" s="5">
        <v>11.532999999999999</v>
      </c>
      <c r="T999" s="5">
        <v>4.3220000000000001</v>
      </c>
      <c r="U999" s="5">
        <v>0.14499999999999999</v>
      </c>
      <c r="V999" s="5">
        <v>5.0000000000000001E-3</v>
      </c>
      <c r="W999" s="5">
        <v>2.7E-2</v>
      </c>
      <c r="X999" s="5">
        <v>100.91600000000001</v>
      </c>
      <c r="Y999" s="5">
        <v>0.59063162554358817</v>
      </c>
      <c r="Z999" s="5"/>
    </row>
    <row r="1000" spans="1:26" x14ac:dyDescent="0.25">
      <c r="A1000" s="3"/>
      <c r="B1000" s="3" t="s">
        <v>30</v>
      </c>
      <c r="C1000" s="3" t="s">
        <v>26</v>
      </c>
      <c r="D1000" s="3"/>
      <c r="E1000" s="3" t="s">
        <v>31</v>
      </c>
      <c r="F1000" s="3" t="s">
        <v>208</v>
      </c>
      <c r="G1000" s="3" t="s">
        <v>25</v>
      </c>
      <c r="H1000" s="3" t="s">
        <v>41</v>
      </c>
      <c r="I1000" s="3">
        <v>1</v>
      </c>
      <c r="J1000" s="3"/>
      <c r="K1000" s="3">
        <v>1120</v>
      </c>
      <c r="L1000" s="3">
        <v>10</v>
      </c>
      <c r="M1000" s="5">
        <v>56.957999999999998</v>
      </c>
      <c r="N1000" s="5">
        <v>0.22800000000000001</v>
      </c>
      <c r="O1000" s="5">
        <v>26.675999999999998</v>
      </c>
      <c r="P1000" s="5">
        <v>2.206</v>
      </c>
      <c r="Q1000" s="5">
        <v>6.3E-2</v>
      </c>
      <c r="R1000" s="5">
        <v>0.48299999999999998</v>
      </c>
      <c r="S1000" s="5">
        <v>9.9789999999999992</v>
      </c>
      <c r="T1000" s="5">
        <v>4.7279999999999998</v>
      </c>
      <c r="U1000" s="5">
        <v>0.31</v>
      </c>
      <c r="V1000" s="5">
        <v>0.02</v>
      </c>
      <c r="W1000" s="5">
        <v>0.01</v>
      </c>
      <c r="X1000" s="5">
        <v>101.661</v>
      </c>
      <c r="Y1000" s="5">
        <v>0.52788628658842629</v>
      </c>
      <c r="Z1000" s="5"/>
    </row>
    <row r="1001" spans="1:26" x14ac:dyDescent="0.25">
      <c r="A1001" s="3"/>
      <c r="B1001" s="3"/>
      <c r="C1001" s="3"/>
      <c r="D1001" s="3"/>
      <c r="E1001" s="3"/>
      <c r="F1001" s="16" t="s">
        <v>27</v>
      </c>
      <c r="G1001" s="16"/>
      <c r="H1001" s="16" t="s">
        <v>26</v>
      </c>
      <c r="I1001" s="16"/>
      <c r="J1001" s="16"/>
      <c r="K1001" s="16"/>
      <c r="L1001" s="16"/>
      <c r="M1001" s="6">
        <v>54.599249999999998</v>
      </c>
      <c r="N1001" s="6">
        <v>4.8125000000000001E-2</v>
      </c>
      <c r="O1001" s="6">
        <v>29.158874999999998</v>
      </c>
      <c r="P1001" s="6">
        <v>1.018</v>
      </c>
      <c r="Q1001" s="6">
        <v>1.0749999999999999E-2</v>
      </c>
      <c r="R1001" s="6">
        <v>0.11849999999999999</v>
      </c>
      <c r="S1001" s="6">
        <v>11.697875000000002</v>
      </c>
      <c r="T1001" s="6">
        <v>4.4581249999999999</v>
      </c>
      <c r="U1001" s="6">
        <v>0.1545</v>
      </c>
      <c r="V1001" s="6">
        <v>1.7250000000000001E-2</v>
      </c>
      <c r="W1001" s="6">
        <v>1.1375E-2</v>
      </c>
      <c r="X1001" s="6"/>
      <c r="Y1001" s="6">
        <v>0.58645745961988238</v>
      </c>
      <c r="Z1001" s="5"/>
    </row>
    <row r="1002" spans="1:26" x14ac:dyDescent="0.25">
      <c r="A1002" s="3"/>
      <c r="B1002" s="3"/>
      <c r="C1002" s="3"/>
      <c r="D1002" s="3"/>
      <c r="E1002" s="3"/>
      <c r="F1002" s="25" t="s">
        <v>28</v>
      </c>
      <c r="G1002" s="25"/>
      <c r="H1002" s="25" t="s">
        <v>26</v>
      </c>
      <c r="I1002" s="25"/>
      <c r="J1002" s="25"/>
      <c r="K1002" s="25"/>
      <c r="L1002" s="25"/>
      <c r="M1002" s="7">
        <v>0.41136905571518168</v>
      </c>
      <c r="N1002" s="7">
        <v>2.2357085805495447E-2</v>
      </c>
      <c r="O1002" s="7">
        <v>0.51180588884570599</v>
      </c>
      <c r="P1002" s="7">
        <v>0.13633048081775354</v>
      </c>
      <c r="Q1002" s="7">
        <v>1.2232859728732982E-2</v>
      </c>
      <c r="R1002" s="7">
        <v>2.2064839515780442E-2</v>
      </c>
      <c r="S1002" s="7">
        <v>0.29490310151932003</v>
      </c>
      <c r="T1002" s="7">
        <v>0.20585600896882122</v>
      </c>
      <c r="U1002" s="7">
        <v>1.1820079767678635E-2</v>
      </c>
      <c r="V1002" s="7">
        <v>2.0112185361118768E-2</v>
      </c>
      <c r="W1002" s="7">
        <v>1.267097357856023E-2</v>
      </c>
      <c r="X1002" s="7"/>
      <c r="Y1002" s="7">
        <v>1.6056258549519899E-2</v>
      </c>
      <c r="Z1002" s="5"/>
    </row>
    <row r="1003" spans="1:26" x14ac:dyDescent="0.25">
      <c r="A1003" s="3"/>
      <c r="B1003" s="3" t="s">
        <v>30</v>
      </c>
      <c r="C1003" s="3" t="s">
        <v>26</v>
      </c>
      <c r="D1003" s="3"/>
      <c r="E1003" s="3" t="s">
        <v>31</v>
      </c>
      <c r="F1003" s="3" t="s">
        <v>209</v>
      </c>
      <c r="G1003" s="3" t="s">
        <v>25</v>
      </c>
      <c r="H1003" s="3" t="s">
        <v>32</v>
      </c>
      <c r="I1003" s="3">
        <v>1</v>
      </c>
      <c r="J1003" s="3"/>
      <c r="K1003" s="3">
        <v>1120</v>
      </c>
      <c r="L1003" s="3">
        <v>24</v>
      </c>
      <c r="M1003" s="5">
        <v>53.783000000000001</v>
      </c>
      <c r="N1003" s="5">
        <v>1.7999999999999999E-2</v>
      </c>
      <c r="O1003" s="5">
        <v>29.888000000000002</v>
      </c>
      <c r="P1003" s="5">
        <v>0.84199999999999997</v>
      </c>
      <c r="Q1003" s="5">
        <v>2.3E-2</v>
      </c>
      <c r="R1003" s="5">
        <v>0.12</v>
      </c>
      <c r="S1003" s="5">
        <v>12.215</v>
      </c>
      <c r="T1003" s="5">
        <v>4.0510000000000002</v>
      </c>
      <c r="U1003" s="5">
        <v>0.108</v>
      </c>
      <c r="V1003" s="5">
        <v>0</v>
      </c>
      <c r="W1003" s="5">
        <v>1.2E-2</v>
      </c>
      <c r="X1003" s="5">
        <v>101.06000000000002</v>
      </c>
      <c r="Y1003" s="5">
        <v>0.62086674499279204</v>
      </c>
      <c r="Z1003" s="5"/>
    </row>
    <row r="1004" spans="1:26" x14ac:dyDescent="0.25">
      <c r="A1004" s="3"/>
      <c r="B1004" s="3" t="s">
        <v>30</v>
      </c>
      <c r="C1004" s="3" t="s">
        <v>26</v>
      </c>
      <c r="D1004" s="3"/>
      <c r="E1004" s="3" t="s">
        <v>31</v>
      </c>
      <c r="F1004" s="3" t="s">
        <v>209</v>
      </c>
      <c r="G1004" s="3" t="s">
        <v>25</v>
      </c>
      <c r="H1004" s="3" t="s">
        <v>34</v>
      </c>
      <c r="I1004" s="3">
        <v>1</v>
      </c>
      <c r="J1004" s="3"/>
      <c r="K1004" s="3">
        <v>1120</v>
      </c>
      <c r="L1004" s="3">
        <v>24</v>
      </c>
      <c r="M1004" s="5">
        <v>53.780999999999999</v>
      </c>
      <c r="N1004" s="5">
        <v>3.4000000000000002E-2</v>
      </c>
      <c r="O1004" s="5">
        <v>29.414000000000001</v>
      </c>
      <c r="P1004" s="5">
        <v>0.995</v>
      </c>
      <c r="Q1004" s="5">
        <v>4.2999999999999997E-2</v>
      </c>
      <c r="R1004" s="5">
        <v>0.104</v>
      </c>
      <c r="S1004" s="5">
        <v>12.311</v>
      </c>
      <c r="T1004" s="5">
        <v>4.2510000000000003</v>
      </c>
      <c r="U1004" s="5">
        <v>0.124</v>
      </c>
      <c r="V1004" s="5">
        <v>0.02</v>
      </c>
      <c r="W1004" s="5">
        <v>2.1000000000000001E-2</v>
      </c>
      <c r="X1004" s="5">
        <v>101.09800000000001</v>
      </c>
      <c r="Y1004" s="5">
        <v>0.61093526902563833</v>
      </c>
      <c r="Z1004" s="5"/>
    </row>
    <row r="1005" spans="1:26" x14ac:dyDescent="0.25">
      <c r="A1005" s="3"/>
      <c r="B1005" s="3" t="s">
        <v>30</v>
      </c>
      <c r="C1005" s="3" t="s">
        <v>26</v>
      </c>
      <c r="D1005" s="3"/>
      <c r="E1005" s="3" t="s">
        <v>31</v>
      </c>
      <c r="F1005" s="3" t="s">
        <v>209</v>
      </c>
      <c r="G1005" s="3" t="s">
        <v>25</v>
      </c>
      <c r="H1005" s="3" t="s">
        <v>35</v>
      </c>
      <c r="I1005" s="3">
        <v>1</v>
      </c>
      <c r="J1005" s="3"/>
      <c r="K1005" s="3">
        <v>1120</v>
      </c>
      <c r="L1005" s="3">
        <v>24</v>
      </c>
      <c r="M1005" s="5">
        <v>53.826000000000001</v>
      </c>
      <c r="N1005" s="5">
        <v>1.2999999999999999E-2</v>
      </c>
      <c r="O1005" s="5">
        <v>29.364999999999998</v>
      </c>
      <c r="P1005" s="5">
        <v>1.046</v>
      </c>
      <c r="Q1005" s="5">
        <v>4.5999999999999999E-2</v>
      </c>
      <c r="R1005" s="5">
        <v>0.104</v>
      </c>
      <c r="S1005" s="5">
        <v>12.425000000000001</v>
      </c>
      <c r="T1005" s="5">
        <v>4.0819999999999999</v>
      </c>
      <c r="U1005" s="5">
        <v>0.123</v>
      </c>
      <c r="V1005" s="5">
        <v>0</v>
      </c>
      <c r="W1005" s="5">
        <v>1E-3</v>
      </c>
      <c r="X1005" s="5">
        <v>101.03100000000001</v>
      </c>
      <c r="Y1005" s="5">
        <v>0.62255533874398683</v>
      </c>
      <c r="Z1005" s="5"/>
    </row>
    <row r="1006" spans="1:26" x14ac:dyDescent="0.25">
      <c r="A1006" s="3"/>
      <c r="B1006" s="3" t="s">
        <v>30</v>
      </c>
      <c r="C1006" s="3" t="s">
        <v>26</v>
      </c>
      <c r="D1006" s="3"/>
      <c r="E1006" s="3" t="s">
        <v>31</v>
      </c>
      <c r="F1006" s="3" t="s">
        <v>209</v>
      </c>
      <c r="G1006" s="3" t="s">
        <v>25</v>
      </c>
      <c r="H1006" s="3" t="s">
        <v>36</v>
      </c>
      <c r="I1006" s="3">
        <v>1</v>
      </c>
      <c r="J1006" s="3"/>
      <c r="K1006" s="3">
        <v>1120</v>
      </c>
      <c r="L1006" s="3">
        <v>24</v>
      </c>
      <c r="M1006" s="5">
        <v>54.003</v>
      </c>
      <c r="N1006" s="5">
        <v>8.5000000000000006E-2</v>
      </c>
      <c r="O1006" s="5">
        <v>29.184999999999999</v>
      </c>
      <c r="P1006" s="5">
        <v>0.97599999999999998</v>
      </c>
      <c r="Q1006" s="5">
        <v>1.4999999999999999E-2</v>
      </c>
      <c r="R1006" s="5">
        <v>0.10199999999999999</v>
      </c>
      <c r="S1006" s="5">
        <v>11.907</v>
      </c>
      <c r="T1006" s="5">
        <v>4.3630000000000004</v>
      </c>
      <c r="U1006" s="5">
        <v>0.14000000000000001</v>
      </c>
      <c r="V1006" s="5">
        <v>0.03</v>
      </c>
      <c r="W1006" s="5">
        <v>0</v>
      </c>
      <c r="X1006" s="5">
        <v>100.806</v>
      </c>
      <c r="Y1006" s="5">
        <v>0.59628043563168975</v>
      </c>
      <c r="Z1006" s="5"/>
    </row>
    <row r="1007" spans="1:26" x14ac:dyDescent="0.25">
      <c r="A1007" s="3"/>
      <c r="B1007" s="3" t="s">
        <v>30</v>
      </c>
      <c r="C1007" s="3" t="s">
        <v>26</v>
      </c>
      <c r="D1007" s="3"/>
      <c r="E1007" s="3" t="s">
        <v>31</v>
      </c>
      <c r="F1007" s="3" t="s">
        <v>209</v>
      </c>
      <c r="G1007" s="3" t="s">
        <v>25</v>
      </c>
      <c r="H1007" s="3" t="s">
        <v>37</v>
      </c>
      <c r="I1007" s="3">
        <v>1</v>
      </c>
      <c r="J1007" s="3"/>
      <c r="K1007" s="3">
        <v>1120</v>
      </c>
      <c r="L1007" s="3">
        <v>24</v>
      </c>
      <c r="M1007" s="5">
        <v>54.088999999999999</v>
      </c>
      <c r="N1007" s="5">
        <v>0.04</v>
      </c>
      <c r="O1007" s="5">
        <v>28.867000000000001</v>
      </c>
      <c r="P1007" s="5">
        <v>1.0469999999999999</v>
      </c>
      <c r="Q1007" s="5">
        <v>3.9E-2</v>
      </c>
      <c r="R1007" s="5">
        <v>0.123</v>
      </c>
      <c r="S1007" s="5">
        <v>11.759</v>
      </c>
      <c r="T1007" s="5">
        <v>4.3520000000000003</v>
      </c>
      <c r="U1007" s="5">
        <v>0.14799999999999999</v>
      </c>
      <c r="V1007" s="5">
        <v>4.3999999999999997E-2</v>
      </c>
      <c r="W1007" s="5">
        <v>8.9999999999999993E-3</v>
      </c>
      <c r="X1007" s="5">
        <v>100.517</v>
      </c>
      <c r="Y1007" s="5">
        <v>0.59357674715146125</v>
      </c>
      <c r="Z1007" s="5"/>
    </row>
    <row r="1008" spans="1:26" x14ac:dyDescent="0.25">
      <c r="A1008" s="3"/>
      <c r="B1008" s="3" t="s">
        <v>30</v>
      </c>
      <c r="C1008" s="3" t="s">
        <v>26</v>
      </c>
      <c r="D1008" s="3"/>
      <c r="E1008" s="3" t="s">
        <v>31</v>
      </c>
      <c r="F1008" s="3" t="s">
        <v>209</v>
      </c>
      <c r="G1008" s="3" t="s">
        <v>25</v>
      </c>
      <c r="H1008" s="3" t="s">
        <v>38</v>
      </c>
      <c r="I1008" s="3">
        <v>1</v>
      </c>
      <c r="J1008" s="3"/>
      <c r="K1008" s="3">
        <v>1120</v>
      </c>
      <c r="L1008" s="3">
        <v>24</v>
      </c>
      <c r="M1008" s="5">
        <v>53.956000000000003</v>
      </c>
      <c r="N1008" s="5">
        <v>7.0000000000000007E-2</v>
      </c>
      <c r="O1008" s="5">
        <v>28.782</v>
      </c>
      <c r="P1008" s="5">
        <v>0.93300000000000005</v>
      </c>
      <c r="Q1008" s="5">
        <v>0</v>
      </c>
      <c r="R1008" s="5">
        <v>0.10100000000000001</v>
      </c>
      <c r="S1008" s="5">
        <v>11.771000000000001</v>
      </c>
      <c r="T1008" s="5">
        <v>4.2880000000000003</v>
      </c>
      <c r="U1008" s="5">
        <v>0.16400000000000001</v>
      </c>
      <c r="V1008" s="5">
        <v>0</v>
      </c>
      <c r="W1008" s="5">
        <v>0</v>
      </c>
      <c r="X1008" s="5">
        <v>100.06500000000001</v>
      </c>
      <c r="Y1008" s="5">
        <v>0.59673569240440094</v>
      </c>
      <c r="Z1008" s="5"/>
    </row>
    <row r="1009" spans="1:26" x14ac:dyDescent="0.25">
      <c r="A1009" s="3"/>
      <c r="B1009" s="3" t="s">
        <v>30</v>
      </c>
      <c r="C1009" s="3" t="s">
        <v>26</v>
      </c>
      <c r="D1009" s="3"/>
      <c r="E1009" s="3" t="s">
        <v>31</v>
      </c>
      <c r="F1009" s="3" t="s">
        <v>209</v>
      </c>
      <c r="G1009" s="3" t="s">
        <v>25</v>
      </c>
      <c r="H1009" s="3" t="s">
        <v>39</v>
      </c>
      <c r="I1009" s="3">
        <v>1</v>
      </c>
      <c r="J1009" s="3"/>
      <c r="K1009" s="3">
        <v>1120</v>
      </c>
      <c r="L1009" s="3">
        <v>24</v>
      </c>
      <c r="M1009" s="5">
        <v>53.567999999999998</v>
      </c>
      <c r="N1009" s="5">
        <v>7.6999999999999999E-2</v>
      </c>
      <c r="O1009" s="5">
        <v>28.87</v>
      </c>
      <c r="P1009" s="5">
        <v>0.95499999999999996</v>
      </c>
      <c r="Q1009" s="5">
        <v>0</v>
      </c>
      <c r="R1009" s="5">
        <v>0.112</v>
      </c>
      <c r="S1009" s="5">
        <v>11.896000000000001</v>
      </c>
      <c r="T1009" s="5">
        <v>4.2300000000000004</v>
      </c>
      <c r="U1009" s="5">
        <v>0.11899999999999999</v>
      </c>
      <c r="V1009" s="5">
        <v>1.4999999999999999E-2</v>
      </c>
      <c r="W1009" s="5">
        <v>0</v>
      </c>
      <c r="X1009" s="5">
        <v>99.841999999999999</v>
      </c>
      <c r="Y1009" s="5">
        <v>0.60409959900149868</v>
      </c>
      <c r="Z1009" s="5"/>
    </row>
    <row r="1010" spans="1:26" x14ac:dyDescent="0.25">
      <c r="A1010" s="3"/>
      <c r="B1010" s="3" t="s">
        <v>30</v>
      </c>
      <c r="C1010" s="3" t="s">
        <v>26</v>
      </c>
      <c r="D1010" s="3"/>
      <c r="E1010" s="3" t="s">
        <v>31</v>
      </c>
      <c r="F1010" s="3" t="s">
        <v>209</v>
      </c>
      <c r="G1010" s="3" t="s">
        <v>25</v>
      </c>
      <c r="H1010" s="3" t="s">
        <v>40</v>
      </c>
      <c r="I1010" s="3">
        <v>1</v>
      </c>
      <c r="J1010" s="3"/>
      <c r="K1010" s="3">
        <v>1120</v>
      </c>
      <c r="L1010" s="3">
        <v>24</v>
      </c>
      <c r="M1010" s="5">
        <v>53.39</v>
      </c>
      <c r="N1010" s="5">
        <v>4.8000000000000001E-2</v>
      </c>
      <c r="O1010" s="5">
        <v>28.469000000000001</v>
      </c>
      <c r="P1010" s="5">
        <v>1.028</v>
      </c>
      <c r="Q1010" s="5">
        <v>1.4999999999999999E-2</v>
      </c>
      <c r="R1010" s="5">
        <v>0.13700000000000001</v>
      </c>
      <c r="S1010" s="5">
        <v>11.821999999999999</v>
      </c>
      <c r="T1010" s="5">
        <v>4.5229999999999997</v>
      </c>
      <c r="U1010" s="5">
        <v>0.13400000000000001</v>
      </c>
      <c r="V1010" s="5">
        <v>0</v>
      </c>
      <c r="W1010" s="5">
        <v>0</v>
      </c>
      <c r="X1010" s="5">
        <v>99.566000000000017</v>
      </c>
      <c r="Y1010" s="5">
        <v>0.58622910208298984</v>
      </c>
      <c r="Z1010" s="5"/>
    </row>
    <row r="1011" spans="1:26" x14ac:dyDescent="0.25">
      <c r="A1011" s="3"/>
      <c r="B1011" s="3" t="s">
        <v>30</v>
      </c>
      <c r="C1011" s="3" t="s">
        <v>26</v>
      </c>
      <c r="D1011" s="3"/>
      <c r="E1011" s="3" t="s">
        <v>31</v>
      </c>
      <c r="F1011" s="3" t="s">
        <v>209</v>
      </c>
      <c r="G1011" s="3" t="s">
        <v>25</v>
      </c>
      <c r="H1011" s="3" t="s">
        <v>117</v>
      </c>
      <c r="I1011" s="3">
        <v>1</v>
      </c>
      <c r="J1011" s="3"/>
      <c r="K1011" s="3">
        <v>1120</v>
      </c>
      <c r="L1011" s="3">
        <v>24</v>
      </c>
      <c r="M1011" s="5">
        <v>49.155999999999999</v>
      </c>
      <c r="N1011" s="5">
        <v>2E-3</v>
      </c>
      <c r="O1011" s="5">
        <v>31.234000000000002</v>
      </c>
      <c r="P1011" s="5">
        <v>0.74299999999999999</v>
      </c>
      <c r="Q1011" s="5">
        <v>1.4E-2</v>
      </c>
      <c r="R1011" s="5">
        <v>9.8000000000000004E-2</v>
      </c>
      <c r="S1011" s="5">
        <v>14.694000000000001</v>
      </c>
      <c r="T1011" s="5">
        <v>3.1080000000000001</v>
      </c>
      <c r="U1011" s="5">
        <v>8.2000000000000003E-2</v>
      </c>
      <c r="V1011" s="5">
        <v>0</v>
      </c>
      <c r="W1011" s="5">
        <v>0</v>
      </c>
      <c r="X1011" s="5">
        <v>99.130999999999986</v>
      </c>
      <c r="Y1011" s="5">
        <v>0.71973882386636057</v>
      </c>
      <c r="Z1011" s="5"/>
    </row>
    <row r="1012" spans="1:26" x14ac:dyDescent="0.25">
      <c r="A1012" s="3"/>
      <c r="B1012" s="3" t="s">
        <v>30</v>
      </c>
      <c r="C1012" s="3" t="s">
        <v>26</v>
      </c>
      <c r="D1012" s="3"/>
      <c r="E1012" s="3" t="s">
        <v>31</v>
      </c>
      <c r="F1012" s="3" t="s">
        <v>209</v>
      </c>
      <c r="G1012" s="3" t="s">
        <v>25</v>
      </c>
      <c r="H1012" s="3" t="s">
        <v>81</v>
      </c>
      <c r="I1012" s="3">
        <v>1</v>
      </c>
      <c r="J1012" s="3"/>
      <c r="K1012" s="3">
        <v>1120</v>
      </c>
      <c r="L1012" s="3">
        <v>24</v>
      </c>
      <c r="M1012" s="5">
        <v>52.264000000000003</v>
      </c>
      <c r="N1012" s="5">
        <v>8.1000000000000003E-2</v>
      </c>
      <c r="O1012" s="5">
        <v>28.812999999999999</v>
      </c>
      <c r="P1012" s="5">
        <v>0.84699999999999998</v>
      </c>
      <c r="Q1012" s="5">
        <v>0</v>
      </c>
      <c r="R1012" s="5">
        <v>0.14099999999999999</v>
      </c>
      <c r="S1012" s="5">
        <v>12.385999999999999</v>
      </c>
      <c r="T1012" s="5">
        <v>4.1230000000000002</v>
      </c>
      <c r="U1012" s="5">
        <v>0.14399999999999999</v>
      </c>
      <c r="V1012" s="5">
        <v>0</v>
      </c>
      <c r="W1012" s="5">
        <v>0</v>
      </c>
      <c r="X1012" s="5">
        <v>98.799000000000007</v>
      </c>
      <c r="Y1012" s="5">
        <v>0.61873506958963453</v>
      </c>
      <c r="Z1012" s="5"/>
    </row>
    <row r="1013" spans="1:26" x14ac:dyDescent="0.25">
      <c r="A1013" s="3"/>
      <c r="B1013" s="3" t="s">
        <v>30</v>
      </c>
      <c r="C1013" s="3" t="s">
        <v>26</v>
      </c>
      <c r="D1013" s="3"/>
      <c r="E1013" s="3" t="s">
        <v>31</v>
      </c>
      <c r="F1013" s="3" t="s">
        <v>209</v>
      </c>
      <c r="G1013" s="3" t="s">
        <v>25</v>
      </c>
      <c r="H1013" s="3" t="s">
        <v>42</v>
      </c>
      <c r="I1013" s="3">
        <v>1</v>
      </c>
      <c r="J1013" s="3"/>
      <c r="K1013" s="3">
        <v>1120</v>
      </c>
      <c r="L1013" s="3">
        <v>24</v>
      </c>
      <c r="M1013" s="5">
        <v>53.203000000000003</v>
      </c>
      <c r="N1013" s="5">
        <v>6.9000000000000006E-2</v>
      </c>
      <c r="O1013" s="5">
        <v>28.372</v>
      </c>
      <c r="P1013" s="5">
        <v>1.0860000000000001</v>
      </c>
      <c r="Q1013" s="5">
        <v>4.2999999999999997E-2</v>
      </c>
      <c r="R1013" s="5">
        <v>0.112</v>
      </c>
      <c r="S1013" s="5">
        <v>11.702999999999999</v>
      </c>
      <c r="T1013" s="5">
        <v>4.484</v>
      </c>
      <c r="U1013" s="5">
        <v>0.14299999999999999</v>
      </c>
      <c r="V1013" s="5">
        <v>0.01</v>
      </c>
      <c r="W1013" s="5">
        <v>2.5999999999999999E-2</v>
      </c>
      <c r="X1013" s="5">
        <v>99.251000000000005</v>
      </c>
      <c r="Y1013" s="5">
        <v>0.58552120704171562</v>
      </c>
      <c r="Z1013" s="5"/>
    </row>
    <row r="1014" spans="1:26" x14ac:dyDescent="0.25">
      <c r="A1014" s="3"/>
      <c r="B1014" s="3" t="s">
        <v>30</v>
      </c>
      <c r="C1014" s="3" t="s">
        <v>26</v>
      </c>
      <c r="D1014" s="3"/>
      <c r="E1014" s="3" t="s">
        <v>31</v>
      </c>
      <c r="F1014" s="3" t="s">
        <v>209</v>
      </c>
      <c r="G1014" s="3" t="s">
        <v>25</v>
      </c>
      <c r="H1014" s="3" t="s">
        <v>43</v>
      </c>
      <c r="I1014" s="3">
        <v>1</v>
      </c>
      <c r="J1014" s="3"/>
      <c r="K1014" s="3">
        <v>1120</v>
      </c>
      <c r="L1014" s="3">
        <v>24</v>
      </c>
      <c r="M1014" s="5">
        <v>53.162999999999997</v>
      </c>
      <c r="N1014" s="5">
        <v>1.0999999999999999E-2</v>
      </c>
      <c r="O1014" s="5">
        <v>27.899000000000001</v>
      </c>
      <c r="P1014" s="5">
        <v>1.21</v>
      </c>
      <c r="Q1014" s="5">
        <v>1.7000000000000001E-2</v>
      </c>
      <c r="R1014" s="5">
        <v>0.14000000000000001</v>
      </c>
      <c r="S1014" s="5">
        <v>11.49</v>
      </c>
      <c r="T1014" s="5">
        <v>4.6989999999999998</v>
      </c>
      <c r="U1014" s="5">
        <v>0.16600000000000001</v>
      </c>
      <c r="V1014" s="5">
        <v>4.3999999999999997E-2</v>
      </c>
      <c r="W1014" s="5">
        <v>0</v>
      </c>
      <c r="X1014" s="5">
        <v>98.838999999999984</v>
      </c>
      <c r="Y1014" s="5">
        <v>0.56907217585103853</v>
      </c>
      <c r="Z1014" s="5"/>
    </row>
    <row r="1015" spans="1:26" x14ac:dyDescent="0.25">
      <c r="A1015" s="3"/>
      <c r="B1015" s="3" t="s">
        <v>30</v>
      </c>
      <c r="C1015" s="3" t="s">
        <v>26</v>
      </c>
      <c r="D1015" s="3"/>
      <c r="E1015" s="3" t="s">
        <v>31</v>
      </c>
      <c r="F1015" s="3" t="s">
        <v>209</v>
      </c>
      <c r="G1015" s="3" t="s">
        <v>25</v>
      </c>
      <c r="H1015" s="3" t="s">
        <v>44</v>
      </c>
      <c r="I1015" s="3">
        <v>1</v>
      </c>
      <c r="J1015" s="3"/>
      <c r="K1015" s="3">
        <v>1120</v>
      </c>
      <c r="L1015" s="3">
        <v>24</v>
      </c>
      <c r="M1015" s="5">
        <v>53.125</v>
      </c>
      <c r="N1015" s="5">
        <v>5.7000000000000002E-2</v>
      </c>
      <c r="O1015" s="5">
        <v>28.712</v>
      </c>
      <c r="P1015" s="5">
        <v>0.98499999999999999</v>
      </c>
      <c r="Q1015" s="5">
        <v>0</v>
      </c>
      <c r="R1015" s="5">
        <v>9.7000000000000003E-2</v>
      </c>
      <c r="S1015" s="5">
        <v>12.061</v>
      </c>
      <c r="T1015" s="5">
        <v>4.359</v>
      </c>
      <c r="U1015" s="5">
        <v>0.12</v>
      </c>
      <c r="V1015" s="5">
        <v>0</v>
      </c>
      <c r="W1015" s="5">
        <v>0</v>
      </c>
      <c r="X1015" s="5">
        <v>99.516000000000005</v>
      </c>
      <c r="Y1015" s="5">
        <v>0.6002964217599881</v>
      </c>
      <c r="Z1015" s="5"/>
    </row>
    <row r="1016" spans="1:26" x14ac:dyDescent="0.25">
      <c r="A1016" s="3"/>
      <c r="B1016" s="3"/>
      <c r="C1016" s="3"/>
      <c r="D1016" s="3"/>
      <c r="E1016" s="3"/>
      <c r="F1016" s="16" t="s">
        <v>27</v>
      </c>
      <c r="G1016" s="16"/>
      <c r="H1016" s="16" t="s">
        <v>26</v>
      </c>
      <c r="I1016" s="16"/>
      <c r="J1016" s="16"/>
      <c r="K1016" s="16"/>
      <c r="L1016" s="16"/>
      <c r="M1016" s="6">
        <v>53.512583333333332</v>
      </c>
      <c r="N1016" s="6">
        <v>5.025000000000001E-2</v>
      </c>
      <c r="O1016" s="6">
        <v>28.886333333333337</v>
      </c>
      <c r="P1016" s="6">
        <v>0.99583333333333324</v>
      </c>
      <c r="Q1016" s="6">
        <v>2.0083333333333332E-2</v>
      </c>
      <c r="R1016" s="6">
        <v>0.11608333333333332</v>
      </c>
      <c r="S1016" s="6">
        <v>11.978833333333334</v>
      </c>
      <c r="T1016" s="6">
        <v>4.3170833333333336</v>
      </c>
      <c r="U1016" s="6">
        <v>0.13608333333333333</v>
      </c>
      <c r="V1016" s="6">
        <v>1.3583333333333331E-2</v>
      </c>
      <c r="W1016" s="6">
        <v>5.7500000000000008E-3</v>
      </c>
      <c r="X1016" s="6"/>
      <c r="Y1016" s="6">
        <v>0.60040865027306956</v>
      </c>
      <c r="Z1016" s="5"/>
    </row>
    <row r="1017" spans="1:26" x14ac:dyDescent="0.25">
      <c r="A1017" s="3"/>
      <c r="B1017" s="3"/>
      <c r="C1017" s="3"/>
      <c r="D1017" s="3"/>
      <c r="E1017" s="3"/>
      <c r="F1017" s="25" t="s">
        <v>28</v>
      </c>
      <c r="G1017" s="25"/>
      <c r="H1017" s="25" t="s">
        <v>26</v>
      </c>
      <c r="I1017" s="25"/>
      <c r="J1017" s="25"/>
      <c r="K1017" s="25"/>
      <c r="L1017" s="25"/>
      <c r="M1017" s="7">
        <v>0.51857452490340039</v>
      </c>
      <c r="N1017" s="7">
        <v>2.6965044712806169E-2</v>
      </c>
      <c r="O1017" s="7">
        <v>0.5275087820610338</v>
      </c>
      <c r="P1017" s="7">
        <v>0.10095438513897194</v>
      </c>
      <c r="Q1017" s="7">
        <v>1.8495494946968394E-2</v>
      </c>
      <c r="R1017" s="7">
        <v>1.5979864223643069E-2</v>
      </c>
      <c r="S1017" s="7">
        <v>0.29861676057610975</v>
      </c>
      <c r="T1017" s="7">
        <v>0.19015231135895108</v>
      </c>
      <c r="U1017" s="7">
        <v>1.8098007591662673E-2</v>
      </c>
      <c r="V1017" s="7">
        <v>1.727561778047227E-2</v>
      </c>
      <c r="W1017" s="7">
        <v>9.2748437869716854E-3</v>
      </c>
      <c r="X1017" s="7"/>
      <c r="Y1017" s="7">
        <v>1.6099662200889014E-2</v>
      </c>
      <c r="Z1017" s="5"/>
    </row>
    <row r="1018" spans="1:26" x14ac:dyDescent="0.25">
      <c r="A1018" s="3"/>
      <c r="B1018" s="3" t="s">
        <v>30</v>
      </c>
      <c r="C1018" s="3" t="s">
        <v>26</v>
      </c>
      <c r="D1018" s="3"/>
      <c r="E1018" s="3" t="s">
        <v>31</v>
      </c>
      <c r="F1018" s="3" t="s">
        <v>210</v>
      </c>
      <c r="G1018" s="3" t="s">
        <v>25</v>
      </c>
      <c r="H1018" s="3" t="s">
        <v>32</v>
      </c>
      <c r="I1018" s="3">
        <v>1</v>
      </c>
      <c r="J1018" s="3"/>
      <c r="K1018" s="3">
        <v>1120</v>
      </c>
      <c r="L1018" s="3">
        <v>240</v>
      </c>
      <c r="M1018" s="5">
        <v>54.030999999999999</v>
      </c>
      <c r="N1018" s="5">
        <v>4.2000000000000003E-2</v>
      </c>
      <c r="O1018" s="5">
        <v>28.896999999999998</v>
      </c>
      <c r="P1018" s="5">
        <v>0.83699999999999997</v>
      </c>
      <c r="Q1018" s="5">
        <v>5.6000000000000001E-2</v>
      </c>
      <c r="R1018" s="5">
        <v>0.12</v>
      </c>
      <c r="S1018" s="5">
        <v>11.686999999999999</v>
      </c>
      <c r="T1018" s="5">
        <v>4.5270000000000001</v>
      </c>
      <c r="U1018" s="5">
        <v>0.14699999999999999</v>
      </c>
      <c r="V1018" s="5">
        <v>0</v>
      </c>
      <c r="W1018" s="5">
        <v>6.7000000000000004E-2</v>
      </c>
      <c r="X1018" s="5">
        <v>100.411</v>
      </c>
      <c r="Y1018" s="5">
        <v>0.58277958188187495</v>
      </c>
      <c r="Z1018" s="5"/>
    </row>
    <row r="1019" spans="1:26" x14ac:dyDescent="0.25">
      <c r="A1019" s="3"/>
      <c r="B1019" s="3" t="s">
        <v>30</v>
      </c>
      <c r="C1019" s="3" t="s">
        <v>26</v>
      </c>
      <c r="D1019" s="3"/>
      <c r="E1019" s="3" t="s">
        <v>31</v>
      </c>
      <c r="F1019" s="3" t="s">
        <v>210</v>
      </c>
      <c r="G1019" s="3" t="s">
        <v>25</v>
      </c>
      <c r="H1019" s="3" t="s">
        <v>194</v>
      </c>
      <c r="I1019" s="3">
        <v>1</v>
      </c>
      <c r="J1019" s="3"/>
      <c r="K1019" s="3">
        <v>1120</v>
      </c>
      <c r="L1019" s="3">
        <v>240</v>
      </c>
      <c r="M1019" s="5">
        <v>54.835000000000001</v>
      </c>
      <c r="N1019" s="5">
        <v>0.05</v>
      </c>
      <c r="O1019" s="5">
        <v>27.744</v>
      </c>
      <c r="P1019" s="5">
        <v>1.2270000000000001</v>
      </c>
      <c r="Q1019" s="5">
        <v>6.0000000000000001E-3</v>
      </c>
      <c r="R1019" s="5">
        <v>0.13600000000000001</v>
      </c>
      <c r="S1019" s="5">
        <v>10.98</v>
      </c>
      <c r="T1019" s="5">
        <v>4.9850000000000003</v>
      </c>
      <c r="U1019" s="5">
        <v>0.157</v>
      </c>
      <c r="V1019" s="5">
        <v>0</v>
      </c>
      <c r="W1019" s="5">
        <v>1E-3</v>
      </c>
      <c r="X1019" s="5">
        <v>100.121</v>
      </c>
      <c r="Y1019" s="5">
        <v>0.54389882630173125</v>
      </c>
      <c r="Z1019" s="5"/>
    </row>
    <row r="1020" spans="1:26" x14ac:dyDescent="0.25">
      <c r="A1020" s="3"/>
      <c r="B1020" s="3" t="s">
        <v>30</v>
      </c>
      <c r="C1020" s="3" t="s">
        <v>26</v>
      </c>
      <c r="D1020" s="3"/>
      <c r="E1020" s="3" t="s">
        <v>31</v>
      </c>
      <c r="F1020" s="3" t="s">
        <v>210</v>
      </c>
      <c r="G1020" s="3" t="s">
        <v>25</v>
      </c>
      <c r="H1020" s="3" t="s">
        <v>35</v>
      </c>
      <c r="I1020" s="3">
        <v>1</v>
      </c>
      <c r="J1020" s="3"/>
      <c r="K1020" s="3">
        <v>1120</v>
      </c>
      <c r="L1020" s="3">
        <v>240</v>
      </c>
      <c r="M1020" s="5">
        <v>54.122</v>
      </c>
      <c r="N1020" s="5">
        <v>1.7000000000000001E-2</v>
      </c>
      <c r="O1020" s="5">
        <v>28.85</v>
      </c>
      <c r="P1020" s="5">
        <v>0.96099999999999997</v>
      </c>
      <c r="Q1020" s="5">
        <v>4.2999999999999997E-2</v>
      </c>
      <c r="R1020" s="5">
        <v>8.2000000000000003E-2</v>
      </c>
      <c r="S1020" s="5">
        <v>11.63</v>
      </c>
      <c r="T1020" s="5">
        <v>4.577</v>
      </c>
      <c r="U1020" s="5">
        <v>0.17199999999999999</v>
      </c>
      <c r="V1020" s="5">
        <v>5.0000000000000001E-3</v>
      </c>
      <c r="W1020" s="5">
        <v>0</v>
      </c>
      <c r="X1020" s="5">
        <v>100.45899999999999</v>
      </c>
      <c r="Y1020" s="5">
        <v>0.57811403227716551</v>
      </c>
      <c r="Z1020" s="5"/>
    </row>
    <row r="1021" spans="1:26" x14ac:dyDescent="0.25">
      <c r="A1021" s="3"/>
      <c r="B1021" s="3" t="s">
        <v>30</v>
      </c>
      <c r="C1021" s="3" t="s">
        <v>26</v>
      </c>
      <c r="D1021" s="3"/>
      <c r="E1021" s="3" t="s">
        <v>31</v>
      </c>
      <c r="F1021" s="3" t="s">
        <v>210</v>
      </c>
      <c r="G1021" s="3" t="s">
        <v>25</v>
      </c>
      <c r="H1021" s="3" t="s">
        <v>36</v>
      </c>
      <c r="I1021" s="3">
        <v>1</v>
      </c>
      <c r="J1021" s="3"/>
      <c r="K1021" s="3">
        <v>1120</v>
      </c>
      <c r="L1021" s="3">
        <v>240</v>
      </c>
      <c r="M1021" s="5">
        <v>54.655999999999999</v>
      </c>
      <c r="N1021" s="5">
        <v>7.0999999999999994E-2</v>
      </c>
      <c r="O1021" s="5">
        <v>28.617999999999999</v>
      </c>
      <c r="P1021" s="5">
        <v>1.008</v>
      </c>
      <c r="Q1021" s="5">
        <v>2.9000000000000001E-2</v>
      </c>
      <c r="R1021" s="5">
        <v>0.11799999999999999</v>
      </c>
      <c r="S1021" s="5">
        <v>11.321</v>
      </c>
      <c r="T1021" s="5">
        <v>4.7080000000000002</v>
      </c>
      <c r="U1021" s="5">
        <v>0.14499999999999999</v>
      </c>
      <c r="V1021" s="5">
        <v>0</v>
      </c>
      <c r="W1021" s="5">
        <v>6.0000000000000001E-3</v>
      </c>
      <c r="X1021" s="5">
        <v>100.67999999999998</v>
      </c>
      <c r="Y1021" s="5">
        <v>0.56568110013260631</v>
      </c>
      <c r="Z1021" s="5"/>
    </row>
    <row r="1022" spans="1:26" x14ac:dyDescent="0.25">
      <c r="A1022" s="3"/>
      <c r="B1022" s="3" t="s">
        <v>30</v>
      </c>
      <c r="C1022" s="3" t="s">
        <v>26</v>
      </c>
      <c r="D1022" s="3"/>
      <c r="E1022" s="3" t="s">
        <v>31</v>
      </c>
      <c r="F1022" s="3" t="s">
        <v>210</v>
      </c>
      <c r="G1022" s="3" t="s">
        <v>25</v>
      </c>
      <c r="H1022" s="3" t="s">
        <v>37</v>
      </c>
      <c r="I1022" s="3">
        <v>1</v>
      </c>
      <c r="J1022" s="3"/>
      <c r="K1022" s="3">
        <v>1120</v>
      </c>
      <c r="L1022" s="3">
        <v>240</v>
      </c>
      <c r="M1022" s="5">
        <v>53.901000000000003</v>
      </c>
      <c r="N1022" s="5">
        <v>1.9E-2</v>
      </c>
      <c r="O1022" s="5">
        <v>29.111000000000001</v>
      </c>
      <c r="P1022" s="5">
        <v>0.93</v>
      </c>
      <c r="Q1022" s="5">
        <v>0.02</v>
      </c>
      <c r="R1022" s="5">
        <v>0.13300000000000001</v>
      </c>
      <c r="S1022" s="5">
        <v>11.808999999999999</v>
      </c>
      <c r="T1022" s="5">
        <v>4.3719999999999999</v>
      </c>
      <c r="U1022" s="5">
        <v>0.14099999999999999</v>
      </c>
      <c r="V1022" s="5">
        <v>0</v>
      </c>
      <c r="W1022" s="5">
        <v>0</v>
      </c>
      <c r="X1022" s="5">
        <v>100.43600000000001</v>
      </c>
      <c r="Y1022" s="5">
        <v>0.59376711893812761</v>
      </c>
      <c r="Z1022" s="5"/>
    </row>
    <row r="1023" spans="1:26" x14ac:dyDescent="0.25">
      <c r="A1023" s="3"/>
      <c r="B1023" s="3" t="s">
        <v>30</v>
      </c>
      <c r="C1023" s="3" t="s">
        <v>26</v>
      </c>
      <c r="D1023" s="3"/>
      <c r="E1023" s="3" t="s">
        <v>31</v>
      </c>
      <c r="F1023" s="3" t="s">
        <v>210</v>
      </c>
      <c r="G1023" s="3" t="s">
        <v>25</v>
      </c>
      <c r="H1023" s="3" t="s">
        <v>38</v>
      </c>
      <c r="I1023" s="3">
        <v>1</v>
      </c>
      <c r="J1023" s="3"/>
      <c r="K1023" s="3">
        <v>1120</v>
      </c>
      <c r="L1023" s="3">
        <v>240</v>
      </c>
      <c r="M1023" s="5">
        <v>54.817999999999998</v>
      </c>
      <c r="N1023" s="5">
        <v>1.4999999999999999E-2</v>
      </c>
      <c r="O1023" s="5">
        <v>28.667999999999999</v>
      </c>
      <c r="P1023" s="5">
        <v>1.014</v>
      </c>
      <c r="Q1023" s="5">
        <v>0</v>
      </c>
      <c r="R1023" s="5">
        <v>0.14799999999999999</v>
      </c>
      <c r="S1023" s="5">
        <v>11.427</v>
      </c>
      <c r="T1023" s="5">
        <v>4.4630000000000001</v>
      </c>
      <c r="U1023" s="5">
        <v>0.158</v>
      </c>
      <c r="V1023" s="5">
        <v>3.5000000000000003E-2</v>
      </c>
      <c r="W1023" s="5">
        <v>3.5000000000000003E-2</v>
      </c>
      <c r="X1023" s="5">
        <v>100.78099999999999</v>
      </c>
      <c r="Y1023" s="5">
        <v>0.58031058678009417</v>
      </c>
      <c r="Z1023" s="5"/>
    </row>
    <row r="1024" spans="1:26" x14ac:dyDescent="0.25">
      <c r="A1024" s="3"/>
      <c r="B1024" s="3" t="s">
        <v>30</v>
      </c>
      <c r="C1024" s="3" t="s">
        <v>26</v>
      </c>
      <c r="D1024" s="3"/>
      <c r="E1024" s="3" t="s">
        <v>31</v>
      </c>
      <c r="F1024" s="3" t="s">
        <v>210</v>
      </c>
      <c r="G1024" s="3" t="s">
        <v>25</v>
      </c>
      <c r="H1024" s="3" t="s">
        <v>39</v>
      </c>
      <c r="I1024" s="3">
        <v>1</v>
      </c>
      <c r="J1024" s="3"/>
      <c r="K1024" s="3">
        <v>1120</v>
      </c>
      <c r="L1024" s="3">
        <v>240</v>
      </c>
      <c r="M1024" s="5">
        <v>53.942999999999998</v>
      </c>
      <c r="N1024" s="5">
        <v>6.0999999999999999E-2</v>
      </c>
      <c r="O1024" s="5">
        <v>29.439</v>
      </c>
      <c r="P1024" s="5">
        <v>0.85199999999999998</v>
      </c>
      <c r="Q1024" s="5">
        <v>0</v>
      </c>
      <c r="R1024" s="5">
        <v>9.9000000000000005E-2</v>
      </c>
      <c r="S1024" s="5">
        <v>11.981999999999999</v>
      </c>
      <c r="T1024" s="5">
        <v>4.3099999999999996</v>
      </c>
      <c r="U1024" s="5">
        <v>0.121</v>
      </c>
      <c r="V1024" s="5">
        <v>0</v>
      </c>
      <c r="W1024" s="5">
        <v>0</v>
      </c>
      <c r="X1024" s="5">
        <v>100.807</v>
      </c>
      <c r="Y1024" s="5">
        <v>0.60134714548614432</v>
      </c>
      <c r="Z1024" s="5"/>
    </row>
    <row r="1025" spans="1:26" x14ac:dyDescent="0.25">
      <c r="A1025" s="3"/>
      <c r="B1025" s="3" t="s">
        <v>30</v>
      </c>
      <c r="C1025" s="3" t="s">
        <v>26</v>
      </c>
      <c r="D1025" s="3"/>
      <c r="E1025" s="3" t="s">
        <v>31</v>
      </c>
      <c r="F1025" s="3" t="s">
        <v>210</v>
      </c>
      <c r="G1025" s="3" t="s">
        <v>25</v>
      </c>
      <c r="H1025" s="3" t="s">
        <v>40</v>
      </c>
      <c r="I1025" s="3">
        <v>1</v>
      </c>
      <c r="J1025" s="3"/>
      <c r="K1025" s="3">
        <v>1120</v>
      </c>
      <c r="L1025" s="3">
        <v>240</v>
      </c>
      <c r="M1025" s="5">
        <v>53.850999999999999</v>
      </c>
      <c r="N1025" s="5">
        <v>1.2999999999999999E-2</v>
      </c>
      <c r="O1025" s="5">
        <v>29.350999999999999</v>
      </c>
      <c r="P1025" s="5">
        <v>0.79800000000000004</v>
      </c>
      <c r="Q1025" s="5">
        <v>0</v>
      </c>
      <c r="R1025" s="5">
        <v>0.109</v>
      </c>
      <c r="S1025" s="5">
        <v>12.021000000000001</v>
      </c>
      <c r="T1025" s="5">
        <v>4.3959999999999999</v>
      </c>
      <c r="U1025" s="5">
        <v>0.16</v>
      </c>
      <c r="V1025" s="5">
        <v>0</v>
      </c>
      <c r="W1025" s="5">
        <v>2E-3</v>
      </c>
      <c r="X1025" s="5">
        <v>100.70099999999999</v>
      </c>
      <c r="Y1025" s="5">
        <v>0.59609287446449544</v>
      </c>
      <c r="Z1025" s="5"/>
    </row>
    <row r="1026" spans="1:26" x14ac:dyDescent="0.25">
      <c r="A1026" s="3"/>
      <c r="B1026" s="3" t="s">
        <v>30</v>
      </c>
      <c r="C1026" s="3" t="s">
        <v>26</v>
      </c>
      <c r="D1026" s="3"/>
      <c r="E1026" s="3" t="s">
        <v>31</v>
      </c>
      <c r="F1026" s="3" t="s">
        <v>210</v>
      </c>
      <c r="G1026" s="3" t="s">
        <v>25</v>
      </c>
      <c r="H1026" s="3" t="s">
        <v>41</v>
      </c>
      <c r="I1026" s="3">
        <v>1</v>
      </c>
      <c r="J1026" s="3"/>
      <c r="K1026" s="3">
        <v>1120</v>
      </c>
      <c r="L1026" s="3">
        <v>240</v>
      </c>
      <c r="M1026" s="5">
        <v>53.462000000000003</v>
      </c>
      <c r="N1026" s="5">
        <v>4.1000000000000002E-2</v>
      </c>
      <c r="O1026" s="5">
        <v>29.001999999999999</v>
      </c>
      <c r="P1026" s="5">
        <v>0.83299999999999996</v>
      </c>
      <c r="Q1026" s="5">
        <v>0</v>
      </c>
      <c r="R1026" s="5">
        <v>9.7000000000000003E-2</v>
      </c>
      <c r="S1026" s="5">
        <v>11.827</v>
      </c>
      <c r="T1026" s="5">
        <v>4.4630000000000001</v>
      </c>
      <c r="U1026" s="5">
        <v>0.13200000000000001</v>
      </c>
      <c r="V1026" s="5">
        <v>0.01</v>
      </c>
      <c r="W1026" s="5">
        <v>0</v>
      </c>
      <c r="X1026" s="5">
        <v>99.86699999999999</v>
      </c>
      <c r="Y1026" s="5">
        <v>0.58957471659464733</v>
      </c>
      <c r="Z1026" s="5"/>
    </row>
    <row r="1027" spans="1:26" x14ac:dyDescent="0.25">
      <c r="A1027" s="3"/>
      <c r="B1027" s="3" t="s">
        <v>30</v>
      </c>
      <c r="C1027" s="3" t="s">
        <v>26</v>
      </c>
      <c r="D1027" s="3"/>
      <c r="E1027" s="3" t="s">
        <v>31</v>
      </c>
      <c r="F1027" s="3" t="s">
        <v>210</v>
      </c>
      <c r="G1027" s="3" t="s">
        <v>25</v>
      </c>
      <c r="H1027" s="3" t="s">
        <v>42</v>
      </c>
      <c r="I1027" s="3">
        <v>1</v>
      </c>
      <c r="J1027" s="3"/>
      <c r="K1027" s="3">
        <v>1120</v>
      </c>
      <c r="L1027" s="3">
        <v>240</v>
      </c>
      <c r="M1027" s="5">
        <v>53.070999999999998</v>
      </c>
      <c r="N1027" s="5">
        <v>5.1999999999999998E-2</v>
      </c>
      <c r="O1027" s="5">
        <v>28.984999999999999</v>
      </c>
      <c r="P1027" s="5">
        <v>0.88800000000000001</v>
      </c>
      <c r="Q1027" s="5">
        <v>4.2999999999999997E-2</v>
      </c>
      <c r="R1027" s="5">
        <v>0.124</v>
      </c>
      <c r="S1027" s="5">
        <v>12.048</v>
      </c>
      <c r="T1027" s="5">
        <v>4.4109999999999996</v>
      </c>
      <c r="U1027" s="5">
        <v>0.14099999999999999</v>
      </c>
      <c r="V1027" s="5">
        <v>1.4999999999999999E-2</v>
      </c>
      <c r="W1027" s="5">
        <v>1E-3</v>
      </c>
      <c r="X1027" s="5">
        <v>99.779000000000025</v>
      </c>
      <c r="Y1027" s="5">
        <v>0.59649938526130675</v>
      </c>
      <c r="Z1027" s="5"/>
    </row>
    <row r="1028" spans="1:26" x14ac:dyDescent="0.25">
      <c r="A1028" s="3"/>
      <c r="B1028" s="3" t="s">
        <v>30</v>
      </c>
      <c r="C1028" s="3" t="s">
        <v>26</v>
      </c>
      <c r="D1028" s="3"/>
      <c r="E1028" s="3" t="s">
        <v>31</v>
      </c>
      <c r="F1028" s="3" t="s">
        <v>210</v>
      </c>
      <c r="G1028" s="3" t="s">
        <v>25</v>
      </c>
      <c r="H1028" s="3" t="s">
        <v>43</v>
      </c>
      <c r="I1028" s="3">
        <v>1</v>
      </c>
      <c r="J1028" s="3"/>
      <c r="K1028" s="3">
        <v>1120</v>
      </c>
      <c r="L1028" s="3">
        <v>240</v>
      </c>
      <c r="M1028" s="5">
        <v>54.19</v>
      </c>
      <c r="N1028" s="5">
        <v>4.2999999999999997E-2</v>
      </c>
      <c r="O1028" s="5">
        <v>28.625</v>
      </c>
      <c r="P1028" s="5">
        <v>1.1379999999999999</v>
      </c>
      <c r="Q1028" s="5">
        <v>0.05</v>
      </c>
      <c r="R1028" s="5">
        <v>0.13800000000000001</v>
      </c>
      <c r="S1028" s="5">
        <v>11.589</v>
      </c>
      <c r="T1028" s="5">
        <v>4.4859999999999998</v>
      </c>
      <c r="U1028" s="5">
        <v>0.17399999999999999</v>
      </c>
      <c r="V1028" s="5">
        <v>3.5000000000000003E-2</v>
      </c>
      <c r="W1028" s="5">
        <v>3.0000000000000001E-3</v>
      </c>
      <c r="X1028" s="5">
        <v>100.47100000000002</v>
      </c>
      <c r="Y1028" s="5">
        <v>0.58195677951279878</v>
      </c>
      <c r="Z1028" s="5"/>
    </row>
    <row r="1029" spans="1:26" x14ac:dyDescent="0.25">
      <c r="A1029" s="3"/>
      <c r="B1029" s="3" t="s">
        <v>30</v>
      </c>
      <c r="C1029" s="3" t="s">
        <v>26</v>
      </c>
      <c r="D1029" s="3"/>
      <c r="E1029" s="3" t="s">
        <v>31</v>
      </c>
      <c r="F1029" s="3" t="s">
        <v>210</v>
      </c>
      <c r="G1029" s="3" t="s">
        <v>25</v>
      </c>
      <c r="H1029" s="3" t="s">
        <v>44</v>
      </c>
      <c r="I1029" s="3">
        <v>1</v>
      </c>
      <c r="J1029" s="3"/>
      <c r="K1029" s="3">
        <v>1120</v>
      </c>
      <c r="L1029" s="3">
        <v>240</v>
      </c>
      <c r="M1029" s="5">
        <v>54.08</v>
      </c>
      <c r="N1029" s="5">
        <v>8.1000000000000003E-2</v>
      </c>
      <c r="O1029" s="5">
        <v>28.606999999999999</v>
      </c>
      <c r="P1029" s="5">
        <v>1.0920000000000001</v>
      </c>
      <c r="Q1029" s="5">
        <v>1.2E-2</v>
      </c>
      <c r="R1029" s="5">
        <v>0.14099999999999999</v>
      </c>
      <c r="S1029" s="5">
        <v>11.666</v>
      </c>
      <c r="T1029" s="5">
        <v>4.6230000000000002</v>
      </c>
      <c r="U1029" s="5">
        <v>0.16900000000000001</v>
      </c>
      <c r="V1029" s="5">
        <v>1.4999999999999999E-2</v>
      </c>
      <c r="W1029" s="5">
        <v>0</v>
      </c>
      <c r="X1029" s="5">
        <v>100.486</v>
      </c>
      <c r="Y1029" s="5">
        <v>0.57658833651937724</v>
      </c>
      <c r="Z1029" s="5"/>
    </row>
    <row r="1030" spans="1:26" x14ac:dyDescent="0.25">
      <c r="A1030" s="3"/>
      <c r="B1030" s="3" t="s">
        <v>30</v>
      </c>
      <c r="C1030" s="3" t="s">
        <v>26</v>
      </c>
      <c r="D1030" s="3"/>
      <c r="E1030" s="3" t="s">
        <v>31</v>
      </c>
      <c r="F1030" s="3" t="s">
        <v>210</v>
      </c>
      <c r="G1030" s="3" t="s">
        <v>25</v>
      </c>
      <c r="H1030" s="3" t="s">
        <v>74</v>
      </c>
      <c r="I1030" s="3">
        <v>1</v>
      </c>
      <c r="J1030" s="3"/>
      <c r="K1030" s="3">
        <v>1120</v>
      </c>
      <c r="L1030" s="3">
        <v>240</v>
      </c>
      <c r="M1030" s="5">
        <v>53.701000000000001</v>
      </c>
      <c r="N1030" s="5">
        <v>3.1E-2</v>
      </c>
      <c r="O1030" s="5">
        <v>28.965</v>
      </c>
      <c r="P1030" s="5">
        <v>1.0920000000000001</v>
      </c>
      <c r="Q1030" s="5">
        <v>0</v>
      </c>
      <c r="R1030" s="5">
        <v>0.104</v>
      </c>
      <c r="S1030" s="5">
        <v>11.9</v>
      </c>
      <c r="T1030" s="5">
        <v>4.5919999999999996</v>
      </c>
      <c r="U1030" s="5">
        <v>0.14299999999999999</v>
      </c>
      <c r="V1030" s="5">
        <v>5.0000000000000001E-3</v>
      </c>
      <c r="W1030" s="5">
        <v>0</v>
      </c>
      <c r="X1030" s="5">
        <v>100.533</v>
      </c>
      <c r="Y1030" s="5">
        <v>0.58391287601959141</v>
      </c>
      <c r="Z1030" s="5"/>
    </row>
    <row r="1031" spans="1:26" x14ac:dyDescent="0.25">
      <c r="A1031" s="3"/>
      <c r="B1031" s="3" t="s">
        <v>30</v>
      </c>
      <c r="C1031" s="3" t="s">
        <v>26</v>
      </c>
      <c r="D1031" s="3"/>
      <c r="E1031" s="3" t="s">
        <v>31</v>
      </c>
      <c r="F1031" s="3" t="s">
        <v>210</v>
      </c>
      <c r="G1031" s="3" t="s">
        <v>25</v>
      </c>
      <c r="H1031" s="3" t="s">
        <v>75</v>
      </c>
      <c r="I1031" s="3">
        <v>1</v>
      </c>
      <c r="J1031" s="3"/>
      <c r="K1031" s="3">
        <v>1120</v>
      </c>
      <c r="L1031" s="3">
        <v>240</v>
      </c>
      <c r="M1031" s="5">
        <v>53.654000000000003</v>
      </c>
      <c r="N1031" s="5">
        <v>5.8000000000000003E-2</v>
      </c>
      <c r="O1031" s="5">
        <v>28.963000000000001</v>
      </c>
      <c r="P1031" s="5">
        <v>0.98</v>
      </c>
      <c r="Q1031" s="5">
        <v>0</v>
      </c>
      <c r="R1031" s="5">
        <v>0.11799999999999999</v>
      </c>
      <c r="S1031" s="5">
        <v>12.009</v>
      </c>
      <c r="T1031" s="5">
        <v>4.5880000000000001</v>
      </c>
      <c r="U1031" s="5">
        <v>0.13300000000000001</v>
      </c>
      <c r="V1031" s="5">
        <v>5.0000000000000001E-3</v>
      </c>
      <c r="W1031" s="5">
        <v>7.0000000000000001E-3</v>
      </c>
      <c r="X1031" s="5">
        <v>100.515</v>
      </c>
      <c r="Y1031" s="5">
        <v>0.58667464845941197</v>
      </c>
      <c r="Z1031" s="5"/>
    </row>
    <row r="1032" spans="1:26" x14ac:dyDescent="0.25">
      <c r="A1032" s="3"/>
      <c r="B1032" s="3"/>
      <c r="C1032" s="3"/>
      <c r="D1032" s="3"/>
      <c r="E1032" s="3"/>
      <c r="F1032" s="16" t="s">
        <v>27</v>
      </c>
      <c r="G1032" s="16"/>
      <c r="H1032" s="16" t="s">
        <v>26</v>
      </c>
      <c r="I1032" s="16"/>
      <c r="J1032" s="16"/>
      <c r="K1032" s="16"/>
      <c r="L1032" s="16"/>
      <c r="M1032" s="6">
        <v>54.022499999999994</v>
      </c>
      <c r="N1032" s="6">
        <v>4.2428571428571427E-2</v>
      </c>
      <c r="O1032" s="6">
        <v>28.844642857142862</v>
      </c>
      <c r="P1032" s="6">
        <v>0.97499999999999998</v>
      </c>
      <c r="Q1032" s="6">
        <v>1.8499999999999999E-2</v>
      </c>
      <c r="R1032" s="6">
        <v>0.11907142857142856</v>
      </c>
      <c r="S1032" s="6">
        <v>11.706857142857144</v>
      </c>
      <c r="T1032" s="6">
        <v>4.5357857142857139</v>
      </c>
      <c r="U1032" s="6">
        <v>0.14949999999999999</v>
      </c>
      <c r="V1032" s="6">
        <v>8.9285714285714281E-3</v>
      </c>
      <c r="W1032" s="6">
        <v>8.7142857142857161E-3</v>
      </c>
      <c r="X1032" s="6"/>
      <c r="Y1032" s="6">
        <v>0.58265700061638381</v>
      </c>
      <c r="Z1032" s="5"/>
    </row>
    <row r="1033" spans="1:26" x14ac:dyDescent="0.25">
      <c r="A1033" s="3"/>
      <c r="B1033" s="3"/>
      <c r="C1033" s="3"/>
      <c r="D1033" s="3"/>
      <c r="E1033" s="3"/>
      <c r="F1033" s="25" t="s">
        <v>28</v>
      </c>
      <c r="G1033" s="25"/>
      <c r="H1033" s="25" t="s">
        <v>26</v>
      </c>
      <c r="I1033" s="25"/>
      <c r="J1033" s="25"/>
      <c r="K1033" s="25"/>
      <c r="L1033" s="25"/>
      <c r="M1033" s="7">
        <v>0.49959949344064919</v>
      </c>
      <c r="N1033" s="7">
        <v>2.1460927952244482E-2</v>
      </c>
      <c r="O1033" s="7">
        <v>0.4071506255283564</v>
      </c>
      <c r="P1033" s="7">
        <v>0.12876394622002668</v>
      </c>
      <c r="Q1033" s="7">
        <v>2.1418001055905505E-2</v>
      </c>
      <c r="R1033" s="7">
        <v>1.9169143015691781E-2</v>
      </c>
      <c r="S1033" s="7">
        <v>0.30654623371784134</v>
      </c>
      <c r="T1033" s="7">
        <v>0.16932225923524505</v>
      </c>
      <c r="U1033" s="7">
        <v>1.6003605363023154E-2</v>
      </c>
      <c r="V1033" s="7">
        <v>1.2275455722164175E-2</v>
      </c>
      <c r="W1033" s="7">
        <v>1.9116760956044553E-2</v>
      </c>
      <c r="X1033" s="7"/>
      <c r="Y1033" s="7">
        <v>1.4582179817572588E-2</v>
      </c>
      <c r="Z1033" s="5"/>
    </row>
    <row r="1034" spans="1:26" x14ac:dyDescent="0.25">
      <c r="A1034" s="3"/>
      <c r="B1034" s="3" t="s">
        <v>30</v>
      </c>
      <c r="C1034" s="3" t="s">
        <v>26</v>
      </c>
      <c r="D1034" s="3"/>
      <c r="E1034" s="3" t="s">
        <v>31</v>
      </c>
      <c r="F1034" s="3" t="s">
        <v>211</v>
      </c>
      <c r="G1034" s="3" t="s">
        <v>25</v>
      </c>
      <c r="H1034" s="3" t="s">
        <v>32</v>
      </c>
      <c r="I1034" s="3">
        <v>9</v>
      </c>
      <c r="J1034" s="3"/>
      <c r="K1034" s="3">
        <v>1165</v>
      </c>
      <c r="L1034" s="3">
        <v>5</v>
      </c>
      <c r="M1034" s="5">
        <v>52.417999999999999</v>
      </c>
      <c r="N1034" s="5">
        <v>6.5000000000000002E-2</v>
      </c>
      <c r="O1034" s="5">
        <v>28.184999999999999</v>
      </c>
      <c r="P1034" s="5">
        <v>0.82699999999999996</v>
      </c>
      <c r="Q1034" s="5">
        <v>8.9999999999999993E-3</v>
      </c>
      <c r="R1034" s="5">
        <v>0.105</v>
      </c>
      <c r="S1034" s="5">
        <v>11.941000000000001</v>
      </c>
      <c r="T1034" s="5">
        <v>4.4340000000000002</v>
      </c>
      <c r="U1034" s="5">
        <v>0.13900000000000001</v>
      </c>
      <c r="V1034" s="5">
        <v>0</v>
      </c>
      <c r="W1034" s="5">
        <v>0</v>
      </c>
      <c r="X1034" s="5">
        <v>98.12299999999999</v>
      </c>
      <c r="Y1034" s="5">
        <v>0.59319188164899983</v>
      </c>
      <c r="Z1034" s="5"/>
    </row>
    <row r="1035" spans="1:26" x14ac:dyDescent="0.25">
      <c r="A1035" s="3"/>
      <c r="B1035" s="3" t="s">
        <v>30</v>
      </c>
      <c r="C1035" s="3" t="s">
        <v>26</v>
      </c>
      <c r="D1035" s="3"/>
      <c r="E1035" s="3" t="s">
        <v>31</v>
      </c>
      <c r="F1035" s="3" t="s">
        <v>211</v>
      </c>
      <c r="G1035" s="3" t="s">
        <v>25</v>
      </c>
      <c r="H1035" s="3" t="s">
        <v>34</v>
      </c>
      <c r="I1035" s="3">
        <v>9</v>
      </c>
      <c r="J1035" s="3"/>
      <c r="K1035" s="3">
        <v>1165</v>
      </c>
      <c r="L1035" s="3">
        <v>5</v>
      </c>
      <c r="M1035" s="5">
        <v>52.354999999999997</v>
      </c>
      <c r="N1035" s="5">
        <v>6.2E-2</v>
      </c>
      <c r="O1035" s="5">
        <v>28.17</v>
      </c>
      <c r="P1035" s="5">
        <v>0.91600000000000004</v>
      </c>
      <c r="Q1035" s="5">
        <v>0.02</v>
      </c>
      <c r="R1035" s="5">
        <v>0.13300000000000001</v>
      </c>
      <c r="S1035" s="5">
        <v>12.124000000000001</v>
      </c>
      <c r="T1035" s="5">
        <v>4.4720000000000004</v>
      </c>
      <c r="U1035" s="5">
        <v>0.153</v>
      </c>
      <c r="V1035" s="5">
        <v>0</v>
      </c>
      <c r="W1035" s="5">
        <v>0</v>
      </c>
      <c r="X1035" s="5">
        <v>98.404999999999973</v>
      </c>
      <c r="Y1035" s="5">
        <v>0.59435706844880198</v>
      </c>
      <c r="Z1035" s="5"/>
    </row>
    <row r="1036" spans="1:26" x14ac:dyDescent="0.25">
      <c r="A1036" s="3"/>
      <c r="B1036" s="3" t="s">
        <v>30</v>
      </c>
      <c r="C1036" s="3" t="s">
        <v>26</v>
      </c>
      <c r="D1036" s="3"/>
      <c r="E1036" s="3" t="s">
        <v>31</v>
      </c>
      <c r="F1036" s="3" t="s">
        <v>211</v>
      </c>
      <c r="G1036" s="3" t="s">
        <v>25</v>
      </c>
      <c r="H1036" s="3" t="s">
        <v>35</v>
      </c>
      <c r="I1036" s="3">
        <v>9</v>
      </c>
      <c r="J1036" s="3"/>
      <c r="K1036" s="3">
        <v>1165</v>
      </c>
      <c r="L1036" s="3">
        <v>5</v>
      </c>
      <c r="M1036" s="5">
        <v>52.110999999999997</v>
      </c>
      <c r="N1036" s="5">
        <v>4.3999999999999997E-2</v>
      </c>
      <c r="O1036" s="5">
        <v>28.125</v>
      </c>
      <c r="P1036" s="5">
        <v>0.97899999999999998</v>
      </c>
      <c r="Q1036" s="5">
        <v>0</v>
      </c>
      <c r="R1036" s="5">
        <v>0.114</v>
      </c>
      <c r="S1036" s="5">
        <v>11.917999999999999</v>
      </c>
      <c r="T1036" s="5">
        <v>4.5529999999999999</v>
      </c>
      <c r="U1036" s="5">
        <v>0.158</v>
      </c>
      <c r="V1036" s="5">
        <v>2.5000000000000001E-2</v>
      </c>
      <c r="W1036" s="5">
        <v>0</v>
      </c>
      <c r="X1036" s="5">
        <v>98.027000000000001</v>
      </c>
      <c r="Y1036" s="5">
        <v>0.58579388950698452</v>
      </c>
      <c r="Z1036" s="5"/>
    </row>
    <row r="1037" spans="1:26" x14ac:dyDescent="0.25">
      <c r="A1037" s="3"/>
      <c r="B1037" s="3" t="s">
        <v>30</v>
      </c>
      <c r="C1037" s="3" t="s">
        <v>26</v>
      </c>
      <c r="D1037" s="3"/>
      <c r="E1037" s="3" t="s">
        <v>31</v>
      </c>
      <c r="F1037" s="3" t="s">
        <v>211</v>
      </c>
      <c r="G1037" s="3" t="s">
        <v>25</v>
      </c>
      <c r="H1037" s="3" t="s">
        <v>103</v>
      </c>
      <c r="I1037" s="3">
        <v>9</v>
      </c>
      <c r="J1037" s="3"/>
      <c r="K1037" s="3">
        <v>1165</v>
      </c>
      <c r="L1037" s="3">
        <v>5</v>
      </c>
      <c r="M1037" s="5">
        <v>44.457000000000001</v>
      </c>
      <c r="N1037" s="5">
        <v>8.9999999999999993E-3</v>
      </c>
      <c r="O1037" s="5">
        <v>33.436999999999998</v>
      </c>
      <c r="P1037" s="5">
        <v>0.86699999999999999</v>
      </c>
      <c r="Q1037" s="5">
        <v>0.02</v>
      </c>
      <c r="R1037" s="5">
        <v>6.8000000000000005E-2</v>
      </c>
      <c r="S1037" s="5">
        <v>17.91</v>
      </c>
      <c r="T1037" s="5">
        <v>1.508</v>
      </c>
      <c r="U1037" s="5">
        <v>3.3000000000000002E-2</v>
      </c>
      <c r="V1037" s="5">
        <v>1.4999999999999999E-2</v>
      </c>
      <c r="W1037" s="5">
        <v>1.4999999999999999E-2</v>
      </c>
      <c r="X1037" s="5">
        <v>98.338999999999984</v>
      </c>
      <c r="Y1037" s="5">
        <v>0.86613354297553857</v>
      </c>
      <c r="Z1037" s="5"/>
    </row>
    <row r="1038" spans="1:26" x14ac:dyDescent="0.25">
      <c r="A1038" s="3"/>
      <c r="B1038" s="3" t="s">
        <v>30</v>
      </c>
      <c r="C1038" s="3" t="s">
        <v>26</v>
      </c>
      <c r="D1038" s="3"/>
      <c r="E1038" s="3" t="s">
        <v>31</v>
      </c>
      <c r="F1038" s="3" t="s">
        <v>211</v>
      </c>
      <c r="G1038" s="3" t="s">
        <v>25</v>
      </c>
      <c r="H1038" s="3" t="s">
        <v>104</v>
      </c>
      <c r="I1038" s="3">
        <v>9</v>
      </c>
      <c r="J1038" s="3"/>
      <c r="K1038" s="3">
        <v>1165</v>
      </c>
      <c r="L1038" s="3">
        <v>5</v>
      </c>
      <c r="M1038" s="5">
        <v>51.319000000000003</v>
      </c>
      <c r="N1038" s="5">
        <v>6.9000000000000006E-2</v>
      </c>
      <c r="O1038" s="5">
        <v>28.526</v>
      </c>
      <c r="P1038" s="5">
        <v>0.85799999999999998</v>
      </c>
      <c r="Q1038" s="5">
        <v>0</v>
      </c>
      <c r="R1038" s="5">
        <v>0.125</v>
      </c>
      <c r="S1038" s="5">
        <v>12.670999999999999</v>
      </c>
      <c r="T1038" s="5">
        <v>4.3890000000000002</v>
      </c>
      <c r="U1038" s="5">
        <v>0.14399999999999999</v>
      </c>
      <c r="V1038" s="5">
        <v>0.02</v>
      </c>
      <c r="W1038" s="5">
        <v>0</v>
      </c>
      <c r="X1038" s="5">
        <v>98.121000000000009</v>
      </c>
      <c r="Y1038" s="5">
        <v>0.60963396380437151</v>
      </c>
      <c r="Z1038" s="5"/>
    </row>
    <row r="1039" spans="1:26" x14ac:dyDescent="0.25">
      <c r="A1039" s="3"/>
      <c r="B1039" s="3" t="s">
        <v>30</v>
      </c>
      <c r="C1039" s="3" t="s">
        <v>26</v>
      </c>
      <c r="D1039" s="3"/>
      <c r="E1039" s="3" t="s">
        <v>31</v>
      </c>
      <c r="F1039" s="3" t="s">
        <v>211</v>
      </c>
      <c r="G1039" s="3" t="s">
        <v>25</v>
      </c>
      <c r="H1039" s="3" t="s">
        <v>37</v>
      </c>
      <c r="I1039" s="3">
        <v>9</v>
      </c>
      <c r="J1039" s="3"/>
      <c r="K1039" s="3">
        <v>1165</v>
      </c>
      <c r="L1039" s="3">
        <v>5</v>
      </c>
      <c r="M1039" s="5">
        <v>52.204999999999998</v>
      </c>
      <c r="N1039" s="5">
        <v>5.1999999999999998E-2</v>
      </c>
      <c r="O1039" s="5">
        <v>28.209</v>
      </c>
      <c r="P1039" s="5">
        <v>0.97199999999999998</v>
      </c>
      <c r="Q1039" s="5">
        <v>0</v>
      </c>
      <c r="R1039" s="5">
        <v>0.111</v>
      </c>
      <c r="S1039" s="5">
        <v>11.888</v>
      </c>
      <c r="T1039" s="5">
        <v>4.4909999999999997</v>
      </c>
      <c r="U1039" s="5">
        <v>0.13900000000000001</v>
      </c>
      <c r="V1039" s="5">
        <v>0</v>
      </c>
      <c r="W1039" s="5">
        <v>0</v>
      </c>
      <c r="X1039" s="5">
        <v>98.066999999999993</v>
      </c>
      <c r="Y1039" s="5">
        <v>0.58909155670855473</v>
      </c>
      <c r="Z1039" s="5"/>
    </row>
    <row r="1040" spans="1:26" x14ac:dyDescent="0.25">
      <c r="A1040" s="3"/>
      <c r="B1040" s="3" t="s">
        <v>30</v>
      </c>
      <c r="C1040" s="3" t="s">
        <v>26</v>
      </c>
      <c r="D1040" s="3"/>
      <c r="E1040" s="3" t="s">
        <v>31</v>
      </c>
      <c r="F1040" s="3" t="s">
        <v>211</v>
      </c>
      <c r="G1040" s="3" t="s">
        <v>25</v>
      </c>
      <c r="H1040" s="3" t="s">
        <v>38</v>
      </c>
      <c r="I1040" s="3">
        <v>9</v>
      </c>
      <c r="J1040" s="3"/>
      <c r="K1040" s="3">
        <v>1165</v>
      </c>
      <c r="L1040" s="3">
        <v>5</v>
      </c>
      <c r="M1040" s="5">
        <v>52.201999999999998</v>
      </c>
      <c r="N1040" s="5">
        <v>6.6000000000000003E-2</v>
      </c>
      <c r="O1040" s="5">
        <v>28.018000000000001</v>
      </c>
      <c r="P1040" s="5">
        <v>1.0169999999999999</v>
      </c>
      <c r="Q1040" s="5">
        <v>0.02</v>
      </c>
      <c r="R1040" s="5">
        <v>0.127</v>
      </c>
      <c r="S1040" s="5">
        <v>11.816000000000001</v>
      </c>
      <c r="T1040" s="5">
        <v>4.569</v>
      </c>
      <c r="U1040" s="5">
        <v>0.14899999999999999</v>
      </c>
      <c r="V1040" s="5">
        <v>3.4000000000000002E-2</v>
      </c>
      <c r="W1040" s="5">
        <v>0</v>
      </c>
      <c r="X1040" s="5">
        <v>98.018000000000001</v>
      </c>
      <c r="Y1040" s="5">
        <v>0.58318141123527634</v>
      </c>
      <c r="Z1040" s="5"/>
    </row>
    <row r="1041" spans="1:26" x14ac:dyDescent="0.25">
      <c r="A1041" s="3"/>
      <c r="B1041" s="3" t="s">
        <v>30</v>
      </c>
      <c r="C1041" s="3" t="s">
        <v>26</v>
      </c>
      <c r="D1041" s="3"/>
      <c r="E1041" s="3" t="s">
        <v>31</v>
      </c>
      <c r="F1041" s="3" t="s">
        <v>211</v>
      </c>
      <c r="G1041" s="3" t="s">
        <v>25</v>
      </c>
      <c r="H1041" s="3" t="s">
        <v>39</v>
      </c>
      <c r="I1041" s="3">
        <v>9</v>
      </c>
      <c r="J1041" s="3"/>
      <c r="K1041" s="3">
        <v>1165</v>
      </c>
      <c r="L1041" s="3">
        <v>5</v>
      </c>
      <c r="M1041" s="5">
        <v>51.741999999999997</v>
      </c>
      <c r="N1041" s="5">
        <v>5.1999999999999998E-2</v>
      </c>
      <c r="O1041" s="5">
        <v>27.885000000000002</v>
      </c>
      <c r="P1041" s="5">
        <v>0.95299999999999996</v>
      </c>
      <c r="Q1041" s="5">
        <v>3.2000000000000001E-2</v>
      </c>
      <c r="R1041" s="5">
        <v>0.10299999999999999</v>
      </c>
      <c r="S1041" s="5">
        <v>11.811999999999999</v>
      </c>
      <c r="T1041" s="5">
        <v>4.577</v>
      </c>
      <c r="U1041" s="5">
        <v>0.13800000000000001</v>
      </c>
      <c r="V1041" s="5">
        <v>4.9000000000000002E-2</v>
      </c>
      <c r="W1041" s="5">
        <v>0</v>
      </c>
      <c r="X1041" s="5">
        <v>97.343000000000004</v>
      </c>
      <c r="Y1041" s="5">
        <v>0.58305940855172855</v>
      </c>
      <c r="Z1041" s="5"/>
    </row>
    <row r="1042" spans="1:26" x14ac:dyDescent="0.25">
      <c r="A1042" s="3"/>
      <c r="B1042" s="3" t="s">
        <v>30</v>
      </c>
      <c r="C1042" s="3" t="s">
        <v>26</v>
      </c>
      <c r="D1042" s="3"/>
      <c r="E1042" s="3" t="s">
        <v>31</v>
      </c>
      <c r="F1042" s="3" t="s">
        <v>211</v>
      </c>
      <c r="G1042" s="3" t="s">
        <v>25</v>
      </c>
      <c r="H1042" s="3" t="s">
        <v>40</v>
      </c>
      <c r="I1042" s="3">
        <v>9</v>
      </c>
      <c r="J1042" s="3"/>
      <c r="K1042" s="3">
        <v>1165</v>
      </c>
      <c r="L1042" s="3">
        <v>5</v>
      </c>
      <c r="M1042" s="5">
        <v>50.271999999999998</v>
      </c>
      <c r="N1042" s="5">
        <v>1.7999999999999999E-2</v>
      </c>
      <c r="O1042" s="5">
        <v>29.015999999999998</v>
      </c>
      <c r="P1042" s="5">
        <v>0.82499999999999996</v>
      </c>
      <c r="Q1042" s="5">
        <v>8.9999999999999993E-3</v>
      </c>
      <c r="R1042" s="5">
        <v>0.1</v>
      </c>
      <c r="S1042" s="5">
        <v>13.343</v>
      </c>
      <c r="T1042" s="5">
        <v>4.0739999999999998</v>
      </c>
      <c r="U1042" s="5">
        <v>7.0999999999999994E-2</v>
      </c>
      <c r="V1042" s="5">
        <v>5.0000000000000001E-3</v>
      </c>
      <c r="W1042" s="5">
        <v>1.7999999999999999E-2</v>
      </c>
      <c r="X1042" s="5">
        <v>97.750999999999991</v>
      </c>
      <c r="Y1042" s="5">
        <v>0.64150042509127791</v>
      </c>
      <c r="Z1042" s="5"/>
    </row>
    <row r="1043" spans="1:26" x14ac:dyDescent="0.25">
      <c r="A1043" s="3"/>
      <c r="B1043" s="3" t="s">
        <v>30</v>
      </c>
      <c r="C1043" s="3" t="s">
        <v>26</v>
      </c>
      <c r="D1043" s="3"/>
      <c r="E1043" s="3" t="s">
        <v>31</v>
      </c>
      <c r="F1043" s="3" t="s">
        <v>211</v>
      </c>
      <c r="G1043" s="3" t="s">
        <v>25</v>
      </c>
      <c r="H1043" s="3" t="s">
        <v>41</v>
      </c>
      <c r="I1043" s="3">
        <v>9</v>
      </c>
      <c r="J1043" s="3"/>
      <c r="K1043" s="3">
        <v>1165</v>
      </c>
      <c r="L1043" s="3">
        <v>5</v>
      </c>
      <c r="M1043" s="5">
        <v>52.177999999999997</v>
      </c>
      <c r="N1043" s="5">
        <v>7.5999999999999998E-2</v>
      </c>
      <c r="O1043" s="5">
        <v>27.754000000000001</v>
      </c>
      <c r="P1043" s="5">
        <v>0.86499999999999999</v>
      </c>
      <c r="Q1043" s="5">
        <v>1.7000000000000001E-2</v>
      </c>
      <c r="R1043" s="5">
        <v>0.128</v>
      </c>
      <c r="S1043" s="5">
        <v>11.613</v>
      </c>
      <c r="T1043" s="5">
        <v>4.742</v>
      </c>
      <c r="U1043" s="5">
        <v>0.152</v>
      </c>
      <c r="V1043" s="5">
        <v>0</v>
      </c>
      <c r="W1043" s="5">
        <v>4.1000000000000002E-2</v>
      </c>
      <c r="X1043" s="5">
        <v>97.565999999999988</v>
      </c>
      <c r="Y1043" s="5">
        <v>0.56996592474255747</v>
      </c>
      <c r="Z1043" s="5"/>
    </row>
    <row r="1044" spans="1:26" x14ac:dyDescent="0.25">
      <c r="A1044" s="3"/>
      <c r="B1044" s="3"/>
      <c r="C1044" s="3"/>
      <c r="D1044" s="3"/>
      <c r="E1044" s="3"/>
      <c r="F1044" s="16" t="s">
        <v>27</v>
      </c>
      <c r="G1044" s="16"/>
      <c r="H1044" s="16" t="s">
        <v>26</v>
      </c>
      <c r="I1044" s="16"/>
      <c r="J1044" s="16"/>
      <c r="K1044" s="16"/>
      <c r="L1044" s="16"/>
      <c r="M1044" s="6">
        <v>51.866888888888887</v>
      </c>
      <c r="N1044" s="6">
        <v>5.6000000000000001E-2</v>
      </c>
      <c r="O1044" s="6">
        <v>28.209777777777774</v>
      </c>
      <c r="P1044" s="6">
        <v>0.91244444444444439</v>
      </c>
      <c r="Q1044" s="6">
        <v>1.1888888888888888E-2</v>
      </c>
      <c r="R1044" s="6">
        <v>0.1162222222222222</v>
      </c>
      <c r="S1044" s="6">
        <v>12.125111111111112</v>
      </c>
      <c r="T1044" s="6">
        <v>4.4778888888888879</v>
      </c>
      <c r="U1044" s="6">
        <v>0.1381111111111111</v>
      </c>
      <c r="V1044" s="6">
        <v>1.4777777777777779E-2</v>
      </c>
      <c r="W1044" s="6">
        <v>6.5555555555555549E-3</v>
      </c>
      <c r="X1044" s="6"/>
      <c r="Y1044" s="6">
        <v>0.59441950330428361</v>
      </c>
      <c r="Z1044" s="5"/>
    </row>
    <row r="1045" spans="1:26" x14ac:dyDescent="0.25">
      <c r="A1045" s="3"/>
      <c r="B1045" s="3"/>
      <c r="C1045" s="3"/>
      <c r="D1045" s="3"/>
      <c r="E1045" s="3"/>
      <c r="F1045" s="25" t="s">
        <v>28</v>
      </c>
      <c r="G1045" s="25"/>
      <c r="H1045" s="25" t="s">
        <v>26</v>
      </c>
      <c r="I1045" s="25"/>
      <c r="J1045" s="25"/>
      <c r="K1045" s="25"/>
      <c r="L1045" s="25"/>
      <c r="M1045" s="7">
        <v>0.68778856570250591</v>
      </c>
      <c r="N1045" s="7">
        <v>1.7342145196024606E-2</v>
      </c>
      <c r="O1045" s="7">
        <v>0.37238547829425861</v>
      </c>
      <c r="P1045" s="7">
        <v>7.1351438512322771E-2</v>
      </c>
      <c r="Q1045" s="7">
        <v>1.119647762071229E-2</v>
      </c>
      <c r="R1045" s="7">
        <v>1.2296115014281727E-2</v>
      </c>
      <c r="S1045" s="7">
        <v>0.5443010298640919</v>
      </c>
      <c r="T1045" s="7">
        <v>0.18257905441509745</v>
      </c>
      <c r="U1045" s="7">
        <v>2.6145957835028995E-2</v>
      </c>
      <c r="V1045" s="7">
        <v>1.8171253243638549E-2</v>
      </c>
      <c r="W1045" s="7">
        <v>1.4222439234455453E-2</v>
      </c>
      <c r="X1045" s="7"/>
      <c r="Y1045" s="7">
        <v>2.0632850495573896E-2</v>
      </c>
      <c r="Z1045" s="5"/>
    </row>
    <row r="1046" spans="1:26" x14ac:dyDescent="0.25">
      <c r="A1046" s="3"/>
      <c r="B1046" s="3" t="s">
        <v>30</v>
      </c>
      <c r="C1046" s="3" t="s">
        <v>26</v>
      </c>
      <c r="D1046" s="3"/>
      <c r="E1046" s="3" t="s">
        <v>31</v>
      </c>
      <c r="F1046" s="3" t="s">
        <v>212</v>
      </c>
      <c r="G1046" s="3" t="s">
        <v>25</v>
      </c>
      <c r="H1046" s="3" t="s">
        <v>109</v>
      </c>
      <c r="I1046" s="3">
        <v>9</v>
      </c>
      <c r="J1046" s="3"/>
      <c r="K1046" s="3">
        <v>1165</v>
      </c>
      <c r="L1046" s="3">
        <v>24</v>
      </c>
      <c r="M1046" s="5">
        <v>47.384</v>
      </c>
      <c r="N1046" s="5">
        <v>0.04</v>
      </c>
      <c r="O1046" s="5">
        <v>31.872</v>
      </c>
      <c r="P1046" s="5">
        <v>0.93300000000000005</v>
      </c>
      <c r="Q1046" s="5">
        <v>5.0000000000000001E-3</v>
      </c>
      <c r="R1046" s="5">
        <v>9.1999999999999998E-2</v>
      </c>
      <c r="S1046" s="5">
        <v>15.755000000000001</v>
      </c>
      <c r="T1046" s="5">
        <v>2.5979999999999999</v>
      </c>
      <c r="U1046" s="5">
        <v>7.1999999999999995E-2</v>
      </c>
      <c r="V1046" s="5">
        <v>0</v>
      </c>
      <c r="W1046" s="5">
        <v>5.0999999999999997E-2</v>
      </c>
      <c r="X1046" s="5">
        <v>98.801999999999992</v>
      </c>
      <c r="Y1046" s="5">
        <v>0.76696680752301827</v>
      </c>
      <c r="Z1046" s="5"/>
    </row>
    <row r="1047" spans="1:26" x14ac:dyDescent="0.25">
      <c r="A1047" s="3"/>
      <c r="B1047" s="3" t="s">
        <v>30</v>
      </c>
      <c r="C1047" s="3" t="s">
        <v>26</v>
      </c>
      <c r="D1047" s="3"/>
      <c r="E1047" s="3" t="s">
        <v>31</v>
      </c>
      <c r="F1047" s="3" t="s">
        <v>212</v>
      </c>
      <c r="G1047" s="3" t="s">
        <v>25</v>
      </c>
      <c r="H1047" s="3" t="s">
        <v>60</v>
      </c>
      <c r="I1047" s="3">
        <v>9</v>
      </c>
      <c r="J1047" s="3"/>
      <c r="K1047" s="3">
        <v>1165</v>
      </c>
      <c r="L1047" s="3">
        <v>24</v>
      </c>
      <c r="M1047" s="5">
        <v>52.427</v>
      </c>
      <c r="N1047" s="5">
        <v>0.05</v>
      </c>
      <c r="O1047" s="5">
        <v>28.341000000000001</v>
      </c>
      <c r="P1047" s="5">
        <v>0.82899999999999996</v>
      </c>
      <c r="Q1047" s="5">
        <v>0</v>
      </c>
      <c r="R1047" s="5">
        <v>0.14399999999999999</v>
      </c>
      <c r="S1047" s="5">
        <v>11.957000000000001</v>
      </c>
      <c r="T1047" s="5">
        <v>4.5650000000000004</v>
      </c>
      <c r="U1047" s="5">
        <v>0.14099999999999999</v>
      </c>
      <c r="V1047" s="5">
        <v>0</v>
      </c>
      <c r="W1047" s="5">
        <v>0</v>
      </c>
      <c r="X1047" s="5">
        <v>98.453999999999994</v>
      </c>
      <c r="Y1047" s="5">
        <v>0.58654397459802909</v>
      </c>
      <c r="Z1047" s="5"/>
    </row>
    <row r="1048" spans="1:26" x14ac:dyDescent="0.25">
      <c r="A1048" s="3"/>
      <c r="B1048" s="3" t="s">
        <v>30</v>
      </c>
      <c r="C1048" s="3" t="s">
        <v>26</v>
      </c>
      <c r="D1048" s="3"/>
      <c r="E1048" s="3" t="s">
        <v>31</v>
      </c>
      <c r="F1048" s="3" t="s">
        <v>212</v>
      </c>
      <c r="G1048" s="3" t="s">
        <v>25</v>
      </c>
      <c r="H1048" s="3" t="s">
        <v>63</v>
      </c>
      <c r="I1048" s="3">
        <v>9</v>
      </c>
      <c r="J1048" s="3"/>
      <c r="K1048" s="3">
        <v>1165</v>
      </c>
      <c r="L1048" s="3">
        <v>24</v>
      </c>
      <c r="M1048" s="5">
        <v>52.283000000000001</v>
      </c>
      <c r="N1048" s="5">
        <v>7.6999999999999999E-2</v>
      </c>
      <c r="O1048" s="5">
        <v>28.437000000000001</v>
      </c>
      <c r="P1048" s="5">
        <v>0.90900000000000003</v>
      </c>
      <c r="Q1048" s="5">
        <v>1.7000000000000001E-2</v>
      </c>
      <c r="R1048" s="5">
        <v>0.13400000000000001</v>
      </c>
      <c r="S1048" s="5">
        <v>12.154</v>
      </c>
      <c r="T1048" s="5">
        <v>4.633</v>
      </c>
      <c r="U1048" s="5">
        <v>0.13800000000000001</v>
      </c>
      <c r="V1048" s="5">
        <v>3.4000000000000002E-2</v>
      </c>
      <c r="W1048" s="5">
        <v>1.6E-2</v>
      </c>
      <c r="X1048" s="5">
        <v>98.832000000000008</v>
      </c>
      <c r="Y1048" s="5">
        <v>0.58709328259392535</v>
      </c>
      <c r="Z1048" s="5"/>
    </row>
    <row r="1049" spans="1:26" x14ac:dyDescent="0.25">
      <c r="A1049" s="3"/>
      <c r="B1049" s="3" t="s">
        <v>30</v>
      </c>
      <c r="C1049" s="3" t="s">
        <v>26</v>
      </c>
      <c r="D1049" s="3"/>
      <c r="E1049" s="3" t="s">
        <v>31</v>
      </c>
      <c r="F1049" s="3" t="s">
        <v>212</v>
      </c>
      <c r="G1049" s="3" t="s">
        <v>25</v>
      </c>
      <c r="H1049" s="3" t="s">
        <v>195</v>
      </c>
      <c r="I1049" s="3">
        <v>9</v>
      </c>
      <c r="J1049" s="3"/>
      <c r="K1049" s="3">
        <v>1165</v>
      </c>
      <c r="L1049" s="3">
        <v>24</v>
      </c>
      <c r="M1049" s="5">
        <v>45.843000000000004</v>
      </c>
      <c r="N1049" s="5">
        <v>0</v>
      </c>
      <c r="O1049" s="5">
        <v>33.234000000000002</v>
      </c>
      <c r="P1049" s="5">
        <v>0.83299999999999996</v>
      </c>
      <c r="Q1049" s="5">
        <v>3.4000000000000002E-2</v>
      </c>
      <c r="R1049" s="5">
        <v>7.5999999999999998E-2</v>
      </c>
      <c r="S1049" s="5">
        <v>17.254999999999999</v>
      </c>
      <c r="T1049" s="5">
        <v>1.9279999999999999</v>
      </c>
      <c r="U1049" s="5">
        <v>4.1000000000000002E-2</v>
      </c>
      <c r="V1049" s="5">
        <v>1.4999999999999999E-2</v>
      </c>
      <c r="W1049" s="5">
        <v>0</v>
      </c>
      <c r="X1049" s="5">
        <v>99.258999999999986</v>
      </c>
      <c r="Y1049" s="5">
        <v>0.82986078859985357</v>
      </c>
      <c r="Z1049" s="5"/>
    </row>
    <row r="1050" spans="1:26" x14ac:dyDescent="0.25">
      <c r="A1050" s="3"/>
      <c r="B1050" s="3" t="s">
        <v>30</v>
      </c>
      <c r="C1050" s="3" t="s">
        <v>26</v>
      </c>
      <c r="D1050" s="3"/>
      <c r="E1050" s="3" t="s">
        <v>31</v>
      </c>
      <c r="F1050" s="3" t="s">
        <v>212</v>
      </c>
      <c r="G1050" s="3" t="s">
        <v>25</v>
      </c>
      <c r="H1050" s="3" t="s">
        <v>35</v>
      </c>
      <c r="I1050" s="3">
        <v>9</v>
      </c>
      <c r="J1050" s="3"/>
      <c r="K1050" s="3">
        <v>1165</v>
      </c>
      <c r="L1050" s="3">
        <v>24</v>
      </c>
      <c r="M1050" s="5">
        <v>52.531999999999996</v>
      </c>
      <c r="N1050" s="5">
        <v>7.4999999999999997E-2</v>
      </c>
      <c r="O1050" s="5">
        <v>28.291</v>
      </c>
      <c r="P1050" s="5">
        <v>0.88700000000000001</v>
      </c>
      <c r="Q1050" s="5">
        <v>0</v>
      </c>
      <c r="R1050" s="5">
        <v>0.11799999999999999</v>
      </c>
      <c r="S1050" s="5">
        <v>12.201000000000001</v>
      </c>
      <c r="T1050" s="5">
        <v>4.6669999999999998</v>
      </c>
      <c r="U1050" s="5">
        <v>0.16700000000000001</v>
      </c>
      <c r="V1050" s="5">
        <v>0</v>
      </c>
      <c r="W1050" s="5">
        <v>0</v>
      </c>
      <c r="X1050" s="5">
        <v>98.937999999999988</v>
      </c>
      <c r="Y1050" s="5">
        <v>0.58531894874754098</v>
      </c>
      <c r="Z1050" s="5"/>
    </row>
    <row r="1051" spans="1:26" x14ac:dyDescent="0.25">
      <c r="A1051" s="3"/>
      <c r="B1051" s="3" t="s">
        <v>30</v>
      </c>
      <c r="C1051" s="3" t="s">
        <v>26</v>
      </c>
      <c r="D1051" s="3"/>
      <c r="E1051" s="3" t="s">
        <v>31</v>
      </c>
      <c r="F1051" s="3" t="s">
        <v>212</v>
      </c>
      <c r="G1051" s="3" t="s">
        <v>25</v>
      </c>
      <c r="H1051" s="3" t="s">
        <v>36</v>
      </c>
      <c r="I1051" s="3">
        <v>9</v>
      </c>
      <c r="J1051" s="3"/>
      <c r="K1051" s="3">
        <v>1165</v>
      </c>
      <c r="L1051" s="3">
        <v>24</v>
      </c>
      <c r="M1051" s="5">
        <v>52.765000000000001</v>
      </c>
      <c r="N1051" s="5">
        <v>7.8E-2</v>
      </c>
      <c r="O1051" s="5">
        <v>28.616</v>
      </c>
      <c r="P1051" s="5">
        <v>0.89500000000000002</v>
      </c>
      <c r="Q1051" s="5">
        <v>1.2E-2</v>
      </c>
      <c r="R1051" s="5">
        <v>0.124</v>
      </c>
      <c r="S1051" s="5">
        <v>12.055</v>
      </c>
      <c r="T1051" s="5">
        <v>4.4050000000000002</v>
      </c>
      <c r="U1051" s="5">
        <v>0.14299999999999999</v>
      </c>
      <c r="V1051" s="5">
        <v>0</v>
      </c>
      <c r="W1051" s="5">
        <v>0.05</v>
      </c>
      <c r="X1051" s="5">
        <v>99.142999999999986</v>
      </c>
      <c r="Y1051" s="5">
        <v>0.59688957678493426</v>
      </c>
      <c r="Z1051" s="5"/>
    </row>
    <row r="1052" spans="1:26" x14ac:dyDescent="0.25">
      <c r="A1052" s="3"/>
      <c r="B1052" s="3" t="s">
        <v>30</v>
      </c>
      <c r="C1052" s="3" t="s">
        <v>26</v>
      </c>
      <c r="D1052" s="3"/>
      <c r="E1052" s="3" t="s">
        <v>31</v>
      </c>
      <c r="F1052" s="3" t="s">
        <v>212</v>
      </c>
      <c r="G1052" s="3" t="s">
        <v>25</v>
      </c>
      <c r="H1052" s="3" t="s">
        <v>37</v>
      </c>
      <c r="I1052" s="3">
        <v>9</v>
      </c>
      <c r="J1052" s="3"/>
      <c r="K1052" s="3">
        <v>1165</v>
      </c>
      <c r="L1052" s="3">
        <v>24</v>
      </c>
      <c r="M1052" s="5">
        <v>52.563000000000002</v>
      </c>
      <c r="N1052" s="5">
        <v>5.3999999999999999E-2</v>
      </c>
      <c r="O1052" s="5">
        <v>28.881</v>
      </c>
      <c r="P1052" s="5">
        <v>0.99</v>
      </c>
      <c r="Q1052" s="5">
        <v>2.5000000000000001E-2</v>
      </c>
      <c r="R1052" s="5">
        <v>0.13600000000000001</v>
      </c>
      <c r="S1052" s="5">
        <v>12.234</v>
      </c>
      <c r="T1052" s="5">
        <v>4.359</v>
      </c>
      <c r="U1052" s="5">
        <v>0.14099999999999999</v>
      </c>
      <c r="V1052" s="5">
        <v>1.4999999999999999E-2</v>
      </c>
      <c r="W1052" s="5">
        <v>0</v>
      </c>
      <c r="X1052" s="5">
        <v>99.397999999999996</v>
      </c>
      <c r="Y1052" s="5">
        <v>0.60296471630286463</v>
      </c>
      <c r="Z1052" s="5"/>
    </row>
    <row r="1053" spans="1:26" x14ac:dyDescent="0.25">
      <c r="A1053" s="3"/>
      <c r="B1053" s="3" t="s">
        <v>30</v>
      </c>
      <c r="C1053" s="3" t="s">
        <v>26</v>
      </c>
      <c r="D1053" s="3"/>
      <c r="E1053" s="3" t="s">
        <v>31</v>
      </c>
      <c r="F1053" s="3" t="s">
        <v>212</v>
      </c>
      <c r="G1053" s="3" t="s">
        <v>25</v>
      </c>
      <c r="H1053" s="3" t="s">
        <v>38</v>
      </c>
      <c r="I1053" s="3">
        <v>9</v>
      </c>
      <c r="J1053" s="3"/>
      <c r="K1053" s="3">
        <v>1165</v>
      </c>
      <c r="L1053" s="3">
        <v>24</v>
      </c>
      <c r="M1053" s="5">
        <v>52.823</v>
      </c>
      <c r="N1053" s="5">
        <v>9.8000000000000004E-2</v>
      </c>
      <c r="O1053" s="5">
        <v>28.457000000000001</v>
      </c>
      <c r="P1053" s="5">
        <v>0.99299999999999999</v>
      </c>
      <c r="Q1053" s="5">
        <v>3.9E-2</v>
      </c>
      <c r="R1053" s="5">
        <v>0.10100000000000001</v>
      </c>
      <c r="S1053" s="5">
        <v>11.901999999999999</v>
      </c>
      <c r="T1053" s="5">
        <v>4.476</v>
      </c>
      <c r="U1053" s="5">
        <v>0.14599999999999999</v>
      </c>
      <c r="V1053" s="5">
        <v>2.5000000000000001E-2</v>
      </c>
      <c r="W1053" s="5">
        <v>0</v>
      </c>
      <c r="X1053" s="5">
        <v>99.06</v>
      </c>
      <c r="Y1053" s="5">
        <v>0.58992587894316217</v>
      </c>
      <c r="Z1053" s="5"/>
    </row>
    <row r="1054" spans="1:26" x14ac:dyDescent="0.25">
      <c r="A1054" s="3"/>
      <c r="B1054" s="3" t="s">
        <v>30</v>
      </c>
      <c r="C1054" s="3" t="s">
        <v>26</v>
      </c>
      <c r="D1054" s="3"/>
      <c r="E1054" s="3" t="s">
        <v>31</v>
      </c>
      <c r="F1054" s="3" t="s">
        <v>212</v>
      </c>
      <c r="G1054" s="3" t="s">
        <v>25</v>
      </c>
      <c r="H1054" s="3" t="s">
        <v>39</v>
      </c>
      <c r="I1054" s="3">
        <v>9</v>
      </c>
      <c r="J1054" s="3"/>
      <c r="K1054" s="3">
        <v>1165</v>
      </c>
      <c r="L1054" s="3">
        <v>24</v>
      </c>
      <c r="M1054" s="5">
        <v>53.216000000000001</v>
      </c>
      <c r="N1054" s="5">
        <v>9.5000000000000001E-2</v>
      </c>
      <c r="O1054" s="5">
        <v>28.506</v>
      </c>
      <c r="P1054" s="5">
        <v>0.99199999999999999</v>
      </c>
      <c r="Q1054" s="5">
        <v>1.7000000000000001E-2</v>
      </c>
      <c r="R1054" s="5">
        <v>0.10199999999999999</v>
      </c>
      <c r="S1054" s="5">
        <v>11.614000000000001</v>
      </c>
      <c r="T1054" s="5">
        <v>4.5389999999999997</v>
      </c>
      <c r="U1054" s="5">
        <v>0.15</v>
      </c>
      <c r="V1054" s="5">
        <v>3.5000000000000003E-2</v>
      </c>
      <c r="W1054" s="5">
        <v>2.4E-2</v>
      </c>
      <c r="X1054" s="5">
        <v>99.29000000000002</v>
      </c>
      <c r="Y1054" s="5">
        <v>0.58052059783613341</v>
      </c>
      <c r="Z1054" s="5"/>
    </row>
    <row r="1055" spans="1:26" x14ac:dyDescent="0.25">
      <c r="A1055" s="3"/>
      <c r="B1055" s="3" t="s">
        <v>30</v>
      </c>
      <c r="C1055" s="3" t="s">
        <v>26</v>
      </c>
      <c r="D1055" s="3"/>
      <c r="E1055" s="3" t="s">
        <v>31</v>
      </c>
      <c r="F1055" s="3" t="s">
        <v>212</v>
      </c>
      <c r="G1055" s="3" t="s">
        <v>25</v>
      </c>
      <c r="H1055" s="3" t="s">
        <v>40</v>
      </c>
      <c r="I1055" s="3">
        <v>9</v>
      </c>
      <c r="J1055" s="3"/>
      <c r="K1055" s="3">
        <v>1165</v>
      </c>
      <c r="L1055" s="3">
        <v>24</v>
      </c>
      <c r="M1055" s="5">
        <v>52.558999999999997</v>
      </c>
      <c r="N1055" s="5">
        <v>1.9E-2</v>
      </c>
      <c r="O1055" s="5">
        <v>29.033999999999999</v>
      </c>
      <c r="P1055" s="5">
        <v>0.90100000000000002</v>
      </c>
      <c r="Q1055" s="5">
        <v>2.5999999999999999E-2</v>
      </c>
      <c r="R1055" s="5">
        <v>0.115</v>
      </c>
      <c r="S1055" s="5">
        <v>12.36</v>
      </c>
      <c r="T1055" s="5">
        <v>4.3239999999999998</v>
      </c>
      <c r="U1055" s="5">
        <v>0.109</v>
      </c>
      <c r="V1055" s="5">
        <v>0</v>
      </c>
      <c r="W1055" s="5">
        <v>0</v>
      </c>
      <c r="X1055" s="5">
        <v>99.446999999999974</v>
      </c>
      <c r="Y1055" s="5">
        <v>0.60843812526994401</v>
      </c>
      <c r="Z1055" s="5"/>
    </row>
    <row r="1056" spans="1:26" x14ac:dyDescent="0.25">
      <c r="A1056" s="3"/>
      <c r="B1056" s="3" t="s">
        <v>30</v>
      </c>
      <c r="C1056" s="3" t="s">
        <v>26</v>
      </c>
      <c r="D1056" s="3"/>
      <c r="E1056" s="3" t="s">
        <v>31</v>
      </c>
      <c r="F1056" s="3" t="s">
        <v>212</v>
      </c>
      <c r="G1056" s="3" t="s">
        <v>25</v>
      </c>
      <c r="H1056" s="3" t="s">
        <v>117</v>
      </c>
      <c r="I1056" s="3">
        <v>9</v>
      </c>
      <c r="J1056" s="3"/>
      <c r="K1056" s="3">
        <v>1165</v>
      </c>
      <c r="L1056" s="3">
        <v>24</v>
      </c>
      <c r="M1056" s="5">
        <v>46.085000000000001</v>
      </c>
      <c r="N1056" s="5">
        <v>0</v>
      </c>
      <c r="O1056" s="5">
        <v>33.968000000000004</v>
      </c>
      <c r="P1056" s="5">
        <v>0.77</v>
      </c>
      <c r="Q1056" s="5">
        <v>0</v>
      </c>
      <c r="R1056" s="5">
        <v>9.7000000000000003E-2</v>
      </c>
      <c r="S1056" s="5">
        <v>17.702999999999999</v>
      </c>
      <c r="T1056" s="5">
        <v>1.645</v>
      </c>
      <c r="U1056" s="5">
        <v>2.1000000000000001E-2</v>
      </c>
      <c r="V1056" s="5">
        <v>2.9000000000000001E-2</v>
      </c>
      <c r="W1056" s="5">
        <v>0</v>
      </c>
      <c r="X1056" s="5">
        <v>100.31799999999998</v>
      </c>
      <c r="Y1056" s="5">
        <v>0.85502217793336477</v>
      </c>
      <c r="Z1056" s="5"/>
    </row>
    <row r="1057" spans="1:26" x14ac:dyDescent="0.25">
      <c r="A1057" s="3"/>
      <c r="B1057" s="3" t="s">
        <v>30</v>
      </c>
      <c r="C1057" s="3" t="s">
        <v>26</v>
      </c>
      <c r="D1057" s="3"/>
      <c r="E1057" s="3" t="s">
        <v>31</v>
      </c>
      <c r="F1057" s="3" t="s">
        <v>212</v>
      </c>
      <c r="G1057" s="3" t="s">
        <v>25</v>
      </c>
      <c r="H1057" s="3" t="s">
        <v>81</v>
      </c>
      <c r="I1057" s="3">
        <v>9</v>
      </c>
      <c r="J1057" s="3"/>
      <c r="K1057" s="3">
        <v>1165</v>
      </c>
      <c r="L1057" s="3">
        <v>24</v>
      </c>
      <c r="M1057" s="5">
        <v>53.277999999999999</v>
      </c>
      <c r="N1057" s="5">
        <v>1.6E-2</v>
      </c>
      <c r="O1057" s="5">
        <v>28.774999999999999</v>
      </c>
      <c r="P1057" s="5">
        <v>0.84699999999999998</v>
      </c>
      <c r="Q1057" s="5">
        <v>2.8000000000000001E-2</v>
      </c>
      <c r="R1057" s="5">
        <v>0.11799999999999999</v>
      </c>
      <c r="S1057" s="5">
        <v>11.95</v>
      </c>
      <c r="T1057" s="5">
        <v>4.4089999999999998</v>
      </c>
      <c r="U1057" s="5">
        <v>0.14799999999999999</v>
      </c>
      <c r="V1057" s="5">
        <v>0.01</v>
      </c>
      <c r="W1057" s="5">
        <v>0</v>
      </c>
      <c r="X1057" s="5">
        <v>99.578999999999994</v>
      </c>
      <c r="Y1057" s="5">
        <v>0.59439260675974748</v>
      </c>
      <c r="Z1057" s="5"/>
    </row>
    <row r="1058" spans="1:26" x14ac:dyDescent="0.25">
      <c r="A1058" s="3"/>
      <c r="B1058" s="3" t="s">
        <v>30</v>
      </c>
      <c r="C1058" s="3" t="s">
        <v>26</v>
      </c>
      <c r="D1058" s="3"/>
      <c r="E1058" s="3" t="s">
        <v>31</v>
      </c>
      <c r="F1058" s="3" t="s">
        <v>212</v>
      </c>
      <c r="G1058" s="3" t="s">
        <v>25</v>
      </c>
      <c r="H1058" s="3" t="s">
        <v>42</v>
      </c>
      <c r="I1058" s="3">
        <v>9</v>
      </c>
      <c r="J1058" s="3"/>
      <c r="K1058" s="3">
        <v>1165</v>
      </c>
      <c r="L1058" s="3">
        <v>24</v>
      </c>
      <c r="M1058" s="5">
        <v>53.232999999999997</v>
      </c>
      <c r="N1058" s="5">
        <v>9.6000000000000002E-2</v>
      </c>
      <c r="O1058" s="5">
        <v>28.753</v>
      </c>
      <c r="P1058" s="5">
        <v>0.81599999999999995</v>
      </c>
      <c r="Q1058" s="5">
        <v>0</v>
      </c>
      <c r="R1058" s="5">
        <v>0.129</v>
      </c>
      <c r="S1058" s="5">
        <v>11.945</v>
      </c>
      <c r="T1058" s="5">
        <v>4.5490000000000004</v>
      </c>
      <c r="U1058" s="5">
        <v>0.128</v>
      </c>
      <c r="V1058" s="5">
        <v>0.01</v>
      </c>
      <c r="W1058" s="5">
        <v>3.2000000000000001E-2</v>
      </c>
      <c r="X1058" s="5">
        <v>99.691000000000017</v>
      </c>
      <c r="Y1058" s="5">
        <v>0.5875818740772778</v>
      </c>
      <c r="Z1058" s="5"/>
    </row>
    <row r="1059" spans="1:26" x14ac:dyDescent="0.25">
      <c r="A1059" s="3"/>
      <c r="B1059" s="3" t="s">
        <v>30</v>
      </c>
      <c r="C1059" s="3" t="s">
        <v>26</v>
      </c>
      <c r="D1059" s="3"/>
      <c r="E1059" s="3" t="s">
        <v>31</v>
      </c>
      <c r="F1059" s="3" t="s">
        <v>212</v>
      </c>
      <c r="G1059" s="3" t="s">
        <v>25</v>
      </c>
      <c r="H1059" s="3" t="s">
        <v>43</v>
      </c>
      <c r="I1059" s="3">
        <v>9</v>
      </c>
      <c r="J1059" s="3"/>
      <c r="K1059" s="3">
        <v>1165</v>
      </c>
      <c r="L1059" s="3">
        <v>24</v>
      </c>
      <c r="M1059" s="5">
        <v>53.584000000000003</v>
      </c>
      <c r="N1059" s="5">
        <v>5.2999999999999999E-2</v>
      </c>
      <c r="O1059" s="5">
        <v>28.507000000000001</v>
      </c>
      <c r="P1059" s="5">
        <v>0.92500000000000004</v>
      </c>
      <c r="Q1059" s="5">
        <v>2E-3</v>
      </c>
      <c r="R1059" s="5">
        <v>0.13200000000000001</v>
      </c>
      <c r="S1059" s="5">
        <v>11.584</v>
      </c>
      <c r="T1059" s="5">
        <v>4.5650000000000004</v>
      </c>
      <c r="U1059" s="5">
        <v>0.16400000000000001</v>
      </c>
      <c r="V1059" s="5">
        <v>3.9E-2</v>
      </c>
      <c r="W1059" s="5">
        <v>0</v>
      </c>
      <c r="X1059" s="5">
        <v>99.555000000000007</v>
      </c>
      <c r="Y1059" s="5">
        <v>0.57804684146024643</v>
      </c>
      <c r="Z1059" s="5"/>
    </row>
    <row r="1060" spans="1:26" x14ac:dyDescent="0.25">
      <c r="A1060" s="3"/>
      <c r="B1060" s="3" t="s">
        <v>30</v>
      </c>
      <c r="C1060" s="3" t="s">
        <v>26</v>
      </c>
      <c r="D1060" s="3"/>
      <c r="E1060" s="3" t="s">
        <v>31</v>
      </c>
      <c r="F1060" s="3" t="s">
        <v>212</v>
      </c>
      <c r="G1060" s="3" t="s">
        <v>25</v>
      </c>
      <c r="H1060" s="3" t="s">
        <v>44</v>
      </c>
      <c r="I1060" s="3">
        <v>9</v>
      </c>
      <c r="J1060" s="3"/>
      <c r="K1060" s="3">
        <v>1165</v>
      </c>
      <c r="L1060" s="3">
        <v>24</v>
      </c>
      <c r="M1060" s="5">
        <v>52.948999999999998</v>
      </c>
      <c r="N1060" s="5">
        <v>4.5999999999999999E-2</v>
      </c>
      <c r="O1060" s="5">
        <v>28.734999999999999</v>
      </c>
      <c r="P1060" s="5">
        <v>0.99199999999999999</v>
      </c>
      <c r="Q1060" s="5">
        <v>1.0999999999999999E-2</v>
      </c>
      <c r="R1060" s="5">
        <v>0.128</v>
      </c>
      <c r="S1060" s="5">
        <v>11.893000000000001</v>
      </c>
      <c r="T1060" s="5">
        <v>4.5949999999999998</v>
      </c>
      <c r="U1060" s="5">
        <v>0.14000000000000001</v>
      </c>
      <c r="V1060" s="5">
        <v>1.4999999999999999E-2</v>
      </c>
      <c r="W1060" s="5">
        <v>1.9E-2</v>
      </c>
      <c r="X1060" s="5">
        <v>99.522999999999996</v>
      </c>
      <c r="Y1060" s="5">
        <v>0.58371671226260746</v>
      </c>
      <c r="Z1060" s="5"/>
    </row>
    <row r="1061" spans="1:26" x14ac:dyDescent="0.25">
      <c r="A1061" s="3"/>
      <c r="B1061" s="3" t="s">
        <v>30</v>
      </c>
      <c r="C1061" s="3" t="s">
        <v>26</v>
      </c>
      <c r="D1061" s="3"/>
      <c r="E1061" s="3" t="s">
        <v>31</v>
      </c>
      <c r="F1061" s="3" t="s">
        <v>212</v>
      </c>
      <c r="G1061" s="3" t="s">
        <v>25</v>
      </c>
      <c r="H1061" s="3" t="s">
        <v>74</v>
      </c>
      <c r="I1061" s="3">
        <v>9</v>
      </c>
      <c r="J1061" s="3"/>
      <c r="K1061" s="3">
        <v>1165</v>
      </c>
      <c r="L1061" s="3">
        <v>24</v>
      </c>
      <c r="M1061" s="5">
        <v>53.165999999999997</v>
      </c>
      <c r="N1061" s="5">
        <v>0.02</v>
      </c>
      <c r="O1061" s="5">
        <v>28.667000000000002</v>
      </c>
      <c r="P1061" s="5">
        <v>0.91700000000000004</v>
      </c>
      <c r="Q1061" s="5">
        <v>5.6000000000000001E-2</v>
      </c>
      <c r="R1061" s="5">
        <v>0.114</v>
      </c>
      <c r="S1061" s="5">
        <v>11.808</v>
      </c>
      <c r="T1061" s="5">
        <v>4.5990000000000002</v>
      </c>
      <c r="U1061" s="5">
        <v>0.15</v>
      </c>
      <c r="V1061" s="5">
        <v>0.02</v>
      </c>
      <c r="W1061" s="5">
        <v>0</v>
      </c>
      <c r="X1061" s="5">
        <v>99.517000000000024</v>
      </c>
      <c r="Y1061" s="5">
        <v>0.58142414296701972</v>
      </c>
      <c r="Z1061" s="5"/>
    </row>
    <row r="1062" spans="1:26" x14ac:dyDescent="0.25">
      <c r="A1062" s="3"/>
      <c r="B1062" s="3" t="s">
        <v>30</v>
      </c>
      <c r="C1062" s="3" t="s">
        <v>26</v>
      </c>
      <c r="D1062" s="3"/>
      <c r="E1062" s="3" t="s">
        <v>31</v>
      </c>
      <c r="F1062" s="3" t="s">
        <v>212</v>
      </c>
      <c r="G1062" s="3" t="s">
        <v>25</v>
      </c>
      <c r="H1062" s="3" t="s">
        <v>75</v>
      </c>
      <c r="I1062" s="3">
        <v>9</v>
      </c>
      <c r="J1062" s="3"/>
      <c r="K1062" s="3">
        <v>1165</v>
      </c>
      <c r="L1062" s="3">
        <v>24</v>
      </c>
      <c r="M1062" s="5">
        <v>52.723999999999997</v>
      </c>
      <c r="N1062" s="5">
        <v>0.09</v>
      </c>
      <c r="O1062" s="5">
        <v>28.850999999999999</v>
      </c>
      <c r="P1062" s="5">
        <v>0.90400000000000003</v>
      </c>
      <c r="Q1062" s="5">
        <v>6.0000000000000001E-3</v>
      </c>
      <c r="R1062" s="5">
        <v>0.13</v>
      </c>
      <c r="S1062" s="5">
        <v>12.05</v>
      </c>
      <c r="T1062" s="5">
        <v>4.2809999999999997</v>
      </c>
      <c r="U1062" s="5">
        <v>0.13900000000000001</v>
      </c>
      <c r="V1062" s="5">
        <v>2.5000000000000001E-2</v>
      </c>
      <c r="W1062" s="5">
        <v>0</v>
      </c>
      <c r="X1062" s="5">
        <v>99.199999999999989</v>
      </c>
      <c r="Y1062" s="5">
        <v>0.60364034816125012</v>
      </c>
      <c r="Z1062" s="5"/>
    </row>
    <row r="1063" spans="1:26" x14ac:dyDescent="0.25">
      <c r="A1063" s="3"/>
      <c r="B1063" s="3"/>
      <c r="C1063" s="3"/>
      <c r="D1063" s="3"/>
      <c r="E1063" s="3"/>
      <c r="F1063" s="16" t="s">
        <v>27</v>
      </c>
      <c r="G1063" s="16"/>
      <c r="H1063" s="16" t="s">
        <v>26</v>
      </c>
      <c r="I1063" s="16"/>
      <c r="J1063" s="16"/>
      <c r="K1063" s="16"/>
      <c r="L1063" s="16"/>
      <c r="M1063" s="6">
        <v>52.864428571428569</v>
      </c>
      <c r="N1063" s="6">
        <v>6.1928571428571437E-2</v>
      </c>
      <c r="O1063" s="6">
        <v>28.632214285714287</v>
      </c>
      <c r="P1063" s="6">
        <v>0.91407142857142876</v>
      </c>
      <c r="Q1063" s="6">
        <v>1.7071428571428574E-2</v>
      </c>
      <c r="R1063" s="6">
        <v>0.12321428571428575</v>
      </c>
      <c r="S1063" s="6">
        <v>11.97907142857143</v>
      </c>
      <c r="T1063" s="6">
        <v>4.4975714285714279</v>
      </c>
      <c r="U1063" s="6">
        <v>0.1431428571428571</v>
      </c>
      <c r="V1063" s="6">
        <v>1.6285714285714285E-2</v>
      </c>
      <c r="W1063" s="6">
        <v>1.007142857142857E-2</v>
      </c>
      <c r="X1063" s="6"/>
      <c r="Y1063" s="6">
        <v>0.5904641161974773</v>
      </c>
      <c r="Z1063" s="5"/>
    </row>
    <row r="1064" spans="1:26" x14ac:dyDescent="0.25">
      <c r="A1064" s="3"/>
      <c r="B1064" s="3"/>
      <c r="C1064" s="3"/>
      <c r="D1064" s="3"/>
      <c r="E1064" s="3"/>
      <c r="F1064" s="25" t="s">
        <v>28</v>
      </c>
      <c r="G1064" s="25"/>
      <c r="H1064" s="25" t="s">
        <v>26</v>
      </c>
      <c r="I1064" s="25"/>
      <c r="J1064" s="25"/>
      <c r="K1064" s="25"/>
      <c r="L1064" s="25"/>
      <c r="M1064" s="7">
        <v>0.38247668893988518</v>
      </c>
      <c r="N1064" s="7">
        <v>2.9416019407836211E-2</v>
      </c>
      <c r="O1064" s="7">
        <v>0.21836073843049675</v>
      </c>
      <c r="P1064" s="7">
        <v>6.0138896009045713E-2</v>
      </c>
      <c r="Q1064" s="7">
        <v>1.6513231458040342E-2</v>
      </c>
      <c r="R1064" s="7">
        <v>1.2534129231996755E-2</v>
      </c>
      <c r="S1064" s="7">
        <v>0.22104801576744643</v>
      </c>
      <c r="T1064" s="7">
        <v>0.12196892055936874</v>
      </c>
      <c r="U1064" s="7">
        <v>1.4108683321095029E-2</v>
      </c>
      <c r="V1064" s="7">
        <v>1.3836565666759566E-2</v>
      </c>
      <c r="W1064" s="7">
        <v>1.592513391183541E-2</v>
      </c>
      <c r="X1064" s="7"/>
      <c r="Y1064" s="7">
        <v>9.4126482717329808E-3</v>
      </c>
      <c r="Z1064" s="5"/>
    </row>
    <row r="1065" spans="1:26" x14ac:dyDescent="0.25">
      <c r="A1065" s="3"/>
      <c r="B1065" s="3"/>
      <c r="C1065" s="3"/>
      <c r="D1065" s="3"/>
      <c r="E1065" s="3"/>
      <c r="F1065" s="16" t="s">
        <v>101</v>
      </c>
      <c r="G1065" s="16"/>
      <c r="H1065" s="16" t="s">
        <v>26</v>
      </c>
      <c r="I1065" s="16"/>
      <c r="J1065" s="16"/>
      <c r="K1065" s="16"/>
      <c r="L1065" s="16"/>
      <c r="M1065" s="6">
        <v>46.437333333333335</v>
      </c>
      <c r="N1065" s="6">
        <v>1.3333333333333334E-2</v>
      </c>
      <c r="O1065" s="6">
        <v>33.024666666666668</v>
      </c>
      <c r="P1065" s="6">
        <v>0.84533333333333338</v>
      </c>
      <c r="Q1065" s="6">
        <v>1.2999999999999999E-2</v>
      </c>
      <c r="R1065" s="6">
        <v>8.8333333333333333E-2</v>
      </c>
      <c r="S1065" s="6">
        <v>16.90433333333333</v>
      </c>
      <c r="T1065" s="6">
        <v>2.0569999999999999</v>
      </c>
      <c r="U1065" s="6">
        <v>4.466666666666666E-2</v>
      </c>
      <c r="V1065" s="6">
        <v>1.4666666666666666E-2</v>
      </c>
      <c r="W1065" s="6">
        <v>1.6999999999999998E-2</v>
      </c>
      <c r="X1065" s="6"/>
      <c r="Y1065" s="6">
        <v>0.81728325801874557</v>
      </c>
      <c r="Z1065" s="5"/>
    </row>
    <row r="1066" spans="1:26" x14ac:dyDescent="0.25">
      <c r="A1066" s="3"/>
      <c r="B1066" s="3"/>
      <c r="C1066" s="3"/>
      <c r="D1066" s="3"/>
      <c r="E1066" s="3"/>
      <c r="F1066" s="25" t="s">
        <v>102</v>
      </c>
      <c r="G1066" s="25"/>
      <c r="H1066" s="25" t="s">
        <v>26</v>
      </c>
      <c r="I1066" s="25"/>
      <c r="J1066" s="25"/>
      <c r="K1066" s="25"/>
      <c r="L1066" s="25"/>
      <c r="M1066" s="7">
        <v>0.82871848859147057</v>
      </c>
      <c r="N1066" s="7">
        <v>2.3094010767585032E-2</v>
      </c>
      <c r="O1066" s="7">
        <v>1.0635644471931813</v>
      </c>
      <c r="P1066" s="7">
        <v>8.2196918028192137E-2</v>
      </c>
      <c r="Q1066" s="7">
        <v>1.8357559750685822E-2</v>
      </c>
      <c r="R1066" s="7">
        <v>1.0969655114602813E-2</v>
      </c>
      <c r="S1066" s="7">
        <v>1.0202457220362806</v>
      </c>
      <c r="T1066" s="7">
        <v>0.48942108659108829</v>
      </c>
      <c r="U1066" s="7">
        <v>2.5696951829610723E-2</v>
      </c>
      <c r="V1066" s="7">
        <v>1.4502873278538064E-2</v>
      </c>
      <c r="W1066" s="7">
        <v>2.9444863728670913E-2</v>
      </c>
      <c r="X1066" s="7"/>
      <c r="Y1066" s="7">
        <v>4.5355074370624311E-2</v>
      </c>
      <c r="Z1066" s="5"/>
    </row>
    <row r="1067" spans="1:26" x14ac:dyDescent="0.25">
      <c r="A1067" s="3"/>
      <c r="B1067" s="3" t="s">
        <v>30</v>
      </c>
      <c r="C1067" s="3" t="s">
        <v>26</v>
      </c>
      <c r="D1067" s="3"/>
      <c r="E1067" s="3" t="s">
        <v>31</v>
      </c>
      <c r="F1067" s="3" t="s">
        <v>213</v>
      </c>
      <c r="G1067" s="3" t="s">
        <v>25</v>
      </c>
      <c r="H1067" s="3" t="s">
        <v>32</v>
      </c>
      <c r="I1067" s="3">
        <v>9</v>
      </c>
      <c r="J1067" s="3"/>
      <c r="K1067" s="3">
        <v>1120</v>
      </c>
      <c r="L1067" s="3">
        <v>10</v>
      </c>
      <c r="M1067" s="5">
        <v>55.122</v>
      </c>
      <c r="N1067" s="5">
        <v>0.105</v>
      </c>
      <c r="O1067" s="5">
        <v>27.411000000000001</v>
      </c>
      <c r="P1067" s="5">
        <v>1.024</v>
      </c>
      <c r="Q1067" s="5">
        <v>1.9E-2</v>
      </c>
      <c r="R1067" s="5">
        <v>0.124</v>
      </c>
      <c r="S1067" s="5">
        <v>10.398999999999999</v>
      </c>
      <c r="T1067" s="5">
        <v>5.2460000000000004</v>
      </c>
      <c r="U1067" s="5">
        <v>0.184</v>
      </c>
      <c r="V1067" s="5">
        <v>3.5000000000000003E-2</v>
      </c>
      <c r="W1067" s="5">
        <v>1E-3</v>
      </c>
      <c r="X1067" s="5">
        <v>99.67</v>
      </c>
      <c r="Y1067" s="5">
        <v>0.51707968178080732</v>
      </c>
      <c r="Z1067" s="5"/>
    </row>
    <row r="1068" spans="1:26" x14ac:dyDescent="0.25">
      <c r="A1068" s="3"/>
      <c r="B1068" s="3" t="s">
        <v>30</v>
      </c>
      <c r="C1068" s="3" t="s">
        <v>26</v>
      </c>
      <c r="D1068" s="3"/>
      <c r="E1068" s="3" t="s">
        <v>31</v>
      </c>
      <c r="F1068" s="3" t="s">
        <v>213</v>
      </c>
      <c r="G1068" s="3" t="s">
        <v>25</v>
      </c>
      <c r="H1068" s="3" t="s">
        <v>34</v>
      </c>
      <c r="I1068" s="3">
        <v>9</v>
      </c>
      <c r="J1068" s="3"/>
      <c r="K1068" s="3">
        <v>1120</v>
      </c>
      <c r="L1068" s="3">
        <v>10</v>
      </c>
      <c r="M1068" s="5">
        <v>55.088999999999999</v>
      </c>
      <c r="N1068" s="5">
        <v>8.7999999999999995E-2</v>
      </c>
      <c r="O1068" s="5">
        <v>27.661999999999999</v>
      </c>
      <c r="P1068" s="5">
        <v>1.0309999999999999</v>
      </c>
      <c r="Q1068" s="5">
        <v>5.6000000000000001E-2</v>
      </c>
      <c r="R1068" s="5">
        <v>0.16200000000000001</v>
      </c>
      <c r="S1068" s="5">
        <v>10.789</v>
      </c>
      <c r="T1068" s="5">
        <v>5.1950000000000003</v>
      </c>
      <c r="U1068" s="5">
        <v>0.19500000000000001</v>
      </c>
      <c r="V1068" s="5">
        <v>0.02</v>
      </c>
      <c r="W1068" s="5">
        <v>0</v>
      </c>
      <c r="X1068" s="5">
        <v>100.28699999999999</v>
      </c>
      <c r="Y1068" s="5">
        <v>0.52830720473249271</v>
      </c>
      <c r="Z1068" s="5"/>
    </row>
    <row r="1069" spans="1:26" x14ac:dyDescent="0.25">
      <c r="A1069" s="3"/>
      <c r="B1069" s="3" t="s">
        <v>30</v>
      </c>
      <c r="C1069" s="3" t="s">
        <v>26</v>
      </c>
      <c r="D1069" s="3"/>
      <c r="E1069" s="3" t="s">
        <v>31</v>
      </c>
      <c r="F1069" s="3" t="s">
        <v>213</v>
      </c>
      <c r="G1069" s="3" t="s">
        <v>25</v>
      </c>
      <c r="H1069" s="3" t="s">
        <v>35</v>
      </c>
      <c r="I1069" s="3">
        <v>9</v>
      </c>
      <c r="J1069" s="3"/>
      <c r="K1069" s="3">
        <v>1120</v>
      </c>
      <c r="L1069" s="3">
        <v>10</v>
      </c>
      <c r="M1069" s="5">
        <v>56.136000000000003</v>
      </c>
      <c r="N1069" s="5">
        <v>3.5000000000000003E-2</v>
      </c>
      <c r="O1069" s="5">
        <v>27.292000000000002</v>
      </c>
      <c r="P1069" s="5">
        <v>0.878</v>
      </c>
      <c r="Q1069" s="5">
        <v>2.5000000000000001E-2</v>
      </c>
      <c r="R1069" s="5">
        <v>0.11799999999999999</v>
      </c>
      <c r="S1069" s="5">
        <v>10.106</v>
      </c>
      <c r="T1069" s="5">
        <v>5.4729999999999999</v>
      </c>
      <c r="U1069" s="5">
        <v>0.20599999999999999</v>
      </c>
      <c r="V1069" s="5">
        <v>0</v>
      </c>
      <c r="W1069" s="5">
        <v>2.1999999999999999E-2</v>
      </c>
      <c r="X1069" s="5">
        <v>100.291</v>
      </c>
      <c r="Y1069" s="5">
        <v>0.49893891790536271</v>
      </c>
      <c r="Z1069" s="5"/>
    </row>
    <row r="1070" spans="1:26" x14ac:dyDescent="0.25">
      <c r="A1070" s="3"/>
      <c r="B1070" s="3" t="s">
        <v>30</v>
      </c>
      <c r="C1070" s="3" t="s">
        <v>26</v>
      </c>
      <c r="D1070" s="3"/>
      <c r="E1070" s="3" t="s">
        <v>31</v>
      </c>
      <c r="F1070" s="3" t="s">
        <v>213</v>
      </c>
      <c r="G1070" s="3" t="s">
        <v>25</v>
      </c>
      <c r="H1070" s="3" t="s">
        <v>36</v>
      </c>
      <c r="I1070" s="3">
        <v>9</v>
      </c>
      <c r="J1070" s="3"/>
      <c r="K1070" s="3">
        <v>1120</v>
      </c>
      <c r="L1070" s="3">
        <v>10</v>
      </c>
      <c r="M1070" s="5">
        <v>54.947000000000003</v>
      </c>
      <c r="N1070" s="5">
        <v>6.2E-2</v>
      </c>
      <c r="O1070" s="5">
        <v>28.129000000000001</v>
      </c>
      <c r="P1070" s="5">
        <v>0.88900000000000001</v>
      </c>
      <c r="Q1070" s="5">
        <v>0.04</v>
      </c>
      <c r="R1070" s="5">
        <v>0.114</v>
      </c>
      <c r="S1070" s="5">
        <v>10.954000000000001</v>
      </c>
      <c r="T1070" s="5">
        <v>5.16</v>
      </c>
      <c r="U1070" s="5">
        <v>0.16200000000000001</v>
      </c>
      <c r="V1070" s="5">
        <v>0</v>
      </c>
      <c r="W1070" s="5">
        <v>0</v>
      </c>
      <c r="X1070" s="5">
        <v>100.45700000000002</v>
      </c>
      <c r="Y1070" s="5">
        <v>0.53475351291164275</v>
      </c>
      <c r="Z1070" s="5"/>
    </row>
    <row r="1071" spans="1:26" x14ac:dyDescent="0.25">
      <c r="A1071" s="3"/>
      <c r="B1071" s="3" t="s">
        <v>30</v>
      </c>
      <c r="C1071" s="3" t="s">
        <v>26</v>
      </c>
      <c r="D1071" s="3"/>
      <c r="E1071" s="3" t="s">
        <v>31</v>
      </c>
      <c r="F1071" s="3" t="s">
        <v>213</v>
      </c>
      <c r="G1071" s="3" t="s">
        <v>25</v>
      </c>
      <c r="H1071" s="3" t="s">
        <v>37</v>
      </c>
      <c r="I1071" s="3">
        <v>9</v>
      </c>
      <c r="J1071" s="3"/>
      <c r="K1071" s="3">
        <v>1120</v>
      </c>
      <c r="L1071" s="3">
        <v>10</v>
      </c>
      <c r="M1071" s="5">
        <v>55.933999999999997</v>
      </c>
      <c r="N1071" s="5">
        <v>7.0000000000000007E-2</v>
      </c>
      <c r="O1071" s="5">
        <v>27.236000000000001</v>
      </c>
      <c r="P1071" s="5">
        <v>0.97799999999999998</v>
      </c>
      <c r="Q1071" s="5">
        <v>1.4E-2</v>
      </c>
      <c r="R1071" s="5">
        <v>0.122</v>
      </c>
      <c r="S1071" s="5">
        <v>10.098000000000001</v>
      </c>
      <c r="T1071" s="5">
        <v>4.907</v>
      </c>
      <c r="U1071" s="5">
        <v>0.185</v>
      </c>
      <c r="V1071" s="5">
        <v>5.0000000000000001E-3</v>
      </c>
      <c r="W1071" s="5">
        <v>0</v>
      </c>
      <c r="X1071" s="5">
        <v>99.548999999999978</v>
      </c>
      <c r="Y1071" s="5">
        <v>0.5259985659225187</v>
      </c>
      <c r="Z1071" s="5"/>
    </row>
    <row r="1072" spans="1:26" x14ac:dyDescent="0.25">
      <c r="A1072" s="3"/>
      <c r="B1072" s="3" t="s">
        <v>30</v>
      </c>
      <c r="C1072" s="3" t="s">
        <v>26</v>
      </c>
      <c r="D1072" s="3"/>
      <c r="E1072" s="3" t="s">
        <v>31</v>
      </c>
      <c r="F1072" s="3" t="s">
        <v>213</v>
      </c>
      <c r="G1072" s="3" t="s">
        <v>25</v>
      </c>
      <c r="H1072" s="3" t="s">
        <v>38</v>
      </c>
      <c r="I1072" s="3">
        <v>9</v>
      </c>
      <c r="J1072" s="3"/>
      <c r="K1072" s="3">
        <v>1120</v>
      </c>
      <c r="L1072" s="3">
        <v>10</v>
      </c>
      <c r="M1072" s="5">
        <v>54.32</v>
      </c>
      <c r="N1072" s="5">
        <v>6.2E-2</v>
      </c>
      <c r="O1072" s="5">
        <v>28.395</v>
      </c>
      <c r="P1072" s="5">
        <v>0.81799999999999995</v>
      </c>
      <c r="Q1072" s="5">
        <v>0</v>
      </c>
      <c r="R1072" s="5">
        <v>0.123</v>
      </c>
      <c r="S1072" s="5">
        <v>11.401</v>
      </c>
      <c r="T1072" s="5">
        <v>4.8570000000000002</v>
      </c>
      <c r="U1072" s="5">
        <v>0.13500000000000001</v>
      </c>
      <c r="V1072" s="5">
        <v>0</v>
      </c>
      <c r="W1072" s="5">
        <v>0</v>
      </c>
      <c r="X1072" s="5">
        <v>100.111</v>
      </c>
      <c r="Y1072" s="5">
        <v>0.56022477282835814</v>
      </c>
      <c r="Z1072" s="5"/>
    </row>
    <row r="1073" spans="1:26" x14ac:dyDescent="0.25">
      <c r="A1073" s="3"/>
      <c r="B1073" s="3" t="s">
        <v>30</v>
      </c>
      <c r="C1073" s="3" t="s">
        <v>26</v>
      </c>
      <c r="D1073" s="3"/>
      <c r="E1073" s="3" t="s">
        <v>31</v>
      </c>
      <c r="F1073" s="3" t="s">
        <v>213</v>
      </c>
      <c r="G1073" s="3" t="s">
        <v>25</v>
      </c>
      <c r="H1073" s="3" t="s">
        <v>39</v>
      </c>
      <c r="I1073" s="3">
        <v>9</v>
      </c>
      <c r="J1073" s="3"/>
      <c r="K1073" s="3">
        <v>1120</v>
      </c>
      <c r="L1073" s="3">
        <v>10</v>
      </c>
      <c r="M1073" s="5">
        <v>54.323999999999998</v>
      </c>
      <c r="N1073" s="5">
        <v>6.3E-2</v>
      </c>
      <c r="O1073" s="5">
        <v>27.844000000000001</v>
      </c>
      <c r="P1073" s="5">
        <v>0.93200000000000005</v>
      </c>
      <c r="Q1073" s="5">
        <v>0</v>
      </c>
      <c r="R1073" s="5">
        <v>0.115</v>
      </c>
      <c r="S1073" s="5">
        <v>11.090999999999999</v>
      </c>
      <c r="T1073" s="5">
        <v>5.0650000000000004</v>
      </c>
      <c r="U1073" s="5">
        <v>0.16800000000000001</v>
      </c>
      <c r="V1073" s="5">
        <v>3.5000000000000003E-2</v>
      </c>
      <c r="W1073" s="5">
        <v>0</v>
      </c>
      <c r="X1073" s="5">
        <v>99.636999999999986</v>
      </c>
      <c r="Y1073" s="5">
        <v>0.54217645211038834</v>
      </c>
      <c r="Z1073" s="5"/>
    </row>
    <row r="1074" spans="1:26" x14ac:dyDescent="0.25">
      <c r="A1074" s="3"/>
      <c r="B1074" s="3" t="s">
        <v>30</v>
      </c>
      <c r="C1074" s="3" t="s">
        <v>26</v>
      </c>
      <c r="D1074" s="3"/>
      <c r="E1074" s="3" t="s">
        <v>31</v>
      </c>
      <c r="F1074" s="3" t="s">
        <v>213</v>
      </c>
      <c r="G1074" s="3" t="s">
        <v>25</v>
      </c>
      <c r="H1074" s="3" t="s">
        <v>40</v>
      </c>
      <c r="I1074" s="3">
        <v>9</v>
      </c>
      <c r="J1074" s="3"/>
      <c r="K1074" s="3">
        <v>1120</v>
      </c>
      <c r="L1074" s="3">
        <v>10</v>
      </c>
      <c r="M1074" s="5">
        <v>54.076999999999998</v>
      </c>
      <c r="N1074" s="5">
        <v>7.6999999999999999E-2</v>
      </c>
      <c r="O1074" s="5">
        <v>27.498000000000001</v>
      </c>
      <c r="P1074" s="5">
        <v>0.96699999999999997</v>
      </c>
      <c r="Q1074" s="5">
        <v>3.5999999999999997E-2</v>
      </c>
      <c r="R1074" s="5">
        <v>0.14699999999999999</v>
      </c>
      <c r="S1074" s="5">
        <v>10.598000000000001</v>
      </c>
      <c r="T1074" s="5">
        <v>5.1660000000000004</v>
      </c>
      <c r="U1074" s="5">
        <v>0.126</v>
      </c>
      <c r="V1074" s="5">
        <v>0</v>
      </c>
      <c r="W1074" s="5">
        <v>0</v>
      </c>
      <c r="X1074" s="5">
        <v>98.692000000000007</v>
      </c>
      <c r="Y1074" s="5">
        <v>0.52736344612868669</v>
      </c>
      <c r="Z1074" s="5"/>
    </row>
    <row r="1075" spans="1:26" x14ac:dyDescent="0.25">
      <c r="A1075" s="3"/>
      <c r="B1075" s="3"/>
      <c r="C1075" s="3"/>
      <c r="D1075" s="3"/>
      <c r="E1075" s="3"/>
      <c r="F1075" s="16" t="s">
        <v>27</v>
      </c>
      <c r="G1075" s="16"/>
      <c r="H1075" s="16" t="s">
        <v>26</v>
      </c>
      <c r="I1075" s="16"/>
      <c r="J1075" s="16"/>
      <c r="K1075" s="16"/>
      <c r="L1075" s="16"/>
      <c r="M1075" s="6">
        <v>54.993625000000002</v>
      </c>
      <c r="N1075" s="6">
        <v>7.0250000000000007E-2</v>
      </c>
      <c r="O1075" s="6">
        <v>27.683375000000002</v>
      </c>
      <c r="P1075" s="6">
        <v>0.93962499999999993</v>
      </c>
      <c r="Q1075" s="6">
        <v>2.3750000000000004E-2</v>
      </c>
      <c r="R1075" s="6">
        <v>0.12812499999999999</v>
      </c>
      <c r="S1075" s="6">
        <v>10.679499999999999</v>
      </c>
      <c r="T1075" s="6">
        <v>5.1336250000000003</v>
      </c>
      <c r="U1075" s="6">
        <v>0.17012499999999997</v>
      </c>
      <c r="V1075" s="6">
        <v>1.1875E-2</v>
      </c>
      <c r="W1075" s="6">
        <v>2.875E-3</v>
      </c>
      <c r="X1075" s="6"/>
      <c r="Y1075" s="6">
        <v>0.5293553192900321</v>
      </c>
      <c r="Z1075" s="5"/>
    </row>
    <row r="1076" spans="1:26" x14ac:dyDescent="0.25">
      <c r="A1076" s="3"/>
      <c r="B1076" s="3"/>
      <c r="C1076" s="3"/>
      <c r="D1076" s="3"/>
      <c r="E1076" s="3"/>
      <c r="F1076" s="25" t="s">
        <v>28</v>
      </c>
      <c r="G1076" s="25"/>
      <c r="H1076" s="25" t="s">
        <v>26</v>
      </c>
      <c r="I1076" s="25"/>
      <c r="J1076" s="25"/>
      <c r="K1076" s="25"/>
      <c r="L1076" s="25"/>
      <c r="M1076" s="7">
        <v>0.75208717912220846</v>
      </c>
      <c r="N1076" s="7">
        <v>2.0700241544484434E-2</v>
      </c>
      <c r="O1076" s="7">
        <v>0.41285069508064431</v>
      </c>
      <c r="P1076" s="7">
        <v>7.4548042994338315E-2</v>
      </c>
      <c r="Q1076" s="7">
        <v>1.9645064811004601E-2</v>
      </c>
      <c r="R1076" s="7">
        <v>1.7150072886142446E-2</v>
      </c>
      <c r="S1076" s="7">
        <v>0.46745542186241806</v>
      </c>
      <c r="T1076" s="7">
        <v>0.19490066151027513</v>
      </c>
      <c r="U1076" s="7">
        <v>2.8210623632140677E-2</v>
      </c>
      <c r="V1076" s="7">
        <v>1.5797264681854623E-2</v>
      </c>
      <c r="W1076" s="7">
        <v>7.7355856736439623E-3</v>
      </c>
      <c r="X1076" s="7"/>
      <c r="Y1076" s="7">
        <v>1.788306360924698E-2</v>
      </c>
      <c r="Z1076" s="5"/>
    </row>
    <row r="1077" spans="1:26" x14ac:dyDescent="0.25">
      <c r="A1077" s="3"/>
      <c r="B1077" s="3" t="s">
        <v>196</v>
      </c>
      <c r="C1077" s="3" t="s">
        <v>23</v>
      </c>
      <c r="D1077" s="3"/>
      <c r="E1077" s="3" t="s">
        <v>31</v>
      </c>
      <c r="F1077" s="3" t="s">
        <v>214</v>
      </c>
      <c r="G1077" s="3" t="s">
        <v>25</v>
      </c>
      <c r="H1077" s="3"/>
      <c r="I1077" s="3">
        <v>9</v>
      </c>
      <c r="J1077" s="3"/>
      <c r="K1077" s="3">
        <v>1120</v>
      </c>
      <c r="L1077" s="3">
        <v>264</v>
      </c>
      <c r="M1077" s="5">
        <v>54.61</v>
      </c>
      <c r="N1077" s="5">
        <v>0.32</v>
      </c>
      <c r="O1077" s="5">
        <v>27</v>
      </c>
      <c r="P1077" s="5">
        <v>2.21</v>
      </c>
      <c r="Q1077" s="5">
        <v>0.03</v>
      </c>
      <c r="R1077" s="5">
        <v>0.67</v>
      </c>
      <c r="S1077" s="5">
        <v>10.01</v>
      </c>
      <c r="T1077" s="5">
        <v>4.8899999999999997</v>
      </c>
      <c r="U1077" s="5">
        <v>0.25</v>
      </c>
      <c r="V1077" s="5">
        <v>0</v>
      </c>
      <c r="W1077" s="5">
        <v>0</v>
      </c>
      <c r="X1077" s="5">
        <v>99.990000000000009</v>
      </c>
      <c r="Y1077" s="5">
        <v>0.52254073492524722</v>
      </c>
      <c r="Z1077" s="5"/>
    </row>
    <row r="1078" spans="1:26" x14ac:dyDescent="0.25">
      <c r="A1078" s="3"/>
      <c r="B1078" s="3" t="s">
        <v>196</v>
      </c>
      <c r="C1078" s="3" t="s">
        <v>23</v>
      </c>
      <c r="D1078" s="3"/>
      <c r="E1078" s="3" t="s">
        <v>31</v>
      </c>
      <c r="F1078" s="3" t="s">
        <v>214</v>
      </c>
      <c r="G1078" s="3" t="s">
        <v>25</v>
      </c>
      <c r="H1078" s="3"/>
      <c r="I1078" s="3">
        <v>9</v>
      </c>
      <c r="J1078" s="3"/>
      <c r="K1078" s="3">
        <v>1120</v>
      </c>
      <c r="L1078" s="3">
        <v>264</v>
      </c>
      <c r="M1078" s="5">
        <v>55.41</v>
      </c>
      <c r="N1078" s="5">
        <v>0.35</v>
      </c>
      <c r="O1078" s="5">
        <v>26.17</v>
      </c>
      <c r="P1078" s="5">
        <v>2.2400000000000002</v>
      </c>
      <c r="Q1078" s="5">
        <v>7.0000000000000007E-2</v>
      </c>
      <c r="R1078" s="5">
        <v>0.6</v>
      </c>
      <c r="S1078" s="5">
        <v>9.49</v>
      </c>
      <c r="T1078" s="5">
        <v>5.28</v>
      </c>
      <c r="U1078" s="5">
        <v>0.35</v>
      </c>
      <c r="V1078" s="5">
        <v>0</v>
      </c>
      <c r="W1078" s="5">
        <v>0.04</v>
      </c>
      <c r="X1078" s="5">
        <v>99.999999999999986</v>
      </c>
      <c r="Y1078" s="5">
        <v>0.48763707544444646</v>
      </c>
      <c r="Z1078" s="5"/>
    </row>
    <row r="1079" spans="1:26" x14ac:dyDescent="0.25">
      <c r="A1079" s="3"/>
      <c r="B1079" s="3" t="s">
        <v>196</v>
      </c>
      <c r="C1079" s="3" t="s">
        <v>23</v>
      </c>
      <c r="D1079" s="3"/>
      <c r="E1079" s="3" t="s">
        <v>31</v>
      </c>
      <c r="F1079" s="3" t="s">
        <v>214</v>
      </c>
      <c r="G1079" s="3" t="s">
        <v>25</v>
      </c>
      <c r="H1079" s="3"/>
      <c r="I1079" s="3">
        <v>9</v>
      </c>
      <c r="J1079" s="3"/>
      <c r="K1079" s="3">
        <v>1120</v>
      </c>
      <c r="L1079" s="3">
        <v>264</v>
      </c>
      <c r="M1079" s="5">
        <v>55.08</v>
      </c>
      <c r="N1079" s="5">
        <v>0.4</v>
      </c>
      <c r="O1079" s="5">
        <v>26.19</v>
      </c>
      <c r="P1079" s="5">
        <v>2.58</v>
      </c>
      <c r="Q1079" s="5">
        <v>0.11</v>
      </c>
      <c r="R1079" s="5">
        <v>0.74</v>
      </c>
      <c r="S1079" s="5">
        <v>9.4700000000000006</v>
      </c>
      <c r="T1079" s="5">
        <v>5.04</v>
      </c>
      <c r="U1079" s="5">
        <v>0.38</v>
      </c>
      <c r="V1079" s="5">
        <v>0</v>
      </c>
      <c r="W1079" s="5">
        <v>0</v>
      </c>
      <c r="X1079" s="5">
        <v>99.99</v>
      </c>
      <c r="Y1079" s="5">
        <v>0.49730550534475848</v>
      </c>
      <c r="Z1079" s="5"/>
    </row>
    <row r="1080" spans="1:26" x14ac:dyDescent="0.25">
      <c r="A1080" s="3"/>
      <c r="B1080" s="3" t="s">
        <v>196</v>
      </c>
      <c r="C1080" s="3" t="s">
        <v>23</v>
      </c>
      <c r="D1080" s="3"/>
      <c r="E1080" s="3" t="s">
        <v>31</v>
      </c>
      <c r="F1080" s="3" t="s">
        <v>214</v>
      </c>
      <c r="G1080" s="3" t="s">
        <v>25</v>
      </c>
      <c r="H1080" s="3"/>
      <c r="I1080" s="3">
        <v>9</v>
      </c>
      <c r="J1080" s="3"/>
      <c r="K1080" s="3">
        <v>1120</v>
      </c>
      <c r="L1080" s="3">
        <v>264</v>
      </c>
      <c r="M1080" s="5">
        <v>55.1</v>
      </c>
      <c r="N1080" s="5">
        <v>0.27</v>
      </c>
      <c r="O1080" s="5">
        <v>26.29</v>
      </c>
      <c r="P1080" s="5">
        <v>2.63</v>
      </c>
      <c r="Q1080" s="5">
        <v>7.0000000000000007E-2</v>
      </c>
      <c r="R1080" s="5">
        <v>0.66</v>
      </c>
      <c r="S1080" s="5">
        <v>9.69</v>
      </c>
      <c r="T1080" s="5">
        <v>5.03</v>
      </c>
      <c r="U1080" s="5">
        <v>0.24</v>
      </c>
      <c r="V1080" s="5">
        <v>0</v>
      </c>
      <c r="W1080" s="5">
        <v>0.02</v>
      </c>
      <c r="X1080" s="5">
        <v>99.999999999999972</v>
      </c>
      <c r="Y1080" s="5">
        <v>0.50791932831537789</v>
      </c>
      <c r="Z1080" s="5"/>
    </row>
    <row r="1081" spans="1:26" x14ac:dyDescent="0.25">
      <c r="A1081" s="3"/>
      <c r="B1081" s="3" t="s">
        <v>196</v>
      </c>
      <c r="C1081" s="3" t="s">
        <v>23</v>
      </c>
      <c r="D1081" s="3"/>
      <c r="E1081" s="3" t="s">
        <v>31</v>
      </c>
      <c r="F1081" s="3" t="s">
        <v>214</v>
      </c>
      <c r="G1081" s="3" t="s">
        <v>25</v>
      </c>
      <c r="H1081" s="3"/>
      <c r="I1081" s="3">
        <v>9</v>
      </c>
      <c r="J1081" s="3"/>
      <c r="K1081" s="3">
        <v>1120</v>
      </c>
      <c r="L1081" s="3">
        <v>264</v>
      </c>
      <c r="M1081" s="5">
        <v>54.91</v>
      </c>
      <c r="N1081" s="5">
        <v>0.42</v>
      </c>
      <c r="O1081" s="5">
        <v>26.6</v>
      </c>
      <c r="P1081" s="5">
        <v>2.4300000000000002</v>
      </c>
      <c r="Q1081" s="5">
        <v>0.1</v>
      </c>
      <c r="R1081" s="5">
        <v>0.66</v>
      </c>
      <c r="S1081" s="5">
        <v>9.73</v>
      </c>
      <c r="T1081" s="5">
        <v>4.8600000000000003</v>
      </c>
      <c r="U1081" s="5">
        <v>0.3</v>
      </c>
      <c r="V1081" s="5">
        <v>0</v>
      </c>
      <c r="W1081" s="5">
        <v>0</v>
      </c>
      <c r="X1081" s="5">
        <v>100.01</v>
      </c>
      <c r="Y1081" s="5">
        <v>0.51531520349511739</v>
      </c>
      <c r="Z1081" s="5"/>
    </row>
    <row r="1082" spans="1:26" x14ac:dyDescent="0.25">
      <c r="A1082" s="3"/>
      <c r="B1082" s="3" t="s">
        <v>196</v>
      </c>
      <c r="C1082" s="3" t="s">
        <v>23</v>
      </c>
      <c r="D1082" s="3"/>
      <c r="E1082" s="3" t="s">
        <v>31</v>
      </c>
      <c r="F1082" s="3" t="s">
        <v>214</v>
      </c>
      <c r="G1082" s="3" t="s">
        <v>25</v>
      </c>
      <c r="H1082" s="3"/>
      <c r="I1082" s="3">
        <v>9</v>
      </c>
      <c r="J1082" s="3"/>
      <c r="K1082" s="3">
        <v>1120</v>
      </c>
      <c r="L1082" s="3">
        <v>264</v>
      </c>
      <c r="M1082" s="5">
        <v>54.84</v>
      </c>
      <c r="N1082" s="5">
        <v>0.33</v>
      </c>
      <c r="O1082" s="5">
        <v>26.78</v>
      </c>
      <c r="P1082" s="5">
        <v>2.33</v>
      </c>
      <c r="Q1082" s="5">
        <v>0.1</v>
      </c>
      <c r="R1082" s="5">
        <v>0.61</v>
      </c>
      <c r="S1082" s="5">
        <v>9.89</v>
      </c>
      <c r="T1082" s="5">
        <v>4.8600000000000003</v>
      </c>
      <c r="U1082" s="5">
        <v>0.27</v>
      </c>
      <c r="V1082" s="5">
        <v>0</v>
      </c>
      <c r="W1082" s="5">
        <v>0</v>
      </c>
      <c r="X1082" s="5">
        <v>100.00999999999999</v>
      </c>
      <c r="Y1082" s="5">
        <v>0.52036397021096714</v>
      </c>
      <c r="Z1082" s="5"/>
    </row>
    <row r="1083" spans="1:26" x14ac:dyDescent="0.25">
      <c r="A1083" s="3"/>
      <c r="B1083" s="3" t="s">
        <v>196</v>
      </c>
      <c r="C1083" s="3" t="s">
        <v>23</v>
      </c>
      <c r="D1083" s="3"/>
      <c r="E1083" s="3" t="s">
        <v>31</v>
      </c>
      <c r="F1083" s="3" t="s">
        <v>214</v>
      </c>
      <c r="G1083" s="3" t="s">
        <v>25</v>
      </c>
      <c r="H1083" s="3"/>
      <c r="I1083" s="3">
        <v>9</v>
      </c>
      <c r="J1083" s="3"/>
      <c r="K1083" s="3">
        <v>1120</v>
      </c>
      <c r="L1083" s="3">
        <v>264</v>
      </c>
      <c r="M1083" s="5">
        <v>55.54</v>
      </c>
      <c r="N1083" s="5">
        <v>0.39</v>
      </c>
      <c r="O1083" s="5">
        <v>25.71</v>
      </c>
      <c r="P1083" s="5">
        <v>2.74</v>
      </c>
      <c r="Q1083" s="5">
        <v>0</v>
      </c>
      <c r="R1083" s="5">
        <v>0.83</v>
      </c>
      <c r="S1083" s="5">
        <v>9.4499999999999993</v>
      </c>
      <c r="T1083" s="5">
        <v>5.0199999999999996</v>
      </c>
      <c r="U1083" s="5">
        <v>0.22</v>
      </c>
      <c r="V1083" s="5">
        <v>0</v>
      </c>
      <c r="W1083" s="5">
        <v>0.09</v>
      </c>
      <c r="X1083" s="5">
        <v>99.99</v>
      </c>
      <c r="Y1083" s="5">
        <v>0.50276857849140455</v>
      </c>
      <c r="Z1083" s="5"/>
    </row>
    <row r="1084" spans="1:26" x14ac:dyDescent="0.25">
      <c r="A1084" s="3"/>
      <c r="B1084" s="3" t="s">
        <v>196</v>
      </c>
      <c r="C1084" s="3" t="s">
        <v>23</v>
      </c>
      <c r="D1084" s="3"/>
      <c r="E1084" s="3" t="s">
        <v>31</v>
      </c>
      <c r="F1084" s="3" t="s">
        <v>214</v>
      </c>
      <c r="G1084" s="3" t="s">
        <v>25</v>
      </c>
      <c r="H1084" s="3"/>
      <c r="I1084" s="3">
        <v>9</v>
      </c>
      <c r="J1084" s="3"/>
      <c r="K1084" s="3">
        <v>1120</v>
      </c>
      <c r="L1084" s="3">
        <v>264</v>
      </c>
      <c r="M1084" s="5">
        <v>56.52</v>
      </c>
      <c r="N1084" s="5">
        <v>0.37</v>
      </c>
      <c r="O1084" s="5">
        <v>25.12</v>
      </c>
      <c r="P1084" s="5">
        <v>2.74</v>
      </c>
      <c r="Q1084" s="5">
        <v>0.03</v>
      </c>
      <c r="R1084" s="5">
        <v>0.77</v>
      </c>
      <c r="S1084" s="5">
        <v>8.5299999999999994</v>
      </c>
      <c r="T1084" s="5">
        <v>5.56</v>
      </c>
      <c r="U1084" s="5">
        <v>0.35</v>
      </c>
      <c r="V1084" s="5">
        <v>0</v>
      </c>
      <c r="W1084" s="5">
        <v>0</v>
      </c>
      <c r="X1084" s="5">
        <v>99.99</v>
      </c>
      <c r="Y1084" s="5">
        <v>0.44876147035190905</v>
      </c>
      <c r="Z1084" s="5"/>
    </row>
    <row r="1085" spans="1:26" x14ac:dyDescent="0.25">
      <c r="A1085" s="3"/>
      <c r="B1085" s="3" t="s">
        <v>196</v>
      </c>
      <c r="C1085" s="3" t="s">
        <v>23</v>
      </c>
      <c r="D1085" s="3"/>
      <c r="E1085" s="3" t="s">
        <v>31</v>
      </c>
      <c r="F1085" s="3" t="s">
        <v>214</v>
      </c>
      <c r="G1085" s="3" t="s">
        <v>25</v>
      </c>
      <c r="H1085" s="3"/>
      <c r="I1085" s="3">
        <v>9</v>
      </c>
      <c r="J1085" s="3"/>
      <c r="K1085" s="3">
        <v>1120</v>
      </c>
      <c r="L1085" s="3">
        <v>264</v>
      </c>
      <c r="M1085" s="5">
        <v>55.06</v>
      </c>
      <c r="N1085" s="5">
        <v>0.43</v>
      </c>
      <c r="O1085" s="5">
        <v>25.98</v>
      </c>
      <c r="P1085" s="5">
        <v>2.95</v>
      </c>
      <c r="Q1085" s="5">
        <v>0.03</v>
      </c>
      <c r="R1085" s="5">
        <v>0.76</v>
      </c>
      <c r="S1085" s="5">
        <v>9.65</v>
      </c>
      <c r="T1085" s="5">
        <v>4.7699999999999996</v>
      </c>
      <c r="U1085" s="5">
        <v>0.38</v>
      </c>
      <c r="V1085" s="5">
        <v>0</v>
      </c>
      <c r="W1085" s="5">
        <v>0</v>
      </c>
      <c r="X1085" s="5">
        <v>100.01</v>
      </c>
      <c r="Y1085" s="5">
        <v>0.51510512627773286</v>
      </c>
      <c r="Z1085" s="5"/>
    </row>
    <row r="1086" spans="1:26" x14ac:dyDescent="0.25">
      <c r="A1086" s="3"/>
      <c r="B1086" s="3" t="s">
        <v>196</v>
      </c>
      <c r="C1086" s="3" t="s">
        <v>23</v>
      </c>
      <c r="D1086" s="3"/>
      <c r="E1086" s="3" t="s">
        <v>31</v>
      </c>
      <c r="F1086" s="3" t="s">
        <v>214</v>
      </c>
      <c r="G1086" s="3" t="s">
        <v>25</v>
      </c>
      <c r="H1086" s="3"/>
      <c r="I1086" s="3">
        <v>9</v>
      </c>
      <c r="J1086" s="3"/>
      <c r="K1086" s="3">
        <v>1120</v>
      </c>
      <c r="L1086" s="3">
        <v>264</v>
      </c>
      <c r="M1086" s="5">
        <v>55.84</v>
      </c>
      <c r="N1086" s="5">
        <v>0.4</v>
      </c>
      <c r="O1086" s="5">
        <v>25.39</v>
      </c>
      <c r="P1086" s="5">
        <v>2.83</v>
      </c>
      <c r="Q1086" s="5">
        <v>0.04</v>
      </c>
      <c r="R1086" s="5">
        <v>0.77</v>
      </c>
      <c r="S1086" s="5">
        <v>9.25</v>
      </c>
      <c r="T1086" s="5">
        <v>5.18</v>
      </c>
      <c r="U1086" s="5">
        <v>0.31</v>
      </c>
      <c r="V1086" s="5">
        <v>0</v>
      </c>
      <c r="W1086" s="5">
        <v>0</v>
      </c>
      <c r="X1086" s="5">
        <v>100.00999999999999</v>
      </c>
      <c r="Y1086" s="5">
        <v>0.48703147150944615</v>
      </c>
      <c r="Z1086" s="5"/>
    </row>
    <row r="1087" spans="1:26" x14ac:dyDescent="0.25">
      <c r="A1087" s="3"/>
      <c r="B1087" s="3" t="s">
        <v>196</v>
      </c>
      <c r="C1087" s="3" t="s">
        <v>23</v>
      </c>
      <c r="D1087" s="3"/>
      <c r="E1087" s="3" t="s">
        <v>31</v>
      </c>
      <c r="F1087" s="3" t="s">
        <v>214</v>
      </c>
      <c r="G1087" s="3" t="s">
        <v>25</v>
      </c>
      <c r="H1087" s="3"/>
      <c r="I1087" s="3">
        <v>9</v>
      </c>
      <c r="J1087" s="3"/>
      <c r="K1087" s="3">
        <v>1120</v>
      </c>
      <c r="L1087" s="3">
        <v>264</v>
      </c>
      <c r="M1087" s="5">
        <v>55.8</v>
      </c>
      <c r="N1087" s="5">
        <v>0.44</v>
      </c>
      <c r="O1087" s="5">
        <v>25.73</v>
      </c>
      <c r="P1087" s="5">
        <v>2.69</v>
      </c>
      <c r="Q1087" s="5">
        <v>0</v>
      </c>
      <c r="R1087" s="5">
        <v>0.79</v>
      </c>
      <c r="S1087" s="5">
        <v>9.31</v>
      </c>
      <c r="T1087" s="5">
        <v>4.9800000000000004</v>
      </c>
      <c r="U1087" s="5">
        <v>0.27</v>
      </c>
      <c r="V1087" s="5">
        <v>0</v>
      </c>
      <c r="W1087" s="5">
        <v>0</v>
      </c>
      <c r="X1087" s="5">
        <v>100.01</v>
      </c>
      <c r="Y1087" s="5">
        <v>0.49938114761895824</v>
      </c>
      <c r="Z1087" s="5"/>
    </row>
    <row r="1088" spans="1:26" x14ac:dyDescent="0.25">
      <c r="A1088" s="3"/>
      <c r="B1088" s="3" t="s">
        <v>196</v>
      </c>
      <c r="C1088" s="3" t="s">
        <v>23</v>
      </c>
      <c r="D1088" s="3"/>
      <c r="E1088" s="3" t="s">
        <v>31</v>
      </c>
      <c r="F1088" s="3" t="s">
        <v>214</v>
      </c>
      <c r="G1088" s="3" t="s">
        <v>25</v>
      </c>
      <c r="H1088" s="3"/>
      <c r="I1088" s="3">
        <v>9</v>
      </c>
      <c r="J1088" s="3"/>
      <c r="K1088" s="3">
        <v>1120</v>
      </c>
      <c r="L1088" s="3">
        <v>264</v>
      </c>
      <c r="M1088" s="5">
        <v>56.45</v>
      </c>
      <c r="N1088" s="5">
        <v>0.35</v>
      </c>
      <c r="O1088" s="5">
        <v>25.31</v>
      </c>
      <c r="P1088" s="5">
        <v>2.64</v>
      </c>
      <c r="Q1088" s="5">
        <v>0.01</v>
      </c>
      <c r="R1088" s="5">
        <v>0.78</v>
      </c>
      <c r="S1088" s="5">
        <v>8.9600000000000009</v>
      </c>
      <c r="T1088" s="5">
        <v>5.17</v>
      </c>
      <c r="U1088" s="5">
        <v>0.31</v>
      </c>
      <c r="V1088" s="5">
        <v>0</v>
      </c>
      <c r="W1088" s="5">
        <v>0</v>
      </c>
      <c r="X1088" s="5">
        <v>99.98</v>
      </c>
      <c r="Y1088" s="5">
        <v>0.47954143261948651</v>
      </c>
      <c r="Z1088" s="5"/>
    </row>
    <row r="1089" spans="1:26" x14ac:dyDescent="0.25">
      <c r="A1089" s="3"/>
      <c r="B1089" s="3" t="s">
        <v>196</v>
      </c>
      <c r="C1089" s="3" t="s">
        <v>23</v>
      </c>
      <c r="D1089" s="3"/>
      <c r="E1089" s="3" t="s">
        <v>31</v>
      </c>
      <c r="F1089" s="3" t="s">
        <v>214</v>
      </c>
      <c r="G1089" s="3" t="s">
        <v>25</v>
      </c>
      <c r="H1089" s="3"/>
      <c r="I1089" s="3">
        <v>9</v>
      </c>
      <c r="J1089" s="3"/>
      <c r="K1089" s="3">
        <v>1120</v>
      </c>
      <c r="L1089" s="3">
        <v>264</v>
      </c>
      <c r="M1089" s="5">
        <v>55.2</v>
      </c>
      <c r="N1089" s="5">
        <v>0.28999999999999998</v>
      </c>
      <c r="O1089" s="5">
        <v>26.69</v>
      </c>
      <c r="P1089" s="5">
        <v>2.21</v>
      </c>
      <c r="Q1089" s="5">
        <v>0</v>
      </c>
      <c r="R1089" s="5">
        <v>0.57999999999999996</v>
      </c>
      <c r="S1089" s="5">
        <v>9.86</v>
      </c>
      <c r="T1089" s="5">
        <v>4.8899999999999997</v>
      </c>
      <c r="U1089" s="5">
        <v>0.27</v>
      </c>
      <c r="V1089" s="5">
        <v>0</v>
      </c>
      <c r="W1089" s="5">
        <v>0</v>
      </c>
      <c r="X1089" s="5">
        <v>99.99</v>
      </c>
      <c r="Y1089" s="5">
        <v>0.51812343116936221</v>
      </c>
      <c r="Z1089" s="5"/>
    </row>
    <row r="1090" spans="1:26" x14ac:dyDescent="0.25">
      <c r="A1090" s="3"/>
      <c r="B1090" s="3" t="s">
        <v>196</v>
      </c>
      <c r="C1090" s="3" t="s">
        <v>23</v>
      </c>
      <c r="D1090" s="3"/>
      <c r="E1090" s="3" t="s">
        <v>31</v>
      </c>
      <c r="F1090" s="3" t="s">
        <v>214</v>
      </c>
      <c r="G1090" s="3" t="s">
        <v>25</v>
      </c>
      <c r="H1090" s="3"/>
      <c r="I1090" s="3">
        <v>9</v>
      </c>
      <c r="J1090" s="3"/>
      <c r="K1090" s="3">
        <v>1120</v>
      </c>
      <c r="L1090" s="3">
        <v>264</v>
      </c>
      <c r="M1090" s="5">
        <v>55.35</v>
      </c>
      <c r="N1090" s="5">
        <v>0.37</v>
      </c>
      <c r="O1090" s="5">
        <v>26.41</v>
      </c>
      <c r="P1090" s="5">
        <v>2.1</v>
      </c>
      <c r="Q1090" s="5">
        <v>0.12</v>
      </c>
      <c r="R1090" s="5">
        <v>0.66</v>
      </c>
      <c r="S1090" s="5">
        <v>9.67</v>
      </c>
      <c r="T1090" s="5">
        <v>4.97</v>
      </c>
      <c r="U1090" s="5">
        <v>0.34</v>
      </c>
      <c r="V1090" s="5">
        <v>0</v>
      </c>
      <c r="W1090" s="5">
        <v>0.02</v>
      </c>
      <c r="X1090" s="5">
        <v>100.00999999999999</v>
      </c>
      <c r="Y1090" s="5">
        <v>0.50712372166991571</v>
      </c>
      <c r="Z1090" s="5"/>
    </row>
    <row r="1091" spans="1:26" x14ac:dyDescent="0.25">
      <c r="A1091" s="3"/>
      <c r="B1091" s="3" t="s">
        <v>196</v>
      </c>
      <c r="C1091" s="3" t="s">
        <v>23</v>
      </c>
      <c r="D1091" s="3"/>
      <c r="E1091" s="3" t="s">
        <v>31</v>
      </c>
      <c r="F1091" s="3" t="s">
        <v>214</v>
      </c>
      <c r="G1091" s="3" t="s">
        <v>25</v>
      </c>
      <c r="H1091" s="3"/>
      <c r="I1091" s="3">
        <v>9</v>
      </c>
      <c r="J1091" s="3"/>
      <c r="K1091" s="3">
        <v>1120</v>
      </c>
      <c r="L1091" s="3">
        <v>264</v>
      </c>
      <c r="M1091" s="5">
        <v>55.47</v>
      </c>
      <c r="N1091" s="5">
        <v>0.33</v>
      </c>
      <c r="O1091" s="5">
        <v>26.04</v>
      </c>
      <c r="P1091" s="5">
        <v>2.41</v>
      </c>
      <c r="Q1091" s="5">
        <v>0.12</v>
      </c>
      <c r="R1091" s="5">
        <v>0.74</v>
      </c>
      <c r="S1091" s="5">
        <v>9.42</v>
      </c>
      <c r="T1091" s="5">
        <v>5.0199999999999996</v>
      </c>
      <c r="U1091" s="5">
        <v>0.39</v>
      </c>
      <c r="V1091" s="5">
        <v>0</v>
      </c>
      <c r="W1091" s="5">
        <v>0.04</v>
      </c>
      <c r="X1091" s="5">
        <v>99.98</v>
      </c>
      <c r="Y1091" s="5">
        <v>0.49661710156609823</v>
      </c>
      <c r="Z1091" s="5"/>
    </row>
    <row r="1092" spans="1:26" x14ac:dyDescent="0.25">
      <c r="A1092" s="3"/>
      <c r="B1092" s="3" t="s">
        <v>196</v>
      </c>
      <c r="C1092" s="3" t="s">
        <v>23</v>
      </c>
      <c r="D1092" s="3"/>
      <c r="E1092" s="3" t="s">
        <v>31</v>
      </c>
      <c r="F1092" s="3" t="s">
        <v>214</v>
      </c>
      <c r="G1092" s="3" t="s">
        <v>25</v>
      </c>
      <c r="H1092" s="3"/>
      <c r="I1092" s="3">
        <v>9</v>
      </c>
      <c r="J1092" s="3"/>
      <c r="K1092" s="3">
        <v>1120</v>
      </c>
      <c r="L1092" s="3">
        <v>264</v>
      </c>
      <c r="M1092" s="5">
        <v>55.72</v>
      </c>
      <c r="N1092" s="5">
        <v>0.41</v>
      </c>
      <c r="O1092" s="5">
        <v>25.72</v>
      </c>
      <c r="P1092" s="5">
        <v>2.6</v>
      </c>
      <c r="Q1092" s="5">
        <v>0.01</v>
      </c>
      <c r="R1092" s="5">
        <v>0.73</v>
      </c>
      <c r="S1092" s="5">
        <v>9.11</v>
      </c>
      <c r="T1092" s="5">
        <v>5.21</v>
      </c>
      <c r="U1092" s="5">
        <v>0.42</v>
      </c>
      <c r="V1092" s="5">
        <v>0</v>
      </c>
      <c r="W1092" s="5">
        <v>7.0000000000000007E-2</v>
      </c>
      <c r="X1092" s="5">
        <v>99.999999999999986</v>
      </c>
      <c r="Y1092" s="5">
        <v>0.47851987825459313</v>
      </c>
      <c r="Z1092" s="5"/>
    </row>
    <row r="1093" spans="1:26" x14ac:dyDescent="0.25">
      <c r="A1093" s="3"/>
      <c r="B1093" s="3" t="s">
        <v>196</v>
      </c>
      <c r="C1093" s="3" t="s">
        <v>23</v>
      </c>
      <c r="D1093" s="3"/>
      <c r="E1093" s="3" t="s">
        <v>31</v>
      </c>
      <c r="F1093" s="3" t="s">
        <v>214</v>
      </c>
      <c r="G1093" s="3" t="s">
        <v>25</v>
      </c>
      <c r="H1093" s="3"/>
      <c r="I1093" s="3">
        <v>9</v>
      </c>
      <c r="J1093" s="3"/>
      <c r="K1093" s="3">
        <v>1120</v>
      </c>
      <c r="L1093" s="3">
        <v>264</v>
      </c>
      <c r="M1093" s="5">
        <v>56.18</v>
      </c>
      <c r="N1093" s="5">
        <v>0.27</v>
      </c>
      <c r="O1093" s="5">
        <v>25.96</v>
      </c>
      <c r="P1093" s="5">
        <v>2.09</v>
      </c>
      <c r="Q1093" s="5">
        <v>0</v>
      </c>
      <c r="R1093" s="5">
        <v>0.7</v>
      </c>
      <c r="S1093" s="5">
        <v>9</v>
      </c>
      <c r="T1093" s="5">
        <v>5.3</v>
      </c>
      <c r="U1093" s="5">
        <v>0.36</v>
      </c>
      <c r="V1093" s="5">
        <v>0</v>
      </c>
      <c r="W1093" s="5">
        <v>0.16</v>
      </c>
      <c r="X1093" s="5">
        <v>100.02</v>
      </c>
      <c r="Y1093" s="5">
        <v>0.47320372707721292</v>
      </c>
      <c r="Z1093" s="5"/>
    </row>
    <row r="1094" spans="1:26" x14ac:dyDescent="0.25">
      <c r="A1094" s="3"/>
      <c r="B1094" s="3" t="s">
        <v>196</v>
      </c>
      <c r="C1094" s="3" t="s">
        <v>23</v>
      </c>
      <c r="D1094" s="3"/>
      <c r="E1094" s="3" t="s">
        <v>31</v>
      </c>
      <c r="F1094" s="3" t="s">
        <v>214</v>
      </c>
      <c r="G1094" s="3" t="s">
        <v>25</v>
      </c>
      <c r="H1094" s="3"/>
      <c r="I1094" s="3">
        <v>9</v>
      </c>
      <c r="J1094" s="3"/>
      <c r="K1094" s="3">
        <v>1120</v>
      </c>
      <c r="L1094" s="3">
        <v>264</v>
      </c>
      <c r="M1094" s="5">
        <v>56.2</v>
      </c>
      <c r="N1094" s="5">
        <v>0.25</v>
      </c>
      <c r="O1094" s="5">
        <v>25.98</v>
      </c>
      <c r="P1094" s="5">
        <v>2.29</v>
      </c>
      <c r="Q1094" s="5">
        <v>0</v>
      </c>
      <c r="R1094" s="5">
        <v>0.64</v>
      </c>
      <c r="S1094" s="5">
        <v>9.02</v>
      </c>
      <c r="T1094" s="5">
        <v>5.37</v>
      </c>
      <c r="U1094" s="5">
        <v>0.24</v>
      </c>
      <c r="V1094" s="5">
        <v>0</v>
      </c>
      <c r="W1094" s="5">
        <v>0</v>
      </c>
      <c r="X1094" s="5">
        <v>99.990000000000009</v>
      </c>
      <c r="Y1094" s="5">
        <v>0.47416080295540802</v>
      </c>
      <c r="Z1094" s="5"/>
    </row>
    <row r="1095" spans="1:26" x14ac:dyDescent="0.25">
      <c r="A1095" s="3"/>
      <c r="B1095" s="3" t="s">
        <v>196</v>
      </c>
      <c r="C1095" s="3" t="s">
        <v>23</v>
      </c>
      <c r="D1095" s="3"/>
      <c r="E1095" s="3" t="s">
        <v>31</v>
      </c>
      <c r="F1095" s="3" t="s">
        <v>214</v>
      </c>
      <c r="G1095" s="3" t="s">
        <v>25</v>
      </c>
      <c r="H1095" s="3"/>
      <c r="I1095" s="3">
        <v>9</v>
      </c>
      <c r="J1095" s="3"/>
      <c r="K1095" s="3">
        <v>1120</v>
      </c>
      <c r="L1095" s="3">
        <v>264</v>
      </c>
      <c r="M1095" s="5">
        <v>55.39</v>
      </c>
      <c r="N1095" s="5">
        <v>0.37</v>
      </c>
      <c r="O1095" s="5">
        <v>26.06</v>
      </c>
      <c r="P1095" s="5">
        <v>2.44</v>
      </c>
      <c r="Q1095" s="5">
        <v>0.09</v>
      </c>
      <c r="R1095" s="5">
        <v>0.79</v>
      </c>
      <c r="S1095" s="5">
        <v>9.52</v>
      </c>
      <c r="T1095" s="5">
        <v>5.03</v>
      </c>
      <c r="U1095" s="5">
        <v>0.25</v>
      </c>
      <c r="V1095" s="5">
        <v>0</v>
      </c>
      <c r="W1095" s="5">
        <v>0.06</v>
      </c>
      <c r="X1095" s="5">
        <v>100</v>
      </c>
      <c r="Y1095" s="5">
        <v>0.50317817963581679</v>
      </c>
      <c r="Z1095" s="5"/>
    </row>
    <row r="1096" spans="1:26" x14ac:dyDescent="0.25">
      <c r="A1096" s="3"/>
      <c r="B1096" s="3" t="s">
        <v>196</v>
      </c>
      <c r="C1096" s="3" t="s">
        <v>23</v>
      </c>
      <c r="D1096" s="3"/>
      <c r="E1096" s="3" t="s">
        <v>31</v>
      </c>
      <c r="F1096" s="3" t="s">
        <v>214</v>
      </c>
      <c r="G1096" s="3" t="s">
        <v>25</v>
      </c>
      <c r="H1096" s="3"/>
      <c r="I1096" s="3">
        <v>9</v>
      </c>
      <c r="J1096" s="3"/>
      <c r="K1096" s="3">
        <v>1120</v>
      </c>
      <c r="L1096" s="3">
        <v>264</v>
      </c>
      <c r="M1096" s="5">
        <v>56.04</v>
      </c>
      <c r="N1096" s="5">
        <v>0.23</v>
      </c>
      <c r="O1096" s="5">
        <v>26.04</v>
      </c>
      <c r="P1096" s="5">
        <v>2.2000000000000002</v>
      </c>
      <c r="Q1096" s="5">
        <v>0.04</v>
      </c>
      <c r="R1096" s="5">
        <v>0.67</v>
      </c>
      <c r="S1096" s="5">
        <v>9.2200000000000006</v>
      </c>
      <c r="T1096" s="5">
        <v>5.24</v>
      </c>
      <c r="U1096" s="5">
        <v>0.32</v>
      </c>
      <c r="V1096" s="5">
        <v>0</v>
      </c>
      <c r="W1096" s="5">
        <v>0</v>
      </c>
      <c r="X1096" s="5">
        <v>100</v>
      </c>
      <c r="Y1096" s="5">
        <v>0.48315020193654246</v>
      </c>
      <c r="Z1096" s="5"/>
    </row>
    <row r="1097" spans="1:26" x14ac:dyDescent="0.25">
      <c r="A1097" s="3"/>
      <c r="B1097" s="3" t="s">
        <v>196</v>
      </c>
      <c r="C1097" s="3" t="s">
        <v>23</v>
      </c>
      <c r="D1097" s="3"/>
      <c r="E1097" s="3" t="s">
        <v>31</v>
      </c>
      <c r="F1097" s="3" t="s">
        <v>214</v>
      </c>
      <c r="G1097" s="3" t="s">
        <v>25</v>
      </c>
      <c r="H1097" s="3"/>
      <c r="I1097" s="3">
        <v>9</v>
      </c>
      <c r="J1097" s="3"/>
      <c r="K1097" s="3">
        <v>1120</v>
      </c>
      <c r="L1097" s="3">
        <v>264</v>
      </c>
      <c r="M1097" s="5">
        <v>55.19</v>
      </c>
      <c r="N1097" s="5">
        <v>0.35</v>
      </c>
      <c r="O1097" s="5">
        <v>26.39</v>
      </c>
      <c r="P1097" s="5">
        <v>2.35</v>
      </c>
      <c r="Q1097" s="5">
        <v>0.1</v>
      </c>
      <c r="R1097" s="5">
        <v>0.68</v>
      </c>
      <c r="S1097" s="5">
        <v>9.5299999999999994</v>
      </c>
      <c r="T1097" s="5">
        <v>5.0999999999999996</v>
      </c>
      <c r="U1097" s="5">
        <v>0.28999999999999998</v>
      </c>
      <c r="V1097" s="5">
        <v>0</v>
      </c>
      <c r="W1097" s="5">
        <v>0</v>
      </c>
      <c r="X1097" s="5">
        <v>99.98</v>
      </c>
      <c r="Y1097" s="5">
        <v>0.49884750263400174</v>
      </c>
      <c r="Z1097" s="5"/>
    </row>
    <row r="1098" spans="1:26" x14ac:dyDescent="0.25">
      <c r="A1098" s="3"/>
      <c r="B1098" s="3" t="s">
        <v>196</v>
      </c>
      <c r="C1098" s="3" t="s">
        <v>23</v>
      </c>
      <c r="D1098" s="3"/>
      <c r="E1098" s="3" t="s">
        <v>31</v>
      </c>
      <c r="F1098" s="3" t="s">
        <v>214</v>
      </c>
      <c r="G1098" s="3" t="s">
        <v>25</v>
      </c>
      <c r="H1098" s="3"/>
      <c r="I1098" s="3">
        <v>9</v>
      </c>
      <c r="J1098" s="3"/>
      <c r="K1098" s="3">
        <v>1120</v>
      </c>
      <c r="L1098" s="3">
        <v>264</v>
      </c>
      <c r="M1098" s="5">
        <v>56.15</v>
      </c>
      <c r="N1098" s="5">
        <v>0.37</v>
      </c>
      <c r="O1098" s="5">
        <v>25.68</v>
      </c>
      <c r="P1098" s="5">
        <v>2.38</v>
      </c>
      <c r="Q1098" s="5">
        <v>0.06</v>
      </c>
      <c r="R1098" s="5">
        <v>0.87</v>
      </c>
      <c r="S1098" s="5">
        <v>8.77</v>
      </c>
      <c r="T1098" s="5">
        <v>5.27</v>
      </c>
      <c r="U1098" s="5">
        <v>0.44</v>
      </c>
      <c r="V1098" s="5">
        <v>0</v>
      </c>
      <c r="W1098" s="5">
        <v>0</v>
      </c>
      <c r="X1098" s="5">
        <v>99.989999999999981</v>
      </c>
      <c r="Y1098" s="5">
        <v>0.46573976297366337</v>
      </c>
      <c r="Z1098" s="5"/>
    </row>
    <row r="1099" spans="1:26" x14ac:dyDescent="0.25">
      <c r="A1099" s="3"/>
      <c r="B1099" s="3" t="s">
        <v>196</v>
      </c>
      <c r="C1099" s="3" t="s">
        <v>23</v>
      </c>
      <c r="D1099" s="3"/>
      <c r="E1099" s="3" t="s">
        <v>31</v>
      </c>
      <c r="F1099" s="3" t="s">
        <v>214</v>
      </c>
      <c r="G1099" s="3" t="s">
        <v>25</v>
      </c>
      <c r="H1099" s="3"/>
      <c r="I1099" s="3">
        <v>9</v>
      </c>
      <c r="J1099" s="3"/>
      <c r="K1099" s="3">
        <v>1120</v>
      </c>
      <c r="L1099" s="3">
        <v>264</v>
      </c>
      <c r="M1099" s="5">
        <v>55.64</v>
      </c>
      <c r="N1099" s="5">
        <v>0.35</v>
      </c>
      <c r="O1099" s="5">
        <v>26.15</v>
      </c>
      <c r="P1099" s="5">
        <v>2.25</v>
      </c>
      <c r="Q1099" s="5">
        <v>0.14000000000000001</v>
      </c>
      <c r="R1099" s="5">
        <v>0.75</v>
      </c>
      <c r="S1099" s="5">
        <v>9.18</v>
      </c>
      <c r="T1099" s="5">
        <v>5.18</v>
      </c>
      <c r="U1099" s="5">
        <v>0.35</v>
      </c>
      <c r="V1099" s="5">
        <v>0</v>
      </c>
      <c r="W1099" s="5">
        <v>0</v>
      </c>
      <c r="X1099" s="5">
        <v>99.990000000000009</v>
      </c>
      <c r="Y1099" s="5">
        <v>0.48391589042874361</v>
      </c>
      <c r="Z1099" s="5"/>
    </row>
    <row r="1100" spans="1:26" x14ac:dyDescent="0.25">
      <c r="A1100" s="3"/>
      <c r="B1100" s="3" t="s">
        <v>196</v>
      </c>
      <c r="C1100" s="3" t="s">
        <v>23</v>
      </c>
      <c r="D1100" s="3"/>
      <c r="E1100" s="3" t="s">
        <v>31</v>
      </c>
      <c r="F1100" s="3" t="s">
        <v>214</v>
      </c>
      <c r="G1100" s="3" t="s">
        <v>25</v>
      </c>
      <c r="H1100" s="3"/>
      <c r="I1100" s="3">
        <v>9</v>
      </c>
      <c r="J1100" s="3"/>
      <c r="K1100" s="3">
        <v>1120</v>
      </c>
      <c r="L1100" s="3">
        <v>264</v>
      </c>
      <c r="M1100" s="5">
        <v>55.7</v>
      </c>
      <c r="N1100" s="5">
        <v>0.32</v>
      </c>
      <c r="O1100" s="5">
        <v>26.29</v>
      </c>
      <c r="P1100" s="5">
        <v>2.15</v>
      </c>
      <c r="Q1100" s="5">
        <v>0.08</v>
      </c>
      <c r="R1100" s="5">
        <v>0.56999999999999995</v>
      </c>
      <c r="S1100" s="5">
        <v>9.26</v>
      </c>
      <c r="T1100" s="5">
        <v>5.25</v>
      </c>
      <c r="U1100" s="5">
        <v>0.34</v>
      </c>
      <c r="V1100" s="5">
        <v>0</v>
      </c>
      <c r="W1100" s="5">
        <v>0.04</v>
      </c>
      <c r="X1100" s="5">
        <v>100.00000000000001</v>
      </c>
      <c r="Y1100" s="5">
        <v>0.48317241826244517</v>
      </c>
      <c r="Z1100" s="5"/>
    </row>
    <row r="1101" spans="1:26" x14ac:dyDescent="0.25">
      <c r="A1101" s="3"/>
      <c r="B1101" s="3" t="s">
        <v>196</v>
      </c>
      <c r="C1101" s="3" t="s">
        <v>23</v>
      </c>
      <c r="D1101" s="3"/>
      <c r="E1101" s="3" t="s">
        <v>31</v>
      </c>
      <c r="F1101" s="3" t="s">
        <v>214</v>
      </c>
      <c r="G1101" s="3" t="s">
        <v>25</v>
      </c>
      <c r="H1101" s="3"/>
      <c r="I1101" s="3">
        <v>9</v>
      </c>
      <c r="J1101" s="3"/>
      <c r="K1101" s="3">
        <v>1120</v>
      </c>
      <c r="L1101" s="3">
        <v>264</v>
      </c>
      <c r="M1101" s="5">
        <v>55.5</v>
      </c>
      <c r="N1101" s="5">
        <v>0.44</v>
      </c>
      <c r="O1101" s="5">
        <v>26.01</v>
      </c>
      <c r="P1101" s="5">
        <v>2.39</v>
      </c>
      <c r="Q1101" s="5">
        <v>0.02</v>
      </c>
      <c r="R1101" s="5">
        <v>0.73</v>
      </c>
      <c r="S1101" s="5">
        <v>9.24</v>
      </c>
      <c r="T1101" s="5">
        <v>5.2</v>
      </c>
      <c r="U1101" s="5">
        <v>0.43</v>
      </c>
      <c r="V1101" s="5">
        <v>0</v>
      </c>
      <c r="W1101" s="5">
        <v>0.04</v>
      </c>
      <c r="X1101" s="5">
        <v>100.00000000000001</v>
      </c>
      <c r="Y1101" s="5">
        <v>0.48221235005517227</v>
      </c>
      <c r="Z1101" s="5"/>
    </row>
    <row r="1102" spans="1:26" x14ac:dyDescent="0.25">
      <c r="A1102" s="3"/>
      <c r="B1102" s="3" t="s">
        <v>196</v>
      </c>
      <c r="C1102" s="3" t="s">
        <v>23</v>
      </c>
      <c r="D1102" s="3"/>
      <c r="E1102" s="3" t="s">
        <v>31</v>
      </c>
      <c r="F1102" s="3" t="s">
        <v>214</v>
      </c>
      <c r="G1102" s="3" t="s">
        <v>25</v>
      </c>
      <c r="H1102" s="3"/>
      <c r="I1102" s="3">
        <v>9</v>
      </c>
      <c r="J1102" s="3"/>
      <c r="K1102" s="3">
        <v>1120</v>
      </c>
      <c r="L1102" s="3">
        <v>264</v>
      </c>
      <c r="M1102" s="5">
        <v>55.15</v>
      </c>
      <c r="N1102" s="5">
        <v>0.37</v>
      </c>
      <c r="O1102" s="5">
        <v>26.31</v>
      </c>
      <c r="P1102" s="5">
        <v>2.27</v>
      </c>
      <c r="Q1102" s="5">
        <v>0.11</v>
      </c>
      <c r="R1102" s="5">
        <v>0.77</v>
      </c>
      <c r="S1102" s="5">
        <v>9.6999999999999993</v>
      </c>
      <c r="T1102" s="5">
        <v>4.99</v>
      </c>
      <c r="U1102" s="5">
        <v>0.33</v>
      </c>
      <c r="V1102" s="5">
        <v>0</v>
      </c>
      <c r="W1102" s="5">
        <v>0</v>
      </c>
      <c r="X1102" s="5">
        <v>99.999999999999986</v>
      </c>
      <c r="Y1102" s="5">
        <v>0.50725294077778194</v>
      </c>
      <c r="Z1102" s="5"/>
    </row>
    <row r="1103" spans="1:26" x14ac:dyDescent="0.25">
      <c r="A1103" s="3"/>
      <c r="B1103" s="3"/>
      <c r="C1103" s="3"/>
      <c r="D1103" s="3"/>
      <c r="E1103" s="3"/>
      <c r="F1103" s="6" t="s">
        <v>93</v>
      </c>
      <c r="H1103" s="6" t="s">
        <v>23</v>
      </c>
      <c r="I1103" s="16"/>
      <c r="J1103" s="16"/>
      <c r="K1103" s="16"/>
      <c r="L1103" s="16"/>
      <c r="M1103" s="6">
        <v>55.540000000000028</v>
      </c>
      <c r="N1103" s="6">
        <v>0.35346153846153844</v>
      </c>
      <c r="O1103" s="6">
        <v>26.076923076923073</v>
      </c>
      <c r="P1103" s="6">
        <v>2.4284615384615389</v>
      </c>
      <c r="Q1103" s="6">
        <v>5.692307692307693E-2</v>
      </c>
      <c r="R1103" s="6">
        <v>0.71230769230769231</v>
      </c>
      <c r="S1103" s="6">
        <v>9.3819230769230781</v>
      </c>
      <c r="T1103" s="6">
        <v>5.1023076923076909</v>
      </c>
      <c r="U1103" s="6">
        <v>0.32307692307692309</v>
      </c>
      <c r="V1103" s="6">
        <v>0</v>
      </c>
      <c r="W1103" s="6">
        <v>2.230769230769231E-2</v>
      </c>
      <c r="X1103" s="6"/>
      <c r="Y1103" s="6">
        <v>0.49380342130775434</v>
      </c>
      <c r="Z1103" s="5"/>
    </row>
    <row r="1104" spans="1:26" x14ac:dyDescent="0.25">
      <c r="A1104" s="3"/>
      <c r="B1104" s="3"/>
      <c r="C1104" s="3"/>
      <c r="D1104" s="3"/>
      <c r="E1104" s="3"/>
      <c r="F1104" s="7" t="s">
        <v>187</v>
      </c>
      <c r="H1104" s="7" t="s">
        <v>23</v>
      </c>
      <c r="I1104" s="25"/>
      <c r="J1104" s="25"/>
      <c r="K1104" s="25"/>
      <c r="L1104" s="25"/>
      <c r="M1104" s="7">
        <v>0.50362684598817853</v>
      </c>
      <c r="N1104" s="7">
        <v>5.7545968247466987E-2</v>
      </c>
      <c r="O1104" s="7">
        <v>0.44417806547166855</v>
      </c>
      <c r="P1104" s="7">
        <v>0.23773417604866678</v>
      </c>
      <c r="Q1104" s="7">
        <v>4.5936410897607631E-2</v>
      </c>
      <c r="R1104" s="7">
        <v>7.7527166454486762E-2</v>
      </c>
      <c r="S1104" s="7">
        <v>0.35628100404898638</v>
      </c>
      <c r="T1104" s="7">
        <v>0.18433247553934037</v>
      </c>
      <c r="U1104" s="7">
        <v>6.1694034121249151E-2</v>
      </c>
      <c r="V1104" s="7">
        <v>0</v>
      </c>
      <c r="W1104" s="7">
        <v>3.8189809353563649E-2</v>
      </c>
      <c r="X1104" s="7"/>
      <c r="Y1104" s="7">
        <v>1.8382467870753871E-2</v>
      </c>
      <c r="Z1104" s="5"/>
    </row>
    <row r="1105" spans="1:26" x14ac:dyDescent="0.25">
      <c r="A1105" s="3"/>
      <c r="B1105" s="3" t="s">
        <v>196</v>
      </c>
      <c r="C1105" s="3" t="s">
        <v>23</v>
      </c>
      <c r="D1105" s="3"/>
      <c r="E1105" s="3" t="s">
        <v>31</v>
      </c>
      <c r="F1105" s="3" t="s">
        <v>215</v>
      </c>
      <c r="G1105" s="3" t="s">
        <v>25</v>
      </c>
      <c r="H1105" s="3"/>
      <c r="I1105" s="3">
        <v>9</v>
      </c>
      <c r="J1105" s="3"/>
      <c r="K1105" s="3">
        <v>1120</v>
      </c>
      <c r="L1105" s="3">
        <v>384</v>
      </c>
      <c r="M1105" s="5">
        <v>56.52</v>
      </c>
      <c r="N1105" s="5">
        <v>0.27</v>
      </c>
      <c r="O1105" s="5">
        <v>25.7</v>
      </c>
      <c r="P1105" s="5">
        <v>2.06</v>
      </c>
      <c r="Q1105" s="5">
        <v>0.03</v>
      </c>
      <c r="R1105" s="5">
        <v>0.56000000000000005</v>
      </c>
      <c r="S1105" s="5">
        <v>9.0500000000000007</v>
      </c>
      <c r="T1105" s="5">
        <v>5.4</v>
      </c>
      <c r="U1105" s="5">
        <v>0.38</v>
      </c>
      <c r="V1105" s="5">
        <v>0.01</v>
      </c>
      <c r="W1105" s="5">
        <v>0.02</v>
      </c>
      <c r="X1105" s="5">
        <v>100.00000000000001</v>
      </c>
      <c r="Y1105" s="5">
        <v>0.46954297265851308</v>
      </c>
      <c r="Z1105" s="5"/>
    </row>
    <row r="1106" spans="1:26" x14ac:dyDescent="0.25">
      <c r="A1106" s="3"/>
      <c r="B1106" s="3" t="s">
        <v>196</v>
      </c>
      <c r="C1106" s="3" t="s">
        <v>23</v>
      </c>
      <c r="D1106" s="3"/>
      <c r="E1106" s="3" t="s">
        <v>31</v>
      </c>
      <c r="F1106" s="3" t="s">
        <v>215</v>
      </c>
      <c r="G1106" s="3" t="s">
        <v>25</v>
      </c>
      <c r="H1106" s="3"/>
      <c r="I1106" s="3">
        <v>9</v>
      </c>
      <c r="J1106" s="3"/>
      <c r="K1106" s="3">
        <v>1120</v>
      </c>
      <c r="L1106" s="3">
        <v>384</v>
      </c>
      <c r="M1106" s="5">
        <v>56.16</v>
      </c>
      <c r="N1106" s="5">
        <v>0.24</v>
      </c>
      <c r="O1106" s="5">
        <v>25.86</v>
      </c>
      <c r="P1106" s="5">
        <v>2.2400000000000002</v>
      </c>
      <c r="Q1106" s="5">
        <v>0</v>
      </c>
      <c r="R1106" s="5">
        <v>0.51</v>
      </c>
      <c r="S1106" s="5">
        <v>9.42</v>
      </c>
      <c r="T1106" s="5">
        <v>5.12</v>
      </c>
      <c r="U1106" s="5">
        <v>0.44</v>
      </c>
      <c r="V1106" s="5">
        <v>0</v>
      </c>
      <c r="W1106" s="5">
        <v>0</v>
      </c>
      <c r="X1106" s="5">
        <v>99.99</v>
      </c>
      <c r="Y1106" s="5">
        <v>0.49039960575843378</v>
      </c>
      <c r="Z1106" s="5"/>
    </row>
    <row r="1107" spans="1:26" x14ac:dyDescent="0.25">
      <c r="A1107" s="3"/>
      <c r="B1107" s="3" t="s">
        <v>196</v>
      </c>
      <c r="C1107" s="3" t="s">
        <v>23</v>
      </c>
      <c r="D1107" s="3"/>
      <c r="E1107" s="3" t="s">
        <v>31</v>
      </c>
      <c r="F1107" s="3" t="s">
        <v>215</v>
      </c>
      <c r="G1107" s="3" t="s">
        <v>25</v>
      </c>
      <c r="H1107" s="3"/>
      <c r="I1107" s="3">
        <v>9</v>
      </c>
      <c r="J1107" s="3"/>
      <c r="K1107" s="3">
        <v>1120</v>
      </c>
      <c r="L1107" s="3">
        <v>384</v>
      </c>
      <c r="M1107" s="5">
        <v>56.36</v>
      </c>
      <c r="N1107" s="5">
        <v>0.33</v>
      </c>
      <c r="O1107" s="5">
        <v>25.71</v>
      </c>
      <c r="P1107" s="5">
        <v>2.2000000000000002</v>
      </c>
      <c r="Q1107" s="5">
        <v>0.09</v>
      </c>
      <c r="R1107" s="5">
        <v>0.55000000000000004</v>
      </c>
      <c r="S1107" s="5">
        <v>9.23</v>
      </c>
      <c r="T1107" s="5">
        <v>5.22</v>
      </c>
      <c r="U1107" s="5">
        <v>0.31</v>
      </c>
      <c r="V1107" s="5">
        <v>0</v>
      </c>
      <c r="W1107" s="5">
        <v>0</v>
      </c>
      <c r="X1107" s="5">
        <v>100.00000000000001</v>
      </c>
      <c r="Y1107" s="5">
        <v>0.48464177115009094</v>
      </c>
      <c r="Z1107" s="5"/>
    </row>
    <row r="1108" spans="1:26" x14ac:dyDescent="0.25">
      <c r="A1108" s="3"/>
      <c r="B1108" s="3" t="s">
        <v>196</v>
      </c>
      <c r="C1108" s="3" t="s">
        <v>23</v>
      </c>
      <c r="D1108" s="3"/>
      <c r="E1108" s="3" t="s">
        <v>31</v>
      </c>
      <c r="F1108" s="3" t="s">
        <v>215</v>
      </c>
      <c r="G1108" s="3" t="s">
        <v>25</v>
      </c>
      <c r="H1108" s="3"/>
      <c r="I1108" s="3">
        <v>9</v>
      </c>
      <c r="J1108" s="3"/>
      <c r="K1108" s="3">
        <v>1120</v>
      </c>
      <c r="L1108" s="3">
        <v>384</v>
      </c>
      <c r="M1108" s="5">
        <v>56.46</v>
      </c>
      <c r="N1108" s="5">
        <v>0.26</v>
      </c>
      <c r="O1108" s="5">
        <v>26.04</v>
      </c>
      <c r="P1108" s="5">
        <v>1.86</v>
      </c>
      <c r="Q1108" s="5">
        <v>0.03</v>
      </c>
      <c r="R1108" s="5">
        <v>0.55000000000000004</v>
      </c>
      <c r="S1108" s="5">
        <v>9.25</v>
      </c>
      <c r="T1108" s="5">
        <v>5.14</v>
      </c>
      <c r="U1108" s="5">
        <v>0.4</v>
      </c>
      <c r="V1108" s="5">
        <v>0</v>
      </c>
      <c r="W1108" s="5">
        <v>0</v>
      </c>
      <c r="X1108" s="5">
        <v>99.99</v>
      </c>
      <c r="Y1108" s="5">
        <v>0.48614130946023065</v>
      </c>
      <c r="Z1108" s="5"/>
    </row>
    <row r="1109" spans="1:26" x14ac:dyDescent="0.25">
      <c r="A1109" s="3"/>
      <c r="B1109" s="3" t="s">
        <v>196</v>
      </c>
      <c r="C1109" s="3" t="s">
        <v>23</v>
      </c>
      <c r="D1109" s="3"/>
      <c r="E1109" s="3" t="s">
        <v>31</v>
      </c>
      <c r="F1109" s="3" t="s">
        <v>215</v>
      </c>
      <c r="G1109" s="3" t="s">
        <v>25</v>
      </c>
      <c r="H1109" s="3"/>
      <c r="I1109" s="3">
        <v>9</v>
      </c>
      <c r="J1109" s="3"/>
      <c r="K1109" s="3">
        <v>1120</v>
      </c>
      <c r="L1109" s="3">
        <v>384</v>
      </c>
      <c r="M1109" s="5">
        <v>55.87</v>
      </c>
      <c r="N1109" s="5">
        <v>0.36</v>
      </c>
      <c r="O1109" s="5">
        <v>26.08</v>
      </c>
      <c r="P1109" s="5">
        <v>2.31</v>
      </c>
      <c r="Q1109" s="5">
        <v>0.08</v>
      </c>
      <c r="R1109" s="5">
        <v>0.57999999999999996</v>
      </c>
      <c r="S1109" s="5">
        <v>9.31</v>
      </c>
      <c r="T1109" s="5">
        <v>4.96</v>
      </c>
      <c r="U1109" s="5">
        <v>0.36</v>
      </c>
      <c r="V1109" s="5">
        <v>0</v>
      </c>
      <c r="W1109" s="5">
        <v>0.08</v>
      </c>
      <c r="X1109" s="5">
        <v>99.99</v>
      </c>
      <c r="Y1109" s="5">
        <v>0.49748737600106413</v>
      </c>
      <c r="Z1109" s="5"/>
    </row>
    <row r="1110" spans="1:26" x14ac:dyDescent="0.25">
      <c r="A1110" s="3"/>
      <c r="B1110" s="3" t="s">
        <v>196</v>
      </c>
      <c r="C1110" s="3" t="s">
        <v>23</v>
      </c>
      <c r="D1110" s="3"/>
      <c r="E1110" s="3" t="s">
        <v>31</v>
      </c>
      <c r="F1110" s="3" t="s">
        <v>215</v>
      </c>
      <c r="G1110" s="3" t="s">
        <v>25</v>
      </c>
      <c r="H1110" s="3"/>
      <c r="I1110" s="3">
        <v>9</v>
      </c>
      <c r="J1110" s="3"/>
      <c r="K1110" s="3">
        <v>1120</v>
      </c>
      <c r="L1110" s="3">
        <v>384</v>
      </c>
      <c r="M1110" s="5">
        <v>55.5</v>
      </c>
      <c r="N1110" s="5">
        <v>0.44</v>
      </c>
      <c r="O1110" s="5">
        <v>26.14</v>
      </c>
      <c r="P1110" s="5">
        <v>2.42</v>
      </c>
      <c r="Q1110" s="5">
        <v>0.01</v>
      </c>
      <c r="R1110" s="5">
        <v>0.68</v>
      </c>
      <c r="S1110" s="5">
        <v>9.4600000000000009</v>
      </c>
      <c r="T1110" s="5">
        <v>4.95</v>
      </c>
      <c r="U1110" s="5">
        <v>0.37</v>
      </c>
      <c r="V1110" s="5">
        <v>0</v>
      </c>
      <c r="W1110" s="5">
        <v>0.03</v>
      </c>
      <c r="X1110" s="5">
        <v>100.00000000000001</v>
      </c>
      <c r="Y1110" s="5">
        <v>0.50164775614730683</v>
      </c>
      <c r="Z1110" s="5"/>
    </row>
    <row r="1111" spans="1:26" x14ac:dyDescent="0.25">
      <c r="A1111" s="3"/>
      <c r="B1111" s="3" t="s">
        <v>196</v>
      </c>
      <c r="C1111" s="3" t="s">
        <v>23</v>
      </c>
      <c r="D1111" s="3"/>
      <c r="E1111" s="3" t="s">
        <v>31</v>
      </c>
      <c r="F1111" s="3" t="s">
        <v>215</v>
      </c>
      <c r="G1111" s="3" t="s">
        <v>25</v>
      </c>
      <c r="H1111" s="3"/>
      <c r="I1111" s="3">
        <v>9</v>
      </c>
      <c r="J1111" s="3"/>
      <c r="K1111" s="3">
        <v>1120</v>
      </c>
      <c r="L1111" s="3">
        <v>384</v>
      </c>
      <c r="M1111" s="5">
        <v>55.97</v>
      </c>
      <c r="N1111" s="5">
        <v>0.33</v>
      </c>
      <c r="O1111" s="5">
        <v>25.56</v>
      </c>
      <c r="P1111" s="5">
        <v>2.59</v>
      </c>
      <c r="Q1111" s="5">
        <v>0</v>
      </c>
      <c r="R1111" s="5">
        <v>0.67</v>
      </c>
      <c r="S1111" s="5">
        <v>9.4600000000000009</v>
      </c>
      <c r="T1111" s="5">
        <v>5</v>
      </c>
      <c r="U1111" s="5">
        <v>0.36</v>
      </c>
      <c r="V1111" s="5">
        <v>0.01</v>
      </c>
      <c r="W1111" s="5">
        <v>0.05</v>
      </c>
      <c r="X1111" s="5">
        <v>100.00000000000001</v>
      </c>
      <c r="Y1111" s="5">
        <v>0.49956631174654675</v>
      </c>
      <c r="Z1111" s="5"/>
    </row>
    <row r="1112" spans="1:26" x14ac:dyDescent="0.25">
      <c r="A1112" s="3"/>
      <c r="B1112" s="3" t="s">
        <v>196</v>
      </c>
      <c r="C1112" s="3" t="s">
        <v>23</v>
      </c>
      <c r="D1112" s="3"/>
      <c r="E1112" s="3" t="s">
        <v>31</v>
      </c>
      <c r="F1112" s="3" t="s">
        <v>215</v>
      </c>
      <c r="G1112" s="3" t="s">
        <v>25</v>
      </c>
      <c r="H1112" s="3"/>
      <c r="I1112" s="3">
        <v>9</v>
      </c>
      <c r="J1112" s="3"/>
      <c r="K1112" s="3">
        <v>1120</v>
      </c>
      <c r="L1112" s="3">
        <v>384</v>
      </c>
      <c r="M1112" s="5">
        <v>55.4</v>
      </c>
      <c r="N1112" s="5">
        <v>0.47</v>
      </c>
      <c r="O1112" s="5">
        <v>25.82</v>
      </c>
      <c r="P1112" s="5">
        <v>2.5</v>
      </c>
      <c r="Q1112" s="5">
        <v>0.09</v>
      </c>
      <c r="R1112" s="5">
        <v>0.7</v>
      </c>
      <c r="S1112" s="5">
        <v>9.7899999999999991</v>
      </c>
      <c r="T1112" s="5">
        <v>4.84</v>
      </c>
      <c r="U1112" s="5">
        <v>0.4</v>
      </c>
      <c r="V1112" s="5">
        <v>0</v>
      </c>
      <c r="W1112" s="5">
        <v>0</v>
      </c>
      <c r="X1112" s="5">
        <v>100.01000000000002</v>
      </c>
      <c r="Y1112" s="5">
        <v>0.51459899695623168</v>
      </c>
      <c r="Z1112" s="5"/>
    </row>
    <row r="1113" spans="1:26" x14ac:dyDescent="0.25">
      <c r="A1113" s="3"/>
      <c r="B1113" s="3" t="s">
        <v>196</v>
      </c>
      <c r="C1113" s="3" t="s">
        <v>23</v>
      </c>
      <c r="D1113" s="3"/>
      <c r="E1113" s="3" t="s">
        <v>31</v>
      </c>
      <c r="F1113" s="3" t="s">
        <v>215</v>
      </c>
      <c r="G1113" s="3" t="s">
        <v>25</v>
      </c>
      <c r="H1113" s="3"/>
      <c r="I1113" s="3">
        <v>9</v>
      </c>
      <c r="J1113" s="3"/>
      <c r="K1113" s="3">
        <v>1120</v>
      </c>
      <c r="L1113" s="3">
        <v>384</v>
      </c>
      <c r="M1113" s="5">
        <v>55.92</v>
      </c>
      <c r="N1113" s="5">
        <v>0.53</v>
      </c>
      <c r="O1113" s="5">
        <v>25.47</v>
      </c>
      <c r="P1113" s="5">
        <v>2.7</v>
      </c>
      <c r="Q1113" s="5">
        <v>0</v>
      </c>
      <c r="R1113" s="5">
        <v>0.75</v>
      </c>
      <c r="S1113" s="5">
        <v>9.17</v>
      </c>
      <c r="T1113" s="5">
        <v>5.05</v>
      </c>
      <c r="U1113" s="5">
        <v>0.33</v>
      </c>
      <c r="V1113" s="5">
        <v>0</v>
      </c>
      <c r="W1113" s="5">
        <v>0.08</v>
      </c>
      <c r="X1113" s="5">
        <v>100</v>
      </c>
      <c r="Y1113" s="5">
        <v>0.49034330761807665</v>
      </c>
      <c r="Z1113" s="5"/>
    </row>
    <row r="1114" spans="1:26" x14ac:dyDescent="0.25">
      <c r="A1114" s="3"/>
      <c r="B1114" s="3" t="s">
        <v>196</v>
      </c>
      <c r="C1114" s="3" t="s">
        <v>23</v>
      </c>
      <c r="D1114" s="3"/>
      <c r="E1114" s="3" t="s">
        <v>31</v>
      </c>
      <c r="F1114" s="3" t="s">
        <v>215</v>
      </c>
      <c r="G1114" s="3" t="s">
        <v>25</v>
      </c>
      <c r="H1114" s="3"/>
      <c r="I1114" s="3">
        <v>9</v>
      </c>
      <c r="J1114" s="3"/>
      <c r="K1114" s="3">
        <v>1120</v>
      </c>
      <c r="L1114" s="3">
        <v>384</v>
      </c>
      <c r="M1114" s="5">
        <v>56.13</v>
      </c>
      <c r="N1114" s="5">
        <v>0.48</v>
      </c>
      <c r="O1114" s="5">
        <v>25.61</v>
      </c>
      <c r="P1114" s="5">
        <v>2.4300000000000002</v>
      </c>
      <c r="Q1114" s="5">
        <v>0.12</v>
      </c>
      <c r="R1114" s="5">
        <v>0.66</v>
      </c>
      <c r="S1114" s="5">
        <v>9.16</v>
      </c>
      <c r="T1114" s="5">
        <v>5.04</v>
      </c>
      <c r="U1114" s="5">
        <v>0.36</v>
      </c>
      <c r="V1114" s="5">
        <v>0</v>
      </c>
      <c r="W1114" s="5">
        <v>0</v>
      </c>
      <c r="X1114" s="5">
        <v>99.990000000000009</v>
      </c>
      <c r="Y1114" s="5">
        <v>0.48960897645215545</v>
      </c>
      <c r="Z1114" s="5"/>
    </row>
    <row r="1115" spans="1:26" x14ac:dyDescent="0.25">
      <c r="A1115" s="3"/>
      <c r="B1115" s="3" t="s">
        <v>196</v>
      </c>
      <c r="C1115" s="3" t="s">
        <v>23</v>
      </c>
      <c r="D1115" s="3"/>
      <c r="E1115" s="3" t="s">
        <v>31</v>
      </c>
      <c r="F1115" s="3" t="s">
        <v>215</v>
      </c>
      <c r="G1115" s="3" t="s">
        <v>25</v>
      </c>
      <c r="H1115" s="3"/>
      <c r="I1115" s="3">
        <v>9</v>
      </c>
      <c r="J1115" s="3"/>
      <c r="K1115" s="3">
        <v>1120</v>
      </c>
      <c r="L1115" s="3">
        <v>384</v>
      </c>
      <c r="M1115" s="5">
        <v>55.95</v>
      </c>
      <c r="N1115" s="5">
        <v>0.48</v>
      </c>
      <c r="O1115" s="5">
        <v>25.63</v>
      </c>
      <c r="P1115" s="5">
        <v>2.44</v>
      </c>
      <c r="Q1115" s="5">
        <v>0.04</v>
      </c>
      <c r="R1115" s="5">
        <v>0.71</v>
      </c>
      <c r="S1115" s="5">
        <v>9.2899999999999991</v>
      </c>
      <c r="T1115" s="5">
        <v>5.01</v>
      </c>
      <c r="U1115" s="5">
        <v>0.41</v>
      </c>
      <c r="V1115" s="5">
        <v>0</v>
      </c>
      <c r="W1115" s="5">
        <v>0.05</v>
      </c>
      <c r="X1115" s="5">
        <v>100.00999999999999</v>
      </c>
      <c r="Y1115" s="5">
        <v>0.49299371828125194</v>
      </c>
      <c r="Z1115" s="5"/>
    </row>
    <row r="1116" spans="1:26" x14ac:dyDescent="0.25">
      <c r="A1116" s="3"/>
      <c r="B1116" s="3" t="s">
        <v>196</v>
      </c>
      <c r="C1116" s="3" t="s">
        <v>23</v>
      </c>
      <c r="D1116" s="3"/>
      <c r="E1116" s="3" t="s">
        <v>31</v>
      </c>
      <c r="F1116" s="3" t="s">
        <v>215</v>
      </c>
      <c r="G1116" s="3" t="s">
        <v>25</v>
      </c>
      <c r="H1116" s="3"/>
      <c r="I1116" s="3">
        <v>9</v>
      </c>
      <c r="J1116" s="3"/>
      <c r="K1116" s="3">
        <v>1120</v>
      </c>
      <c r="L1116" s="3">
        <v>384</v>
      </c>
      <c r="M1116" s="5">
        <v>55.4</v>
      </c>
      <c r="N1116" s="5">
        <v>0.25</v>
      </c>
      <c r="O1116" s="5">
        <v>26.1</v>
      </c>
      <c r="P1116" s="5">
        <v>2.5</v>
      </c>
      <c r="Q1116" s="5">
        <v>0.09</v>
      </c>
      <c r="R1116" s="5">
        <v>0.65</v>
      </c>
      <c r="S1116" s="5">
        <v>9.85</v>
      </c>
      <c r="T1116" s="5">
        <v>4.78</v>
      </c>
      <c r="U1116" s="5">
        <v>0.37</v>
      </c>
      <c r="V1116" s="5">
        <v>0</v>
      </c>
      <c r="W1116" s="5">
        <v>0</v>
      </c>
      <c r="X1116" s="5">
        <v>99.990000000000009</v>
      </c>
      <c r="Y1116" s="5">
        <v>0.52005707234009813</v>
      </c>
      <c r="Z1116" s="5"/>
    </row>
    <row r="1117" spans="1:26" x14ac:dyDescent="0.25">
      <c r="A1117" s="3"/>
      <c r="B1117" s="3" t="s">
        <v>196</v>
      </c>
      <c r="C1117" s="3" t="s">
        <v>23</v>
      </c>
      <c r="D1117" s="3"/>
      <c r="E1117" s="3" t="s">
        <v>31</v>
      </c>
      <c r="F1117" s="3" t="s">
        <v>215</v>
      </c>
      <c r="G1117" s="3" t="s">
        <v>25</v>
      </c>
      <c r="H1117" s="3"/>
      <c r="I1117" s="3">
        <v>9</v>
      </c>
      <c r="J1117" s="3"/>
      <c r="K1117" s="3">
        <v>1120</v>
      </c>
      <c r="L1117" s="3">
        <v>384</v>
      </c>
      <c r="M1117" s="5">
        <v>56.35</v>
      </c>
      <c r="N1117" s="5">
        <v>0.31</v>
      </c>
      <c r="O1117" s="5">
        <v>25.53</v>
      </c>
      <c r="P1117" s="5">
        <v>2.35</v>
      </c>
      <c r="Q1117" s="5">
        <v>0.02</v>
      </c>
      <c r="R1117" s="5">
        <v>0.65</v>
      </c>
      <c r="S1117" s="5">
        <v>9.26</v>
      </c>
      <c r="T1117" s="5">
        <v>5.21</v>
      </c>
      <c r="U1117" s="5">
        <v>0.31</v>
      </c>
      <c r="V1117" s="5">
        <v>0</v>
      </c>
      <c r="W1117" s="5">
        <v>0</v>
      </c>
      <c r="X1117" s="5">
        <v>99.99</v>
      </c>
      <c r="Y1117" s="5">
        <v>0.48591325916494876</v>
      </c>
      <c r="Z1117" s="5"/>
    </row>
    <row r="1118" spans="1:26" x14ac:dyDescent="0.25">
      <c r="A1118" s="3"/>
      <c r="B1118" s="3"/>
      <c r="C1118" s="3"/>
      <c r="D1118" s="3"/>
      <c r="E1118" s="3"/>
      <c r="F1118" s="16" t="s">
        <v>93</v>
      </c>
      <c r="G1118" s="16" t="s">
        <v>23</v>
      </c>
      <c r="H1118" s="6" t="s">
        <v>23</v>
      </c>
      <c r="I1118" s="3"/>
      <c r="J1118" s="3"/>
      <c r="K1118" s="3"/>
      <c r="L1118" s="3"/>
      <c r="M1118" s="6">
        <v>55.999230769230778</v>
      </c>
      <c r="N1118" s="6">
        <v>0.36538461538461536</v>
      </c>
      <c r="O1118" s="6">
        <v>25.78846153846154</v>
      </c>
      <c r="P1118" s="6">
        <v>2.3538461538461539</v>
      </c>
      <c r="Q1118" s="6">
        <v>4.6153846153846149E-2</v>
      </c>
      <c r="R1118" s="6">
        <v>0.63230769230769235</v>
      </c>
      <c r="S1118" s="6">
        <v>9.361538461538462</v>
      </c>
      <c r="T1118" s="6">
        <v>5.0553846153846145</v>
      </c>
      <c r="U1118" s="6">
        <v>0.3692307692307692</v>
      </c>
      <c r="V1118" s="6">
        <v>1.5384615384615385E-3</v>
      </c>
      <c r="W1118" s="6">
        <v>2.3846153846153847E-2</v>
      </c>
      <c r="X1118" s="6"/>
      <c r="Y1118" s="6">
        <v>0.49407249490268834</v>
      </c>
      <c r="Z1118" s="5"/>
    </row>
    <row r="1119" spans="1:26" x14ac:dyDescent="0.25">
      <c r="A1119" s="3"/>
      <c r="B1119" s="3"/>
      <c r="C1119" s="3"/>
      <c r="D1119" s="3"/>
      <c r="E1119" s="3"/>
      <c r="F1119" s="16" t="s">
        <v>187</v>
      </c>
      <c r="G1119" s="16" t="s">
        <v>23</v>
      </c>
      <c r="H1119" s="7" t="s">
        <v>23</v>
      </c>
      <c r="I1119" s="3"/>
      <c r="J1119" s="3"/>
      <c r="K1119" s="3"/>
      <c r="L1119" s="3"/>
      <c r="M1119" s="7">
        <v>0.38441430641218288</v>
      </c>
      <c r="N1119" s="7">
        <v>0.10194895655959273</v>
      </c>
      <c r="O1119" s="7">
        <v>0.23564967479453333</v>
      </c>
      <c r="P1119" s="7">
        <v>0.22448231042179623</v>
      </c>
      <c r="Q1119" s="7">
        <v>4.2138355753885616E-2</v>
      </c>
      <c r="R1119" s="7">
        <v>7.4179270032563929E-2</v>
      </c>
      <c r="S1119" s="7">
        <v>0.23579108527982096</v>
      </c>
      <c r="T1119" s="7">
        <v>0.16556043129400339</v>
      </c>
      <c r="U1119" s="7">
        <v>3.8179736873010378E-2</v>
      </c>
      <c r="V1119" s="7">
        <v>3.7553380809940539E-3</v>
      </c>
      <c r="W1119" s="7">
        <v>3.1235252930639532E-2</v>
      </c>
      <c r="X1119" s="7"/>
      <c r="Y1119" s="7">
        <v>1.3116021123381389E-2</v>
      </c>
      <c r="Z1119" s="5"/>
    </row>
    <row r="1120" spans="1:26" x14ac:dyDescent="0.25">
      <c r="A1120" s="3"/>
      <c r="B1120" s="3" t="s">
        <v>196</v>
      </c>
      <c r="C1120" s="3" t="s">
        <v>23</v>
      </c>
      <c r="D1120" s="3"/>
      <c r="E1120" s="3" t="s">
        <v>31</v>
      </c>
      <c r="F1120" s="3" t="s">
        <v>216</v>
      </c>
      <c r="G1120" s="3" t="s">
        <v>25</v>
      </c>
      <c r="H1120" s="3"/>
      <c r="I1120" s="3">
        <v>9</v>
      </c>
      <c r="J1120" s="3"/>
      <c r="K1120" s="3">
        <v>1120</v>
      </c>
      <c r="L1120" s="3">
        <f>24*31</f>
        <v>744</v>
      </c>
      <c r="M1120" s="5">
        <v>49.14</v>
      </c>
      <c r="N1120" s="5">
        <v>0.3</v>
      </c>
      <c r="O1120" s="5">
        <v>31.26</v>
      </c>
      <c r="P1120" s="5">
        <v>1.86</v>
      </c>
      <c r="Q1120" s="5">
        <v>0.11</v>
      </c>
      <c r="R1120" s="5">
        <v>0.55000000000000004</v>
      </c>
      <c r="S1120" s="5">
        <v>14.23</v>
      </c>
      <c r="T1120" s="5">
        <v>2.25</v>
      </c>
      <c r="U1120" s="5">
        <v>0.26</v>
      </c>
      <c r="V1120" s="5">
        <v>0</v>
      </c>
      <c r="W1120" s="5">
        <v>0.04</v>
      </c>
      <c r="X1120" s="5">
        <v>100.00000000000001</v>
      </c>
      <c r="Y1120" s="5">
        <v>0.76459846743067339</v>
      </c>
      <c r="Z1120" s="5"/>
    </row>
    <row r="1121" spans="1:26" x14ac:dyDescent="0.25">
      <c r="A1121" s="3"/>
      <c r="B1121" s="3" t="s">
        <v>196</v>
      </c>
      <c r="C1121" s="3" t="s">
        <v>23</v>
      </c>
      <c r="D1121" s="3"/>
      <c r="E1121" s="3" t="s">
        <v>31</v>
      </c>
      <c r="F1121" s="3" t="s">
        <v>216</v>
      </c>
      <c r="G1121" s="3" t="s">
        <v>25</v>
      </c>
      <c r="H1121" s="3"/>
      <c r="I1121" s="3">
        <v>9</v>
      </c>
      <c r="J1121" s="3"/>
      <c r="K1121" s="3">
        <v>1120</v>
      </c>
      <c r="L1121" s="3">
        <f>24*31</f>
        <v>744</v>
      </c>
      <c r="M1121" s="5">
        <v>56.14</v>
      </c>
      <c r="N1121" s="5">
        <v>0.27</v>
      </c>
      <c r="O1121" s="5">
        <v>26</v>
      </c>
      <c r="P1121" s="5">
        <v>1.99</v>
      </c>
      <c r="Q1121" s="5">
        <v>0.12</v>
      </c>
      <c r="R1121" s="5">
        <v>0.61</v>
      </c>
      <c r="S1121" s="5">
        <v>9.1300000000000008</v>
      </c>
      <c r="T1121" s="5">
        <v>5.24</v>
      </c>
      <c r="U1121" s="5">
        <v>0.4</v>
      </c>
      <c r="V1121" s="5">
        <v>0.09</v>
      </c>
      <c r="W1121" s="5">
        <v>0</v>
      </c>
      <c r="X1121" s="5">
        <v>99.99</v>
      </c>
      <c r="Y1121" s="5">
        <v>0.47830233167806691</v>
      </c>
      <c r="Z1121" s="5"/>
    </row>
    <row r="1122" spans="1:26" x14ac:dyDescent="0.25">
      <c r="A1122" s="3"/>
      <c r="B1122" s="3" t="s">
        <v>196</v>
      </c>
      <c r="C1122" s="3" t="s">
        <v>23</v>
      </c>
      <c r="D1122" s="3"/>
      <c r="E1122" s="3" t="s">
        <v>31</v>
      </c>
      <c r="F1122" s="3" t="s">
        <v>216</v>
      </c>
      <c r="G1122" s="3" t="s">
        <v>25</v>
      </c>
      <c r="H1122" s="3"/>
      <c r="I1122" s="3">
        <v>9</v>
      </c>
      <c r="J1122" s="3"/>
      <c r="K1122" s="3">
        <v>1120</v>
      </c>
      <c r="L1122" s="3">
        <f t="shared" ref="L1122:L1145" si="16">24*31</f>
        <v>744</v>
      </c>
      <c r="M1122" s="5">
        <v>55.73</v>
      </c>
      <c r="N1122" s="5">
        <v>0.3</v>
      </c>
      <c r="O1122" s="5">
        <v>26.25</v>
      </c>
      <c r="P1122" s="5">
        <v>2.12</v>
      </c>
      <c r="Q1122" s="5">
        <v>0.19</v>
      </c>
      <c r="R1122" s="5">
        <v>0.54</v>
      </c>
      <c r="S1122" s="5">
        <v>9.35</v>
      </c>
      <c r="T1122" s="5">
        <v>5.1100000000000003</v>
      </c>
      <c r="U1122" s="5">
        <v>0.35</v>
      </c>
      <c r="V1122" s="5">
        <v>0</v>
      </c>
      <c r="W1122" s="5">
        <v>7.0000000000000007E-2</v>
      </c>
      <c r="X1122" s="5">
        <v>100.00999999999999</v>
      </c>
      <c r="Y1122" s="5">
        <v>0.49175405329501226</v>
      </c>
      <c r="Z1122" s="5"/>
    </row>
    <row r="1123" spans="1:26" x14ac:dyDescent="0.25">
      <c r="A1123" s="3"/>
      <c r="B1123" s="3" t="s">
        <v>196</v>
      </c>
      <c r="C1123" s="3" t="s">
        <v>23</v>
      </c>
      <c r="D1123" s="3"/>
      <c r="E1123" s="3" t="s">
        <v>31</v>
      </c>
      <c r="F1123" s="3" t="s">
        <v>216</v>
      </c>
      <c r="G1123" s="3" t="s">
        <v>25</v>
      </c>
      <c r="H1123" s="3"/>
      <c r="I1123" s="3">
        <v>9</v>
      </c>
      <c r="J1123" s="3"/>
      <c r="K1123" s="3">
        <v>1120</v>
      </c>
      <c r="L1123" s="3">
        <f t="shared" si="16"/>
        <v>744</v>
      </c>
      <c r="M1123" s="5">
        <v>57.19</v>
      </c>
      <c r="N1123" s="5">
        <v>0.28999999999999998</v>
      </c>
      <c r="O1123" s="5">
        <v>25.3</v>
      </c>
      <c r="P1123" s="5">
        <v>2.15</v>
      </c>
      <c r="Q1123" s="5">
        <v>0</v>
      </c>
      <c r="R1123" s="5">
        <v>0.56999999999999995</v>
      </c>
      <c r="S1123" s="5">
        <v>8.57</v>
      </c>
      <c r="T1123" s="5">
        <v>5.52</v>
      </c>
      <c r="U1123" s="5">
        <v>0.38</v>
      </c>
      <c r="V1123" s="5">
        <v>0</v>
      </c>
      <c r="W1123" s="5">
        <v>0.02</v>
      </c>
      <c r="X1123" s="5">
        <v>99.989999999999981</v>
      </c>
      <c r="Y1123" s="5">
        <v>0.45078671172232687</v>
      </c>
      <c r="Z1123" s="5"/>
    </row>
    <row r="1124" spans="1:26" x14ac:dyDescent="0.25">
      <c r="A1124" s="3"/>
      <c r="B1124" s="3" t="s">
        <v>196</v>
      </c>
      <c r="C1124" s="3" t="s">
        <v>23</v>
      </c>
      <c r="D1124" s="3"/>
      <c r="E1124" s="3" t="s">
        <v>31</v>
      </c>
      <c r="F1124" s="3" t="s">
        <v>216</v>
      </c>
      <c r="G1124" s="3" t="s">
        <v>25</v>
      </c>
      <c r="H1124" s="3"/>
      <c r="I1124" s="3">
        <v>9</v>
      </c>
      <c r="J1124" s="3"/>
      <c r="K1124" s="3">
        <v>1120</v>
      </c>
      <c r="L1124" s="3">
        <f t="shared" si="16"/>
        <v>744</v>
      </c>
      <c r="M1124" s="5">
        <v>56.68</v>
      </c>
      <c r="N1124" s="5">
        <v>0.36</v>
      </c>
      <c r="O1124" s="5">
        <v>25.53</v>
      </c>
      <c r="P1124" s="5">
        <v>2.09</v>
      </c>
      <c r="Q1124" s="5">
        <v>0.05</v>
      </c>
      <c r="R1124" s="5">
        <v>0.68</v>
      </c>
      <c r="S1124" s="5">
        <v>8.7100000000000009</v>
      </c>
      <c r="T1124" s="5">
        <v>5.41</v>
      </c>
      <c r="U1124" s="5">
        <v>0.42</v>
      </c>
      <c r="V1124" s="5">
        <v>0</v>
      </c>
      <c r="W1124" s="5">
        <v>0.08</v>
      </c>
      <c r="X1124" s="5">
        <v>100.00999999999999</v>
      </c>
      <c r="Y1124" s="5">
        <v>0.4584262853948779</v>
      </c>
      <c r="Z1124" s="5"/>
    </row>
    <row r="1125" spans="1:26" x14ac:dyDescent="0.25">
      <c r="A1125" s="3"/>
      <c r="B1125" s="3" t="s">
        <v>196</v>
      </c>
      <c r="C1125" s="3" t="s">
        <v>23</v>
      </c>
      <c r="D1125" s="3"/>
      <c r="E1125" s="3" t="s">
        <v>31</v>
      </c>
      <c r="F1125" s="3" t="s">
        <v>216</v>
      </c>
      <c r="G1125" s="3" t="s">
        <v>25</v>
      </c>
      <c r="H1125" s="3"/>
      <c r="I1125" s="3">
        <v>9</v>
      </c>
      <c r="J1125" s="3"/>
      <c r="K1125" s="3">
        <v>1120</v>
      </c>
      <c r="L1125" s="3">
        <f t="shared" si="16"/>
        <v>744</v>
      </c>
      <c r="M1125" s="5">
        <v>55.84</v>
      </c>
      <c r="N1125" s="5">
        <v>0.33</v>
      </c>
      <c r="O1125" s="5">
        <v>25.79</v>
      </c>
      <c r="P1125" s="5">
        <v>2.34</v>
      </c>
      <c r="Q1125" s="5">
        <v>0.02</v>
      </c>
      <c r="R1125" s="5">
        <v>1.02</v>
      </c>
      <c r="S1125" s="5">
        <v>9.1199999999999992</v>
      </c>
      <c r="T1125" s="5">
        <v>5.16</v>
      </c>
      <c r="U1125" s="5">
        <v>0.38</v>
      </c>
      <c r="V1125" s="5">
        <v>0</v>
      </c>
      <c r="W1125" s="5">
        <v>0</v>
      </c>
      <c r="X1125" s="5">
        <v>100</v>
      </c>
      <c r="Y1125" s="5">
        <v>0.48229043811214739</v>
      </c>
      <c r="Z1125" s="5"/>
    </row>
    <row r="1126" spans="1:26" x14ac:dyDescent="0.25">
      <c r="A1126" s="3"/>
      <c r="B1126" s="3" t="s">
        <v>196</v>
      </c>
      <c r="C1126" s="3" t="s">
        <v>23</v>
      </c>
      <c r="D1126" s="3"/>
      <c r="E1126" s="3" t="s">
        <v>31</v>
      </c>
      <c r="F1126" s="3" t="s">
        <v>216</v>
      </c>
      <c r="G1126" s="3" t="s">
        <v>25</v>
      </c>
      <c r="H1126" s="3"/>
      <c r="I1126" s="3">
        <v>9</v>
      </c>
      <c r="J1126" s="3"/>
      <c r="K1126" s="3">
        <v>1120</v>
      </c>
      <c r="L1126" s="3">
        <f t="shared" si="16"/>
        <v>744</v>
      </c>
      <c r="M1126" s="5">
        <v>56.28</v>
      </c>
      <c r="N1126" s="5">
        <v>0.45</v>
      </c>
      <c r="O1126" s="5">
        <v>25.71</v>
      </c>
      <c r="P1126" s="5">
        <v>2.2000000000000002</v>
      </c>
      <c r="Q1126" s="5">
        <v>0.03</v>
      </c>
      <c r="R1126" s="5">
        <v>0.65</v>
      </c>
      <c r="S1126" s="5">
        <v>8.92</v>
      </c>
      <c r="T1126" s="5">
        <v>5.4</v>
      </c>
      <c r="U1126" s="5">
        <v>0.37</v>
      </c>
      <c r="V1126" s="5">
        <v>0</v>
      </c>
      <c r="W1126" s="5">
        <v>0</v>
      </c>
      <c r="X1126" s="5">
        <v>100.01000000000002</v>
      </c>
      <c r="Y1126" s="5">
        <v>0.46623081242508463</v>
      </c>
      <c r="Z1126" s="5"/>
    </row>
    <row r="1127" spans="1:26" x14ac:dyDescent="0.25">
      <c r="A1127" s="3"/>
      <c r="B1127" s="3" t="s">
        <v>196</v>
      </c>
      <c r="C1127" s="3" t="s">
        <v>23</v>
      </c>
      <c r="D1127" s="3"/>
      <c r="E1127" s="3" t="s">
        <v>31</v>
      </c>
      <c r="F1127" s="3" t="s">
        <v>216</v>
      </c>
      <c r="G1127" s="3" t="s">
        <v>25</v>
      </c>
      <c r="H1127" s="3"/>
      <c r="I1127" s="3">
        <v>9</v>
      </c>
      <c r="J1127" s="3"/>
      <c r="K1127" s="3">
        <v>1120</v>
      </c>
      <c r="L1127" s="3">
        <f t="shared" si="16"/>
        <v>744</v>
      </c>
      <c r="M1127" s="5">
        <v>55.88</v>
      </c>
      <c r="N1127" s="5">
        <v>0.23</v>
      </c>
      <c r="O1127" s="5">
        <v>26.03</v>
      </c>
      <c r="P1127" s="5">
        <v>2.2200000000000002</v>
      </c>
      <c r="Q1127" s="5">
        <v>0.12</v>
      </c>
      <c r="R1127" s="5">
        <v>0.83</v>
      </c>
      <c r="S1127" s="5">
        <v>9.14</v>
      </c>
      <c r="T1127" s="5">
        <v>5.21</v>
      </c>
      <c r="U1127" s="5">
        <v>0.34</v>
      </c>
      <c r="V1127" s="5">
        <v>0</v>
      </c>
      <c r="W1127" s="5">
        <v>0</v>
      </c>
      <c r="X1127" s="5">
        <v>100</v>
      </c>
      <c r="Y1127" s="5">
        <v>0.4817468809256053</v>
      </c>
      <c r="Z1127" s="5"/>
    </row>
    <row r="1128" spans="1:26" x14ac:dyDescent="0.25">
      <c r="A1128" s="3"/>
      <c r="B1128" s="3" t="s">
        <v>196</v>
      </c>
      <c r="C1128" s="3" t="s">
        <v>23</v>
      </c>
      <c r="D1128" s="3"/>
      <c r="E1128" s="3" t="s">
        <v>31</v>
      </c>
      <c r="F1128" s="3" t="s">
        <v>216</v>
      </c>
      <c r="G1128" s="3" t="s">
        <v>25</v>
      </c>
      <c r="H1128" s="3"/>
      <c r="I1128" s="3">
        <v>9</v>
      </c>
      <c r="J1128" s="3"/>
      <c r="K1128" s="3">
        <v>1120</v>
      </c>
      <c r="L1128" s="3">
        <f t="shared" si="16"/>
        <v>744</v>
      </c>
      <c r="M1128" s="5">
        <v>56.8</v>
      </c>
      <c r="N1128" s="5">
        <v>0.41</v>
      </c>
      <c r="O1128" s="5">
        <v>25.28</v>
      </c>
      <c r="P1128" s="5">
        <v>2.15</v>
      </c>
      <c r="Q1128" s="5">
        <v>0.06</v>
      </c>
      <c r="R1128" s="5">
        <v>0.74</v>
      </c>
      <c r="S1128" s="5">
        <v>8.64</v>
      </c>
      <c r="T1128" s="5">
        <v>5.55</v>
      </c>
      <c r="U1128" s="5">
        <v>0.37</v>
      </c>
      <c r="V1128" s="5">
        <v>0</v>
      </c>
      <c r="W1128" s="5">
        <v>0</v>
      </c>
      <c r="X1128" s="5">
        <v>100</v>
      </c>
      <c r="Y1128" s="5">
        <v>0.45179805556323843</v>
      </c>
      <c r="Z1128" s="5"/>
    </row>
    <row r="1129" spans="1:26" x14ac:dyDescent="0.25">
      <c r="A1129" s="3"/>
      <c r="B1129" s="3" t="s">
        <v>196</v>
      </c>
      <c r="C1129" s="3" t="s">
        <v>23</v>
      </c>
      <c r="D1129" s="3"/>
      <c r="E1129" s="3" t="s">
        <v>31</v>
      </c>
      <c r="F1129" s="3" t="s">
        <v>216</v>
      </c>
      <c r="G1129" s="3" t="s">
        <v>25</v>
      </c>
      <c r="H1129" s="3"/>
      <c r="I1129" s="3">
        <v>9</v>
      </c>
      <c r="J1129" s="3"/>
      <c r="K1129" s="3">
        <v>1120</v>
      </c>
      <c r="L1129" s="3">
        <f t="shared" si="16"/>
        <v>744</v>
      </c>
      <c r="M1129" s="5">
        <v>56.33</v>
      </c>
      <c r="N1129" s="5">
        <v>0.44</v>
      </c>
      <c r="O1129" s="5">
        <v>25.57</v>
      </c>
      <c r="P1129" s="5">
        <v>2.2200000000000002</v>
      </c>
      <c r="Q1129" s="5">
        <v>0.03</v>
      </c>
      <c r="R1129" s="5">
        <v>0.67</v>
      </c>
      <c r="S1129" s="5">
        <v>8.9700000000000006</v>
      </c>
      <c r="T1129" s="5">
        <v>5.33</v>
      </c>
      <c r="U1129" s="5">
        <v>0.4</v>
      </c>
      <c r="V1129" s="5">
        <v>0</v>
      </c>
      <c r="W1129" s="5">
        <v>0.03</v>
      </c>
      <c r="X1129" s="5">
        <v>99.990000000000009</v>
      </c>
      <c r="Y1129" s="5">
        <v>0.46984985158042891</v>
      </c>
      <c r="Z1129" s="5"/>
    </row>
    <row r="1130" spans="1:26" x14ac:dyDescent="0.25">
      <c r="A1130" s="3"/>
      <c r="B1130" s="3" t="s">
        <v>196</v>
      </c>
      <c r="C1130" s="3" t="s">
        <v>23</v>
      </c>
      <c r="D1130" s="3"/>
      <c r="E1130" s="3" t="s">
        <v>31</v>
      </c>
      <c r="F1130" s="3" t="s">
        <v>216</v>
      </c>
      <c r="G1130" s="3" t="s">
        <v>25</v>
      </c>
      <c r="H1130" s="3"/>
      <c r="I1130" s="3">
        <v>9</v>
      </c>
      <c r="J1130" s="3"/>
      <c r="K1130" s="3">
        <v>1120</v>
      </c>
      <c r="L1130" s="3">
        <f t="shared" si="16"/>
        <v>744</v>
      </c>
      <c r="M1130" s="5">
        <v>55.56</v>
      </c>
      <c r="N1130" s="5">
        <v>0.35</v>
      </c>
      <c r="O1130" s="5">
        <v>26.24</v>
      </c>
      <c r="P1130" s="5">
        <v>2.04</v>
      </c>
      <c r="Q1130" s="5">
        <v>0.15</v>
      </c>
      <c r="R1130" s="5">
        <v>0.68</v>
      </c>
      <c r="S1130" s="5">
        <v>9.41</v>
      </c>
      <c r="T1130" s="5">
        <v>5.15</v>
      </c>
      <c r="U1130" s="5">
        <v>0.38</v>
      </c>
      <c r="V1130" s="5">
        <v>0.03</v>
      </c>
      <c r="W1130" s="5">
        <v>0</v>
      </c>
      <c r="X1130" s="5">
        <v>99.990000000000023</v>
      </c>
      <c r="Y1130" s="5">
        <v>0.49057246367363216</v>
      </c>
      <c r="Z1130" s="5"/>
    </row>
    <row r="1131" spans="1:26" x14ac:dyDescent="0.25">
      <c r="A1131" s="3"/>
      <c r="B1131" s="3" t="s">
        <v>196</v>
      </c>
      <c r="C1131" s="3" t="s">
        <v>23</v>
      </c>
      <c r="D1131" s="3"/>
      <c r="E1131" s="3" t="s">
        <v>31</v>
      </c>
      <c r="F1131" s="3" t="s">
        <v>216</v>
      </c>
      <c r="G1131" s="3" t="s">
        <v>25</v>
      </c>
      <c r="H1131" s="3"/>
      <c r="I1131" s="3">
        <v>9</v>
      </c>
      <c r="J1131" s="3"/>
      <c r="K1131" s="3">
        <v>1120</v>
      </c>
      <c r="L1131" s="3">
        <f t="shared" si="16"/>
        <v>744</v>
      </c>
      <c r="M1131" s="5">
        <v>56.63</v>
      </c>
      <c r="N1131" s="5">
        <v>0.46</v>
      </c>
      <c r="O1131" s="5">
        <v>25.41</v>
      </c>
      <c r="P1131" s="5">
        <v>2.12</v>
      </c>
      <c r="Q1131" s="5">
        <v>0.14000000000000001</v>
      </c>
      <c r="R1131" s="5">
        <v>0.71</v>
      </c>
      <c r="S1131" s="5">
        <v>8.6300000000000008</v>
      </c>
      <c r="T1131" s="5">
        <v>5.42</v>
      </c>
      <c r="U1131" s="5">
        <v>0.47</v>
      </c>
      <c r="V1131" s="5">
        <v>0</v>
      </c>
      <c r="W1131" s="5">
        <v>0</v>
      </c>
      <c r="X1131" s="5">
        <v>99.99</v>
      </c>
      <c r="Y1131" s="5">
        <v>0.454272412396447</v>
      </c>
      <c r="Z1131" s="5"/>
    </row>
    <row r="1132" spans="1:26" x14ac:dyDescent="0.25">
      <c r="A1132" s="3"/>
      <c r="B1132" s="3" t="s">
        <v>196</v>
      </c>
      <c r="C1132" s="3" t="s">
        <v>23</v>
      </c>
      <c r="D1132" s="3"/>
      <c r="E1132" s="3" t="s">
        <v>31</v>
      </c>
      <c r="F1132" s="3" t="s">
        <v>216</v>
      </c>
      <c r="G1132" s="3" t="s">
        <v>25</v>
      </c>
      <c r="H1132" s="3"/>
      <c r="I1132" s="3">
        <v>9</v>
      </c>
      <c r="J1132" s="3"/>
      <c r="K1132" s="3">
        <v>1120</v>
      </c>
      <c r="L1132" s="3">
        <f t="shared" si="16"/>
        <v>744</v>
      </c>
      <c r="M1132" s="5">
        <v>55.35</v>
      </c>
      <c r="N1132" s="5">
        <v>0.36</v>
      </c>
      <c r="O1132" s="5">
        <v>26.46</v>
      </c>
      <c r="P1132" s="5">
        <v>2.0299999999999998</v>
      </c>
      <c r="Q1132" s="5">
        <v>0.16</v>
      </c>
      <c r="R1132" s="5">
        <v>0.55000000000000004</v>
      </c>
      <c r="S1132" s="5">
        <v>9.67</v>
      </c>
      <c r="T1132" s="5">
        <v>5.04</v>
      </c>
      <c r="U1132" s="5">
        <v>0.38</v>
      </c>
      <c r="V1132" s="5">
        <v>0</v>
      </c>
      <c r="W1132" s="5">
        <v>0</v>
      </c>
      <c r="X1132" s="5">
        <v>100</v>
      </c>
      <c r="Y1132" s="5">
        <v>0.50253030822672284</v>
      </c>
      <c r="Z1132" s="5"/>
    </row>
    <row r="1133" spans="1:26" x14ac:dyDescent="0.25">
      <c r="A1133" s="3"/>
      <c r="B1133" s="3" t="s">
        <v>196</v>
      </c>
      <c r="C1133" s="3" t="s">
        <v>23</v>
      </c>
      <c r="D1133" s="3"/>
      <c r="E1133" s="3" t="s">
        <v>31</v>
      </c>
      <c r="F1133" s="3" t="s">
        <v>216</v>
      </c>
      <c r="G1133" s="3" t="s">
        <v>25</v>
      </c>
      <c r="H1133" s="3"/>
      <c r="I1133" s="3">
        <v>9</v>
      </c>
      <c r="J1133" s="3"/>
      <c r="K1133" s="3">
        <v>1120</v>
      </c>
      <c r="L1133" s="3">
        <f t="shared" si="16"/>
        <v>744</v>
      </c>
      <c r="M1133" s="5">
        <v>55.97</v>
      </c>
      <c r="N1133" s="5">
        <v>0.43</v>
      </c>
      <c r="O1133" s="5">
        <v>25.81</v>
      </c>
      <c r="P1133" s="5">
        <v>2.31</v>
      </c>
      <c r="Q1133" s="5">
        <v>0</v>
      </c>
      <c r="R1133" s="5">
        <v>0.73</v>
      </c>
      <c r="S1133" s="5">
        <v>9.0399999999999991</v>
      </c>
      <c r="T1133" s="5">
        <v>5.34</v>
      </c>
      <c r="U1133" s="5">
        <v>0.37</v>
      </c>
      <c r="V1133" s="5">
        <v>0</v>
      </c>
      <c r="W1133" s="5">
        <v>0</v>
      </c>
      <c r="X1133" s="5">
        <v>100</v>
      </c>
      <c r="Y1133" s="5">
        <v>0.47222094522229002</v>
      </c>
      <c r="Z1133" s="5"/>
    </row>
    <row r="1134" spans="1:26" x14ac:dyDescent="0.25">
      <c r="A1134" s="3"/>
      <c r="B1134" s="3" t="s">
        <v>196</v>
      </c>
      <c r="C1134" s="3" t="s">
        <v>23</v>
      </c>
      <c r="D1134" s="3"/>
      <c r="E1134" s="3" t="s">
        <v>31</v>
      </c>
      <c r="F1134" s="3" t="s">
        <v>216</v>
      </c>
      <c r="G1134" s="3" t="s">
        <v>25</v>
      </c>
      <c r="H1134" s="3"/>
      <c r="I1134" s="3">
        <v>9</v>
      </c>
      <c r="J1134" s="3"/>
      <c r="K1134" s="3">
        <v>1120</v>
      </c>
      <c r="L1134" s="3">
        <f t="shared" si="16"/>
        <v>744</v>
      </c>
      <c r="M1134" s="5">
        <v>55.54</v>
      </c>
      <c r="N1134" s="5">
        <v>0.38</v>
      </c>
      <c r="O1134" s="5">
        <v>26.23</v>
      </c>
      <c r="P1134" s="5">
        <v>2.1800000000000002</v>
      </c>
      <c r="Q1134" s="5">
        <v>0.17</v>
      </c>
      <c r="R1134" s="5">
        <v>0.63</v>
      </c>
      <c r="S1134" s="5">
        <v>9.4700000000000006</v>
      </c>
      <c r="T1134" s="5">
        <v>5.13</v>
      </c>
      <c r="U1134" s="5">
        <v>0.27</v>
      </c>
      <c r="V1134" s="5">
        <v>0</v>
      </c>
      <c r="W1134" s="5">
        <v>0</v>
      </c>
      <c r="X1134" s="5">
        <v>100</v>
      </c>
      <c r="Y1134" s="5">
        <v>0.49647413546914543</v>
      </c>
      <c r="Z1134" s="5"/>
    </row>
    <row r="1135" spans="1:26" x14ac:dyDescent="0.25">
      <c r="A1135" s="3"/>
      <c r="B1135" s="3" t="s">
        <v>196</v>
      </c>
      <c r="C1135" s="3" t="s">
        <v>23</v>
      </c>
      <c r="D1135" s="3"/>
      <c r="E1135" s="3" t="s">
        <v>31</v>
      </c>
      <c r="F1135" s="3" t="s">
        <v>216</v>
      </c>
      <c r="G1135" s="3" t="s">
        <v>25</v>
      </c>
      <c r="H1135" s="3"/>
      <c r="I1135" s="3">
        <v>9</v>
      </c>
      <c r="J1135" s="3"/>
      <c r="K1135" s="3">
        <v>1120</v>
      </c>
      <c r="L1135" s="3">
        <f t="shared" si="16"/>
        <v>744</v>
      </c>
      <c r="M1135" s="5">
        <v>55.81</v>
      </c>
      <c r="N1135" s="5">
        <v>0.4</v>
      </c>
      <c r="O1135" s="5">
        <v>25.8</v>
      </c>
      <c r="P1135" s="5">
        <v>2.34</v>
      </c>
      <c r="Q1135" s="5">
        <v>0.17</v>
      </c>
      <c r="R1135" s="5">
        <v>0.69</v>
      </c>
      <c r="S1135" s="5">
        <v>8.9700000000000006</v>
      </c>
      <c r="T1135" s="5">
        <v>5.41</v>
      </c>
      <c r="U1135" s="5">
        <v>0.4</v>
      </c>
      <c r="V1135" s="5">
        <v>0</v>
      </c>
      <c r="W1135" s="5">
        <v>0</v>
      </c>
      <c r="X1135" s="5">
        <v>99.990000000000009</v>
      </c>
      <c r="Y1135" s="5">
        <v>0.46631389107329174</v>
      </c>
      <c r="Z1135" s="5"/>
    </row>
    <row r="1136" spans="1:26" x14ac:dyDescent="0.25">
      <c r="A1136" s="3"/>
      <c r="B1136" s="3" t="s">
        <v>196</v>
      </c>
      <c r="C1136" s="3" t="s">
        <v>23</v>
      </c>
      <c r="D1136" s="3"/>
      <c r="E1136" s="3" t="s">
        <v>31</v>
      </c>
      <c r="F1136" s="3" t="s">
        <v>216</v>
      </c>
      <c r="G1136" s="3" t="s">
        <v>25</v>
      </c>
      <c r="H1136" s="3"/>
      <c r="I1136" s="3">
        <v>9</v>
      </c>
      <c r="J1136" s="3"/>
      <c r="K1136" s="3">
        <v>1120</v>
      </c>
      <c r="L1136" s="3">
        <f t="shared" si="16"/>
        <v>744</v>
      </c>
      <c r="M1136" s="5">
        <v>55.6</v>
      </c>
      <c r="N1136" s="5">
        <v>0.28999999999999998</v>
      </c>
      <c r="O1136" s="5">
        <v>26.27</v>
      </c>
      <c r="P1136" s="5">
        <v>2.15</v>
      </c>
      <c r="Q1136" s="5">
        <v>0.04</v>
      </c>
      <c r="R1136" s="5">
        <v>0.65</v>
      </c>
      <c r="S1136" s="5">
        <v>9.6199999999999992</v>
      </c>
      <c r="T1136" s="5">
        <v>5.03</v>
      </c>
      <c r="U1136" s="5">
        <v>0.36</v>
      </c>
      <c r="V1136" s="5">
        <v>0</v>
      </c>
      <c r="W1136" s="5">
        <v>0</v>
      </c>
      <c r="X1136" s="5">
        <v>100.01000000000002</v>
      </c>
      <c r="Y1136" s="5">
        <v>0.50233119955631877</v>
      </c>
      <c r="Z1136" s="5"/>
    </row>
    <row r="1137" spans="1:26" x14ac:dyDescent="0.25">
      <c r="A1137" s="3"/>
      <c r="B1137" s="3" t="s">
        <v>196</v>
      </c>
      <c r="C1137" s="3" t="s">
        <v>23</v>
      </c>
      <c r="D1137" s="3"/>
      <c r="E1137" s="3" t="s">
        <v>31</v>
      </c>
      <c r="F1137" s="3" t="s">
        <v>216</v>
      </c>
      <c r="G1137" s="3" t="s">
        <v>25</v>
      </c>
      <c r="H1137" s="3"/>
      <c r="I1137" s="3">
        <v>9</v>
      </c>
      <c r="J1137" s="3"/>
      <c r="K1137" s="3">
        <v>1120</v>
      </c>
      <c r="L1137" s="3">
        <f t="shared" si="16"/>
        <v>744</v>
      </c>
      <c r="M1137" s="5">
        <v>55.85</v>
      </c>
      <c r="N1137" s="5">
        <v>0.25</v>
      </c>
      <c r="O1137" s="5">
        <v>26.18</v>
      </c>
      <c r="P1137" s="5">
        <v>2.16</v>
      </c>
      <c r="Q1137" s="5">
        <v>0.04</v>
      </c>
      <c r="R1137" s="5">
        <v>0.67</v>
      </c>
      <c r="S1137" s="5">
        <v>9.24</v>
      </c>
      <c r="T1137" s="5">
        <v>5.2</v>
      </c>
      <c r="U1137" s="5">
        <v>0.4</v>
      </c>
      <c r="V1137" s="5">
        <v>0</v>
      </c>
      <c r="W1137" s="5">
        <v>0</v>
      </c>
      <c r="X1137" s="5">
        <v>99.990000000000009</v>
      </c>
      <c r="Y1137" s="5">
        <v>0.48311293228538699</v>
      </c>
      <c r="Z1137" s="5"/>
    </row>
    <row r="1138" spans="1:26" x14ac:dyDescent="0.25">
      <c r="A1138" s="3"/>
      <c r="B1138" s="3" t="s">
        <v>196</v>
      </c>
      <c r="C1138" s="3" t="s">
        <v>23</v>
      </c>
      <c r="D1138" s="3"/>
      <c r="E1138" s="3" t="s">
        <v>31</v>
      </c>
      <c r="F1138" s="3" t="s">
        <v>216</v>
      </c>
      <c r="G1138" s="3" t="s">
        <v>25</v>
      </c>
      <c r="H1138" s="3"/>
      <c r="I1138" s="3">
        <v>9</v>
      </c>
      <c r="J1138" s="3"/>
      <c r="K1138" s="3">
        <v>1120</v>
      </c>
      <c r="L1138" s="3">
        <f t="shared" si="16"/>
        <v>744</v>
      </c>
      <c r="M1138" s="5">
        <v>55.35</v>
      </c>
      <c r="N1138" s="5">
        <v>0.43</v>
      </c>
      <c r="O1138" s="5">
        <v>25.98</v>
      </c>
      <c r="P1138" s="5">
        <v>2.54</v>
      </c>
      <c r="Q1138" s="5">
        <v>0.03</v>
      </c>
      <c r="R1138" s="5">
        <v>0.74</v>
      </c>
      <c r="S1138" s="5">
        <v>9.34</v>
      </c>
      <c r="T1138" s="5">
        <v>5.15</v>
      </c>
      <c r="U1138" s="5">
        <v>0.28999999999999998</v>
      </c>
      <c r="V1138" s="5">
        <v>0</v>
      </c>
      <c r="W1138" s="5">
        <v>0.15</v>
      </c>
      <c r="X1138" s="5">
        <v>100.00000000000003</v>
      </c>
      <c r="Y1138" s="5">
        <v>0.49146222302070197</v>
      </c>
      <c r="Z1138" s="5"/>
    </row>
    <row r="1139" spans="1:26" x14ac:dyDescent="0.25">
      <c r="A1139" s="3"/>
      <c r="B1139" s="3" t="s">
        <v>196</v>
      </c>
      <c r="C1139" s="3" t="s">
        <v>23</v>
      </c>
      <c r="D1139" s="3"/>
      <c r="E1139" s="3" t="s">
        <v>31</v>
      </c>
      <c r="F1139" s="3" t="s">
        <v>216</v>
      </c>
      <c r="G1139" s="3" t="s">
        <v>25</v>
      </c>
      <c r="H1139" s="3"/>
      <c r="I1139" s="3">
        <v>9</v>
      </c>
      <c r="J1139" s="3"/>
      <c r="K1139" s="3">
        <v>1120</v>
      </c>
      <c r="L1139" s="3">
        <f t="shared" si="16"/>
        <v>744</v>
      </c>
      <c r="M1139" s="5">
        <v>56.43</v>
      </c>
      <c r="N1139" s="5">
        <v>0.3</v>
      </c>
      <c r="O1139" s="5">
        <v>25.68</v>
      </c>
      <c r="P1139" s="5">
        <v>2.27</v>
      </c>
      <c r="Q1139" s="5">
        <v>7.0000000000000007E-2</v>
      </c>
      <c r="R1139" s="5">
        <v>0.69</v>
      </c>
      <c r="S1139" s="5">
        <v>8.86</v>
      </c>
      <c r="T1139" s="5">
        <v>5.3</v>
      </c>
      <c r="U1139" s="5">
        <v>0.39</v>
      </c>
      <c r="V1139" s="5">
        <v>0</v>
      </c>
      <c r="W1139" s="5">
        <v>0</v>
      </c>
      <c r="X1139" s="5">
        <v>99.989999999999981</v>
      </c>
      <c r="Y1139" s="5">
        <v>0.46841101562718324</v>
      </c>
      <c r="Z1139" s="5"/>
    </row>
    <row r="1140" spans="1:26" x14ac:dyDescent="0.25">
      <c r="A1140" s="3"/>
      <c r="B1140" s="3" t="s">
        <v>196</v>
      </c>
      <c r="C1140" s="3" t="s">
        <v>23</v>
      </c>
      <c r="D1140" s="3"/>
      <c r="E1140" s="3" t="s">
        <v>31</v>
      </c>
      <c r="F1140" s="3" t="s">
        <v>216</v>
      </c>
      <c r="G1140" s="3" t="s">
        <v>25</v>
      </c>
      <c r="H1140" s="3"/>
      <c r="I1140" s="3">
        <v>9</v>
      </c>
      <c r="J1140" s="3"/>
      <c r="K1140" s="3">
        <v>1120</v>
      </c>
      <c r="L1140" s="3">
        <f t="shared" si="16"/>
        <v>744</v>
      </c>
      <c r="M1140" s="5">
        <v>55.77</v>
      </c>
      <c r="N1140" s="5">
        <v>0.47</v>
      </c>
      <c r="O1140" s="5">
        <v>25.9</v>
      </c>
      <c r="P1140" s="5">
        <v>2.44</v>
      </c>
      <c r="Q1140" s="5">
        <v>0.02</v>
      </c>
      <c r="R1140" s="5">
        <v>0.69</v>
      </c>
      <c r="S1140" s="5">
        <v>9.01</v>
      </c>
      <c r="T1140" s="5">
        <v>5.36</v>
      </c>
      <c r="U1140" s="5">
        <v>0.34</v>
      </c>
      <c r="V1140" s="5">
        <v>0</v>
      </c>
      <c r="W1140" s="5">
        <v>0</v>
      </c>
      <c r="X1140" s="5">
        <v>100</v>
      </c>
      <c r="Y1140" s="5">
        <v>0.47138093602742454</v>
      </c>
      <c r="Z1140" s="5"/>
    </row>
    <row r="1141" spans="1:26" x14ac:dyDescent="0.25">
      <c r="A1141" s="3"/>
      <c r="B1141" s="3" t="s">
        <v>196</v>
      </c>
      <c r="C1141" s="3" t="s">
        <v>23</v>
      </c>
      <c r="D1141" s="3"/>
      <c r="E1141" s="3" t="s">
        <v>31</v>
      </c>
      <c r="F1141" s="3" t="s">
        <v>216</v>
      </c>
      <c r="G1141" s="3" t="s">
        <v>25</v>
      </c>
      <c r="H1141" s="3"/>
      <c r="I1141" s="3">
        <v>9</v>
      </c>
      <c r="J1141" s="3"/>
      <c r="K1141" s="3">
        <v>1120</v>
      </c>
      <c r="L1141" s="3">
        <f t="shared" si="16"/>
        <v>744</v>
      </c>
      <c r="M1141" s="5">
        <v>55.5</v>
      </c>
      <c r="N1141" s="5">
        <v>0.35</v>
      </c>
      <c r="O1141" s="5">
        <v>26.26</v>
      </c>
      <c r="P1141" s="5">
        <v>2.2000000000000002</v>
      </c>
      <c r="Q1141" s="5">
        <v>0.13</v>
      </c>
      <c r="R1141" s="5">
        <v>0.7</v>
      </c>
      <c r="S1141" s="5">
        <v>9.43</v>
      </c>
      <c r="T1141" s="5">
        <v>5.08</v>
      </c>
      <c r="U1141" s="5">
        <v>0.36</v>
      </c>
      <c r="V1141" s="5">
        <v>0</v>
      </c>
      <c r="W1141" s="5">
        <v>0</v>
      </c>
      <c r="X1141" s="5">
        <v>100.00999999999999</v>
      </c>
      <c r="Y1141" s="5">
        <v>0.49498221310375778</v>
      </c>
      <c r="Z1141" s="5"/>
    </row>
    <row r="1142" spans="1:26" x14ac:dyDescent="0.25">
      <c r="A1142" s="3"/>
      <c r="B1142" s="3" t="s">
        <v>196</v>
      </c>
      <c r="C1142" s="3" t="s">
        <v>23</v>
      </c>
      <c r="D1142" s="3"/>
      <c r="E1142" s="3" t="s">
        <v>31</v>
      </c>
      <c r="F1142" s="3" t="s">
        <v>216</v>
      </c>
      <c r="G1142" s="3" t="s">
        <v>25</v>
      </c>
      <c r="H1142" s="3"/>
      <c r="I1142" s="3">
        <v>9</v>
      </c>
      <c r="J1142" s="3"/>
      <c r="K1142" s="3">
        <v>1120</v>
      </c>
      <c r="L1142" s="3">
        <f t="shared" si="16"/>
        <v>744</v>
      </c>
      <c r="M1142" s="5">
        <v>55.37</v>
      </c>
      <c r="N1142" s="5">
        <v>0.36</v>
      </c>
      <c r="O1142" s="5">
        <v>26.29</v>
      </c>
      <c r="P1142" s="5">
        <v>2.34</v>
      </c>
      <c r="Q1142" s="5">
        <v>0.09</v>
      </c>
      <c r="R1142" s="5">
        <v>0.67</v>
      </c>
      <c r="S1142" s="5">
        <v>9.3800000000000008</v>
      </c>
      <c r="T1142" s="5">
        <v>5.07</v>
      </c>
      <c r="U1142" s="5">
        <v>0.36</v>
      </c>
      <c r="V1142" s="5">
        <v>0.03</v>
      </c>
      <c r="W1142" s="5">
        <v>0.05</v>
      </c>
      <c r="X1142" s="5">
        <v>100.00999999999999</v>
      </c>
      <c r="Y1142" s="5">
        <v>0.49412387562804899</v>
      </c>
      <c r="Z1142" s="5"/>
    </row>
    <row r="1143" spans="1:26" x14ac:dyDescent="0.25">
      <c r="A1143" s="3"/>
      <c r="B1143" s="3" t="s">
        <v>196</v>
      </c>
      <c r="C1143" s="3" t="s">
        <v>23</v>
      </c>
      <c r="D1143" s="3"/>
      <c r="E1143" s="3" t="s">
        <v>31</v>
      </c>
      <c r="F1143" s="3" t="s">
        <v>216</v>
      </c>
      <c r="G1143" s="3" t="s">
        <v>25</v>
      </c>
      <c r="H1143" s="3"/>
      <c r="I1143" s="3">
        <v>9</v>
      </c>
      <c r="J1143" s="3"/>
      <c r="K1143" s="3">
        <v>1120</v>
      </c>
      <c r="L1143" s="3">
        <f t="shared" si="16"/>
        <v>744</v>
      </c>
      <c r="M1143" s="5">
        <v>55.91</v>
      </c>
      <c r="N1143" s="5">
        <v>0.4</v>
      </c>
      <c r="O1143" s="5">
        <v>25.83</v>
      </c>
      <c r="P1143" s="5">
        <v>2.31</v>
      </c>
      <c r="Q1143" s="5">
        <v>0.06</v>
      </c>
      <c r="R1143" s="5">
        <v>0.7</v>
      </c>
      <c r="S1143" s="5">
        <v>9.16</v>
      </c>
      <c r="T1143" s="5">
        <v>5.28</v>
      </c>
      <c r="U1143" s="5">
        <v>0.31</v>
      </c>
      <c r="V1143" s="5">
        <v>0</v>
      </c>
      <c r="W1143" s="5">
        <v>0.04</v>
      </c>
      <c r="X1143" s="5">
        <v>100</v>
      </c>
      <c r="Y1143" s="5">
        <v>0.47999409167297685</v>
      </c>
      <c r="Z1143" s="5"/>
    </row>
    <row r="1144" spans="1:26" x14ac:dyDescent="0.25">
      <c r="A1144" s="3"/>
      <c r="B1144" s="3" t="s">
        <v>196</v>
      </c>
      <c r="C1144" s="3" t="s">
        <v>23</v>
      </c>
      <c r="D1144" s="3"/>
      <c r="E1144" s="3" t="s">
        <v>31</v>
      </c>
      <c r="F1144" s="3" t="s">
        <v>216</v>
      </c>
      <c r="G1144" s="3" t="s">
        <v>25</v>
      </c>
      <c r="H1144" s="3"/>
      <c r="I1144" s="3">
        <v>9</v>
      </c>
      <c r="J1144" s="3"/>
      <c r="K1144" s="3">
        <v>1120</v>
      </c>
      <c r="L1144" s="3">
        <f t="shared" si="16"/>
        <v>744</v>
      </c>
      <c r="M1144" s="5">
        <v>55.1</v>
      </c>
      <c r="N1144" s="5">
        <v>0.31</v>
      </c>
      <c r="O1144" s="5">
        <v>26.69</v>
      </c>
      <c r="P1144" s="5">
        <v>2.17</v>
      </c>
      <c r="Q1144" s="5">
        <v>0.05</v>
      </c>
      <c r="R1144" s="5">
        <v>0.7</v>
      </c>
      <c r="S1144" s="5">
        <v>9.65</v>
      </c>
      <c r="T1144" s="5">
        <v>5.0599999999999996</v>
      </c>
      <c r="U1144" s="5">
        <v>0.28000000000000003</v>
      </c>
      <c r="V1144" s="5">
        <v>0</v>
      </c>
      <c r="W1144" s="5">
        <v>0</v>
      </c>
      <c r="X1144" s="5">
        <v>100.01000000000002</v>
      </c>
      <c r="Y1144" s="5">
        <v>0.50418642411723635</v>
      </c>
      <c r="Z1144" s="5"/>
    </row>
    <row r="1145" spans="1:26" x14ac:dyDescent="0.25">
      <c r="A1145" s="3"/>
      <c r="B1145" s="3" t="s">
        <v>196</v>
      </c>
      <c r="C1145" s="3" t="s">
        <v>23</v>
      </c>
      <c r="D1145" s="3"/>
      <c r="E1145" s="3" t="s">
        <v>31</v>
      </c>
      <c r="F1145" s="3" t="s">
        <v>216</v>
      </c>
      <c r="G1145" s="3" t="s">
        <v>25</v>
      </c>
      <c r="H1145" s="3"/>
      <c r="I1145" s="3">
        <v>9</v>
      </c>
      <c r="J1145" s="3"/>
      <c r="K1145" s="3">
        <v>1120</v>
      </c>
      <c r="L1145" s="3">
        <f t="shared" si="16"/>
        <v>744</v>
      </c>
      <c r="M1145" s="5">
        <v>55.85</v>
      </c>
      <c r="N1145" s="5">
        <v>0.44</v>
      </c>
      <c r="O1145" s="5">
        <v>25.43</v>
      </c>
      <c r="P1145" s="5">
        <v>2.57</v>
      </c>
      <c r="Q1145" s="5">
        <v>0.08</v>
      </c>
      <c r="R1145" s="5">
        <v>0.84</v>
      </c>
      <c r="S1145" s="5">
        <v>9.06</v>
      </c>
      <c r="T1145" s="5">
        <v>5.29</v>
      </c>
      <c r="U1145" s="5">
        <v>0.4</v>
      </c>
      <c r="V1145" s="5">
        <v>0</v>
      </c>
      <c r="W1145" s="5">
        <v>0.05</v>
      </c>
      <c r="X1145" s="5">
        <v>100.01</v>
      </c>
      <c r="Y1145" s="5">
        <v>0.47412653195002807</v>
      </c>
      <c r="Z1145" s="5"/>
    </row>
    <row r="1146" spans="1:26" x14ac:dyDescent="0.25">
      <c r="A1146" s="3"/>
      <c r="B1146" s="3"/>
      <c r="C1146" s="3"/>
      <c r="D1146" s="3"/>
      <c r="E1146" s="3"/>
      <c r="F1146" s="16" t="s">
        <v>93</v>
      </c>
      <c r="G1146" s="16"/>
      <c r="H1146" s="6" t="s">
        <v>23</v>
      </c>
      <c r="I1146" s="3"/>
      <c r="J1146" s="3"/>
      <c r="K1146" s="3"/>
      <c r="L1146" s="3"/>
      <c r="M1146" s="6">
        <v>55.938399999999994</v>
      </c>
      <c r="N1146" s="6">
        <v>0.3624</v>
      </c>
      <c r="O1146" s="6">
        <v>25.916800000000002</v>
      </c>
      <c r="P1146" s="6">
        <v>2.2260000000000004</v>
      </c>
      <c r="Q1146" s="6">
        <v>8.0800000000000025E-2</v>
      </c>
      <c r="R1146" s="6">
        <v>0.69399999999999995</v>
      </c>
      <c r="S1146" s="6">
        <v>9.1395999999999997</v>
      </c>
      <c r="T1146" s="6">
        <v>5.2495999999999992</v>
      </c>
      <c r="U1146" s="6">
        <v>0.36680000000000001</v>
      </c>
      <c r="V1146" s="6">
        <v>6.0000000000000001E-3</v>
      </c>
      <c r="W1146" s="6">
        <v>1.9599999999999996E-2</v>
      </c>
      <c r="X1146" s="6"/>
      <c r="Y1146" s="6">
        <v>0.47910724078989519</v>
      </c>
      <c r="Z1146" s="5"/>
    </row>
    <row r="1147" spans="1:26" x14ac:dyDescent="0.25">
      <c r="A1147" s="3"/>
      <c r="B1147" s="3"/>
      <c r="C1147" s="3"/>
      <c r="D1147" s="3"/>
      <c r="E1147" s="3"/>
      <c r="F1147" s="16" t="s">
        <v>187</v>
      </c>
      <c r="G1147" s="16"/>
      <c r="H1147" s="7" t="s">
        <v>23</v>
      </c>
      <c r="I1147" s="3"/>
      <c r="J1147" s="3"/>
      <c r="K1147" s="3"/>
      <c r="L1147" s="3"/>
      <c r="M1147" s="7">
        <v>0.51378237935271087</v>
      </c>
      <c r="N1147" s="7">
        <v>6.9658691728551075E-2</v>
      </c>
      <c r="O1147" s="7">
        <v>0.37520794234664057</v>
      </c>
      <c r="P1147" s="7">
        <v>0.14660036380127664</v>
      </c>
      <c r="Q1147" s="7">
        <v>5.8588963693401025E-2</v>
      </c>
      <c r="R1147" s="7">
        <v>9.7681455080618332E-2</v>
      </c>
      <c r="S1147" s="7">
        <v>0.31804716631342572</v>
      </c>
      <c r="T1147" s="7">
        <v>0.15183543723386836</v>
      </c>
      <c r="U1147" s="7">
        <v>4.4788391353117261E-2</v>
      </c>
      <c r="V1147" s="7">
        <v>1.9364916731037084E-2</v>
      </c>
      <c r="W1147" s="7">
        <v>3.6569568405073277E-2</v>
      </c>
      <c r="X1147" s="7"/>
      <c r="Y1147" s="7">
        <v>1.6109675730377103E-2</v>
      </c>
      <c r="Z1147" s="5"/>
    </row>
    <row r="1148" spans="1:26" x14ac:dyDescent="0.25">
      <c r="A1148" s="3"/>
      <c r="B1148" s="3" t="s">
        <v>196</v>
      </c>
      <c r="C1148" s="3" t="s">
        <v>23</v>
      </c>
      <c r="D1148" s="3"/>
      <c r="E1148" s="3" t="s">
        <v>31</v>
      </c>
      <c r="F1148" s="3" t="s">
        <v>217</v>
      </c>
      <c r="G1148" s="3" t="s">
        <v>25</v>
      </c>
      <c r="H1148" s="3"/>
      <c r="I1148" s="3">
        <v>9</v>
      </c>
      <c r="J1148" s="3"/>
      <c r="K1148" s="3">
        <v>1120</v>
      </c>
      <c r="L1148" s="3">
        <f t="shared" ref="L1148:L1187" si="17">24*31</f>
        <v>744</v>
      </c>
      <c r="M1148" s="5">
        <v>57.06</v>
      </c>
      <c r="N1148" s="5">
        <v>0.44</v>
      </c>
      <c r="O1148" s="5">
        <v>25.16</v>
      </c>
      <c r="P1148" s="5">
        <v>2.02</v>
      </c>
      <c r="Q1148" s="5">
        <v>0.12</v>
      </c>
      <c r="R1148" s="5">
        <v>0.69</v>
      </c>
      <c r="S1148" s="5">
        <v>8.4499999999999993</v>
      </c>
      <c r="T1148" s="5">
        <v>5.6</v>
      </c>
      <c r="U1148" s="5">
        <v>0.45</v>
      </c>
      <c r="V1148" s="5">
        <v>0</v>
      </c>
      <c r="W1148" s="5">
        <v>0.01</v>
      </c>
      <c r="X1148" s="5">
        <v>100</v>
      </c>
      <c r="Y1148" s="5">
        <v>0.44196135240109058</v>
      </c>
      <c r="Z1148" s="5"/>
    </row>
    <row r="1149" spans="1:26" x14ac:dyDescent="0.25">
      <c r="A1149" s="3"/>
      <c r="B1149" s="3" t="s">
        <v>196</v>
      </c>
      <c r="C1149" s="3" t="s">
        <v>23</v>
      </c>
      <c r="D1149" s="3"/>
      <c r="E1149" s="3" t="s">
        <v>31</v>
      </c>
      <c r="F1149" s="3" t="s">
        <v>217</v>
      </c>
      <c r="G1149" s="3" t="s">
        <v>25</v>
      </c>
      <c r="H1149" s="3"/>
      <c r="I1149" s="3">
        <v>9</v>
      </c>
      <c r="J1149" s="3"/>
      <c r="K1149" s="3">
        <v>1120</v>
      </c>
      <c r="L1149" s="3">
        <f t="shared" si="17"/>
        <v>744</v>
      </c>
      <c r="M1149" s="5">
        <v>56.49</v>
      </c>
      <c r="N1149" s="5">
        <v>0.35</v>
      </c>
      <c r="O1149" s="5">
        <v>25.2</v>
      </c>
      <c r="P1149" s="5">
        <v>2.4</v>
      </c>
      <c r="Q1149" s="5">
        <v>0.16</v>
      </c>
      <c r="R1149" s="5">
        <v>1.25</v>
      </c>
      <c r="S1149" s="5">
        <v>8.48</v>
      </c>
      <c r="T1149" s="5">
        <v>5.2</v>
      </c>
      <c r="U1149" s="5">
        <v>0.46</v>
      </c>
      <c r="V1149" s="5">
        <v>0</v>
      </c>
      <c r="W1149" s="5">
        <v>0.01</v>
      </c>
      <c r="X1149" s="5">
        <v>100.00000000000001</v>
      </c>
      <c r="Y1149" s="5">
        <v>0.4599346393212107</v>
      </c>
      <c r="Z1149" s="5"/>
    </row>
    <row r="1150" spans="1:26" x14ac:dyDescent="0.25">
      <c r="A1150" s="3"/>
      <c r="B1150" s="3" t="s">
        <v>196</v>
      </c>
      <c r="C1150" s="3" t="s">
        <v>23</v>
      </c>
      <c r="D1150" s="3"/>
      <c r="E1150" s="3" t="s">
        <v>31</v>
      </c>
      <c r="F1150" s="3" t="s">
        <v>217</v>
      </c>
      <c r="G1150" s="3" t="s">
        <v>25</v>
      </c>
      <c r="H1150" s="3"/>
      <c r="I1150" s="3">
        <v>9</v>
      </c>
      <c r="J1150" s="3"/>
      <c r="K1150" s="3">
        <v>1120</v>
      </c>
      <c r="L1150" s="3">
        <f t="shared" si="17"/>
        <v>744</v>
      </c>
      <c r="M1150" s="5">
        <v>57.1</v>
      </c>
      <c r="N1150" s="5">
        <v>0.33</v>
      </c>
      <c r="O1150" s="5">
        <v>25.12</v>
      </c>
      <c r="P1150" s="5">
        <v>1.98</v>
      </c>
      <c r="Q1150" s="5">
        <v>0.16</v>
      </c>
      <c r="R1150" s="5">
        <v>0.77</v>
      </c>
      <c r="S1150" s="5">
        <v>8.6</v>
      </c>
      <c r="T1150" s="5">
        <v>5.57</v>
      </c>
      <c r="U1150" s="5">
        <v>0.37</v>
      </c>
      <c r="V1150" s="5">
        <v>0</v>
      </c>
      <c r="W1150" s="5">
        <v>0</v>
      </c>
      <c r="X1150" s="5">
        <v>100</v>
      </c>
      <c r="Y1150" s="5">
        <v>0.44979598382707797</v>
      </c>
      <c r="Z1150" s="5"/>
    </row>
    <row r="1151" spans="1:26" x14ac:dyDescent="0.25">
      <c r="A1151" s="3"/>
      <c r="B1151" s="3" t="s">
        <v>196</v>
      </c>
      <c r="C1151" s="3" t="s">
        <v>23</v>
      </c>
      <c r="D1151" s="3"/>
      <c r="E1151" s="3" t="s">
        <v>31</v>
      </c>
      <c r="F1151" s="3" t="s">
        <v>217</v>
      </c>
      <c r="G1151" s="3" t="s">
        <v>25</v>
      </c>
      <c r="H1151" s="3"/>
      <c r="I1151" s="3">
        <v>9</v>
      </c>
      <c r="J1151" s="3"/>
      <c r="K1151" s="3">
        <v>1120</v>
      </c>
      <c r="L1151" s="3">
        <f t="shared" si="17"/>
        <v>744</v>
      </c>
      <c r="M1151" s="5">
        <v>57.27</v>
      </c>
      <c r="N1151" s="5">
        <v>0.43</v>
      </c>
      <c r="O1151" s="5">
        <v>25.06</v>
      </c>
      <c r="P1151" s="5">
        <v>2.15</v>
      </c>
      <c r="Q1151" s="5">
        <v>0.08</v>
      </c>
      <c r="R1151" s="5">
        <v>0.74</v>
      </c>
      <c r="S1151" s="5">
        <v>8.2200000000000006</v>
      </c>
      <c r="T1151" s="5">
        <v>5.59</v>
      </c>
      <c r="U1151" s="5">
        <v>0.44</v>
      </c>
      <c r="V1151" s="5">
        <v>0</v>
      </c>
      <c r="W1151" s="5">
        <v>0.02</v>
      </c>
      <c r="X1151" s="5">
        <v>100</v>
      </c>
      <c r="Y1151" s="5">
        <v>0.43585884631474869</v>
      </c>
      <c r="Z1151" s="5"/>
    </row>
    <row r="1152" spans="1:26" x14ac:dyDescent="0.25">
      <c r="A1152" s="3"/>
      <c r="B1152" s="3" t="s">
        <v>196</v>
      </c>
      <c r="C1152" s="3" t="s">
        <v>23</v>
      </c>
      <c r="D1152" s="3"/>
      <c r="E1152" s="3" t="s">
        <v>31</v>
      </c>
      <c r="F1152" s="3" t="s">
        <v>217</v>
      </c>
      <c r="G1152" s="3" t="s">
        <v>25</v>
      </c>
      <c r="H1152" s="3"/>
      <c r="I1152" s="3">
        <v>9</v>
      </c>
      <c r="J1152" s="3"/>
      <c r="K1152" s="3">
        <v>1120</v>
      </c>
      <c r="L1152" s="3">
        <f t="shared" si="17"/>
        <v>744</v>
      </c>
      <c r="M1152" s="5">
        <v>56.51</v>
      </c>
      <c r="N1152" s="5">
        <v>0.38</v>
      </c>
      <c r="O1152" s="5">
        <v>25.74</v>
      </c>
      <c r="P1152" s="5">
        <v>2.0299999999999998</v>
      </c>
      <c r="Q1152" s="5">
        <v>0.16</v>
      </c>
      <c r="R1152" s="5">
        <v>0.73</v>
      </c>
      <c r="S1152" s="5">
        <v>9.0500000000000007</v>
      </c>
      <c r="T1152" s="5">
        <v>5.09</v>
      </c>
      <c r="U1152" s="5">
        <v>0.32</v>
      </c>
      <c r="V1152" s="5">
        <v>0</v>
      </c>
      <c r="W1152" s="5">
        <v>0</v>
      </c>
      <c r="X1152" s="5">
        <v>100.00999999999999</v>
      </c>
      <c r="Y1152" s="5">
        <v>0.48547181685243962</v>
      </c>
      <c r="Z1152" s="5"/>
    </row>
    <row r="1153" spans="1:26" x14ac:dyDescent="0.25">
      <c r="A1153" s="3"/>
      <c r="B1153" s="3" t="s">
        <v>196</v>
      </c>
      <c r="C1153" s="3" t="s">
        <v>23</v>
      </c>
      <c r="D1153" s="3"/>
      <c r="E1153" s="3" t="s">
        <v>31</v>
      </c>
      <c r="F1153" s="3" t="s">
        <v>217</v>
      </c>
      <c r="G1153" s="3" t="s">
        <v>25</v>
      </c>
      <c r="H1153" s="3"/>
      <c r="I1153" s="3">
        <v>9</v>
      </c>
      <c r="J1153" s="3"/>
      <c r="K1153" s="3">
        <v>1120</v>
      </c>
      <c r="L1153" s="3">
        <f t="shared" si="17"/>
        <v>744</v>
      </c>
      <c r="M1153" s="5">
        <v>56.53</v>
      </c>
      <c r="N1153" s="5">
        <v>0.26</v>
      </c>
      <c r="O1153" s="5">
        <v>25.67</v>
      </c>
      <c r="P1153" s="5">
        <v>2.06</v>
      </c>
      <c r="Q1153" s="5">
        <v>0.1</v>
      </c>
      <c r="R1153" s="5">
        <v>0.88</v>
      </c>
      <c r="S1153" s="5">
        <v>8.84</v>
      </c>
      <c r="T1153" s="5">
        <v>5.31</v>
      </c>
      <c r="U1153" s="5">
        <v>0.35</v>
      </c>
      <c r="V1153" s="5">
        <v>0</v>
      </c>
      <c r="W1153" s="5">
        <v>0</v>
      </c>
      <c r="X1153" s="5">
        <v>100</v>
      </c>
      <c r="Y1153" s="5">
        <v>0.46858067730989217</v>
      </c>
      <c r="Z1153" s="5"/>
    </row>
    <row r="1154" spans="1:26" x14ac:dyDescent="0.25">
      <c r="A1154" s="3"/>
      <c r="B1154" s="3" t="s">
        <v>196</v>
      </c>
      <c r="C1154" s="3" t="s">
        <v>23</v>
      </c>
      <c r="D1154" s="3"/>
      <c r="E1154" s="3" t="s">
        <v>31</v>
      </c>
      <c r="F1154" s="3" t="s">
        <v>217</v>
      </c>
      <c r="G1154" s="3" t="s">
        <v>25</v>
      </c>
      <c r="H1154" s="3"/>
      <c r="I1154" s="3">
        <v>9</v>
      </c>
      <c r="J1154" s="3"/>
      <c r="K1154" s="3">
        <v>1120</v>
      </c>
      <c r="L1154" s="3">
        <f t="shared" si="17"/>
        <v>744</v>
      </c>
      <c r="M1154" s="5">
        <v>56.05</v>
      </c>
      <c r="N1154" s="5">
        <v>0.31</v>
      </c>
      <c r="O1154" s="5">
        <v>25.83</v>
      </c>
      <c r="P1154" s="5">
        <v>2.2799999999999998</v>
      </c>
      <c r="Q1154" s="5">
        <v>0.03</v>
      </c>
      <c r="R1154" s="5">
        <v>0.93</v>
      </c>
      <c r="S1154" s="5">
        <v>9.06</v>
      </c>
      <c r="T1154" s="5">
        <v>5.1100000000000003</v>
      </c>
      <c r="U1154" s="5">
        <v>0.4</v>
      </c>
      <c r="V1154" s="5">
        <v>0</v>
      </c>
      <c r="W1154" s="5">
        <v>0</v>
      </c>
      <c r="X1154" s="5">
        <v>100.00000000000001</v>
      </c>
      <c r="Y1154" s="5">
        <v>0.48234842544082623</v>
      </c>
      <c r="Z1154" s="5"/>
    </row>
    <row r="1155" spans="1:26" x14ac:dyDescent="0.25">
      <c r="A1155" s="3"/>
      <c r="B1155" s="3" t="s">
        <v>196</v>
      </c>
      <c r="C1155" s="3" t="s">
        <v>23</v>
      </c>
      <c r="D1155" s="3"/>
      <c r="E1155" s="3" t="s">
        <v>31</v>
      </c>
      <c r="F1155" s="3" t="s">
        <v>217</v>
      </c>
      <c r="G1155" s="3" t="s">
        <v>25</v>
      </c>
      <c r="H1155" s="3"/>
      <c r="I1155" s="3">
        <v>9</v>
      </c>
      <c r="J1155" s="3"/>
      <c r="K1155" s="3">
        <v>1120</v>
      </c>
      <c r="L1155" s="3">
        <f t="shared" si="17"/>
        <v>744</v>
      </c>
      <c r="M1155" s="5">
        <v>56.4</v>
      </c>
      <c r="N1155" s="5">
        <v>0.31</v>
      </c>
      <c r="O1155" s="5">
        <v>25.55</v>
      </c>
      <c r="P1155" s="5">
        <v>2.29</v>
      </c>
      <c r="Q1155" s="5">
        <v>0.02</v>
      </c>
      <c r="R1155" s="5">
        <v>0.74</v>
      </c>
      <c r="S1155" s="5">
        <v>8.85</v>
      </c>
      <c r="T1155" s="5">
        <v>5.41</v>
      </c>
      <c r="U1155" s="5">
        <v>0.42</v>
      </c>
      <c r="V1155" s="5">
        <v>0</v>
      </c>
      <c r="W1155" s="5">
        <v>0</v>
      </c>
      <c r="X1155" s="5">
        <v>99.99</v>
      </c>
      <c r="Y1155" s="5">
        <v>0.46238768451632006</v>
      </c>
      <c r="Z1155" s="5"/>
    </row>
    <row r="1156" spans="1:26" x14ac:dyDescent="0.25">
      <c r="A1156" s="3"/>
      <c r="B1156" s="3" t="s">
        <v>196</v>
      </c>
      <c r="C1156" s="3" t="s">
        <v>23</v>
      </c>
      <c r="D1156" s="3"/>
      <c r="E1156" s="3" t="s">
        <v>31</v>
      </c>
      <c r="F1156" s="3" t="s">
        <v>217</v>
      </c>
      <c r="G1156" s="3" t="s">
        <v>25</v>
      </c>
      <c r="H1156" s="3"/>
      <c r="I1156" s="3">
        <v>9</v>
      </c>
      <c r="J1156" s="3"/>
      <c r="K1156" s="3">
        <v>1120</v>
      </c>
      <c r="L1156" s="3">
        <f t="shared" si="17"/>
        <v>744</v>
      </c>
      <c r="M1156" s="5">
        <v>56.89</v>
      </c>
      <c r="N1156" s="5">
        <v>0.35</v>
      </c>
      <c r="O1156" s="5">
        <v>25.01</v>
      </c>
      <c r="P1156" s="5">
        <v>2.38</v>
      </c>
      <c r="Q1156" s="5">
        <v>0.22</v>
      </c>
      <c r="R1156" s="5">
        <v>0.9</v>
      </c>
      <c r="S1156" s="5">
        <v>8.6199999999999992</v>
      </c>
      <c r="T1156" s="5">
        <v>5.27</v>
      </c>
      <c r="U1156" s="5">
        <v>0.37</v>
      </c>
      <c r="V1156" s="5">
        <v>0</v>
      </c>
      <c r="W1156" s="5">
        <v>0</v>
      </c>
      <c r="X1156" s="5">
        <v>100.01</v>
      </c>
      <c r="Y1156" s="5">
        <v>0.46351781046235474</v>
      </c>
      <c r="Z1156" s="5"/>
    </row>
    <row r="1157" spans="1:26" x14ac:dyDescent="0.25">
      <c r="A1157" s="3"/>
      <c r="B1157" s="3" t="s">
        <v>196</v>
      </c>
      <c r="C1157" s="3" t="s">
        <v>23</v>
      </c>
      <c r="D1157" s="3"/>
      <c r="E1157" s="3" t="s">
        <v>31</v>
      </c>
      <c r="F1157" s="3" t="s">
        <v>217</v>
      </c>
      <c r="G1157" s="3" t="s">
        <v>25</v>
      </c>
      <c r="H1157" s="3"/>
      <c r="I1157" s="3">
        <v>9</v>
      </c>
      <c r="J1157" s="3"/>
      <c r="K1157" s="3">
        <v>1120</v>
      </c>
      <c r="L1157" s="3">
        <f t="shared" si="17"/>
        <v>744</v>
      </c>
      <c r="M1157" s="5">
        <v>56.41</v>
      </c>
      <c r="N1157" s="5">
        <v>0.28000000000000003</v>
      </c>
      <c r="O1157" s="5">
        <v>25.39</v>
      </c>
      <c r="P1157" s="5">
        <v>2.3199999999999998</v>
      </c>
      <c r="Q1157" s="5">
        <v>0.11</v>
      </c>
      <c r="R1157" s="5">
        <v>0.97</v>
      </c>
      <c r="S1157" s="5">
        <v>8.85</v>
      </c>
      <c r="T1157" s="5">
        <v>5.23</v>
      </c>
      <c r="U1157" s="5">
        <v>0.41</v>
      </c>
      <c r="V1157" s="5">
        <v>0.04</v>
      </c>
      <c r="W1157" s="5">
        <v>0</v>
      </c>
      <c r="X1157" s="5">
        <v>100.00999999999999</v>
      </c>
      <c r="Y1157" s="5">
        <v>0.47069069738533775</v>
      </c>
      <c r="Z1157" s="5"/>
    </row>
    <row r="1158" spans="1:26" x14ac:dyDescent="0.25">
      <c r="A1158" s="3"/>
      <c r="B1158" s="3" t="s">
        <v>196</v>
      </c>
      <c r="C1158" s="3" t="s">
        <v>23</v>
      </c>
      <c r="D1158" s="3"/>
      <c r="E1158" s="3" t="s">
        <v>31</v>
      </c>
      <c r="F1158" s="3" t="s">
        <v>217</v>
      </c>
      <c r="G1158" s="3" t="s">
        <v>25</v>
      </c>
      <c r="H1158" s="3"/>
      <c r="I1158" s="3">
        <v>9</v>
      </c>
      <c r="J1158" s="3"/>
      <c r="K1158" s="3">
        <v>1120</v>
      </c>
      <c r="L1158" s="3">
        <f t="shared" si="17"/>
        <v>744</v>
      </c>
      <c r="M1158" s="5">
        <v>56.12</v>
      </c>
      <c r="N1158" s="5">
        <v>0.39</v>
      </c>
      <c r="O1158" s="5">
        <v>25.66</v>
      </c>
      <c r="P1158" s="5">
        <v>2.29</v>
      </c>
      <c r="Q1158" s="5">
        <v>0.06</v>
      </c>
      <c r="R1158" s="5">
        <v>0.88</v>
      </c>
      <c r="S1158" s="5">
        <v>9.09</v>
      </c>
      <c r="T1158" s="5">
        <v>5.19</v>
      </c>
      <c r="U1158" s="5">
        <v>0.31</v>
      </c>
      <c r="V1158" s="5">
        <v>0</v>
      </c>
      <c r="W1158" s="5">
        <v>0</v>
      </c>
      <c r="X1158" s="5">
        <v>99.990000000000009</v>
      </c>
      <c r="Y1158" s="5">
        <v>0.48221000382771684</v>
      </c>
      <c r="Z1158" s="5"/>
    </row>
    <row r="1159" spans="1:26" x14ac:dyDescent="0.25">
      <c r="A1159" s="3"/>
      <c r="B1159" s="3" t="s">
        <v>196</v>
      </c>
      <c r="C1159" s="3" t="s">
        <v>23</v>
      </c>
      <c r="D1159" s="3"/>
      <c r="E1159" s="3" t="s">
        <v>31</v>
      </c>
      <c r="F1159" s="3" t="s">
        <v>217</v>
      </c>
      <c r="G1159" s="3" t="s">
        <v>25</v>
      </c>
      <c r="H1159" s="3"/>
      <c r="I1159" s="3">
        <v>9</v>
      </c>
      <c r="J1159" s="3"/>
      <c r="K1159" s="3">
        <v>1120</v>
      </c>
      <c r="L1159" s="3">
        <f t="shared" si="17"/>
        <v>744</v>
      </c>
      <c r="M1159" s="5">
        <v>56.99</v>
      </c>
      <c r="N1159" s="5">
        <v>0.26</v>
      </c>
      <c r="O1159" s="5">
        <v>24.69</v>
      </c>
      <c r="P1159" s="5">
        <v>2.5299999999999998</v>
      </c>
      <c r="Q1159" s="5">
        <v>0.17</v>
      </c>
      <c r="R1159" s="5">
        <v>1.46</v>
      </c>
      <c r="S1159" s="5">
        <v>8.14</v>
      </c>
      <c r="T1159" s="5">
        <v>5.36</v>
      </c>
      <c r="U1159" s="5">
        <v>0.38</v>
      </c>
      <c r="V1159" s="5">
        <v>0</v>
      </c>
      <c r="W1159" s="5">
        <v>0</v>
      </c>
      <c r="X1159" s="5">
        <v>99.97999999999999</v>
      </c>
      <c r="Y1159" s="5">
        <v>0.44501109154819402</v>
      </c>
      <c r="Z1159" s="5"/>
    </row>
    <row r="1160" spans="1:26" x14ac:dyDescent="0.25">
      <c r="A1160" s="3"/>
      <c r="B1160" s="3" t="s">
        <v>196</v>
      </c>
      <c r="C1160" s="3" t="s">
        <v>23</v>
      </c>
      <c r="D1160" s="3"/>
      <c r="E1160" s="3" t="s">
        <v>31</v>
      </c>
      <c r="F1160" s="3" t="s">
        <v>217</v>
      </c>
      <c r="G1160" s="3" t="s">
        <v>25</v>
      </c>
      <c r="H1160" s="3"/>
      <c r="I1160" s="3">
        <v>9</v>
      </c>
      <c r="J1160" s="3"/>
      <c r="K1160" s="3">
        <v>1120</v>
      </c>
      <c r="L1160" s="3">
        <f t="shared" si="17"/>
        <v>744</v>
      </c>
      <c r="M1160" s="5">
        <v>56.76</v>
      </c>
      <c r="N1160" s="5">
        <v>0.42</v>
      </c>
      <c r="O1160" s="5">
        <v>25.27</v>
      </c>
      <c r="P1160" s="5">
        <v>2.15</v>
      </c>
      <c r="Q1160" s="5">
        <v>7.0000000000000007E-2</v>
      </c>
      <c r="R1160" s="5">
        <v>0.8</v>
      </c>
      <c r="S1160" s="5">
        <v>8.5500000000000007</v>
      </c>
      <c r="T1160" s="5">
        <v>5.54</v>
      </c>
      <c r="U1160" s="5">
        <v>0.43</v>
      </c>
      <c r="V1160" s="5">
        <v>0</v>
      </c>
      <c r="W1160" s="5">
        <v>0</v>
      </c>
      <c r="X1160" s="5">
        <v>99.990000000000009</v>
      </c>
      <c r="Y1160" s="5">
        <v>0.44795045705888081</v>
      </c>
      <c r="Z1160" s="5"/>
    </row>
    <row r="1161" spans="1:26" x14ac:dyDescent="0.25">
      <c r="A1161" s="3"/>
      <c r="B1161" s="3" t="s">
        <v>196</v>
      </c>
      <c r="C1161" s="3" t="s">
        <v>23</v>
      </c>
      <c r="D1161" s="3"/>
      <c r="E1161" s="3" t="s">
        <v>31</v>
      </c>
      <c r="F1161" s="3" t="s">
        <v>217</v>
      </c>
      <c r="G1161" s="3" t="s">
        <v>25</v>
      </c>
      <c r="H1161" s="3"/>
      <c r="I1161" s="3">
        <v>9</v>
      </c>
      <c r="J1161" s="3"/>
      <c r="K1161" s="3">
        <v>1120</v>
      </c>
      <c r="L1161" s="3">
        <f t="shared" si="17"/>
        <v>744</v>
      </c>
      <c r="M1161" s="5">
        <v>56.66</v>
      </c>
      <c r="N1161" s="5">
        <v>0.39</v>
      </c>
      <c r="O1161" s="5">
        <v>25.52</v>
      </c>
      <c r="P1161" s="5">
        <v>2.06</v>
      </c>
      <c r="Q1161" s="5">
        <v>0.02</v>
      </c>
      <c r="R1161" s="5">
        <v>0.74</v>
      </c>
      <c r="S1161" s="5">
        <v>8.89</v>
      </c>
      <c r="T1161" s="5">
        <v>5.31</v>
      </c>
      <c r="U1161" s="5">
        <v>0.41</v>
      </c>
      <c r="V1161" s="5">
        <v>0</v>
      </c>
      <c r="W1161" s="5">
        <v>0</v>
      </c>
      <c r="X1161" s="5">
        <v>99.999999999999986</v>
      </c>
      <c r="Y1161" s="5">
        <v>0.46821704811663722</v>
      </c>
      <c r="Z1161" s="5"/>
    </row>
    <row r="1162" spans="1:26" x14ac:dyDescent="0.25">
      <c r="A1162" s="3"/>
      <c r="B1162" s="3" t="s">
        <v>196</v>
      </c>
      <c r="C1162" s="3" t="s">
        <v>23</v>
      </c>
      <c r="D1162" s="3"/>
      <c r="E1162" s="3" t="s">
        <v>31</v>
      </c>
      <c r="F1162" s="3" t="s">
        <v>217</v>
      </c>
      <c r="G1162" s="3" t="s">
        <v>25</v>
      </c>
      <c r="H1162" s="3"/>
      <c r="I1162" s="3">
        <v>9</v>
      </c>
      <c r="J1162" s="3"/>
      <c r="K1162" s="3">
        <v>1120</v>
      </c>
      <c r="L1162" s="3">
        <f t="shared" si="17"/>
        <v>744</v>
      </c>
      <c r="M1162" s="5">
        <v>56.66</v>
      </c>
      <c r="N1162" s="5">
        <v>0.36</v>
      </c>
      <c r="O1162" s="5">
        <v>25.16</v>
      </c>
      <c r="P1162" s="5">
        <v>2.33</v>
      </c>
      <c r="Q1162" s="5">
        <v>7.0000000000000007E-2</v>
      </c>
      <c r="R1162" s="5">
        <v>0.97</v>
      </c>
      <c r="S1162" s="5">
        <v>8.5500000000000007</v>
      </c>
      <c r="T1162" s="5">
        <v>5.48</v>
      </c>
      <c r="U1162" s="5">
        <v>0.4</v>
      </c>
      <c r="V1162" s="5">
        <v>0</v>
      </c>
      <c r="W1162" s="5">
        <v>0.03</v>
      </c>
      <c r="X1162" s="5">
        <v>100.00999999999999</v>
      </c>
      <c r="Y1162" s="5">
        <v>0.45136266408186976</v>
      </c>
      <c r="Z1162" s="5"/>
    </row>
    <row r="1163" spans="1:26" x14ac:dyDescent="0.25">
      <c r="A1163" s="3"/>
      <c r="B1163" s="3" t="s">
        <v>196</v>
      </c>
      <c r="C1163" s="3" t="s">
        <v>23</v>
      </c>
      <c r="D1163" s="3"/>
      <c r="E1163" s="3" t="s">
        <v>31</v>
      </c>
      <c r="F1163" s="3" t="s">
        <v>217</v>
      </c>
      <c r="G1163" s="3" t="s">
        <v>25</v>
      </c>
      <c r="H1163" s="3"/>
      <c r="I1163" s="3">
        <v>9</v>
      </c>
      <c r="J1163" s="3"/>
      <c r="K1163" s="3">
        <v>1120</v>
      </c>
      <c r="L1163" s="3">
        <f t="shared" si="17"/>
        <v>744</v>
      </c>
      <c r="M1163" s="5">
        <v>57.39</v>
      </c>
      <c r="N1163" s="5">
        <v>0.39</v>
      </c>
      <c r="O1163" s="5">
        <v>24.94</v>
      </c>
      <c r="P1163" s="5">
        <v>2.2999999999999998</v>
      </c>
      <c r="Q1163" s="5">
        <v>0.04</v>
      </c>
      <c r="R1163" s="5">
        <v>0.71</v>
      </c>
      <c r="S1163" s="5">
        <v>8.24</v>
      </c>
      <c r="T1163" s="5">
        <v>5.55</v>
      </c>
      <c r="U1163" s="5">
        <v>0.42</v>
      </c>
      <c r="V1163" s="5">
        <v>0.01</v>
      </c>
      <c r="W1163" s="5">
        <v>0.04</v>
      </c>
      <c r="X1163" s="5">
        <v>100.03</v>
      </c>
      <c r="Y1163" s="5">
        <v>0.43869173379142251</v>
      </c>
      <c r="Z1163" s="5"/>
    </row>
    <row r="1164" spans="1:26" x14ac:dyDescent="0.25">
      <c r="A1164" s="3"/>
      <c r="B1164" s="3" t="s">
        <v>196</v>
      </c>
      <c r="C1164" s="3" t="s">
        <v>23</v>
      </c>
      <c r="D1164" s="3"/>
      <c r="E1164" s="3" t="s">
        <v>31</v>
      </c>
      <c r="F1164" s="3" t="s">
        <v>217</v>
      </c>
      <c r="G1164" s="3" t="s">
        <v>25</v>
      </c>
      <c r="H1164" s="3"/>
      <c r="I1164" s="3">
        <v>9</v>
      </c>
      <c r="J1164" s="3"/>
      <c r="K1164" s="3">
        <v>1120</v>
      </c>
      <c r="L1164" s="3">
        <f t="shared" si="17"/>
        <v>744</v>
      </c>
      <c r="M1164" s="5">
        <v>56.22</v>
      </c>
      <c r="N1164" s="5">
        <v>0.3</v>
      </c>
      <c r="O1164" s="5">
        <v>25.92</v>
      </c>
      <c r="P1164" s="5">
        <v>2.12</v>
      </c>
      <c r="Q1164" s="5">
        <v>0.09</v>
      </c>
      <c r="R1164" s="5">
        <v>0.65</v>
      </c>
      <c r="S1164" s="5">
        <v>9.2100000000000009</v>
      </c>
      <c r="T1164" s="5">
        <v>5.0999999999999996</v>
      </c>
      <c r="U1164" s="5">
        <v>0.38</v>
      </c>
      <c r="V1164" s="5">
        <v>0</v>
      </c>
      <c r="W1164" s="5">
        <v>0</v>
      </c>
      <c r="X1164" s="5">
        <v>99.990000000000009</v>
      </c>
      <c r="Y1164" s="5">
        <v>0.48752874125818496</v>
      </c>
      <c r="Z1164" s="5"/>
    </row>
    <row r="1165" spans="1:26" x14ac:dyDescent="0.25">
      <c r="A1165" s="3"/>
      <c r="B1165" s="3" t="s">
        <v>196</v>
      </c>
      <c r="C1165" s="3" t="s">
        <v>23</v>
      </c>
      <c r="D1165" s="3"/>
      <c r="E1165" s="3" t="s">
        <v>31</v>
      </c>
      <c r="F1165" s="3" t="s">
        <v>217</v>
      </c>
      <c r="G1165" s="3" t="s">
        <v>25</v>
      </c>
      <c r="H1165" s="3"/>
      <c r="I1165" s="3">
        <v>9</v>
      </c>
      <c r="J1165" s="3"/>
      <c r="K1165" s="3">
        <v>1120</v>
      </c>
      <c r="L1165" s="3">
        <f t="shared" si="17"/>
        <v>744</v>
      </c>
      <c r="M1165" s="5">
        <v>55.52</v>
      </c>
      <c r="N1165" s="5">
        <v>0.28000000000000003</v>
      </c>
      <c r="O1165" s="5">
        <v>26.61</v>
      </c>
      <c r="P1165" s="5">
        <v>1.95</v>
      </c>
      <c r="Q1165" s="5">
        <v>0.09</v>
      </c>
      <c r="R1165" s="5">
        <v>0.56000000000000005</v>
      </c>
      <c r="S1165" s="5">
        <v>9.67</v>
      </c>
      <c r="T1165" s="5">
        <v>4.95</v>
      </c>
      <c r="U1165" s="5">
        <v>0.34</v>
      </c>
      <c r="V1165" s="5">
        <v>0.04</v>
      </c>
      <c r="W1165" s="5">
        <v>0</v>
      </c>
      <c r="X1165" s="5">
        <v>100.01000000000002</v>
      </c>
      <c r="Y1165" s="5">
        <v>0.50808805871501317</v>
      </c>
      <c r="Z1165" s="5"/>
    </row>
    <row r="1166" spans="1:26" x14ac:dyDescent="0.25">
      <c r="A1166" s="3"/>
      <c r="B1166" s="3" t="s">
        <v>196</v>
      </c>
      <c r="C1166" s="3" t="s">
        <v>23</v>
      </c>
      <c r="D1166" s="3"/>
      <c r="E1166" s="3" t="s">
        <v>31</v>
      </c>
      <c r="F1166" s="3" t="s">
        <v>217</v>
      </c>
      <c r="G1166" s="3" t="s">
        <v>25</v>
      </c>
      <c r="H1166" s="3"/>
      <c r="I1166" s="3">
        <v>9</v>
      </c>
      <c r="J1166" s="3"/>
      <c r="K1166" s="3">
        <v>1120</v>
      </c>
      <c r="L1166" s="3">
        <f t="shared" si="17"/>
        <v>744</v>
      </c>
      <c r="M1166" s="5">
        <v>56.28</v>
      </c>
      <c r="N1166" s="5">
        <v>0.47</v>
      </c>
      <c r="O1166" s="5">
        <v>25.7</v>
      </c>
      <c r="P1166" s="5">
        <v>2.0299999999999998</v>
      </c>
      <c r="Q1166" s="5">
        <v>0.02</v>
      </c>
      <c r="R1166" s="5">
        <v>0.62</v>
      </c>
      <c r="S1166" s="5">
        <v>9.06</v>
      </c>
      <c r="T1166" s="5">
        <v>5.43</v>
      </c>
      <c r="U1166" s="5">
        <v>0.4</v>
      </c>
      <c r="V1166" s="5">
        <v>0</v>
      </c>
      <c r="W1166" s="5">
        <v>0</v>
      </c>
      <c r="X1166" s="5">
        <v>100.01000000000002</v>
      </c>
      <c r="Y1166" s="5">
        <v>0.46792297347826828</v>
      </c>
      <c r="Z1166" s="5"/>
    </row>
    <row r="1167" spans="1:26" x14ac:dyDescent="0.25">
      <c r="A1167" s="3"/>
      <c r="B1167" s="3" t="s">
        <v>196</v>
      </c>
      <c r="C1167" s="3" t="s">
        <v>23</v>
      </c>
      <c r="D1167" s="3"/>
      <c r="E1167" s="3" t="s">
        <v>31</v>
      </c>
      <c r="F1167" s="3" t="s">
        <v>217</v>
      </c>
      <c r="G1167" s="3" t="s">
        <v>25</v>
      </c>
      <c r="H1167" s="3"/>
      <c r="I1167" s="3">
        <v>9</v>
      </c>
      <c r="J1167" s="3"/>
      <c r="K1167" s="3">
        <v>1120</v>
      </c>
      <c r="L1167" s="3">
        <f t="shared" si="17"/>
        <v>744</v>
      </c>
      <c r="M1167" s="5">
        <v>57.11</v>
      </c>
      <c r="N1167" s="5">
        <v>0.46</v>
      </c>
      <c r="O1167" s="5">
        <v>24.97</v>
      </c>
      <c r="P1167" s="5">
        <v>2.13</v>
      </c>
      <c r="Q1167" s="5">
        <v>0.09</v>
      </c>
      <c r="R1167" s="5">
        <v>0.74</v>
      </c>
      <c r="S1167" s="5">
        <v>8.43</v>
      </c>
      <c r="T1167" s="5">
        <v>5.6</v>
      </c>
      <c r="U1167" s="5">
        <v>0.45</v>
      </c>
      <c r="V1167" s="5">
        <v>0</v>
      </c>
      <c r="W1167" s="5">
        <v>0.04</v>
      </c>
      <c r="X1167" s="5">
        <v>100.01999999999998</v>
      </c>
      <c r="Y1167" s="5">
        <v>0.44137699789815266</v>
      </c>
      <c r="Z1167" s="5"/>
    </row>
    <row r="1168" spans="1:26" x14ac:dyDescent="0.25">
      <c r="A1168" s="3"/>
      <c r="B1168" s="3" t="s">
        <v>196</v>
      </c>
      <c r="C1168" s="3" t="s">
        <v>23</v>
      </c>
      <c r="D1168" s="3"/>
      <c r="E1168" s="3" t="s">
        <v>31</v>
      </c>
      <c r="F1168" s="3" t="s">
        <v>217</v>
      </c>
      <c r="G1168" s="3" t="s">
        <v>25</v>
      </c>
      <c r="H1168" s="3"/>
      <c r="I1168" s="3">
        <v>9</v>
      </c>
      <c r="J1168" s="3"/>
      <c r="K1168" s="3">
        <v>1120</v>
      </c>
      <c r="L1168" s="3">
        <f t="shared" si="17"/>
        <v>744</v>
      </c>
      <c r="M1168" s="5">
        <v>49.97</v>
      </c>
      <c r="N1168" s="5">
        <v>0.34</v>
      </c>
      <c r="O1168" s="5">
        <v>30.41</v>
      </c>
      <c r="P1168" s="5">
        <v>2.06</v>
      </c>
      <c r="Q1168" s="5">
        <v>0.12</v>
      </c>
      <c r="R1168" s="5">
        <v>0.61</v>
      </c>
      <c r="S1168" s="5">
        <v>13.61</v>
      </c>
      <c r="T1168" s="5">
        <v>2.63</v>
      </c>
      <c r="U1168" s="5">
        <v>0.24</v>
      </c>
      <c r="V1168" s="5">
        <v>0</v>
      </c>
      <c r="W1168" s="5">
        <v>0</v>
      </c>
      <c r="X1168" s="5">
        <v>99.99</v>
      </c>
      <c r="Y1168" s="5">
        <v>0.72956724631874725</v>
      </c>
      <c r="Z1168" s="5"/>
    </row>
    <row r="1169" spans="1:26" x14ac:dyDescent="0.25">
      <c r="A1169" s="3"/>
      <c r="B1169" s="3" t="s">
        <v>196</v>
      </c>
      <c r="C1169" s="3" t="s">
        <v>23</v>
      </c>
      <c r="D1169" s="3"/>
      <c r="E1169" s="3" t="s">
        <v>31</v>
      </c>
      <c r="F1169" s="3" t="s">
        <v>217</v>
      </c>
      <c r="G1169" s="3" t="s">
        <v>25</v>
      </c>
      <c r="H1169" s="3"/>
      <c r="I1169" s="3">
        <v>9</v>
      </c>
      <c r="J1169" s="3"/>
      <c r="K1169" s="3">
        <v>1120</v>
      </c>
      <c r="L1169" s="3">
        <f t="shared" si="17"/>
        <v>744</v>
      </c>
      <c r="M1169" s="5">
        <v>55.64</v>
      </c>
      <c r="N1169" s="5">
        <v>0.32</v>
      </c>
      <c r="O1169" s="5">
        <v>26.45</v>
      </c>
      <c r="P1169" s="5">
        <v>2.02</v>
      </c>
      <c r="Q1169" s="5">
        <v>0.03</v>
      </c>
      <c r="R1169" s="5">
        <v>0.64</v>
      </c>
      <c r="S1169" s="5">
        <v>9.51</v>
      </c>
      <c r="T1169" s="5">
        <v>5.01</v>
      </c>
      <c r="U1169" s="5">
        <v>0.38</v>
      </c>
      <c r="V1169" s="5">
        <v>0</v>
      </c>
      <c r="W1169" s="5">
        <v>0</v>
      </c>
      <c r="X1169" s="5">
        <v>100</v>
      </c>
      <c r="Y1169" s="5">
        <v>0.49978101735272334</v>
      </c>
      <c r="Z1169" s="5"/>
    </row>
    <row r="1170" spans="1:26" x14ac:dyDescent="0.25">
      <c r="A1170" s="3"/>
      <c r="B1170" s="3" t="s">
        <v>196</v>
      </c>
      <c r="C1170" s="3" t="s">
        <v>23</v>
      </c>
      <c r="D1170" s="3"/>
      <c r="E1170" s="3" t="s">
        <v>31</v>
      </c>
      <c r="F1170" s="3" t="s">
        <v>217</v>
      </c>
      <c r="G1170" s="3" t="s">
        <v>25</v>
      </c>
      <c r="H1170" s="3"/>
      <c r="I1170" s="3">
        <v>9</v>
      </c>
      <c r="J1170" s="3"/>
      <c r="K1170" s="3">
        <v>1120</v>
      </c>
      <c r="L1170" s="3">
        <f t="shared" si="17"/>
        <v>744</v>
      </c>
      <c r="M1170" s="5">
        <v>56.26</v>
      </c>
      <c r="N1170" s="5">
        <v>0.3</v>
      </c>
      <c r="O1170" s="5">
        <v>25.8</v>
      </c>
      <c r="P1170" s="5">
        <v>2.1</v>
      </c>
      <c r="Q1170" s="5">
        <v>0.09</v>
      </c>
      <c r="R1170" s="5">
        <v>0.71</v>
      </c>
      <c r="S1170" s="5">
        <v>9.17</v>
      </c>
      <c r="T1170" s="5">
        <v>5.22</v>
      </c>
      <c r="U1170" s="5">
        <v>0.34</v>
      </c>
      <c r="V1170" s="5">
        <v>0</v>
      </c>
      <c r="W1170" s="5">
        <v>0</v>
      </c>
      <c r="X1170" s="5">
        <v>99.99</v>
      </c>
      <c r="Y1170" s="5">
        <v>0.48210596870870931</v>
      </c>
      <c r="Z1170" s="5"/>
    </row>
    <row r="1171" spans="1:26" x14ac:dyDescent="0.25">
      <c r="A1171" s="3"/>
      <c r="B1171" s="3" t="s">
        <v>196</v>
      </c>
      <c r="C1171" s="3" t="s">
        <v>23</v>
      </c>
      <c r="D1171" s="3"/>
      <c r="E1171" s="3" t="s">
        <v>31</v>
      </c>
      <c r="F1171" s="3" t="s">
        <v>217</v>
      </c>
      <c r="G1171" s="3" t="s">
        <v>25</v>
      </c>
      <c r="H1171" s="3"/>
      <c r="I1171" s="3">
        <v>9</v>
      </c>
      <c r="J1171" s="3"/>
      <c r="K1171" s="3">
        <v>1120</v>
      </c>
      <c r="L1171" s="3">
        <f t="shared" si="17"/>
        <v>744</v>
      </c>
      <c r="M1171" s="5">
        <v>55.81</v>
      </c>
      <c r="N1171" s="5">
        <v>0.35</v>
      </c>
      <c r="O1171" s="5">
        <v>26.16</v>
      </c>
      <c r="P1171" s="5">
        <v>2.06</v>
      </c>
      <c r="Q1171" s="5">
        <v>0.08</v>
      </c>
      <c r="R1171" s="5">
        <v>0.68</v>
      </c>
      <c r="S1171" s="5">
        <v>9.19</v>
      </c>
      <c r="T1171" s="5">
        <v>5.27</v>
      </c>
      <c r="U1171" s="5">
        <v>0.39</v>
      </c>
      <c r="V1171" s="5">
        <v>0</v>
      </c>
      <c r="W1171" s="5">
        <v>0</v>
      </c>
      <c r="X1171" s="5">
        <v>99.990000000000009</v>
      </c>
      <c r="Y1171" s="5">
        <v>0.47887715816087295</v>
      </c>
      <c r="Z1171" s="5"/>
    </row>
    <row r="1172" spans="1:26" x14ac:dyDescent="0.25">
      <c r="A1172" s="3"/>
      <c r="B1172" s="3" t="s">
        <v>196</v>
      </c>
      <c r="C1172" s="3" t="s">
        <v>23</v>
      </c>
      <c r="D1172" s="3"/>
      <c r="E1172" s="3" t="s">
        <v>31</v>
      </c>
      <c r="F1172" s="3" t="s">
        <v>217</v>
      </c>
      <c r="G1172" s="3" t="s">
        <v>25</v>
      </c>
      <c r="H1172" s="3"/>
      <c r="I1172" s="3">
        <v>9</v>
      </c>
      <c r="J1172" s="3"/>
      <c r="K1172" s="3">
        <v>1120</v>
      </c>
      <c r="L1172" s="3">
        <f t="shared" si="17"/>
        <v>744</v>
      </c>
      <c r="M1172" s="5">
        <v>56.88</v>
      </c>
      <c r="N1172" s="5">
        <v>0.41</v>
      </c>
      <c r="O1172" s="5">
        <v>25.28</v>
      </c>
      <c r="P1172" s="5">
        <v>2.2200000000000002</v>
      </c>
      <c r="Q1172" s="5">
        <v>0.08</v>
      </c>
      <c r="R1172" s="5">
        <v>0.69</v>
      </c>
      <c r="S1172" s="5">
        <v>8.4700000000000006</v>
      </c>
      <c r="T1172" s="5">
        <v>5.56</v>
      </c>
      <c r="U1172" s="5">
        <v>0.42</v>
      </c>
      <c r="V1172" s="5">
        <v>0</v>
      </c>
      <c r="W1172" s="5">
        <v>0</v>
      </c>
      <c r="X1172" s="5">
        <v>100.00999999999999</v>
      </c>
      <c r="Y1172" s="5">
        <v>0.44505824850567705</v>
      </c>
      <c r="Z1172" s="5"/>
    </row>
    <row r="1173" spans="1:26" x14ac:dyDescent="0.25">
      <c r="A1173" s="3"/>
      <c r="B1173" s="3" t="s">
        <v>196</v>
      </c>
      <c r="C1173" s="3" t="s">
        <v>23</v>
      </c>
      <c r="D1173" s="3"/>
      <c r="E1173" s="3" t="s">
        <v>31</v>
      </c>
      <c r="F1173" s="3" t="s">
        <v>217</v>
      </c>
      <c r="G1173" s="3" t="s">
        <v>25</v>
      </c>
      <c r="H1173" s="3"/>
      <c r="I1173" s="3">
        <v>9</v>
      </c>
      <c r="J1173" s="3"/>
      <c r="K1173" s="3">
        <v>1120</v>
      </c>
      <c r="L1173" s="3">
        <f t="shared" si="17"/>
        <v>744</v>
      </c>
      <c r="M1173" s="5">
        <v>56.83</v>
      </c>
      <c r="N1173" s="5">
        <v>0.4</v>
      </c>
      <c r="O1173" s="5">
        <v>25.88</v>
      </c>
      <c r="P1173" s="5">
        <v>2.0699999999999998</v>
      </c>
      <c r="Q1173" s="5">
        <v>0</v>
      </c>
      <c r="R1173" s="5">
        <v>0.59</v>
      </c>
      <c r="S1173" s="5">
        <v>8.84</v>
      </c>
      <c r="T1173" s="5">
        <v>4.95</v>
      </c>
      <c r="U1173" s="5">
        <v>0.4</v>
      </c>
      <c r="V1173" s="5">
        <v>0</v>
      </c>
      <c r="W1173" s="5">
        <v>0.06</v>
      </c>
      <c r="X1173" s="5">
        <v>100.02000000000001</v>
      </c>
      <c r="Y1173" s="5">
        <v>0.48375869235753066</v>
      </c>
      <c r="Z1173" s="5"/>
    </row>
    <row r="1174" spans="1:26" x14ac:dyDescent="0.25">
      <c r="A1174" s="3"/>
      <c r="B1174" s="3" t="s">
        <v>196</v>
      </c>
      <c r="C1174" s="3" t="s">
        <v>23</v>
      </c>
      <c r="D1174" s="3"/>
      <c r="E1174" s="3" t="s">
        <v>31</v>
      </c>
      <c r="F1174" s="3" t="s">
        <v>217</v>
      </c>
      <c r="G1174" s="3" t="s">
        <v>25</v>
      </c>
      <c r="H1174" s="3"/>
      <c r="I1174" s="3">
        <v>9</v>
      </c>
      <c r="J1174" s="3"/>
      <c r="K1174" s="3">
        <v>1120</v>
      </c>
      <c r="L1174" s="3">
        <f t="shared" si="17"/>
        <v>744</v>
      </c>
      <c r="M1174" s="5">
        <v>56.61</v>
      </c>
      <c r="N1174" s="5">
        <v>0.48</v>
      </c>
      <c r="O1174" s="5">
        <v>25.42</v>
      </c>
      <c r="P1174" s="5">
        <v>2.2999999999999998</v>
      </c>
      <c r="Q1174" s="5">
        <v>0.04</v>
      </c>
      <c r="R1174" s="5">
        <v>0.68</v>
      </c>
      <c r="S1174" s="5">
        <v>8.7799999999999994</v>
      </c>
      <c r="T1174" s="5">
        <v>5.34</v>
      </c>
      <c r="U1174" s="5">
        <v>0.33</v>
      </c>
      <c r="V1174" s="5">
        <v>0</v>
      </c>
      <c r="W1174" s="5">
        <v>0.03</v>
      </c>
      <c r="X1174" s="5">
        <v>100.01</v>
      </c>
      <c r="Y1174" s="5">
        <v>0.46612980697111484</v>
      </c>
      <c r="Z1174" s="5"/>
    </row>
    <row r="1175" spans="1:26" x14ac:dyDescent="0.25">
      <c r="A1175" s="3"/>
      <c r="B1175" s="3" t="s">
        <v>196</v>
      </c>
      <c r="C1175" s="3" t="s">
        <v>23</v>
      </c>
      <c r="D1175" s="3"/>
      <c r="E1175" s="3" t="s">
        <v>31</v>
      </c>
      <c r="F1175" s="3" t="s">
        <v>217</v>
      </c>
      <c r="G1175" s="3" t="s">
        <v>25</v>
      </c>
      <c r="H1175" s="3"/>
      <c r="I1175" s="3">
        <v>9</v>
      </c>
      <c r="J1175" s="3"/>
      <c r="K1175" s="3">
        <v>1120</v>
      </c>
      <c r="L1175" s="3">
        <f t="shared" si="17"/>
        <v>744</v>
      </c>
      <c r="M1175" s="5">
        <v>56.94</v>
      </c>
      <c r="N1175" s="5">
        <v>0.3</v>
      </c>
      <c r="O1175" s="5">
        <v>25.56</v>
      </c>
      <c r="P1175" s="5">
        <v>1.98</v>
      </c>
      <c r="Q1175" s="5">
        <v>0</v>
      </c>
      <c r="R1175" s="5">
        <v>0.62</v>
      </c>
      <c r="S1175" s="5">
        <v>8.76</v>
      </c>
      <c r="T1175" s="5">
        <v>5.46</v>
      </c>
      <c r="U1175" s="5">
        <v>0.37</v>
      </c>
      <c r="V1175" s="5">
        <v>0</v>
      </c>
      <c r="W1175" s="5">
        <v>0</v>
      </c>
      <c r="X1175" s="5">
        <v>99.990000000000009</v>
      </c>
      <c r="Y1175" s="5">
        <v>0.45910197749188431</v>
      </c>
      <c r="Z1175" s="5"/>
    </row>
    <row r="1176" spans="1:26" x14ac:dyDescent="0.25">
      <c r="A1176" s="3"/>
      <c r="B1176" s="3" t="s">
        <v>196</v>
      </c>
      <c r="C1176" s="3" t="s">
        <v>23</v>
      </c>
      <c r="D1176" s="3"/>
      <c r="E1176" s="3" t="s">
        <v>31</v>
      </c>
      <c r="F1176" s="3" t="s">
        <v>217</v>
      </c>
      <c r="G1176" s="3" t="s">
        <v>25</v>
      </c>
      <c r="H1176" s="3"/>
      <c r="I1176" s="3">
        <v>9</v>
      </c>
      <c r="J1176" s="3"/>
      <c r="K1176" s="3">
        <v>1120</v>
      </c>
      <c r="L1176" s="3">
        <f t="shared" si="17"/>
        <v>744</v>
      </c>
      <c r="M1176" s="5">
        <v>56.55</v>
      </c>
      <c r="N1176" s="5">
        <v>0.47</v>
      </c>
      <c r="O1176" s="5">
        <v>25.45</v>
      </c>
      <c r="P1176" s="5">
        <v>2.27</v>
      </c>
      <c r="Q1176" s="5">
        <v>0.09</v>
      </c>
      <c r="R1176" s="5">
        <v>0.61</v>
      </c>
      <c r="S1176" s="5">
        <v>8.83</v>
      </c>
      <c r="T1176" s="5">
        <v>5.36</v>
      </c>
      <c r="U1176" s="5">
        <v>0.39</v>
      </c>
      <c r="V1176" s="5">
        <v>0</v>
      </c>
      <c r="W1176" s="5">
        <v>0</v>
      </c>
      <c r="X1176" s="5">
        <v>100.02</v>
      </c>
      <c r="Y1176" s="5">
        <v>0.46489379278798426</v>
      </c>
      <c r="Z1176" s="5"/>
    </row>
    <row r="1177" spans="1:26" x14ac:dyDescent="0.25">
      <c r="A1177" s="3"/>
      <c r="B1177" s="3" t="s">
        <v>196</v>
      </c>
      <c r="C1177" s="3" t="s">
        <v>23</v>
      </c>
      <c r="D1177" s="3"/>
      <c r="E1177" s="3" t="s">
        <v>31</v>
      </c>
      <c r="F1177" s="3" t="s">
        <v>217</v>
      </c>
      <c r="G1177" s="3" t="s">
        <v>25</v>
      </c>
      <c r="H1177" s="3"/>
      <c r="I1177" s="3">
        <v>9</v>
      </c>
      <c r="J1177" s="3"/>
      <c r="K1177" s="3">
        <v>1120</v>
      </c>
      <c r="L1177" s="3">
        <f t="shared" si="17"/>
        <v>744</v>
      </c>
      <c r="M1177" s="5">
        <v>55.98</v>
      </c>
      <c r="N1177" s="5">
        <v>0.54</v>
      </c>
      <c r="O1177" s="5">
        <v>25.89</v>
      </c>
      <c r="P1177" s="5">
        <v>2.21</v>
      </c>
      <c r="Q1177" s="5">
        <v>0.04</v>
      </c>
      <c r="R1177" s="5">
        <v>0.62</v>
      </c>
      <c r="S1177" s="5">
        <v>9.2899999999999991</v>
      </c>
      <c r="T1177" s="5">
        <v>5.08</v>
      </c>
      <c r="U1177" s="5">
        <v>0.36</v>
      </c>
      <c r="V1177" s="5">
        <v>0</v>
      </c>
      <c r="W1177" s="5">
        <v>0</v>
      </c>
      <c r="X1177" s="5">
        <v>100.00999999999999</v>
      </c>
      <c r="Y1177" s="5">
        <v>0.49124355405644576</v>
      </c>
      <c r="Z1177" s="5"/>
    </row>
    <row r="1178" spans="1:26" x14ac:dyDescent="0.25">
      <c r="A1178" s="3"/>
      <c r="B1178" s="3" t="s">
        <v>196</v>
      </c>
      <c r="C1178" s="3" t="s">
        <v>23</v>
      </c>
      <c r="D1178" s="3"/>
      <c r="E1178" s="3" t="s">
        <v>31</v>
      </c>
      <c r="F1178" s="3" t="s">
        <v>217</v>
      </c>
      <c r="G1178" s="3" t="s">
        <v>25</v>
      </c>
      <c r="H1178" s="3"/>
      <c r="I1178" s="3">
        <v>9</v>
      </c>
      <c r="J1178" s="3"/>
      <c r="K1178" s="3">
        <v>1120</v>
      </c>
      <c r="L1178" s="3">
        <f t="shared" si="17"/>
        <v>744</v>
      </c>
      <c r="M1178" s="5">
        <v>56.2</v>
      </c>
      <c r="N1178" s="5">
        <v>0.3</v>
      </c>
      <c r="O1178" s="5">
        <v>26.07</v>
      </c>
      <c r="P1178" s="5">
        <v>1.94</v>
      </c>
      <c r="Q1178" s="5">
        <v>0</v>
      </c>
      <c r="R1178" s="5">
        <v>0.62</v>
      </c>
      <c r="S1178" s="5">
        <v>9.2899999999999991</v>
      </c>
      <c r="T1178" s="5">
        <v>5.17</v>
      </c>
      <c r="U1178" s="5">
        <v>0.33</v>
      </c>
      <c r="V1178" s="5">
        <v>0</v>
      </c>
      <c r="W1178" s="5">
        <v>0.08</v>
      </c>
      <c r="X1178" s="5">
        <v>99.999999999999986</v>
      </c>
      <c r="Y1178" s="5">
        <v>0.48796296582146625</v>
      </c>
      <c r="Z1178" s="5"/>
    </row>
    <row r="1179" spans="1:26" x14ac:dyDescent="0.25">
      <c r="A1179" s="3"/>
      <c r="B1179" s="3" t="s">
        <v>196</v>
      </c>
      <c r="C1179" s="3" t="s">
        <v>23</v>
      </c>
      <c r="D1179" s="3"/>
      <c r="E1179" s="3" t="s">
        <v>31</v>
      </c>
      <c r="F1179" s="3" t="s">
        <v>217</v>
      </c>
      <c r="G1179" s="3" t="s">
        <v>25</v>
      </c>
      <c r="H1179" s="3"/>
      <c r="I1179" s="3">
        <v>9</v>
      </c>
      <c r="J1179" s="3"/>
      <c r="K1179" s="3">
        <v>1120</v>
      </c>
      <c r="L1179" s="3">
        <f t="shared" si="17"/>
        <v>744</v>
      </c>
      <c r="M1179" s="5">
        <v>56.07</v>
      </c>
      <c r="N1179" s="5">
        <v>0.36</v>
      </c>
      <c r="O1179" s="5">
        <v>25.65</v>
      </c>
      <c r="P1179" s="5">
        <v>2.2400000000000002</v>
      </c>
      <c r="Q1179" s="5">
        <v>0.26</v>
      </c>
      <c r="R1179" s="5">
        <v>0.69</v>
      </c>
      <c r="S1179" s="5">
        <v>9.0500000000000007</v>
      </c>
      <c r="T1179" s="5">
        <v>5.3</v>
      </c>
      <c r="U1179" s="5">
        <v>0.4</v>
      </c>
      <c r="V1179" s="5">
        <v>0</v>
      </c>
      <c r="W1179" s="5">
        <v>0</v>
      </c>
      <c r="X1179" s="5">
        <v>100.02</v>
      </c>
      <c r="Y1179" s="5">
        <v>0.47340265339453297</v>
      </c>
      <c r="Z1179" s="5"/>
    </row>
    <row r="1180" spans="1:26" x14ac:dyDescent="0.25">
      <c r="A1180" s="3"/>
      <c r="B1180" s="3" t="s">
        <v>196</v>
      </c>
      <c r="C1180" s="3" t="s">
        <v>23</v>
      </c>
      <c r="D1180" s="3"/>
      <c r="E1180" s="3" t="s">
        <v>31</v>
      </c>
      <c r="F1180" s="3" t="s">
        <v>217</v>
      </c>
      <c r="G1180" s="3" t="s">
        <v>25</v>
      </c>
      <c r="H1180" s="3"/>
      <c r="I1180" s="3">
        <v>9</v>
      </c>
      <c r="J1180" s="3"/>
      <c r="K1180" s="3">
        <v>1120</v>
      </c>
      <c r="L1180" s="3">
        <f t="shared" si="17"/>
        <v>744</v>
      </c>
      <c r="M1180" s="5">
        <v>56.7</v>
      </c>
      <c r="N1180" s="5">
        <v>0.44</v>
      </c>
      <c r="O1180" s="5">
        <v>25.47</v>
      </c>
      <c r="P1180" s="5">
        <v>1.96</v>
      </c>
      <c r="Q1180" s="5">
        <v>0</v>
      </c>
      <c r="R1180" s="5">
        <v>0.6</v>
      </c>
      <c r="S1180" s="5">
        <v>8.8800000000000008</v>
      </c>
      <c r="T1180" s="5">
        <v>5.51</v>
      </c>
      <c r="U1180" s="5">
        <v>0.44</v>
      </c>
      <c r="V1180" s="5">
        <v>0</v>
      </c>
      <c r="W1180" s="5">
        <v>0</v>
      </c>
      <c r="X1180" s="5">
        <v>99.999999999999986</v>
      </c>
      <c r="Y1180" s="5">
        <v>0.45833317737938412</v>
      </c>
      <c r="Z1180" s="5"/>
    </row>
    <row r="1181" spans="1:26" x14ac:dyDescent="0.25">
      <c r="A1181" s="3"/>
      <c r="B1181" s="3" t="s">
        <v>196</v>
      </c>
      <c r="C1181" s="3" t="s">
        <v>23</v>
      </c>
      <c r="D1181" s="3"/>
      <c r="E1181" s="3" t="s">
        <v>31</v>
      </c>
      <c r="F1181" s="3" t="s">
        <v>217</v>
      </c>
      <c r="G1181" s="3" t="s">
        <v>25</v>
      </c>
      <c r="H1181" s="3"/>
      <c r="I1181" s="3">
        <v>9</v>
      </c>
      <c r="J1181" s="3"/>
      <c r="K1181" s="3">
        <v>1120</v>
      </c>
      <c r="L1181" s="3">
        <f t="shared" si="17"/>
        <v>744</v>
      </c>
      <c r="M1181" s="5">
        <v>56</v>
      </c>
      <c r="N1181" s="5">
        <v>0.35</v>
      </c>
      <c r="O1181" s="5">
        <v>26.23</v>
      </c>
      <c r="P1181" s="5">
        <v>2.08</v>
      </c>
      <c r="Q1181" s="5">
        <v>0.02</v>
      </c>
      <c r="R1181" s="5">
        <v>0.57999999999999996</v>
      </c>
      <c r="S1181" s="5">
        <v>9.23</v>
      </c>
      <c r="T1181" s="5">
        <v>5.1100000000000003</v>
      </c>
      <c r="U1181" s="5">
        <v>0.38</v>
      </c>
      <c r="V1181" s="5">
        <v>0</v>
      </c>
      <c r="W1181" s="5">
        <v>0.03</v>
      </c>
      <c r="X1181" s="5">
        <v>100.00999999999999</v>
      </c>
      <c r="Y1181" s="5">
        <v>0.48760414354513043</v>
      </c>
      <c r="Z1181" s="5"/>
    </row>
    <row r="1182" spans="1:26" x14ac:dyDescent="0.25">
      <c r="A1182" s="3"/>
      <c r="B1182" s="3" t="s">
        <v>196</v>
      </c>
      <c r="C1182" s="3" t="s">
        <v>23</v>
      </c>
      <c r="D1182" s="3"/>
      <c r="E1182" s="3" t="s">
        <v>31</v>
      </c>
      <c r="F1182" s="3" t="s">
        <v>217</v>
      </c>
      <c r="G1182" s="3" t="s">
        <v>25</v>
      </c>
      <c r="H1182" s="3"/>
      <c r="I1182" s="3">
        <v>9</v>
      </c>
      <c r="J1182" s="3"/>
      <c r="K1182" s="3">
        <v>1120</v>
      </c>
      <c r="L1182" s="3">
        <f t="shared" si="17"/>
        <v>744</v>
      </c>
      <c r="M1182" s="5">
        <v>56.83</v>
      </c>
      <c r="N1182" s="5">
        <v>0.41</v>
      </c>
      <c r="O1182" s="5">
        <v>25.18</v>
      </c>
      <c r="P1182" s="5">
        <v>2.19</v>
      </c>
      <c r="Q1182" s="5">
        <v>0.09</v>
      </c>
      <c r="R1182" s="5">
        <v>0.77</v>
      </c>
      <c r="S1182" s="5">
        <v>8.61</v>
      </c>
      <c r="T1182" s="5">
        <v>5.52</v>
      </c>
      <c r="U1182" s="5">
        <v>0.41</v>
      </c>
      <c r="V1182" s="5">
        <v>0</v>
      </c>
      <c r="W1182" s="5">
        <v>0</v>
      </c>
      <c r="X1182" s="5">
        <v>100.00999999999998</v>
      </c>
      <c r="Y1182" s="5">
        <v>0.45109407103525723</v>
      </c>
      <c r="Z1182" s="5"/>
    </row>
    <row r="1183" spans="1:26" x14ac:dyDescent="0.25">
      <c r="A1183" s="3"/>
      <c r="B1183" s="3" t="s">
        <v>196</v>
      </c>
      <c r="C1183" s="3" t="s">
        <v>23</v>
      </c>
      <c r="D1183" s="3"/>
      <c r="E1183" s="3" t="s">
        <v>31</v>
      </c>
      <c r="F1183" s="3" t="s">
        <v>217</v>
      </c>
      <c r="G1183" s="3" t="s">
        <v>25</v>
      </c>
      <c r="H1183" s="3"/>
      <c r="I1183" s="3">
        <v>9</v>
      </c>
      <c r="J1183" s="3"/>
      <c r="K1183" s="3">
        <v>1120</v>
      </c>
      <c r="L1183" s="3">
        <f t="shared" si="17"/>
        <v>744</v>
      </c>
      <c r="M1183" s="5">
        <v>55.98</v>
      </c>
      <c r="N1183" s="5">
        <v>0.37</v>
      </c>
      <c r="O1183" s="5">
        <v>26.05</v>
      </c>
      <c r="P1183" s="5">
        <v>2.21</v>
      </c>
      <c r="Q1183" s="5">
        <v>0</v>
      </c>
      <c r="R1183" s="5">
        <v>0.67</v>
      </c>
      <c r="S1183" s="5">
        <v>9.2100000000000009</v>
      </c>
      <c r="T1183" s="5">
        <v>5.1100000000000003</v>
      </c>
      <c r="U1183" s="5">
        <v>0.34</v>
      </c>
      <c r="V1183" s="5">
        <v>0.03</v>
      </c>
      <c r="W1183" s="5">
        <v>0.04</v>
      </c>
      <c r="X1183" s="5">
        <v>100.00999999999999</v>
      </c>
      <c r="Y1183" s="5">
        <v>0.48829204031826451</v>
      </c>
      <c r="Z1183" s="5"/>
    </row>
    <row r="1184" spans="1:26" x14ac:dyDescent="0.25">
      <c r="A1184" s="3"/>
      <c r="B1184" s="3" t="s">
        <v>196</v>
      </c>
      <c r="C1184" s="3" t="s">
        <v>23</v>
      </c>
      <c r="D1184" s="3"/>
      <c r="E1184" s="3" t="s">
        <v>31</v>
      </c>
      <c r="F1184" s="3" t="s">
        <v>217</v>
      </c>
      <c r="G1184" s="3" t="s">
        <v>25</v>
      </c>
      <c r="H1184" s="3"/>
      <c r="I1184" s="3">
        <v>9</v>
      </c>
      <c r="J1184" s="3"/>
      <c r="K1184" s="3">
        <v>1120</v>
      </c>
      <c r="L1184" s="3">
        <f t="shared" si="17"/>
        <v>744</v>
      </c>
      <c r="M1184" s="5">
        <v>56.79</v>
      </c>
      <c r="N1184" s="5">
        <v>0.44</v>
      </c>
      <c r="O1184" s="5">
        <v>25.33</v>
      </c>
      <c r="P1184" s="5">
        <v>2.27</v>
      </c>
      <c r="Q1184" s="5">
        <v>0.1</v>
      </c>
      <c r="R1184" s="5">
        <v>0.62</v>
      </c>
      <c r="S1184" s="5">
        <v>8.7799999999999994</v>
      </c>
      <c r="T1184" s="5">
        <v>5.26</v>
      </c>
      <c r="U1184" s="5">
        <v>0.36</v>
      </c>
      <c r="V1184" s="5">
        <v>0</v>
      </c>
      <c r="W1184" s="5">
        <v>0.05</v>
      </c>
      <c r="X1184" s="5">
        <v>100</v>
      </c>
      <c r="Y1184" s="5">
        <v>0.46884403272266167</v>
      </c>
      <c r="Z1184" s="5"/>
    </row>
    <row r="1185" spans="1:26" x14ac:dyDescent="0.25">
      <c r="A1185" s="3"/>
      <c r="B1185" s="3" t="s">
        <v>196</v>
      </c>
      <c r="C1185" s="3" t="s">
        <v>23</v>
      </c>
      <c r="D1185" s="3"/>
      <c r="E1185" s="3" t="s">
        <v>31</v>
      </c>
      <c r="F1185" s="3" t="s">
        <v>217</v>
      </c>
      <c r="G1185" s="3" t="s">
        <v>25</v>
      </c>
      <c r="H1185" s="3"/>
      <c r="I1185" s="3">
        <v>9</v>
      </c>
      <c r="J1185" s="3"/>
      <c r="K1185" s="3">
        <v>1120</v>
      </c>
      <c r="L1185" s="3">
        <f t="shared" si="17"/>
        <v>744</v>
      </c>
      <c r="M1185" s="5">
        <v>56.31</v>
      </c>
      <c r="N1185" s="5">
        <v>0.34</v>
      </c>
      <c r="O1185" s="5">
        <v>25.8</v>
      </c>
      <c r="P1185" s="5">
        <v>2.06</v>
      </c>
      <c r="Q1185" s="5">
        <v>0.04</v>
      </c>
      <c r="R1185" s="5">
        <v>0.6</v>
      </c>
      <c r="S1185" s="5">
        <v>9.19</v>
      </c>
      <c r="T1185" s="5">
        <v>5.18</v>
      </c>
      <c r="U1185" s="5">
        <v>0.47</v>
      </c>
      <c r="V1185" s="5">
        <v>0</v>
      </c>
      <c r="W1185" s="5">
        <v>0</v>
      </c>
      <c r="X1185" s="5">
        <v>99.990000000000009</v>
      </c>
      <c r="Y1185" s="5">
        <v>0.48057017196887125</v>
      </c>
      <c r="Z1185" s="5"/>
    </row>
    <row r="1186" spans="1:26" x14ac:dyDescent="0.25">
      <c r="A1186" s="3"/>
      <c r="B1186" s="3" t="s">
        <v>196</v>
      </c>
      <c r="C1186" s="3" t="s">
        <v>23</v>
      </c>
      <c r="D1186" s="3"/>
      <c r="E1186" s="3" t="s">
        <v>31</v>
      </c>
      <c r="F1186" s="3" t="s">
        <v>217</v>
      </c>
      <c r="G1186" s="3" t="s">
        <v>25</v>
      </c>
      <c r="H1186" s="3"/>
      <c r="I1186" s="3">
        <v>9</v>
      </c>
      <c r="J1186" s="3"/>
      <c r="K1186" s="3">
        <v>1120</v>
      </c>
      <c r="L1186" s="3">
        <f t="shared" si="17"/>
        <v>744</v>
      </c>
      <c r="M1186" s="5">
        <v>55.29</v>
      </c>
      <c r="N1186" s="5">
        <v>0.26</v>
      </c>
      <c r="O1186" s="5">
        <v>26.49</v>
      </c>
      <c r="P1186" s="5">
        <v>2.2200000000000002</v>
      </c>
      <c r="Q1186" s="5">
        <v>0.1</v>
      </c>
      <c r="R1186" s="5">
        <v>0.57999999999999996</v>
      </c>
      <c r="S1186" s="5">
        <v>9.6199999999999992</v>
      </c>
      <c r="T1186" s="5">
        <v>5.0599999999999996</v>
      </c>
      <c r="U1186" s="5">
        <v>0.34</v>
      </c>
      <c r="V1186" s="5">
        <v>0</v>
      </c>
      <c r="W1186" s="5">
        <v>0.03</v>
      </c>
      <c r="X1186" s="5">
        <v>99.99</v>
      </c>
      <c r="Y1186" s="5">
        <v>0.50153313508948083</v>
      </c>
      <c r="Z1186" s="5"/>
    </row>
    <row r="1187" spans="1:26" x14ac:dyDescent="0.25">
      <c r="A1187" s="3"/>
      <c r="B1187" s="3" t="s">
        <v>196</v>
      </c>
      <c r="C1187" s="3" t="s">
        <v>23</v>
      </c>
      <c r="D1187" s="3"/>
      <c r="E1187" s="3" t="s">
        <v>31</v>
      </c>
      <c r="F1187" s="3" t="s">
        <v>217</v>
      </c>
      <c r="G1187" s="3" t="s">
        <v>25</v>
      </c>
      <c r="H1187" s="3"/>
      <c r="I1187" s="3">
        <v>9</v>
      </c>
      <c r="J1187" s="3"/>
      <c r="K1187" s="3">
        <v>1120</v>
      </c>
      <c r="L1187" s="3">
        <f t="shared" si="17"/>
        <v>744</v>
      </c>
      <c r="M1187" s="5">
        <v>56.37</v>
      </c>
      <c r="N1187" s="5">
        <v>0.4</v>
      </c>
      <c r="O1187" s="5">
        <v>25.58</v>
      </c>
      <c r="P1187" s="5">
        <v>2.16</v>
      </c>
      <c r="Q1187" s="5">
        <v>7.0000000000000007E-2</v>
      </c>
      <c r="R1187" s="5">
        <v>0.62</v>
      </c>
      <c r="S1187" s="5">
        <v>9.09</v>
      </c>
      <c r="T1187" s="5">
        <v>5.28</v>
      </c>
      <c r="U1187" s="5">
        <v>0.39</v>
      </c>
      <c r="V1187" s="5">
        <v>0.01</v>
      </c>
      <c r="W1187" s="5">
        <v>0.03</v>
      </c>
      <c r="X1187" s="5">
        <v>100</v>
      </c>
      <c r="Y1187" s="5">
        <v>0.4756965410721703</v>
      </c>
      <c r="Z1187" s="5"/>
    </row>
    <row r="1188" spans="1:26" x14ac:dyDescent="0.25">
      <c r="A1188" s="3"/>
      <c r="B1188" s="3"/>
      <c r="C1188" s="3"/>
      <c r="D1188" s="3"/>
      <c r="E1188" s="3"/>
      <c r="F1188" s="16" t="s">
        <v>93</v>
      </c>
      <c r="G1188" s="16"/>
      <c r="I1188" s="3"/>
      <c r="J1188" s="3"/>
      <c r="K1188" s="3"/>
      <c r="L1188" s="3"/>
      <c r="M1188" s="6">
        <v>56.473333333333322</v>
      </c>
      <c r="N1188" s="6">
        <v>0.36923076923076931</v>
      </c>
      <c r="O1188" s="6">
        <v>25.587435897435892</v>
      </c>
      <c r="P1188" s="6">
        <v>2.1630769230769222</v>
      </c>
      <c r="Q1188" s="6">
        <v>7.7179487179487194E-2</v>
      </c>
      <c r="R1188" s="6">
        <v>0.74153846153846181</v>
      </c>
      <c r="S1188" s="6">
        <v>8.8882051282051275</v>
      </c>
      <c r="T1188" s="6">
        <v>5.2984615384615399</v>
      </c>
      <c r="U1188" s="6">
        <v>0.38846153846153852</v>
      </c>
      <c r="V1188" s="6">
        <v>3.3333333333333335E-3</v>
      </c>
      <c r="W1188" s="6">
        <v>1.282051282051282E-2</v>
      </c>
      <c r="X1188" s="6"/>
      <c r="Y1188" s="6">
        <v>0.46931258595758479</v>
      </c>
      <c r="Z1188" s="5"/>
    </row>
    <row r="1189" spans="1:26" x14ac:dyDescent="0.25">
      <c r="A1189" s="3"/>
      <c r="B1189" s="3"/>
      <c r="C1189" s="3"/>
      <c r="D1189" s="3"/>
      <c r="E1189" s="3"/>
      <c r="F1189" s="25" t="s">
        <v>187</v>
      </c>
      <c r="G1189" s="25"/>
      <c r="I1189" s="3"/>
      <c r="J1189" s="3"/>
      <c r="K1189" s="3"/>
      <c r="L1189" s="3"/>
      <c r="M1189" s="7">
        <v>0.48443854280433368</v>
      </c>
      <c r="N1189" s="7">
        <v>6.9258653853530291E-2</v>
      </c>
      <c r="O1189" s="7">
        <v>0.4520754358844265</v>
      </c>
      <c r="P1189" s="7">
        <v>0.14134976860617859</v>
      </c>
      <c r="Q1189" s="7">
        <v>6.1084441896733038E-2</v>
      </c>
      <c r="R1189" s="7">
        <v>0.18343991503800097</v>
      </c>
      <c r="S1189" s="7">
        <v>0.3740452533477156</v>
      </c>
      <c r="T1189" s="7">
        <v>0.19256630384498269</v>
      </c>
      <c r="U1189" s="7">
        <v>4.0687413127950628E-2</v>
      </c>
      <c r="V1189" s="7">
        <v>1.0087337902782491E-2</v>
      </c>
      <c r="W1189" s="7">
        <v>2.0512989203085055E-2</v>
      </c>
      <c r="X1189" s="7"/>
      <c r="Y1189" s="7">
        <v>1.8677388740728593E-2</v>
      </c>
      <c r="Z1189" s="5"/>
    </row>
    <row r="1190" spans="1:26" x14ac:dyDescent="0.25">
      <c r="A1190" s="3"/>
      <c r="B1190" s="3" t="s">
        <v>30</v>
      </c>
      <c r="C1190" s="3" t="s">
        <v>26</v>
      </c>
      <c r="D1190" s="3"/>
      <c r="E1190" s="3" t="s">
        <v>31</v>
      </c>
      <c r="F1190" s="3" t="s">
        <v>218</v>
      </c>
      <c r="G1190" s="3" t="s">
        <v>25</v>
      </c>
      <c r="H1190" s="3" t="s">
        <v>32</v>
      </c>
      <c r="I1190" s="3">
        <v>1</v>
      </c>
      <c r="J1190" s="3">
        <v>1210</v>
      </c>
      <c r="K1190" s="3">
        <v>1120</v>
      </c>
      <c r="L1190" s="3">
        <v>24</v>
      </c>
      <c r="M1190" s="5">
        <v>55.378999999999998</v>
      </c>
      <c r="N1190" s="5">
        <v>7.8E-2</v>
      </c>
      <c r="O1190" s="5">
        <v>28.154</v>
      </c>
      <c r="P1190" s="5">
        <v>0.86099999999999999</v>
      </c>
      <c r="Q1190" s="5">
        <v>0</v>
      </c>
      <c r="R1190" s="5">
        <v>0.151</v>
      </c>
      <c r="S1190" s="5">
        <v>10.894</v>
      </c>
      <c r="T1190" s="5">
        <v>4.8239999999999998</v>
      </c>
      <c r="U1190" s="5">
        <v>0.16200000000000001</v>
      </c>
      <c r="V1190" s="5">
        <v>5.0000000000000001E-3</v>
      </c>
      <c r="W1190" s="5">
        <v>0</v>
      </c>
      <c r="X1190" s="5">
        <v>100.50800000000001</v>
      </c>
      <c r="Y1190" s="5">
        <v>0.54975242956287718</v>
      </c>
      <c r="Z1190" s="5"/>
    </row>
    <row r="1191" spans="1:26" x14ac:dyDescent="0.25">
      <c r="A1191" s="3"/>
      <c r="B1191" s="3" t="s">
        <v>30</v>
      </c>
      <c r="C1191" s="3" t="s">
        <v>26</v>
      </c>
      <c r="D1191" s="3"/>
      <c r="E1191" s="3" t="s">
        <v>31</v>
      </c>
      <c r="F1191" s="3" t="s">
        <v>218</v>
      </c>
      <c r="G1191" s="3" t="s">
        <v>25</v>
      </c>
      <c r="H1191" s="3" t="s">
        <v>34</v>
      </c>
      <c r="I1191" s="3">
        <v>1</v>
      </c>
      <c r="J1191" s="3">
        <v>1210</v>
      </c>
      <c r="K1191" s="3">
        <v>1120</v>
      </c>
      <c r="L1191" s="3">
        <v>24</v>
      </c>
      <c r="M1191" s="5">
        <v>55.743000000000002</v>
      </c>
      <c r="N1191" s="5">
        <v>3.6999999999999998E-2</v>
      </c>
      <c r="O1191" s="5">
        <v>27.648</v>
      </c>
      <c r="P1191" s="5">
        <v>0.84599999999999997</v>
      </c>
      <c r="Q1191" s="5">
        <v>3.5999999999999997E-2</v>
      </c>
      <c r="R1191" s="5">
        <v>0.13500000000000001</v>
      </c>
      <c r="S1191" s="5">
        <v>10.593999999999999</v>
      </c>
      <c r="T1191" s="5">
        <v>5.0990000000000002</v>
      </c>
      <c r="U1191" s="5">
        <v>0.158</v>
      </c>
      <c r="V1191" s="5">
        <v>0</v>
      </c>
      <c r="W1191" s="5">
        <v>0</v>
      </c>
      <c r="X1191" s="5">
        <v>100.29600000000001</v>
      </c>
      <c r="Y1191" s="5">
        <v>0.52946020051946829</v>
      </c>
      <c r="Z1191" s="5"/>
    </row>
    <row r="1192" spans="1:26" x14ac:dyDescent="0.25">
      <c r="A1192" s="3"/>
      <c r="B1192" s="3" t="s">
        <v>30</v>
      </c>
      <c r="C1192" s="3" t="s">
        <v>26</v>
      </c>
      <c r="D1192" s="3"/>
      <c r="E1192" s="3" t="s">
        <v>31</v>
      </c>
      <c r="F1192" s="3" t="s">
        <v>218</v>
      </c>
      <c r="G1192" s="3" t="s">
        <v>25</v>
      </c>
      <c r="H1192" s="3" t="s">
        <v>35</v>
      </c>
      <c r="I1192" s="3">
        <v>1</v>
      </c>
      <c r="J1192" s="3">
        <v>1210</v>
      </c>
      <c r="K1192" s="3">
        <v>1120</v>
      </c>
      <c r="L1192" s="3">
        <v>24</v>
      </c>
      <c r="M1192" s="5">
        <v>55.917999999999999</v>
      </c>
      <c r="N1192" s="5">
        <v>8.3000000000000004E-2</v>
      </c>
      <c r="O1192" s="5">
        <v>28.047000000000001</v>
      </c>
      <c r="P1192" s="5">
        <v>0.93799999999999994</v>
      </c>
      <c r="Q1192" s="5">
        <v>0</v>
      </c>
      <c r="R1192" s="5">
        <v>0.123</v>
      </c>
      <c r="S1192" s="5">
        <v>10.819000000000001</v>
      </c>
      <c r="T1192" s="5">
        <v>4.9320000000000004</v>
      </c>
      <c r="U1192" s="5">
        <v>0.17199999999999999</v>
      </c>
      <c r="V1192" s="5">
        <v>1.4999999999999999E-2</v>
      </c>
      <c r="W1192" s="5">
        <v>1.4999999999999999E-2</v>
      </c>
      <c r="X1192" s="5">
        <v>101.06200000000001</v>
      </c>
      <c r="Y1192" s="5">
        <v>0.54234568986915621</v>
      </c>
      <c r="Z1192" s="5"/>
    </row>
    <row r="1193" spans="1:26" x14ac:dyDescent="0.25">
      <c r="A1193" s="3"/>
      <c r="B1193" s="3" t="s">
        <v>30</v>
      </c>
      <c r="C1193" s="3" t="s">
        <v>26</v>
      </c>
      <c r="D1193" s="3"/>
      <c r="E1193" s="3" t="s">
        <v>31</v>
      </c>
      <c r="F1193" s="3" t="s">
        <v>218</v>
      </c>
      <c r="G1193" s="3" t="s">
        <v>25</v>
      </c>
      <c r="H1193" s="3" t="s">
        <v>36</v>
      </c>
      <c r="I1193" s="3">
        <v>1</v>
      </c>
      <c r="J1193" s="3">
        <v>1210</v>
      </c>
      <c r="K1193" s="3">
        <v>1120</v>
      </c>
      <c r="L1193" s="3">
        <v>24</v>
      </c>
      <c r="M1193" s="5">
        <v>55.984000000000002</v>
      </c>
      <c r="N1193" s="5">
        <v>0.10299999999999999</v>
      </c>
      <c r="O1193" s="5">
        <v>28.148</v>
      </c>
      <c r="P1193" s="5">
        <v>0.83599999999999997</v>
      </c>
      <c r="Q1193" s="5">
        <v>0.02</v>
      </c>
      <c r="R1193" s="5">
        <v>0.161</v>
      </c>
      <c r="S1193" s="5">
        <v>10.85</v>
      </c>
      <c r="T1193" s="5">
        <v>4.8550000000000004</v>
      </c>
      <c r="U1193" s="5">
        <v>0.183</v>
      </c>
      <c r="V1193" s="5">
        <v>0.01</v>
      </c>
      <c r="W1193" s="5">
        <v>0</v>
      </c>
      <c r="X1193" s="5">
        <v>101.15</v>
      </c>
      <c r="Y1193" s="5">
        <v>0.54650884294800739</v>
      </c>
      <c r="Z1193" s="5"/>
    </row>
    <row r="1194" spans="1:26" x14ac:dyDescent="0.25">
      <c r="A1194" s="3"/>
      <c r="B1194" s="3" t="s">
        <v>30</v>
      </c>
      <c r="C1194" s="3" t="s">
        <v>26</v>
      </c>
      <c r="D1194" s="3"/>
      <c r="E1194" s="3" t="s">
        <v>31</v>
      </c>
      <c r="F1194" s="3" t="s">
        <v>218</v>
      </c>
      <c r="G1194" s="3" t="s">
        <v>25</v>
      </c>
      <c r="H1194" s="3" t="s">
        <v>37</v>
      </c>
      <c r="I1194" s="3">
        <v>1</v>
      </c>
      <c r="J1194" s="3">
        <v>1210</v>
      </c>
      <c r="K1194" s="3">
        <v>1120</v>
      </c>
      <c r="L1194" s="3">
        <v>24</v>
      </c>
      <c r="M1194" s="5">
        <v>55.688000000000002</v>
      </c>
      <c r="N1194" s="5">
        <v>0.104</v>
      </c>
      <c r="O1194" s="5">
        <v>27.881</v>
      </c>
      <c r="P1194" s="5">
        <v>1.0289999999999999</v>
      </c>
      <c r="Q1194" s="5">
        <v>1.4E-2</v>
      </c>
      <c r="R1194" s="5">
        <v>0.127</v>
      </c>
      <c r="S1194" s="5">
        <v>10.675000000000001</v>
      </c>
      <c r="T1194" s="5">
        <v>4.3120000000000003</v>
      </c>
      <c r="U1194" s="5">
        <v>0.17799999999999999</v>
      </c>
      <c r="V1194" s="5">
        <v>1.4999999999999999E-2</v>
      </c>
      <c r="W1194" s="5">
        <v>0</v>
      </c>
      <c r="X1194" s="5">
        <v>100.02299999999998</v>
      </c>
      <c r="Y1194" s="5">
        <v>0.57116870142057619</v>
      </c>
      <c r="Z1194" s="5"/>
    </row>
    <row r="1195" spans="1:26" x14ac:dyDescent="0.25">
      <c r="A1195" s="3"/>
      <c r="B1195" s="3" t="s">
        <v>30</v>
      </c>
      <c r="C1195" s="3" t="s">
        <v>26</v>
      </c>
      <c r="D1195" s="3"/>
      <c r="E1195" s="3" t="s">
        <v>31</v>
      </c>
      <c r="F1195" s="3" t="s">
        <v>218</v>
      </c>
      <c r="G1195" s="3" t="s">
        <v>25</v>
      </c>
      <c r="H1195" s="3" t="s">
        <v>38</v>
      </c>
      <c r="I1195" s="3">
        <v>1</v>
      </c>
      <c r="J1195" s="3">
        <v>1210</v>
      </c>
      <c r="K1195" s="3">
        <v>1120</v>
      </c>
      <c r="L1195" s="3">
        <v>24</v>
      </c>
      <c r="M1195" s="5">
        <v>56.168999999999997</v>
      </c>
      <c r="N1195" s="5">
        <v>5.3999999999999999E-2</v>
      </c>
      <c r="O1195" s="5">
        <v>27.858000000000001</v>
      </c>
      <c r="P1195" s="5">
        <v>1.028</v>
      </c>
      <c r="Q1195" s="5">
        <v>2.8000000000000001E-2</v>
      </c>
      <c r="R1195" s="5">
        <v>0.11600000000000001</v>
      </c>
      <c r="S1195" s="5">
        <v>10.452</v>
      </c>
      <c r="T1195" s="5">
        <v>4.9969999999999999</v>
      </c>
      <c r="U1195" s="5">
        <v>0.16200000000000001</v>
      </c>
      <c r="V1195" s="5">
        <v>0</v>
      </c>
      <c r="W1195" s="5">
        <v>0</v>
      </c>
      <c r="X1195" s="5">
        <v>100.86400000000002</v>
      </c>
      <c r="Y1195" s="5">
        <v>0.53090208706609254</v>
      </c>
      <c r="Z1195" s="5"/>
    </row>
    <row r="1196" spans="1:26" x14ac:dyDescent="0.25">
      <c r="A1196" s="3"/>
      <c r="B1196" s="3" t="s">
        <v>30</v>
      </c>
      <c r="C1196" s="3" t="s">
        <v>26</v>
      </c>
      <c r="D1196" s="3"/>
      <c r="E1196" s="3" t="s">
        <v>31</v>
      </c>
      <c r="F1196" s="3" t="s">
        <v>218</v>
      </c>
      <c r="G1196" s="3" t="s">
        <v>25</v>
      </c>
      <c r="H1196" s="3" t="s">
        <v>39</v>
      </c>
      <c r="I1196" s="3">
        <v>1</v>
      </c>
      <c r="J1196" s="3">
        <v>1210</v>
      </c>
      <c r="K1196" s="3">
        <v>1120</v>
      </c>
      <c r="L1196" s="3">
        <v>24</v>
      </c>
      <c r="M1196" s="5">
        <v>56.026000000000003</v>
      </c>
      <c r="N1196" s="5">
        <v>3.2000000000000001E-2</v>
      </c>
      <c r="O1196" s="5">
        <v>27.809000000000001</v>
      </c>
      <c r="P1196" s="5">
        <v>0.97199999999999998</v>
      </c>
      <c r="Q1196" s="5">
        <v>0</v>
      </c>
      <c r="R1196" s="5">
        <v>0.156</v>
      </c>
      <c r="S1196" s="5">
        <v>10.615</v>
      </c>
      <c r="T1196" s="5">
        <v>5.109</v>
      </c>
      <c r="U1196" s="5">
        <v>0.182</v>
      </c>
      <c r="V1196" s="5">
        <v>0.05</v>
      </c>
      <c r="W1196" s="5">
        <v>0</v>
      </c>
      <c r="X1196" s="5">
        <v>100.95099999999999</v>
      </c>
      <c r="Y1196" s="5">
        <v>0.52872156934676195</v>
      </c>
      <c r="Z1196" s="5"/>
    </row>
    <row r="1197" spans="1:26" x14ac:dyDescent="0.25">
      <c r="A1197" s="3"/>
      <c r="B1197" s="3" t="s">
        <v>30</v>
      </c>
      <c r="C1197" s="3" t="s">
        <v>26</v>
      </c>
      <c r="D1197" s="3"/>
      <c r="E1197" s="3" t="s">
        <v>31</v>
      </c>
      <c r="F1197" s="3" t="s">
        <v>218</v>
      </c>
      <c r="G1197" s="3" t="s">
        <v>25</v>
      </c>
      <c r="H1197" s="3" t="s">
        <v>40</v>
      </c>
      <c r="I1197" s="3">
        <v>1</v>
      </c>
      <c r="J1197" s="3">
        <v>1210</v>
      </c>
      <c r="K1197" s="3">
        <v>1120</v>
      </c>
      <c r="L1197" s="3">
        <v>24</v>
      </c>
      <c r="M1197" s="5">
        <v>55.896000000000001</v>
      </c>
      <c r="N1197" s="5">
        <v>8.1000000000000003E-2</v>
      </c>
      <c r="O1197" s="5">
        <v>27.835999999999999</v>
      </c>
      <c r="P1197" s="5">
        <v>0.92700000000000005</v>
      </c>
      <c r="Q1197" s="5">
        <v>0</v>
      </c>
      <c r="R1197" s="5">
        <v>0.14499999999999999</v>
      </c>
      <c r="S1197" s="5">
        <v>10.742000000000001</v>
      </c>
      <c r="T1197" s="5">
        <v>4.9039999999999999</v>
      </c>
      <c r="U1197" s="5">
        <v>0.16700000000000001</v>
      </c>
      <c r="V1197" s="5">
        <v>0</v>
      </c>
      <c r="W1197" s="5">
        <v>0</v>
      </c>
      <c r="X1197" s="5">
        <v>100.69800000000001</v>
      </c>
      <c r="Y1197" s="5">
        <v>0.54211700962233289</v>
      </c>
      <c r="Z1197" s="5"/>
    </row>
    <row r="1198" spans="1:26" x14ac:dyDescent="0.25">
      <c r="A1198" s="3"/>
      <c r="B1198" s="3" t="s">
        <v>30</v>
      </c>
      <c r="C1198" s="3" t="s">
        <v>26</v>
      </c>
      <c r="D1198" s="3"/>
      <c r="E1198" s="3" t="s">
        <v>31</v>
      </c>
      <c r="F1198" s="3" t="s">
        <v>218</v>
      </c>
      <c r="G1198" s="3" t="s">
        <v>25</v>
      </c>
      <c r="H1198" s="3" t="s">
        <v>41</v>
      </c>
      <c r="I1198" s="3">
        <v>1</v>
      </c>
      <c r="J1198" s="3">
        <v>1210</v>
      </c>
      <c r="K1198" s="3">
        <v>1120</v>
      </c>
      <c r="L1198" s="3">
        <v>24</v>
      </c>
      <c r="M1198" s="5">
        <v>55.796999999999997</v>
      </c>
      <c r="N1198" s="5">
        <v>7.0999999999999994E-2</v>
      </c>
      <c r="O1198" s="5">
        <v>27.663</v>
      </c>
      <c r="P1198" s="5">
        <v>0.996</v>
      </c>
      <c r="Q1198" s="5">
        <v>6.0000000000000001E-3</v>
      </c>
      <c r="R1198" s="5">
        <v>0.14299999999999999</v>
      </c>
      <c r="S1198" s="5">
        <v>10.654999999999999</v>
      </c>
      <c r="T1198" s="5">
        <v>4.8410000000000002</v>
      </c>
      <c r="U1198" s="5">
        <v>0.17</v>
      </c>
      <c r="V1198" s="5">
        <v>0.01</v>
      </c>
      <c r="W1198" s="5">
        <v>0</v>
      </c>
      <c r="X1198" s="5">
        <v>100.35199999999999</v>
      </c>
      <c r="Y1198" s="5">
        <v>0.54313805029649731</v>
      </c>
      <c r="Z1198" s="5"/>
    </row>
    <row r="1199" spans="1:26" x14ac:dyDescent="0.25">
      <c r="A1199" s="3"/>
      <c r="B1199" s="3" t="s">
        <v>30</v>
      </c>
      <c r="C1199" s="3" t="s">
        <v>26</v>
      </c>
      <c r="D1199" s="3"/>
      <c r="E1199" s="3" t="s">
        <v>31</v>
      </c>
      <c r="F1199" s="3" t="s">
        <v>218</v>
      </c>
      <c r="G1199" s="3" t="s">
        <v>25</v>
      </c>
      <c r="H1199" s="3" t="s">
        <v>42</v>
      </c>
      <c r="I1199" s="3">
        <v>1</v>
      </c>
      <c r="J1199" s="3">
        <v>1210</v>
      </c>
      <c r="K1199" s="3">
        <v>1120</v>
      </c>
      <c r="L1199" s="3">
        <v>24</v>
      </c>
      <c r="M1199" s="5">
        <v>55.811</v>
      </c>
      <c r="N1199" s="5">
        <v>8.2000000000000003E-2</v>
      </c>
      <c r="O1199" s="5">
        <v>27.777999999999999</v>
      </c>
      <c r="P1199" s="5">
        <v>1.0580000000000001</v>
      </c>
      <c r="Q1199" s="5">
        <v>8.0000000000000002E-3</v>
      </c>
      <c r="R1199" s="5">
        <v>0.129</v>
      </c>
      <c r="S1199" s="5">
        <v>10.619</v>
      </c>
      <c r="T1199" s="5">
        <v>5.0570000000000004</v>
      </c>
      <c r="U1199" s="5">
        <v>0.192</v>
      </c>
      <c r="V1199" s="5">
        <v>4.9000000000000002E-2</v>
      </c>
      <c r="W1199" s="5">
        <v>0</v>
      </c>
      <c r="X1199" s="5">
        <v>100.783</v>
      </c>
      <c r="Y1199" s="5">
        <v>0.53098878286582352</v>
      </c>
      <c r="Z1199" s="5"/>
    </row>
    <row r="1200" spans="1:26" x14ac:dyDescent="0.25">
      <c r="A1200" s="3"/>
      <c r="B1200" s="3" t="s">
        <v>30</v>
      </c>
      <c r="C1200" s="3" t="s">
        <v>26</v>
      </c>
      <c r="D1200" s="3"/>
      <c r="E1200" s="3" t="s">
        <v>31</v>
      </c>
      <c r="F1200" s="3" t="s">
        <v>218</v>
      </c>
      <c r="G1200" s="3" t="s">
        <v>25</v>
      </c>
      <c r="H1200" s="3" t="s">
        <v>43</v>
      </c>
      <c r="I1200" s="3">
        <v>1</v>
      </c>
      <c r="J1200" s="3">
        <v>1210</v>
      </c>
      <c r="K1200" s="3">
        <v>1120</v>
      </c>
      <c r="L1200" s="3">
        <v>24</v>
      </c>
      <c r="M1200" s="5">
        <v>55.493000000000002</v>
      </c>
      <c r="N1200" s="5">
        <v>0.04</v>
      </c>
      <c r="O1200" s="5">
        <v>27.759</v>
      </c>
      <c r="P1200" s="5">
        <v>0.97099999999999997</v>
      </c>
      <c r="Q1200" s="5">
        <v>0</v>
      </c>
      <c r="R1200" s="5">
        <v>0.16200000000000001</v>
      </c>
      <c r="S1200" s="5">
        <v>10.502000000000001</v>
      </c>
      <c r="T1200" s="5">
        <v>4.6740000000000004</v>
      </c>
      <c r="U1200" s="5">
        <v>0.19800000000000001</v>
      </c>
      <c r="V1200" s="5">
        <v>0.04</v>
      </c>
      <c r="W1200" s="5">
        <v>0</v>
      </c>
      <c r="X1200" s="5">
        <v>99.839000000000013</v>
      </c>
      <c r="Y1200" s="5">
        <v>0.54710390054376445</v>
      </c>
      <c r="Z1200" s="5"/>
    </row>
    <row r="1201" spans="1:26" x14ac:dyDescent="0.25">
      <c r="A1201" s="3"/>
      <c r="B1201" s="3" t="s">
        <v>30</v>
      </c>
      <c r="C1201" s="3" t="s">
        <v>26</v>
      </c>
      <c r="D1201" s="3"/>
      <c r="E1201" s="3" t="s">
        <v>31</v>
      </c>
      <c r="F1201" s="3" t="s">
        <v>218</v>
      </c>
      <c r="G1201" s="3" t="s">
        <v>25</v>
      </c>
      <c r="H1201" s="3" t="s">
        <v>44</v>
      </c>
      <c r="I1201" s="3">
        <v>1</v>
      </c>
      <c r="J1201" s="3">
        <v>1210</v>
      </c>
      <c r="K1201" s="3">
        <v>1120</v>
      </c>
      <c r="L1201" s="3">
        <v>24</v>
      </c>
      <c r="M1201" s="5">
        <v>55.723999999999997</v>
      </c>
      <c r="N1201" s="5">
        <v>1.7999999999999999E-2</v>
      </c>
      <c r="O1201" s="5">
        <v>27.806999999999999</v>
      </c>
      <c r="P1201" s="5">
        <v>0.97</v>
      </c>
      <c r="Q1201" s="5">
        <v>2E-3</v>
      </c>
      <c r="R1201" s="5">
        <v>0.13400000000000001</v>
      </c>
      <c r="S1201" s="5">
        <v>10.696999999999999</v>
      </c>
      <c r="T1201" s="5">
        <v>4.9400000000000004</v>
      </c>
      <c r="U1201" s="5">
        <v>0.17699999999999999</v>
      </c>
      <c r="V1201" s="5">
        <v>0</v>
      </c>
      <c r="W1201" s="5">
        <v>0</v>
      </c>
      <c r="X1201" s="5">
        <v>100.46899999999999</v>
      </c>
      <c r="Y1201" s="5">
        <v>0.53897420073811686</v>
      </c>
      <c r="Z1201" s="5"/>
    </row>
    <row r="1202" spans="1:26" x14ac:dyDescent="0.25">
      <c r="A1202" s="3"/>
      <c r="F1202" s="16" t="s">
        <v>27</v>
      </c>
      <c r="G1202" s="2"/>
      <c r="H1202" s="16" t="s">
        <v>23</v>
      </c>
      <c r="I1202" s="2"/>
      <c r="J1202" s="2"/>
      <c r="K1202" s="2"/>
      <c r="L1202" s="2"/>
      <c r="M1202" s="6">
        <v>55.81272727272728</v>
      </c>
      <c r="N1202" s="6">
        <v>6.1727272727272735E-2</v>
      </c>
      <c r="O1202" s="6">
        <v>27.864272727272727</v>
      </c>
      <c r="P1202" s="6">
        <v>0.94572727272727275</v>
      </c>
      <c r="Q1202" s="6">
        <v>9.0909090909090922E-3</v>
      </c>
      <c r="R1202" s="6">
        <v>0.14136363636363639</v>
      </c>
      <c r="S1202" s="6">
        <v>10.676272727272728</v>
      </c>
      <c r="T1202" s="6">
        <v>4.9301818181818184</v>
      </c>
      <c r="U1202" s="6">
        <v>0.17481818181818182</v>
      </c>
      <c r="V1202" s="6">
        <v>1.6272727272727276E-2</v>
      </c>
      <c r="W1202" s="6">
        <v>1.3636363636363635E-3</v>
      </c>
      <c r="X1202" s="6"/>
      <c r="Y1202" s="6">
        <v>0.53909206939808163</v>
      </c>
      <c r="Z1202" s="5"/>
    </row>
    <row r="1203" spans="1:26" ht="15.75" thickBot="1" x14ac:dyDescent="0.3">
      <c r="A1203" s="3"/>
      <c r="B1203" s="35"/>
      <c r="C1203" s="35"/>
      <c r="D1203" s="35"/>
      <c r="E1203" s="35"/>
      <c r="F1203" s="56" t="s">
        <v>28</v>
      </c>
      <c r="G1203" s="36"/>
      <c r="H1203" s="56" t="s">
        <v>23</v>
      </c>
      <c r="I1203" s="36"/>
      <c r="J1203" s="36"/>
      <c r="K1203" s="36"/>
      <c r="L1203" s="36"/>
      <c r="M1203" s="37">
        <v>0.22871296024016274</v>
      </c>
      <c r="N1203" s="37">
        <v>2.6885278161443302E-2</v>
      </c>
      <c r="O1203" s="37">
        <v>0.17629979631814161</v>
      </c>
      <c r="P1203" s="37">
        <v>7.307132256787327E-2</v>
      </c>
      <c r="Q1203" s="37">
        <v>1.2941827888320453E-2</v>
      </c>
      <c r="R1203" s="37">
        <v>1.5370574011875311E-2</v>
      </c>
      <c r="S1203" s="37">
        <v>0.14058171353991314</v>
      </c>
      <c r="T1203" s="37">
        <v>0.13126981235746332</v>
      </c>
      <c r="U1203" s="37">
        <v>1.2882687466659911E-2</v>
      </c>
      <c r="V1203" s="37">
        <v>2.0095227836931379E-2</v>
      </c>
      <c r="W1203" s="37">
        <v>4.5226701686664544E-3</v>
      </c>
      <c r="X1203" s="37"/>
      <c r="Y1203" s="37">
        <v>7.7589989280434707E-3</v>
      </c>
      <c r="Z1203" s="5"/>
    </row>
    <row r="1204" spans="1:26" x14ac:dyDescent="0.25">
      <c r="A1204" s="3"/>
      <c r="Z1204" s="5"/>
    </row>
    <row r="1205" spans="1:26" x14ac:dyDescent="0.25">
      <c r="A1205" s="3"/>
      <c r="Z1205" s="5"/>
    </row>
    <row r="1206" spans="1:26" x14ac:dyDescent="0.25">
      <c r="A1206" s="3"/>
      <c r="Z1206" s="5"/>
    </row>
    <row r="1207" spans="1:26" x14ac:dyDescent="0.25">
      <c r="A1207" s="3"/>
      <c r="Z1207" s="5"/>
    </row>
    <row r="1208" spans="1:26" x14ac:dyDescent="0.25">
      <c r="A1208" s="3"/>
      <c r="Z1208" s="5"/>
    </row>
    <row r="1209" spans="1:26" x14ac:dyDescent="0.25">
      <c r="A1209" s="3"/>
      <c r="Z1209" s="5"/>
    </row>
    <row r="1210" spans="1:26" x14ac:dyDescent="0.25">
      <c r="A1210" s="3"/>
      <c r="Z1210" s="5"/>
    </row>
    <row r="1211" spans="1:26" x14ac:dyDescent="0.25">
      <c r="A1211" s="3"/>
      <c r="Z1211" s="5"/>
    </row>
    <row r="1212" spans="1:26" x14ac:dyDescent="0.25">
      <c r="A1212" s="3"/>
      <c r="Z1212" s="5"/>
    </row>
    <row r="1213" spans="1:26" x14ac:dyDescent="0.25">
      <c r="A1213" s="3"/>
      <c r="Z1213" s="5"/>
    </row>
    <row r="1214" spans="1:26" x14ac:dyDescent="0.25">
      <c r="A1214" s="3"/>
      <c r="Z1214" s="5"/>
    </row>
    <row r="1215" spans="1:26" x14ac:dyDescent="0.25">
      <c r="A1215" s="3"/>
      <c r="Z1215" s="5"/>
    </row>
    <row r="1216" spans="1:26" x14ac:dyDescent="0.25">
      <c r="A1216" s="3"/>
      <c r="Z1216" s="5"/>
    </row>
    <row r="1217" spans="1:26" x14ac:dyDescent="0.25">
      <c r="A1217" s="3"/>
      <c r="Z1217" s="5"/>
    </row>
    <row r="1218" spans="1:26" x14ac:dyDescent="0.25">
      <c r="A1218" s="3"/>
      <c r="Z1218" s="5"/>
    </row>
    <row r="1219" spans="1:26" x14ac:dyDescent="0.25">
      <c r="A1219" s="3"/>
      <c r="Z1219" s="5"/>
    </row>
    <row r="1220" spans="1:26" x14ac:dyDescent="0.25">
      <c r="A1220" s="3"/>
      <c r="Z1220" s="5"/>
    </row>
    <row r="1221" spans="1:26" x14ac:dyDescent="0.25">
      <c r="A1221" s="3"/>
      <c r="Z1221" s="5"/>
    </row>
    <row r="1222" spans="1:26" x14ac:dyDescent="0.25">
      <c r="A1222" s="3"/>
      <c r="Z1222" s="5"/>
    </row>
    <row r="1223" spans="1:26" x14ac:dyDescent="0.25">
      <c r="A1223" s="3"/>
      <c r="Z1223" s="5"/>
    </row>
    <row r="1224" spans="1:26" x14ac:dyDescent="0.25">
      <c r="A1224" s="3"/>
    </row>
  </sheetData>
  <mergeCells count="3">
    <mergeCell ref="AK3:AL3"/>
    <mergeCell ref="AM3:AN3"/>
    <mergeCell ref="M3:W3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97554-8A31-4D04-AAC0-0CDE380E7438}">
  <dimension ref="A2:Z194"/>
  <sheetViews>
    <sheetView topLeftCell="H105" workbookViewId="0">
      <selection activeCell="Z126" sqref="Z126"/>
    </sheetView>
  </sheetViews>
  <sheetFormatPr baseColWidth="10" defaultRowHeight="15" x14ac:dyDescent="0.25"/>
  <cols>
    <col min="1" max="1" width="16.85546875" bestFit="1" customWidth="1"/>
    <col min="4" max="4" width="19.7109375" customWidth="1"/>
    <col min="6" max="6" width="15" customWidth="1"/>
    <col min="9" max="9" width="18.28515625" customWidth="1"/>
    <col min="12" max="12" width="12.7109375" bestFit="1" customWidth="1"/>
  </cols>
  <sheetData>
    <row r="2" spans="1:26" x14ac:dyDescent="0.25">
      <c r="M2" s="239" t="s">
        <v>404</v>
      </c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3"/>
      <c r="Y2" s="3"/>
    </row>
    <row r="3" spans="1:26" ht="18.75" thickBot="1" x14ac:dyDescent="0.4">
      <c r="B3" s="12" t="s">
        <v>1</v>
      </c>
      <c r="C3" s="12" t="s">
        <v>0</v>
      </c>
      <c r="D3" s="12" t="s">
        <v>3</v>
      </c>
      <c r="E3" s="12" t="s">
        <v>4</v>
      </c>
      <c r="F3" s="12" t="s">
        <v>415</v>
      </c>
      <c r="G3" s="12" t="s">
        <v>5</v>
      </c>
      <c r="H3" s="12" t="s">
        <v>6</v>
      </c>
      <c r="I3" s="12" t="s">
        <v>7</v>
      </c>
      <c r="J3" s="12" t="s">
        <v>8</v>
      </c>
      <c r="K3" s="12" t="s">
        <v>9</v>
      </c>
      <c r="L3" s="12" t="s">
        <v>10</v>
      </c>
      <c r="M3" s="12" t="s">
        <v>375</v>
      </c>
      <c r="N3" s="12" t="s">
        <v>376</v>
      </c>
      <c r="O3" s="12" t="s">
        <v>377</v>
      </c>
      <c r="P3" s="12" t="s">
        <v>378</v>
      </c>
      <c r="Q3" s="12" t="s">
        <v>14</v>
      </c>
      <c r="R3" s="12" t="s">
        <v>15</v>
      </c>
      <c r="S3" s="12" t="s">
        <v>16</v>
      </c>
      <c r="T3" s="12" t="s">
        <v>379</v>
      </c>
      <c r="U3" s="12" t="s">
        <v>380</v>
      </c>
      <c r="V3" s="12" t="s">
        <v>381</v>
      </c>
      <c r="W3" s="12" t="s">
        <v>382</v>
      </c>
      <c r="X3" s="12" t="s">
        <v>417</v>
      </c>
      <c r="Y3" s="12" t="s">
        <v>408</v>
      </c>
      <c r="Z3" s="12" t="s">
        <v>20</v>
      </c>
    </row>
    <row r="4" spans="1:26" x14ac:dyDescent="0.25">
      <c r="B4" s="3" t="s">
        <v>23</v>
      </c>
      <c r="C4" s="3" t="s">
        <v>22</v>
      </c>
      <c r="D4" s="3" t="s">
        <v>405</v>
      </c>
      <c r="E4" s="3" t="s">
        <v>89</v>
      </c>
      <c r="F4" s="3"/>
      <c r="G4" s="3" t="s">
        <v>33</v>
      </c>
      <c r="H4" s="3"/>
      <c r="I4" s="3" t="s">
        <v>304</v>
      </c>
      <c r="J4" s="3">
        <v>1175</v>
      </c>
      <c r="K4" s="3">
        <v>1175</v>
      </c>
      <c r="L4" s="3">
        <v>24</v>
      </c>
      <c r="M4" s="5">
        <v>0</v>
      </c>
      <c r="N4" s="5">
        <v>0.56999999999999995</v>
      </c>
      <c r="O4" s="5">
        <v>20.39</v>
      </c>
      <c r="P4" s="5">
        <v>2.68</v>
      </c>
      <c r="Q4" s="5">
        <v>0</v>
      </c>
      <c r="R4" s="5">
        <v>1.05</v>
      </c>
      <c r="S4" s="5">
        <v>4.5599999999999996</v>
      </c>
      <c r="T4" s="5">
        <v>0.89</v>
      </c>
      <c r="U4" s="5">
        <v>1.24</v>
      </c>
      <c r="V4" s="5">
        <v>0</v>
      </c>
      <c r="W4" s="5">
        <v>0</v>
      </c>
      <c r="X4" s="5">
        <v>0</v>
      </c>
      <c r="Y4" s="5">
        <v>68.61</v>
      </c>
      <c r="Z4" s="5">
        <v>99.99</v>
      </c>
    </row>
    <row r="5" spans="1:26" x14ac:dyDescent="0.25">
      <c r="B5" s="3" t="s">
        <v>23</v>
      </c>
      <c r="C5" s="3" t="s">
        <v>22</v>
      </c>
      <c r="D5" s="3" t="s">
        <v>405</v>
      </c>
      <c r="E5" s="3" t="s">
        <v>89</v>
      </c>
      <c r="F5" s="3"/>
      <c r="G5" s="3" t="s">
        <v>33</v>
      </c>
      <c r="H5" s="3"/>
      <c r="I5" s="3" t="s">
        <v>304</v>
      </c>
      <c r="J5" s="3">
        <v>1175</v>
      </c>
      <c r="K5" s="3">
        <v>1175</v>
      </c>
      <c r="L5" s="3">
        <v>24</v>
      </c>
      <c r="M5" s="5">
        <v>0</v>
      </c>
      <c r="N5" s="5">
        <v>0</v>
      </c>
      <c r="O5" s="5">
        <v>16.93</v>
      </c>
      <c r="P5" s="5">
        <v>0</v>
      </c>
      <c r="Q5" s="5">
        <v>0</v>
      </c>
      <c r="R5" s="5">
        <v>0.67</v>
      </c>
      <c r="S5" s="5">
        <v>6.85</v>
      </c>
      <c r="T5" s="5">
        <v>0</v>
      </c>
      <c r="U5" s="5">
        <v>0.75</v>
      </c>
      <c r="V5" s="5">
        <v>0</v>
      </c>
      <c r="W5" s="5">
        <v>0.74</v>
      </c>
      <c r="X5" s="5">
        <v>0</v>
      </c>
      <c r="Y5" s="5">
        <v>74.06</v>
      </c>
      <c r="Z5" s="5">
        <v>100</v>
      </c>
    </row>
    <row r="6" spans="1:26" x14ac:dyDescent="0.25">
      <c r="A6" s="4"/>
      <c r="B6" s="20" t="s">
        <v>23</v>
      </c>
      <c r="C6" s="20" t="s">
        <v>22</v>
      </c>
      <c r="D6" s="20" t="s">
        <v>405</v>
      </c>
      <c r="E6" s="20" t="s">
        <v>89</v>
      </c>
      <c r="F6" s="20"/>
      <c r="G6" s="20" t="s">
        <v>33</v>
      </c>
      <c r="H6" s="20"/>
      <c r="I6" s="20" t="s">
        <v>304</v>
      </c>
      <c r="J6" s="20">
        <v>1175</v>
      </c>
      <c r="K6" s="20">
        <v>1175</v>
      </c>
      <c r="L6" s="20">
        <v>24</v>
      </c>
      <c r="M6" s="10">
        <v>0</v>
      </c>
      <c r="N6" s="10">
        <v>0</v>
      </c>
      <c r="O6" s="10">
        <v>16.79</v>
      </c>
      <c r="P6" s="10">
        <v>0.92</v>
      </c>
      <c r="Q6" s="10">
        <v>0</v>
      </c>
      <c r="R6" s="10">
        <v>0</v>
      </c>
      <c r="S6" s="10">
        <v>0.86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81.430000000000007</v>
      </c>
      <c r="Z6" s="10">
        <v>100</v>
      </c>
    </row>
    <row r="7" spans="1:26" x14ac:dyDescent="0.25">
      <c r="B7" s="3" t="s">
        <v>23</v>
      </c>
      <c r="C7" s="3" t="s">
        <v>22</v>
      </c>
      <c r="D7" s="3" t="s">
        <v>405</v>
      </c>
      <c r="E7" s="3" t="s">
        <v>95</v>
      </c>
      <c r="F7" s="3"/>
      <c r="G7" s="3" t="s">
        <v>406</v>
      </c>
      <c r="H7" s="3"/>
      <c r="I7" s="3" t="s">
        <v>304</v>
      </c>
      <c r="J7" s="3">
        <v>1150</v>
      </c>
      <c r="K7" s="3">
        <v>1150</v>
      </c>
      <c r="L7" s="3">
        <v>24</v>
      </c>
      <c r="M7" s="5">
        <v>0.27</v>
      </c>
      <c r="N7" s="5">
        <v>6.07</v>
      </c>
      <c r="O7" s="5">
        <v>5.18</v>
      </c>
      <c r="P7" s="5">
        <v>83.79</v>
      </c>
      <c r="Q7" s="5">
        <v>0.35</v>
      </c>
      <c r="R7" s="5">
        <v>4.01</v>
      </c>
      <c r="S7" s="5">
        <v>0.15</v>
      </c>
      <c r="T7" s="5">
        <v>0.17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99.990000000000009</v>
      </c>
    </row>
    <row r="8" spans="1:26" x14ac:dyDescent="0.25">
      <c r="A8" s="4"/>
      <c r="B8" s="20" t="s">
        <v>23</v>
      </c>
      <c r="C8" s="20" t="s">
        <v>22</v>
      </c>
      <c r="D8" s="20" t="s">
        <v>405</v>
      </c>
      <c r="E8" s="20" t="s">
        <v>95</v>
      </c>
      <c r="F8" s="20"/>
      <c r="G8" s="20" t="s">
        <v>406</v>
      </c>
      <c r="H8" s="20"/>
      <c r="I8" s="20" t="s">
        <v>304</v>
      </c>
      <c r="J8" s="20">
        <v>1150</v>
      </c>
      <c r="K8" s="20">
        <v>1150</v>
      </c>
      <c r="L8" s="20">
        <v>24</v>
      </c>
      <c r="M8" s="10">
        <v>0.25</v>
      </c>
      <c r="N8" s="10">
        <v>6.09</v>
      </c>
      <c r="O8" s="10">
        <v>5.2</v>
      </c>
      <c r="P8" s="10">
        <v>83.5</v>
      </c>
      <c r="Q8" s="10">
        <v>0.32</v>
      </c>
      <c r="R8" s="10">
        <v>4.1500000000000004</v>
      </c>
      <c r="S8" s="10">
        <v>0.13</v>
      </c>
      <c r="T8" s="10">
        <v>0.18</v>
      </c>
      <c r="U8" s="10">
        <v>0</v>
      </c>
      <c r="V8" s="10">
        <v>0.08</v>
      </c>
      <c r="W8" s="10">
        <v>0.09</v>
      </c>
      <c r="X8" s="10">
        <v>0</v>
      </c>
      <c r="Y8" s="10">
        <v>0</v>
      </c>
      <c r="Z8" s="10">
        <v>99.99</v>
      </c>
    </row>
    <row r="9" spans="1:26" x14ac:dyDescent="0.25">
      <c r="B9" s="3" t="s">
        <v>23</v>
      </c>
      <c r="C9" s="3" t="s">
        <v>22</v>
      </c>
      <c r="D9" s="3" t="s">
        <v>407</v>
      </c>
      <c r="E9" s="3" t="s">
        <v>119</v>
      </c>
      <c r="G9" s="3" t="s">
        <v>406</v>
      </c>
      <c r="I9" s="3" t="s">
        <v>304</v>
      </c>
      <c r="J9" s="3">
        <v>1160</v>
      </c>
      <c r="K9" s="3">
        <v>1160</v>
      </c>
      <c r="L9" s="3">
        <v>24</v>
      </c>
      <c r="M9" s="5">
        <v>0.45</v>
      </c>
      <c r="N9" s="5">
        <v>5.62</v>
      </c>
      <c r="O9" s="5">
        <v>7.75</v>
      </c>
      <c r="P9" s="5">
        <v>81.98</v>
      </c>
      <c r="Q9" s="5">
        <v>0.32</v>
      </c>
      <c r="R9" s="5">
        <v>3.56</v>
      </c>
      <c r="S9" s="5">
        <v>0.23</v>
      </c>
      <c r="T9" s="5">
        <v>0</v>
      </c>
      <c r="U9" s="5">
        <v>0</v>
      </c>
      <c r="V9" s="5">
        <v>0</v>
      </c>
      <c r="W9" s="5">
        <v>0.1</v>
      </c>
      <c r="X9" s="5">
        <v>0</v>
      </c>
      <c r="Y9" s="5">
        <v>0</v>
      </c>
      <c r="Z9" s="5">
        <v>100.01</v>
      </c>
    </row>
    <row r="10" spans="1:26" x14ac:dyDescent="0.25">
      <c r="B10" s="3" t="s">
        <v>23</v>
      </c>
      <c r="C10" s="3" t="s">
        <v>22</v>
      </c>
      <c r="D10" s="3" t="s">
        <v>407</v>
      </c>
      <c r="E10" s="3" t="s">
        <v>119</v>
      </c>
      <c r="G10" s="3" t="s">
        <v>406</v>
      </c>
      <c r="I10" s="3" t="s">
        <v>304</v>
      </c>
      <c r="J10" s="3">
        <v>1160</v>
      </c>
      <c r="K10" s="3">
        <v>1160</v>
      </c>
      <c r="L10" s="3">
        <v>24</v>
      </c>
      <c r="M10" s="5">
        <v>0.4</v>
      </c>
      <c r="N10" s="5">
        <v>5.73</v>
      </c>
      <c r="O10" s="5">
        <v>7.62</v>
      </c>
      <c r="P10" s="5">
        <v>82.24</v>
      </c>
      <c r="Q10" s="5">
        <v>0.26</v>
      </c>
      <c r="R10" s="5">
        <v>3.49</v>
      </c>
      <c r="S10" s="5">
        <v>0.19</v>
      </c>
      <c r="T10" s="5">
        <v>0</v>
      </c>
      <c r="U10" s="5">
        <v>0</v>
      </c>
      <c r="V10" s="5">
        <v>0</v>
      </c>
      <c r="W10" s="5">
        <v>0.08</v>
      </c>
      <c r="X10" s="5">
        <v>0</v>
      </c>
      <c r="Y10" s="5">
        <v>0</v>
      </c>
      <c r="Z10" s="5">
        <v>100.00999999999999</v>
      </c>
    </row>
    <row r="11" spans="1:26" x14ac:dyDescent="0.25">
      <c r="B11" s="3" t="s">
        <v>23</v>
      </c>
      <c r="C11" s="3" t="s">
        <v>22</v>
      </c>
      <c r="D11" s="3" t="s">
        <v>407</v>
      </c>
      <c r="E11" s="3" t="s">
        <v>119</v>
      </c>
      <c r="G11" s="3" t="s">
        <v>406</v>
      </c>
      <c r="I11" s="3" t="s">
        <v>304</v>
      </c>
      <c r="J11" s="3">
        <v>1160</v>
      </c>
      <c r="K11" s="3">
        <v>1160</v>
      </c>
      <c r="L11" s="3">
        <v>24</v>
      </c>
      <c r="M11" s="5">
        <v>0.69</v>
      </c>
      <c r="N11" s="5">
        <v>5.72</v>
      </c>
      <c r="O11" s="5">
        <v>7.57</v>
      </c>
      <c r="P11" s="5">
        <v>81.92</v>
      </c>
      <c r="Q11" s="5">
        <v>0.31</v>
      </c>
      <c r="R11" s="5">
        <v>3.42</v>
      </c>
      <c r="S11" s="5">
        <v>0.23</v>
      </c>
      <c r="T11" s="5">
        <v>0</v>
      </c>
      <c r="U11" s="5">
        <v>0</v>
      </c>
      <c r="V11" s="5">
        <v>0.06</v>
      </c>
      <c r="W11" s="5">
        <v>0.08</v>
      </c>
      <c r="X11" s="5">
        <v>0</v>
      </c>
      <c r="Y11" s="5">
        <v>0</v>
      </c>
      <c r="Z11" s="5">
        <v>100.00000000000001</v>
      </c>
    </row>
    <row r="12" spans="1:26" x14ac:dyDescent="0.25">
      <c r="B12" s="3" t="s">
        <v>23</v>
      </c>
      <c r="C12" s="3" t="s">
        <v>22</v>
      </c>
      <c r="D12" s="3" t="s">
        <v>407</v>
      </c>
      <c r="E12" s="3" t="s">
        <v>119</v>
      </c>
      <c r="G12" s="3" t="s">
        <v>406</v>
      </c>
      <c r="I12" s="3" t="s">
        <v>304</v>
      </c>
      <c r="J12" s="3">
        <v>1160</v>
      </c>
      <c r="K12" s="3">
        <v>1160</v>
      </c>
      <c r="L12" s="3">
        <v>24</v>
      </c>
      <c r="M12" s="5">
        <v>0.33</v>
      </c>
      <c r="N12" s="5">
        <v>5.71</v>
      </c>
      <c r="O12" s="5">
        <v>7.58</v>
      </c>
      <c r="P12" s="5">
        <v>82.32</v>
      </c>
      <c r="Q12" s="5">
        <v>0.28999999999999998</v>
      </c>
      <c r="R12" s="5">
        <v>3.54</v>
      </c>
      <c r="S12" s="5">
        <v>0.16</v>
      </c>
      <c r="T12" s="5">
        <v>0</v>
      </c>
      <c r="U12" s="5">
        <v>0</v>
      </c>
      <c r="V12" s="5">
        <v>0</v>
      </c>
      <c r="W12" s="5">
        <v>0.06</v>
      </c>
      <c r="X12" s="5">
        <v>0</v>
      </c>
      <c r="Y12" s="5">
        <v>0</v>
      </c>
      <c r="Z12" s="5">
        <v>99.990000000000009</v>
      </c>
    </row>
    <row r="13" spans="1:26" x14ac:dyDescent="0.25">
      <c r="B13" s="3" t="s">
        <v>23</v>
      </c>
      <c r="C13" s="3" t="s">
        <v>22</v>
      </c>
      <c r="D13" s="3" t="s">
        <v>407</v>
      </c>
      <c r="E13" s="3" t="s">
        <v>119</v>
      </c>
      <c r="G13" s="3" t="s">
        <v>406</v>
      </c>
      <c r="I13" s="3" t="s">
        <v>304</v>
      </c>
      <c r="J13" s="3">
        <v>1160</v>
      </c>
      <c r="K13" s="3">
        <v>1160</v>
      </c>
      <c r="L13" s="3">
        <v>24</v>
      </c>
      <c r="M13" s="5">
        <v>0.55000000000000004</v>
      </c>
      <c r="N13" s="5">
        <v>5.7</v>
      </c>
      <c r="O13" s="5">
        <v>7.69</v>
      </c>
      <c r="P13" s="5">
        <v>81.89</v>
      </c>
      <c r="Q13" s="5">
        <v>0.31</v>
      </c>
      <c r="R13" s="5">
        <v>3.55</v>
      </c>
      <c r="S13" s="5">
        <v>0.22</v>
      </c>
      <c r="T13" s="5">
        <v>0</v>
      </c>
      <c r="U13" s="5">
        <v>0</v>
      </c>
      <c r="V13" s="5">
        <v>0</v>
      </c>
      <c r="W13" s="5">
        <v>0.09</v>
      </c>
      <c r="X13" s="5">
        <v>0</v>
      </c>
      <c r="Y13" s="5">
        <v>0</v>
      </c>
      <c r="Z13" s="5">
        <v>100</v>
      </c>
    </row>
    <row r="14" spans="1:26" x14ac:dyDescent="0.25">
      <c r="B14" s="3" t="s">
        <v>23</v>
      </c>
      <c r="C14" s="3" t="s">
        <v>22</v>
      </c>
      <c r="D14" s="3" t="s">
        <v>407</v>
      </c>
      <c r="E14" s="3" t="s">
        <v>119</v>
      </c>
      <c r="G14" s="3" t="s">
        <v>406</v>
      </c>
      <c r="I14" s="3" t="s">
        <v>304</v>
      </c>
      <c r="J14" s="3">
        <v>1160</v>
      </c>
      <c r="K14" s="3">
        <v>1160</v>
      </c>
      <c r="L14" s="3">
        <v>24</v>
      </c>
      <c r="M14" s="5">
        <v>0.33</v>
      </c>
      <c r="N14" s="5">
        <v>5.72</v>
      </c>
      <c r="O14" s="5">
        <v>7.58</v>
      </c>
      <c r="P14" s="5">
        <v>82.27</v>
      </c>
      <c r="Q14" s="5">
        <v>0.31</v>
      </c>
      <c r="R14" s="5">
        <v>3.49</v>
      </c>
      <c r="S14" s="5">
        <v>0.17</v>
      </c>
      <c r="T14" s="5">
        <v>0</v>
      </c>
      <c r="U14" s="5">
        <v>0.03</v>
      </c>
      <c r="V14" s="5">
        <v>0</v>
      </c>
      <c r="W14" s="5">
        <v>0.11</v>
      </c>
      <c r="X14" s="5">
        <v>0</v>
      </c>
      <c r="Y14" s="5">
        <v>0</v>
      </c>
      <c r="Z14" s="5">
        <v>100.00999999999999</v>
      </c>
    </row>
    <row r="15" spans="1:26" x14ac:dyDescent="0.25">
      <c r="B15" s="3" t="s">
        <v>23</v>
      </c>
      <c r="C15" s="3" t="s">
        <v>22</v>
      </c>
      <c r="D15" s="3" t="s">
        <v>407</v>
      </c>
      <c r="E15" s="3" t="s">
        <v>119</v>
      </c>
      <c r="G15" s="3" t="s">
        <v>406</v>
      </c>
      <c r="I15" s="3" t="s">
        <v>304</v>
      </c>
      <c r="J15" s="3">
        <v>1160</v>
      </c>
      <c r="K15" s="3">
        <v>1160</v>
      </c>
      <c r="L15" s="3">
        <v>24</v>
      </c>
      <c r="M15" s="5">
        <v>0.84</v>
      </c>
      <c r="N15" s="5">
        <v>5.62</v>
      </c>
      <c r="O15" s="5">
        <v>7.74</v>
      </c>
      <c r="P15" s="5">
        <v>81.349999999999994</v>
      </c>
      <c r="Q15" s="5">
        <v>0.33</v>
      </c>
      <c r="R15" s="5">
        <v>3.56</v>
      </c>
      <c r="S15" s="5">
        <v>0.35</v>
      </c>
      <c r="T15" s="5">
        <v>0</v>
      </c>
      <c r="U15" s="5">
        <v>0.04</v>
      </c>
      <c r="V15" s="5">
        <v>7.0000000000000007E-2</v>
      </c>
      <c r="W15" s="5">
        <v>0.11</v>
      </c>
      <c r="X15" s="5">
        <v>0</v>
      </c>
      <c r="Y15" s="5">
        <v>0</v>
      </c>
      <c r="Z15" s="5">
        <v>100.00999999999999</v>
      </c>
    </row>
    <row r="16" spans="1:26" x14ac:dyDescent="0.25">
      <c r="B16" s="3" t="s">
        <v>23</v>
      </c>
      <c r="C16" s="3" t="s">
        <v>22</v>
      </c>
      <c r="D16" s="3" t="s">
        <v>407</v>
      </c>
      <c r="E16" s="3" t="s">
        <v>119</v>
      </c>
      <c r="G16" s="3" t="s">
        <v>406</v>
      </c>
      <c r="I16" s="3" t="s">
        <v>304</v>
      </c>
      <c r="J16" s="3">
        <v>1160</v>
      </c>
      <c r="K16" s="3">
        <v>1160</v>
      </c>
      <c r="L16" s="3">
        <v>24</v>
      </c>
      <c r="M16" s="5">
        <v>0.4</v>
      </c>
      <c r="N16" s="5">
        <v>5.63</v>
      </c>
      <c r="O16" s="5">
        <v>7.69</v>
      </c>
      <c r="P16" s="5">
        <v>82.13</v>
      </c>
      <c r="Q16" s="5">
        <v>0.28999999999999998</v>
      </c>
      <c r="R16" s="5">
        <v>3.52</v>
      </c>
      <c r="S16" s="5">
        <v>0.21</v>
      </c>
      <c r="T16" s="5">
        <v>0</v>
      </c>
      <c r="U16" s="5">
        <v>0</v>
      </c>
      <c r="V16" s="5">
        <v>0</v>
      </c>
      <c r="W16" s="5">
        <v>0.11</v>
      </c>
      <c r="X16" s="5">
        <v>0</v>
      </c>
      <c r="Y16" s="5">
        <v>0</v>
      </c>
      <c r="Z16" s="5">
        <v>99.97999999999999</v>
      </c>
    </row>
    <row r="17" spans="1:26" x14ac:dyDescent="0.25">
      <c r="B17" s="3" t="s">
        <v>23</v>
      </c>
      <c r="C17" s="3" t="s">
        <v>22</v>
      </c>
      <c r="D17" s="3" t="s">
        <v>407</v>
      </c>
      <c r="E17" s="3" t="s">
        <v>119</v>
      </c>
      <c r="G17" s="3" t="s">
        <v>406</v>
      </c>
      <c r="I17" s="3" t="s">
        <v>304</v>
      </c>
      <c r="J17" s="3">
        <v>1160</v>
      </c>
      <c r="K17" s="3">
        <v>1160</v>
      </c>
      <c r="L17" s="3">
        <v>24</v>
      </c>
      <c r="M17" s="5">
        <v>1.34</v>
      </c>
      <c r="N17" s="5">
        <v>5.55</v>
      </c>
      <c r="O17" s="5">
        <v>7.71</v>
      </c>
      <c r="P17" s="5">
        <v>80.989999999999995</v>
      </c>
      <c r="Q17" s="5">
        <v>0.32</v>
      </c>
      <c r="R17" s="5">
        <v>3.55</v>
      </c>
      <c r="S17" s="5">
        <v>0.4</v>
      </c>
      <c r="T17" s="5">
        <v>0</v>
      </c>
      <c r="U17" s="5">
        <v>0.05</v>
      </c>
      <c r="V17" s="5">
        <v>0</v>
      </c>
      <c r="W17" s="5">
        <v>0.09</v>
      </c>
      <c r="X17" s="5">
        <v>0</v>
      </c>
      <c r="Y17" s="5">
        <v>0</v>
      </c>
      <c r="Z17" s="5">
        <v>99.999999999999986</v>
      </c>
    </row>
    <row r="18" spans="1:26" x14ac:dyDescent="0.25">
      <c r="B18" s="3" t="s">
        <v>23</v>
      </c>
      <c r="C18" s="3" t="s">
        <v>22</v>
      </c>
      <c r="D18" s="3" t="s">
        <v>407</v>
      </c>
      <c r="E18" s="3" t="s">
        <v>119</v>
      </c>
      <c r="G18" s="3" t="s">
        <v>406</v>
      </c>
      <c r="I18" s="3" t="s">
        <v>304</v>
      </c>
      <c r="J18" s="3">
        <v>1160</v>
      </c>
      <c r="K18" s="3">
        <v>1160</v>
      </c>
      <c r="L18" s="3">
        <v>24</v>
      </c>
      <c r="M18" s="5">
        <v>0.63</v>
      </c>
      <c r="N18" s="5">
        <v>5.67</v>
      </c>
      <c r="O18" s="5">
        <v>7.72</v>
      </c>
      <c r="P18" s="5">
        <v>81.73</v>
      </c>
      <c r="Q18" s="5">
        <v>0.31</v>
      </c>
      <c r="R18" s="5">
        <v>3.52</v>
      </c>
      <c r="S18" s="5">
        <v>0.18</v>
      </c>
      <c r="T18" s="5">
        <v>0.08</v>
      </c>
      <c r="U18" s="5">
        <v>0.03</v>
      </c>
      <c r="V18" s="5">
        <v>0</v>
      </c>
      <c r="W18" s="5">
        <v>0.13</v>
      </c>
      <c r="X18" s="5">
        <v>0</v>
      </c>
      <c r="Y18" s="5">
        <v>0</v>
      </c>
      <c r="Z18" s="5">
        <v>100</v>
      </c>
    </row>
    <row r="19" spans="1:26" x14ac:dyDescent="0.25">
      <c r="B19" s="3" t="s">
        <v>23</v>
      </c>
      <c r="C19" s="3" t="s">
        <v>22</v>
      </c>
      <c r="D19" s="3" t="s">
        <v>407</v>
      </c>
      <c r="E19" s="3" t="s">
        <v>119</v>
      </c>
      <c r="G19" s="3" t="s">
        <v>410</v>
      </c>
      <c r="I19" s="3" t="s">
        <v>304</v>
      </c>
      <c r="J19" s="3">
        <v>1160</v>
      </c>
      <c r="K19" s="3">
        <v>1160</v>
      </c>
      <c r="L19" s="3">
        <v>24</v>
      </c>
      <c r="M19" s="5">
        <v>0.2</v>
      </c>
      <c r="N19" s="5">
        <v>0.17</v>
      </c>
      <c r="O19" s="5">
        <v>59.24</v>
      </c>
      <c r="P19" s="5">
        <v>27.11</v>
      </c>
      <c r="Q19" s="5">
        <v>0.24</v>
      </c>
      <c r="R19" s="5">
        <v>12.91</v>
      </c>
      <c r="S19" s="5">
        <v>0.09</v>
      </c>
      <c r="T19" s="5">
        <v>0</v>
      </c>
      <c r="U19" s="5">
        <v>0.03</v>
      </c>
      <c r="V19" s="5">
        <v>0</v>
      </c>
      <c r="W19" s="5">
        <v>0</v>
      </c>
      <c r="X19" s="5">
        <v>0</v>
      </c>
      <c r="Y19" s="5">
        <v>0</v>
      </c>
      <c r="Z19" s="5">
        <v>99.99</v>
      </c>
    </row>
    <row r="20" spans="1:26" x14ac:dyDescent="0.25">
      <c r="B20" s="3" t="s">
        <v>23</v>
      </c>
      <c r="C20" s="3" t="s">
        <v>22</v>
      </c>
      <c r="D20" s="3" t="s">
        <v>407</v>
      </c>
      <c r="E20" s="3" t="s">
        <v>119</v>
      </c>
      <c r="G20" s="3" t="s">
        <v>410</v>
      </c>
      <c r="I20" s="3" t="s">
        <v>304</v>
      </c>
      <c r="J20" s="3">
        <v>1160</v>
      </c>
      <c r="K20" s="3">
        <v>1160</v>
      </c>
      <c r="L20" s="3">
        <v>24</v>
      </c>
      <c r="M20" s="5">
        <v>0.26</v>
      </c>
      <c r="N20" s="5">
        <v>0.14000000000000001</v>
      </c>
      <c r="O20" s="5">
        <v>60.64</v>
      </c>
      <c r="P20" s="5">
        <v>25.55</v>
      </c>
      <c r="Q20" s="5">
        <v>0.22</v>
      </c>
      <c r="R20" s="5">
        <v>13.1</v>
      </c>
      <c r="S20" s="5">
        <v>0.09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100</v>
      </c>
    </row>
    <row r="21" spans="1:26" x14ac:dyDescent="0.25">
      <c r="B21" s="3" t="s">
        <v>23</v>
      </c>
      <c r="C21" s="3" t="s">
        <v>22</v>
      </c>
      <c r="D21" s="3" t="s">
        <v>407</v>
      </c>
      <c r="E21" s="3" t="s">
        <v>119</v>
      </c>
      <c r="G21" s="3" t="s">
        <v>409</v>
      </c>
      <c r="I21" s="3" t="s">
        <v>304</v>
      </c>
      <c r="J21" s="3">
        <v>1160</v>
      </c>
      <c r="K21" s="3">
        <v>1160</v>
      </c>
      <c r="L21" s="3">
        <v>24</v>
      </c>
      <c r="M21" s="5">
        <v>0.15</v>
      </c>
      <c r="N21" s="5">
        <v>0</v>
      </c>
      <c r="O21" s="5">
        <v>99.36</v>
      </c>
      <c r="P21" s="5">
        <v>0.36</v>
      </c>
      <c r="Q21" s="5">
        <v>0</v>
      </c>
      <c r="R21" s="5">
        <v>0</v>
      </c>
      <c r="S21" s="5">
        <v>0.04</v>
      </c>
      <c r="T21" s="5">
        <v>0</v>
      </c>
      <c r="U21" s="5">
        <v>0</v>
      </c>
      <c r="V21" s="5">
        <v>0.09</v>
      </c>
      <c r="W21" s="5">
        <v>0</v>
      </c>
      <c r="X21" s="5">
        <v>0</v>
      </c>
      <c r="Y21" s="5">
        <v>0</v>
      </c>
      <c r="Z21" s="5">
        <v>100.00000000000001</v>
      </c>
    </row>
    <row r="22" spans="1:26" x14ac:dyDescent="0.25">
      <c r="A22" s="4"/>
      <c r="B22" s="20" t="s">
        <v>23</v>
      </c>
      <c r="C22" s="20" t="s">
        <v>22</v>
      </c>
      <c r="D22" s="20" t="s">
        <v>407</v>
      </c>
      <c r="E22" s="20" t="s">
        <v>119</v>
      </c>
      <c r="F22" s="4"/>
      <c r="G22" s="20" t="s">
        <v>409</v>
      </c>
      <c r="H22" s="4"/>
      <c r="I22" s="20" t="s">
        <v>304</v>
      </c>
      <c r="J22" s="20">
        <v>1160</v>
      </c>
      <c r="K22" s="20">
        <v>1160</v>
      </c>
      <c r="L22" s="20">
        <v>24</v>
      </c>
      <c r="M22" s="10">
        <v>0.14000000000000001</v>
      </c>
      <c r="N22" s="10">
        <v>0.05</v>
      </c>
      <c r="O22" s="10">
        <v>99.33</v>
      </c>
      <c r="P22" s="10">
        <v>0.4</v>
      </c>
      <c r="Q22" s="10">
        <v>0</v>
      </c>
      <c r="R22" s="10">
        <v>0</v>
      </c>
      <c r="S22" s="10">
        <v>0.03</v>
      </c>
      <c r="T22" s="10">
        <v>0</v>
      </c>
      <c r="U22" s="10">
        <v>0</v>
      </c>
      <c r="V22" s="10">
        <v>0.05</v>
      </c>
      <c r="W22" s="10">
        <v>0</v>
      </c>
      <c r="X22" s="10">
        <v>0</v>
      </c>
      <c r="Y22" s="10">
        <v>0</v>
      </c>
      <c r="Z22" s="10">
        <v>100</v>
      </c>
    </row>
    <row r="23" spans="1:26" x14ac:dyDescent="0.25">
      <c r="A23" s="87" t="s">
        <v>428</v>
      </c>
      <c r="B23" s="3" t="s">
        <v>23</v>
      </c>
      <c r="C23" s="3" t="s">
        <v>22</v>
      </c>
      <c r="D23" s="3" t="s">
        <v>405</v>
      </c>
      <c r="E23" s="3" t="s">
        <v>124</v>
      </c>
      <c r="G23" s="3" t="s">
        <v>406</v>
      </c>
      <c r="I23" s="3">
        <v>1</v>
      </c>
      <c r="J23" s="3">
        <v>1190</v>
      </c>
      <c r="K23" s="3">
        <v>1120</v>
      </c>
      <c r="L23" s="3">
        <v>0</v>
      </c>
      <c r="M23" s="5">
        <v>0</v>
      </c>
      <c r="N23" s="5">
        <v>5.3512041366158174</v>
      </c>
      <c r="O23" s="5">
        <v>8.6605684485468597</v>
      </c>
      <c r="P23" s="5">
        <v>81.344933393040023</v>
      </c>
      <c r="Q23" s="5">
        <v>0</v>
      </c>
      <c r="R23" s="5">
        <v>4.6432940217972867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99.999999999999986</v>
      </c>
    </row>
    <row r="24" spans="1:26" x14ac:dyDescent="0.25">
      <c r="A24" s="87" t="s">
        <v>428</v>
      </c>
      <c r="B24" s="3" t="s">
        <v>23</v>
      </c>
      <c r="C24" s="3" t="s">
        <v>22</v>
      </c>
      <c r="D24" s="3" t="s">
        <v>405</v>
      </c>
      <c r="E24" s="3" t="s">
        <v>124</v>
      </c>
      <c r="G24" s="3" t="s">
        <v>406</v>
      </c>
      <c r="I24" s="3">
        <v>1</v>
      </c>
      <c r="J24" s="3">
        <v>1190</v>
      </c>
      <c r="K24" s="3">
        <v>1120</v>
      </c>
      <c r="L24" s="3">
        <v>0</v>
      </c>
      <c r="M24" s="5">
        <v>0</v>
      </c>
      <c r="N24" s="5">
        <v>5.002148758967758</v>
      </c>
      <c r="O24" s="5">
        <v>9.9722595516676815</v>
      </c>
      <c r="P24" s="5">
        <v>79.399239918552482</v>
      </c>
      <c r="Q24" s="5">
        <v>0</v>
      </c>
      <c r="R24" s="5">
        <v>5.6263517708120814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100</v>
      </c>
    </row>
    <row r="25" spans="1:26" x14ac:dyDescent="0.25">
      <c r="A25" s="87" t="s">
        <v>428</v>
      </c>
      <c r="B25" s="3" t="s">
        <v>23</v>
      </c>
      <c r="C25" s="3" t="s">
        <v>22</v>
      </c>
      <c r="D25" s="3" t="s">
        <v>405</v>
      </c>
      <c r="E25" s="3" t="s">
        <v>124</v>
      </c>
      <c r="G25" s="3" t="s">
        <v>406</v>
      </c>
      <c r="I25" s="3">
        <v>1</v>
      </c>
      <c r="J25" s="3">
        <v>1190</v>
      </c>
      <c r="K25" s="3">
        <v>1120</v>
      </c>
      <c r="L25" s="3">
        <v>0</v>
      </c>
      <c r="M25" s="5">
        <v>0</v>
      </c>
      <c r="N25" s="5">
        <v>4.2695066622709783</v>
      </c>
      <c r="O25" s="5">
        <v>2.6578921301209655</v>
      </c>
      <c r="P25" s="5">
        <v>90.536392836161625</v>
      </c>
      <c r="Q25" s="5">
        <v>0</v>
      </c>
      <c r="R25" s="5">
        <v>2.5362083714464378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100</v>
      </c>
    </row>
    <row r="26" spans="1:26" x14ac:dyDescent="0.25">
      <c r="A26" s="87" t="s">
        <v>428</v>
      </c>
      <c r="B26" s="3" t="s">
        <v>23</v>
      </c>
      <c r="C26" s="3" t="s">
        <v>22</v>
      </c>
      <c r="D26" s="3" t="s">
        <v>405</v>
      </c>
      <c r="E26" s="3" t="s">
        <v>124</v>
      </c>
      <c r="G26" s="3" t="s">
        <v>406</v>
      </c>
      <c r="I26" s="3">
        <v>1</v>
      </c>
      <c r="J26" s="3">
        <v>1190</v>
      </c>
      <c r="K26" s="3">
        <v>1120</v>
      </c>
      <c r="L26" s="3">
        <v>0</v>
      </c>
      <c r="M26" s="5">
        <v>0</v>
      </c>
      <c r="N26" s="5">
        <v>6.7466215037549944</v>
      </c>
      <c r="O26" s="5">
        <v>7.3772632521540293</v>
      </c>
      <c r="P26" s="5">
        <v>84.360779237611638</v>
      </c>
      <c r="Q26" s="5">
        <v>0</v>
      </c>
      <c r="R26" s="5">
        <v>1.5153360064793304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99.999999999999986</v>
      </c>
    </row>
    <row r="27" spans="1:26" x14ac:dyDescent="0.25">
      <c r="A27" s="87" t="s">
        <v>428</v>
      </c>
      <c r="B27" s="3" t="s">
        <v>23</v>
      </c>
      <c r="C27" s="3" t="s">
        <v>22</v>
      </c>
      <c r="D27" s="3" t="s">
        <v>405</v>
      </c>
      <c r="E27" s="3" t="s">
        <v>124</v>
      </c>
      <c r="F27" s="3" t="s">
        <v>416</v>
      </c>
      <c r="G27" s="3" t="s">
        <v>406</v>
      </c>
      <c r="I27" s="3">
        <v>1</v>
      </c>
      <c r="J27" s="3">
        <v>1190</v>
      </c>
      <c r="K27" s="3">
        <v>1120</v>
      </c>
      <c r="L27" s="3">
        <v>0</v>
      </c>
      <c r="M27" s="5">
        <v>0</v>
      </c>
      <c r="N27" s="5">
        <v>0.93387204180710048</v>
      </c>
      <c r="O27" s="5">
        <v>12.403205542761658</v>
      </c>
      <c r="P27" s="5">
        <v>77.265061454304018</v>
      </c>
      <c r="Q27" s="5">
        <v>0</v>
      </c>
      <c r="R27" s="5">
        <v>9.397860961127229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100</v>
      </c>
    </row>
    <row r="28" spans="1:26" x14ac:dyDescent="0.25">
      <c r="A28" s="87" t="s">
        <v>428</v>
      </c>
      <c r="B28" s="3" t="s">
        <v>26</v>
      </c>
      <c r="C28" s="3" t="s">
        <v>30</v>
      </c>
      <c r="D28" s="3" t="s">
        <v>405</v>
      </c>
      <c r="E28" s="3" t="s">
        <v>124</v>
      </c>
      <c r="F28" s="3" t="s">
        <v>272</v>
      </c>
      <c r="G28" s="3" t="s">
        <v>406</v>
      </c>
      <c r="I28" s="3">
        <v>1</v>
      </c>
      <c r="J28" s="3">
        <v>1190</v>
      </c>
      <c r="K28" s="3">
        <v>1120</v>
      </c>
      <c r="L28" s="3">
        <v>0</v>
      </c>
      <c r="M28" s="5">
        <v>0.152</v>
      </c>
      <c r="N28" s="5">
        <v>4.4690000000000003</v>
      </c>
      <c r="O28" s="5">
        <v>4.2930000000000001</v>
      </c>
      <c r="P28" s="5">
        <v>75.12</v>
      </c>
      <c r="Q28" s="5">
        <v>0.33200000000000002</v>
      </c>
      <c r="R28" s="5">
        <v>5.2030000000000003</v>
      </c>
      <c r="S28" s="5">
        <v>0</v>
      </c>
      <c r="T28" s="5">
        <v>0</v>
      </c>
      <c r="U28" s="5">
        <v>0</v>
      </c>
      <c r="V28" s="5">
        <v>0</v>
      </c>
      <c r="W28" s="5">
        <v>0.48</v>
      </c>
      <c r="X28" s="5">
        <v>4.4999999999999998E-2</v>
      </c>
      <c r="Y28" s="5">
        <v>0</v>
      </c>
      <c r="Z28" s="5">
        <v>90.094000000000008</v>
      </c>
    </row>
    <row r="29" spans="1:26" x14ac:dyDescent="0.25">
      <c r="A29" s="87" t="s">
        <v>428</v>
      </c>
      <c r="B29" s="3" t="s">
        <v>26</v>
      </c>
      <c r="C29" s="3" t="s">
        <v>30</v>
      </c>
      <c r="D29" s="3" t="s">
        <v>405</v>
      </c>
      <c r="E29" s="3" t="s">
        <v>124</v>
      </c>
      <c r="F29" s="3" t="s">
        <v>272</v>
      </c>
      <c r="G29" s="3" t="s">
        <v>406</v>
      </c>
      <c r="I29" s="3">
        <v>1</v>
      </c>
      <c r="J29" s="3">
        <v>1190</v>
      </c>
      <c r="K29" s="3">
        <v>1120</v>
      </c>
      <c r="L29" s="3">
        <v>0</v>
      </c>
      <c r="M29" s="5">
        <v>0.189</v>
      </c>
      <c r="N29" s="5">
        <v>4.335</v>
      </c>
      <c r="O29" s="5">
        <v>4.2809999999999997</v>
      </c>
      <c r="P29" s="5">
        <v>74.462000000000003</v>
      </c>
      <c r="Q29" s="5">
        <v>0.39</v>
      </c>
      <c r="R29" s="5">
        <v>5.2670000000000003</v>
      </c>
      <c r="S29" s="5">
        <v>0</v>
      </c>
      <c r="T29" s="5">
        <v>0</v>
      </c>
      <c r="U29" s="5">
        <v>0</v>
      </c>
      <c r="V29" s="5">
        <v>0</v>
      </c>
      <c r="W29" s="5">
        <v>0.33900000000000002</v>
      </c>
      <c r="X29" s="5">
        <v>2.9000000000000001E-2</v>
      </c>
      <c r="Y29" s="5">
        <v>0</v>
      </c>
      <c r="Z29" s="5">
        <v>89.291999999999987</v>
      </c>
    </row>
    <row r="30" spans="1:26" x14ac:dyDescent="0.25">
      <c r="A30" s="87" t="s">
        <v>428</v>
      </c>
      <c r="B30" s="3" t="s">
        <v>26</v>
      </c>
      <c r="C30" s="3" t="s">
        <v>30</v>
      </c>
      <c r="D30" s="3" t="s">
        <v>405</v>
      </c>
      <c r="E30" s="3" t="s">
        <v>124</v>
      </c>
      <c r="F30" s="3" t="s">
        <v>272</v>
      </c>
      <c r="G30" s="3" t="s">
        <v>406</v>
      </c>
      <c r="I30" s="3">
        <v>1</v>
      </c>
      <c r="J30" s="3">
        <v>1190</v>
      </c>
      <c r="K30" s="3">
        <v>1120</v>
      </c>
      <c r="L30" s="3">
        <v>0</v>
      </c>
      <c r="M30" s="5">
        <v>0.20100000000000001</v>
      </c>
      <c r="N30" s="5">
        <v>4.4790000000000001</v>
      </c>
      <c r="O30" s="5">
        <v>4.2770000000000001</v>
      </c>
      <c r="P30" s="5">
        <v>74.501000000000005</v>
      </c>
      <c r="Q30" s="5">
        <v>0.41</v>
      </c>
      <c r="R30" s="5">
        <v>5.617</v>
      </c>
      <c r="S30" s="5">
        <v>0</v>
      </c>
      <c r="T30" s="5">
        <v>0</v>
      </c>
      <c r="U30" s="5">
        <v>0</v>
      </c>
      <c r="V30" s="5">
        <v>0</v>
      </c>
      <c r="W30" s="5">
        <v>0.16200000000000001</v>
      </c>
      <c r="X30" s="5">
        <v>0.06</v>
      </c>
      <c r="Y30" s="5">
        <v>0</v>
      </c>
      <c r="Z30" s="5">
        <v>89.707000000000008</v>
      </c>
    </row>
    <row r="31" spans="1:26" x14ac:dyDescent="0.25">
      <c r="A31" s="87" t="s">
        <v>428</v>
      </c>
      <c r="B31" s="3" t="s">
        <v>26</v>
      </c>
      <c r="C31" s="3" t="s">
        <v>30</v>
      </c>
      <c r="D31" s="3" t="s">
        <v>405</v>
      </c>
      <c r="E31" s="3" t="s">
        <v>124</v>
      </c>
      <c r="F31" s="3" t="s">
        <v>418</v>
      </c>
      <c r="G31" s="3" t="s">
        <v>406</v>
      </c>
      <c r="I31" s="3">
        <v>1</v>
      </c>
      <c r="J31" s="3">
        <v>1190</v>
      </c>
      <c r="K31" s="3">
        <v>1120</v>
      </c>
      <c r="L31" s="3">
        <v>0</v>
      </c>
      <c r="M31" s="5">
        <v>0.24199999999999999</v>
      </c>
      <c r="N31" s="5">
        <v>6.0380000000000003</v>
      </c>
      <c r="O31" s="5">
        <v>2.9849999999999999</v>
      </c>
      <c r="P31" s="5">
        <v>74.147000000000006</v>
      </c>
      <c r="Q31" s="5">
        <v>0.14199999999999999</v>
      </c>
      <c r="R31" s="5">
        <v>2.3780000000000001</v>
      </c>
      <c r="S31" s="5">
        <v>0</v>
      </c>
      <c r="T31" s="5">
        <v>0</v>
      </c>
      <c r="U31" s="5">
        <v>0</v>
      </c>
      <c r="V31" s="5">
        <v>0</v>
      </c>
      <c r="W31" s="5">
        <v>8.7999999999999995E-2</v>
      </c>
      <c r="X31" s="5">
        <v>0.04</v>
      </c>
      <c r="Y31" s="5">
        <v>0</v>
      </c>
      <c r="Z31" s="5">
        <v>86.06</v>
      </c>
    </row>
    <row r="32" spans="1:26" x14ac:dyDescent="0.25">
      <c r="A32" s="87" t="s">
        <v>428</v>
      </c>
      <c r="B32" s="3" t="s">
        <v>26</v>
      </c>
      <c r="C32" s="3" t="s">
        <v>30</v>
      </c>
      <c r="D32" s="3" t="s">
        <v>405</v>
      </c>
      <c r="E32" s="3" t="s">
        <v>124</v>
      </c>
      <c r="F32" s="3" t="s">
        <v>272</v>
      </c>
      <c r="G32" s="3" t="s">
        <v>406</v>
      </c>
      <c r="I32" s="3">
        <v>1</v>
      </c>
      <c r="J32" s="3">
        <v>1190</v>
      </c>
      <c r="K32" s="3">
        <v>1120</v>
      </c>
      <c r="L32" s="3">
        <v>0</v>
      </c>
      <c r="M32" s="5">
        <v>0.15</v>
      </c>
      <c r="N32" s="5">
        <v>4.0960000000000001</v>
      </c>
      <c r="O32" s="5">
        <v>4.3600000000000003</v>
      </c>
      <c r="P32" s="5">
        <v>74.271000000000001</v>
      </c>
      <c r="Q32" s="5">
        <v>0.41499999999999998</v>
      </c>
      <c r="R32" s="5">
        <v>5.9139999999999997</v>
      </c>
      <c r="S32" s="5">
        <v>0</v>
      </c>
      <c r="T32" s="5">
        <v>0</v>
      </c>
      <c r="U32" s="5">
        <v>0</v>
      </c>
      <c r="V32" s="5">
        <v>0</v>
      </c>
      <c r="W32" s="5">
        <v>0.97499999999999998</v>
      </c>
      <c r="X32" s="5">
        <v>8.4000000000000005E-2</v>
      </c>
      <c r="Y32" s="5">
        <v>0</v>
      </c>
      <c r="Z32" s="5">
        <v>90.265000000000015</v>
      </c>
    </row>
    <row r="33" spans="1:26" x14ac:dyDescent="0.25">
      <c r="A33" s="87" t="s">
        <v>428</v>
      </c>
      <c r="B33" s="3" t="s">
        <v>26</v>
      </c>
      <c r="C33" s="3" t="s">
        <v>30</v>
      </c>
      <c r="D33" s="3" t="s">
        <v>405</v>
      </c>
      <c r="E33" s="3" t="s">
        <v>124</v>
      </c>
      <c r="F33" s="3" t="s">
        <v>272</v>
      </c>
      <c r="G33" s="3" t="s">
        <v>406</v>
      </c>
      <c r="I33" s="3">
        <v>1</v>
      </c>
      <c r="J33" s="3">
        <v>1190</v>
      </c>
      <c r="K33" s="3">
        <v>1120</v>
      </c>
      <c r="L33" s="3">
        <v>0</v>
      </c>
      <c r="M33" s="5">
        <v>0.38400000000000001</v>
      </c>
      <c r="N33" s="5">
        <v>4.2629999999999999</v>
      </c>
      <c r="O33" s="5">
        <v>4.45</v>
      </c>
      <c r="P33" s="5">
        <v>73.816999999999993</v>
      </c>
      <c r="Q33" s="5">
        <v>0.41299999999999998</v>
      </c>
      <c r="R33" s="5">
        <v>5.1260000000000003</v>
      </c>
      <c r="S33" s="5">
        <v>0</v>
      </c>
      <c r="T33" s="5">
        <v>0</v>
      </c>
      <c r="U33" s="5">
        <v>0</v>
      </c>
      <c r="V33" s="5">
        <v>0</v>
      </c>
      <c r="W33" s="5">
        <v>0.69599999999999995</v>
      </c>
      <c r="X33" s="5">
        <v>8.0000000000000002E-3</v>
      </c>
      <c r="Y33" s="5">
        <v>0</v>
      </c>
      <c r="Z33" s="5">
        <v>89.156999999999982</v>
      </c>
    </row>
    <row r="34" spans="1:26" x14ac:dyDescent="0.25">
      <c r="A34" s="87" t="s">
        <v>428</v>
      </c>
      <c r="B34" s="3" t="s">
        <v>26</v>
      </c>
      <c r="C34" s="3" t="s">
        <v>30</v>
      </c>
      <c r="D34" s="3" t="s">
        <v>405</v>
      </c>
      <c r="E34" s="3" t="s">
        <v>124</v>
      </c>
      <c r="F34" s="3" t="s">
        <v>272</v>
      </c>
      <c r="G34" s="3" t="s">
        <v>406</v>
      </c>
      <c r="I34" s="3">
        <v>1</v>
      </c>
      <c r="J34" s="3">
        <v>1190</v>
      </c>
      <c r="K34" s="3">
        <v>1120</v>
      </c>
      <c r="L34" s="3">
        <v>0</v>
      </c>
      <c r="M34" s="5">
        <v>0.152</v>
      </c>
      <c r="N34" s="5">
        <v>4.508</v>
      </c>
      <c r="O34" s="5">
        <v>4.5650000000000004</v>
      </c>
      <c r="P34" s="5">
        <v>74.225999999999999</v>
      </c>
      <c r="Q34" s="5">
        <v>0.35699999999999998</v>
      </c>
      <c r="R34" s="5">
        <v>5.2779999999999996</v>
      </c>
      <c r="S34" s="5">
        <v>0</v>
      </c>
      <c r="T34" s="5">
        <v>0</v>
      </c>
      <c r="U34" s="5">
        <v>0</v>
      </c>
      <c r="V34" s="5">
        <v>0</v>
      </c>
      <c r="W34" s="5">
        <v>0.89300000000000002</v>
      </c>
      <c r="X34" s="5">
        <v>5.2999999999999999E-2</v>
      </c>
      <c r="Y34" s="5">
        <v>0</v>
      </c>
      <c r="Z34" s="5">
        <v>90.031999999999996</v>
      </c>
    </row>
    <row r="35" spans="1:26" x14ac:dyDescent="0.25">
      <c r="A35" s="87" t="s">
        <v>428</v>
      </c>
      <c r="B35" s="3" t="s">
        <v>26</v>
      </c>
      <c r="C35" s="3" t="s">
        <v>30</v>
      </c>
      <c r="D35" s="3" t="s">
        <v>405</v>
      </c>
      <c r="E35" s="3" t="s">
        <v>124</v>
      </c>
      <c r="F35" s="3" t="s">
        <v>419</v>
      </c>
      <c r="G35" s="3" t="s">
        <v>406</v>
      </c>
      <c r="I35" s="3">
        <v>1</v>
      </c>
      <c r="J35" s="3">
        <v>1190</v>
      </c>
      <c r="K35" s="3">
        <v>1120</v>
      </c>
      <c r="L35" s="3">
        <v>0</v>
      </c>
      <c r="M35" s="5">
        <v>0.16700000000000001</v>
      </c>
      <c r="N35" s="5">
        <v>4.601</v>
      </c>
      <c r="O35" s="5">
        <v>4.2759999999999998</v>
      </c>
      <c r="P35" s="5">
        <v>75.027000000000001</v>
      </c>
      <c r="Q35" s="5">
        <v>0.32200000000000001</v>
      </c>
      <c r="R35" s="5">
        <v>5.0019999999999998</v>
      </c>
      <c r="S35" s="5">
        <v>0</v>
      </c>
      <c r="T35" s="5">
        <v>0</v>
      </c>
      <c r="U35" s="5">
        <v>0</v>
      </c>
      <c r="V35" s="5">
        <v>0</v>
      </c>
      <c r="W35" s="5">
        <v>0.34200000000000003</v>
      </c>
      <c r="X35" s="5">
        <v>0.03</v>
      </c>
      <c r="Y35" s="5">
        <v>0</v>
      </c>
      <c r="Z35" s="5">
        <v>89.766999999999996</v>
      </c>
    </row>
    <row r="36" spans="1:26" x14ac:dyDescent="0.25">
      <c r="A36" s="87" t="s">
        <v>428</v>
      </c>
      <c r="B36" s="3" t="s">
        <v>26</v>
      </c>
      <c r="C36" s="3" t="s">
        <v>30</v>
      </c>
      <c r="D36" s="3" t="s">
        <v>405</v>
      </c>
      <c r="E36" s="3" t="s">
        <v>124</v>
      </c>
      <c r="F36" s="3" t="s">
        <v>419</v>
      </c>
      <c r="G36" s="3" t="s">
        <v>406</v>
      </c>
      <c r="I36" s="3">
        <v>1</v>
      </c>
      <c r="J36" s="3">
        <v>1190</v>
      </c>
      <c r="K36" s="3">
        <v>1120</v>
      </c>
      <c r="L36" s="3">
        <v>0</v>
      </c>
      <c r="M36" s="5">
        <v>0.20399999999999999</v>
      </c>
      <c r="N36" s="5">
        <v>4.7910000000000004</v>
      </c>
      <c r="O36" s="5">
        <v>4.4720000000000004</v>
      </c>
      <c r="P36" s="5">
        <v>75.608000000000004</v>
      </c>
      <c r="Q36" s="5">
        <v>0.35699999999999998</v>
      </c>
      <c r="R36" s="5">
        <v>4.92</v>
      </c>
      <c r="S36" s="5">
        <v>0</v>
      </c>
      <c r="T36" s="5">
        <v>0</v>
      </c>
      <c r="U36" s="5">
        <v>0</v>
      </c>
      <c r="V36" s="5">
        <v>0</v>
      </c>
      <c r="W36" s="5">
        <v>0.38500000000000001</v>
      </c>
      <c r="X36" s="5">
        <v>5.8000000000000003E-2</v>
      </c>
      <c r="Y36" s="5">
        <v>0</v>
      </c>
      <c r="Z36" s="5">
        <v>90.795000000000016</v>
      </c>
    </row>
    <row r="37" spans="1:26" x14ac:dyDescent="0.25">
      <c r="B37" s="3"/>
      <c r="C37" s="3"/>
      <c r="D37" s="3"/>
      <c r="F37" s="3"/>
      <c r="G37" s="3"/>
      <c r="I37" s="16" t="s">
        <v>426</v>
      </c>
      <c r="J37" s="3"/>
      <c r="K37" s="3"/>
      <c r="L37" s="3"/>
      <c r="M37" s="6">
        <v>0</v>
      </c>
      <c r="N37" s="6">
        <v>5.342370265402387</v>
      </c>
      <c r="O37" s="6">
        <v>7.1669958456223846</v>
      </c>
      <c r="P37" s="6">
        <v>83.910336346341438</v>
      </c>
      <c r="Q37" s="6">
        <v>0</v>
      </c>
      <c r="R37" s="6">
        <v>3.580297542633784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5"/>
    </row>
    <row r="38" spans="1:26" x14ac:dyDescent="0.25">
      <c r="B38" s="3"/>
      <c r="C38" s="3"/>
      <c r="D38" s="3"/>
      <c r="F38" s="3"/>
      <c r="G38" s="3"/>
      <c r="I38" s="16" t="s">
        <v>427</v>
      </c>
      <c r="J38" s="3"/>
      <c r="K38" s="3"/>
      <c r="L38" s="3"/>
      <c r="M38" s="7">
        <v>0</v>
      </c>
      <c r="N38" s="7">
        <v>1.0390358611168014</v>
      </c>
      <c r="O38" s="7">
        <v>3.1872920732213941</v>
      </c>
      <c r="P38" s="7">
        <v>4.8661691537321214</v>
      </c>
      <c r="Q38" s="7">
        <v>0</v>
      </c>
      <c r="R38" s="7">
        <v>1.885955793273739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5"/>
    </row>
    <row r="39" spans="1:26" x14ac:dyDescent="0.25">
      <c r="B39" s="3"/>
      <c r="C39" s="3"/>
      <c r="D39" s="3"/>
      <c r="F39" s="3"/>
      <c r="G39" s="3"/>
      <c r="I39" s="16" t="s">
        <v>420</v>
      </c>
      <c r="J39" s="3"/>
      <c r="K39" s="3"/>
      <c r="L39" s="3"/>
      <c r="M39" s="6">
        <v>0.20175000000000001</v>
      </c>
      <c r="N39" s="6">
        <v>4.0841250000000002</v>
      </c>
      <c r="O39" s="6">
        <v>4.3717499999999996</v>
      </c>
      <c r="P39" s="6">
        <v>73.765000000000001</v>
      </c>
      <c r="Q39" s="6">
        <v>0.40374999999999994</v>
      </c>
      <c r="R39" s="6">
        <v>5.6719999999999997</v>
      </c>
      <c r="S39" s="6">
        <v>0</v>
      </c>
      <c r="T39" s="6">
        <v>0</v>
      </c>
      <c r="U39" s="6">
        <v>0</v>
      </c>
      <c r="V39" s="6">
        <v>0</v>
      </c>
      <c r="W39" s="6">
        <v>0.47112500000000002</v>
      </c>
      <c r="X39" s="6">
        <v>5.9375000000000004E-2</v>
      </c>
      <c r="Y39" s="6">
        <v>0</v>
      </c>
      <c r="Z39" s="5"/>
    </row>
    <row r="40" spans="1:26" x14ac:dyDescent="0.25">
      <c r="B40" s="3"/>
      <c r="C40" s="3"/>
      <c r="D40" s="3"/>
      <c r="F40" s="3"/>
      <c r="G40" s="3"/>
      <c r="I40" s="16" t="s">
        <v>421</v>
      </c>
      <c r="J40" s="3"/>
      <c r="K40" s="3"/>
      <c r="L40" s="3"/>
      <c r="M40" s="7">
        <v>7.2317586611648818E-2</v>
      </c>
      <c r="N40" s="7">
        <v>1.4129246460995575</v>
      </c>
      <c r="O40" s="7">
        <v>0.11099517364024715</v>
      </c>
      <c r="P40" s="7">
        <v>1.6684532590929206</v>
      </c>
      <c r="Q40" s="7">
        <v>0.15576938081664196</v>
      </c>
      <c r="R40" s="7">
        <v>2.0214900884688425</v>
      </c>
      <c r="S40" s="7">
        <v>0</v>
      </c>
      <c r="T40" s="7">
        <v>0</v>
      </c>
      <c r="U40" s="7">
        <v>0</v>
      </c>
      <c r="V40" s="7">
        <v>0</v>
      </c>
      <c r="W40" s="7">
        <v>0.311641246735195</v>
      </c>
      <c r="X40" s="7">
        <v>4.0685924401989974E-2</v>
      </c>
      <c r="Y40" s="7">
        <v>0</v>
      </c>
      <c r="Z40" s="5"/>
    </row>
    <row r="41" spans="1:26" x14ac:dyDescent="0.25">
      <c r="B41" s="3"/>
      <c r="C41" s="3"/>
      <c r="D41" s="3"/>
      <c r="F41" s="3"/>
      <c r="G41" s="3"/>
      <c r="I41" s="16" t="s">
        <v>422</v>
      </c>
      <c r="J41" s="3"/>
      <c r="K41" s="3"/>
      <c r="L41" s="3"/>
      <c r="M41" s="6">
        <v>0.20466666666666666</v>
      </c>
      <c r="N41" s="6">
        <v>4.3583333333333334</v>
      </c>
      <c r="O41" s="6">
        <v>4.3709999999999996</v>
      </c>
      <c r="P41" s="6">
        <v>74.399500000000003</v>
      </c>
      <c r="Q41" s="6">
        <v>0.38616666666666671</v>
      </c>
      <c r="R41" s="6">
        <v>5.4008333333333338</v>
      </c>
      <c r="S41" s="6">
        <v>0</v>
      </c>
      <c r="T41" s="6">
        <v>0</v>
      </c>
      <c r="U41" s="6">
        <v>0</v>
      </c>
      <c r="V41" s="6">
        <v>0</v>
      </c>
      <c r="W41" s="6">
        <v>0.59083333333333332</v>
      </c>
      <c r="X41" s="6">
        <v>4.6500000000000007E-2</v>
      </c>
      <c r="Y41" s="6">
        <v>0</v>
      </c>
      <c r="Z41" s="5"/>
    </row>
    <row r="42" spans="1:26" x14ac:dyDescent="0.25">
      <c r="B42" s="3"/>
      <c r="C42" s="3"/>
      <c r="D42" s="3"/>
      <c r="F42" s="3"/>
      <c r="G42" s="3"/>
      <c r="I42" s="16" t="s">
        <v>423</v>
      </c>
      <c r="J42" s="3"/>
      <c r="K42" s="3"/>
      <c r="L42" s="3"/>
      <c r="M42" s="7">
        <v>9.0504511858065295E-2</v>
      </c>
      <c r="N42" s="7">
        <v>0.15978694147728931</v>
      </c>
      <c r="O42" s="7">
        <v>0.11577391761532489</v>
      </c>
      <c r="P42" s="7">
        <v>0.4287772148797126</v>
      </c>
      <c r="Q42" s="7">
        <v>3.440591034497803E-2</v>
      </c>
      <c r="R42" s="7">
        <v>0.30256861480772679</v>
      </c>
      <c r="S42" s="7">
        <v>0</v>
      </c>
      <c r="T42" s="7">
        <v>0</v>
      </c>
      <c r="U42" s="7">
        <v>0</v>
      </c>
      <c r="V42" s="7">
        <v>0</v>
      </c>
      <c r="W42" s="7">
        <v>0.31923371793509953</v>
      </c>
      <c r="X42" s="7">
        <v>2.6159128425847812E-2</v>
      </c>
      <c r="Y42" s="7">
        <v>0</v>
      </c>
      <c r="Z42" s="5"/>
    </row>
    <row r="43" spans="1:26" x14ac:dyDescent="0.25">
      <c r="B43" s="3"/>
      <c r="C43" s="3"/>
      <c r="D43" s="3"/>
      <c r="F43" s="3"/>
      <c r="G43" s="3"/>
      <c r="I43" s="16" t="s">
        <v>424</v>
      </c>
      <c r="J43" s="3"/>
      <c r="K43" s="3"/>
      <c r="L43" s="3"/>
      <c r="M43" s="6">
        <v>0.1855</v>
      </c>
      <c r="N43" s="6">
        <v>4.6959999999999997</v>
      </c>
      <c r="O43" s="6">
        <v>4.3740000000000006</v>
      </c>
      <c r="P43" s="6">
        <v>75.317499999999995</v>
      </c>
      <c r="Q43" s="6">
        <v>0.33950000000000002</v>
      </c>
      <c r="R43" s="6">
        <v>4.9610000000000003</v>
      </c>
      <c r="S43" s="6">
        <v>0</v>
      </c>
      <c r="T43" s="6">
        <v>0</v>
      </c>
      <c r="U43" s="6">
        <v>0</v>
      </c>
      <c r="V43" s="6">
        <v>0</v>
      </c>
      <c r="W43" s="6">
        <v>0.36350000000000005</v>
      </c>
      <c r="X43" s="6">
        <v>4.3999999999999997E-2</v>
      </c>
      <c r="Y43" s="6">
        <v>0</v>
      </c>
      <c r="Z43" s="5"/>
    </row>
    <row r="44" spans="1:26" x14ac:dyDescent="0.25">
      <c r="B44" s="20"/>
      <c r="C44" s="20"/>
      <c r="D44" s="20"/>
      <c r="E44" s="4"/>
      <c r="F44" s="20"/>
      <c r="G44" s="20"/>
      <c r="H44" s="4"/>
      <c r="I44" s="19" t="s">
        <v>425</v>
      </c>
      <c r="J44" s="20"/>
      <c r="K44" s="20"/>
      <c r="L44" s="20"/>
      <c r="M44" s="34">
        <v>2.6162950903902242E-2</v>
      </c>
      <c r="N44" s="34">
        <v>0.1343502884254443</v>
      </c>
      <c r="O44" s="34">
        <v>0.13859292911256374</v>
      </c>
      <c r="P44" s="34">
        <v>0.41082903986938629</v>
      </c>
      <c r="Q44" s="34">
        <v>2.4748737341529145E-2</v>
      </c>
      <c r="R44" s="34">
        <v>5.7982756057296789E-2</v>
      </c>
      <c r="S44" s="34">
        <v>0</v>
      </c>
      <c r="T44" s="34">
        <v>0</v>
      </c>
      <c r="U44" s="34">
        <v>0</v>
      </c>
      <c r="V44" s="34">
        <v>0</v>
      </c>
      <c r="W44" s="34">
        <v>3.040559159102153E-2</v>
      </c>
      <c r="X44" s="34">
        <v>1.9798989873223351E-2</v>
      </c>
      <c r="Y44" s="34">
        <v>0</v>
      </c>
      <c r="Z44" s="10"/>
    </row>
    <row r="45" spans="1:26" x14ac:dyDescent="0.25">
      <c r="A45" s="87" t="s">
        <v>428</v>
      </c>
      <c r="B45" s="3" t="s">
        <v>23</v>
      </c>
      <c r="C45" s="3" t="s">
        <v>22</v>
      </c>
      <c r="D45" s="3" t="s">
        <v>405</v>
      </c>
      <c r="E45" s="3" t="s">
        <v>125</v>
      </c>
      <c r="G45" s="3" t="s">
        <v>406</v>
      </c>
      <c r="I45" s="3">
        <v>1</v>
      </c>
      <c r="J45" s="3">
        <v>1190</v>
      </c>
      <c r="K45" s="3">
        <v>1100</v>
      </c>
      <c r="L45" s="3">
        <v>0</v>
      </c>
      <c r="M45" s="5">
        <v>0</v>
      </c>
      <c r="N45" s="5">
        <v>6.064062439734494</v>
      </c>
      <c r="O45" s="5">
        <v>2.2457289698703637</v>
      </c>
      <c r="P45" s="5">
        <v>88.588381577434191</v>
      </c>
      <c r="Q45" s="5">
        <v>0</v>
      </c>
      <c r="R45" s="5">
        <v>3.1018270129609395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99.999999999999986</v>
      </c>
    </row>
    <row r="46" spans="1:26" x14ac:dyDescent="0.25">
      <c r="A46" s="87" t="s">
        <v>428</v>
      </c>
      <c r="B46" s="3" t="s">
        <v>26</v>
      </c>
      <c r="C46" s="3" t="s">
        <v>30</v>
      </c>
      <c r="D46" s="3" t="s">
        <v>405</v>
      </c>
      <c r="E46" s="3" t="s">
        <v>125</v>
      </c>
      <c r="F46" t="s">
        <v>419</v>
      </c>
      <c r="G46" s="3" t="s">
        <v>406</v>
      </c>
      <c r="I46" s="3">
        <v>1</v>
      </c>
      <c r="J46" s="3">
        <v>1190</v>
      </c>
      <c r="K46" s="3">
        <v>1100</v>
      </c>
      <c r="L46" s="3">
        <v>0</v>
      </c>
      <c r="M46" s="5">
        <v>0.192</v>
      </c>
      <c r="N46" s="5">
        <v>6.298</v>
      </c>
      <c r="O46" s="5">
        <v>3.8260000000000001</v>
      </c>
      <c r="P46" s="5">
        <v>73.69</v>
      </c>
      <c r="Q46" s="5">
        <v>0.34699999999999998</v>
      </c>
      <c r="R46" s="5">
        <v>4.3410000000000002</v>
      </c>
      <c r="S46" s="5">
        <v>0</v>
      </c>
      <c r="T46" s="5">
        <v>0</v>
      </c>
      <c r="U46" s="5">
        <v>0</v>
      </c>
      <c r="V46" s="5">
        <v>0</v>
      </c>
      <c r="W46" s="5">
        <v>0.51300000000000001</v>
      </c>
      <c r="X46" s="5">
        <v>1.6E-2</v>
      </c>
      <c r="Y46" s="5">
        <v>0</v>
      </c>
      <c r="Z46" s="5">
        <v>89.222999999999999</v>
      </c>
    </row>
    <row r="47" spans="1:26" x14ac:dyDescent="0.25">
      <c r="A47" s="87" t="s">
        <v>428</v>
      </c>
      <c r="B47" s="3" t="s">
        <v>26</v>
      </c>
      <c r="C47" s="3" t="s">
        <v>30</v>
      </c>
      <c r="D47" s="3" t="s">
        <v>405</v>
      </c>
      <c r="E47" s="3" t="s">
        <v>125</v>
      </c>
      <c r="F47" t="s">
        <v>419</v>
      </c>
      <c r="G47" s="3" t="s">
        <v>406</v>
      </c>
      <c r="I47" s="3">
        <v>1</v>
      </c>
      <c r="J47" s="3">
        <v>1190</v>
      </c>
      <c r="K47" s="3">
        <v>1100</v>
      </c>
      <c r="L47" s="3">
        <v>0</v>
      </c>
      <c r="M47" s="5">
        <v>0.21299999999999999</v>
      </c>
      <c r="N47" s="5">
        <v>6.2469999999999999</v>
      </c>
      <c r="O47" s="5">
        <v>3.8610000000000002</v>
      </c>
      <c r="P47" s="5">
        <v>73.956000000000003</v>
      </c>
      <c r="Q47" s="5">
        <v>0.38200000000000001</v>
      </c>
      <c r="R47" s="5">
        <v>4.4909999999999997</v>
      </c>
      <c r="S47" s="5">
        <v>0</v>
      </c>
      <c r="T47" s="5">
        <v>0</v>
      </c>
      <c r="U47" s="5">
        <v>0</v>
      </c>
      <c r="V47" s="5">
        <v>0</v>
      </c>
      <c r="W47" s="5">
        <v>0.51500000000000001</v>
      </c>
      <c r="X47" s="5">
        <v>3.5999999999999997E-2</v>
      </c>
      <c r="Y47" s="5">
        <v>0</v>
      </c>
      <c r="Z47" s="5">
        <v>89.701000000000008</v>
      </c>
    </row>
    <row r="48" spans="1:26" x14ac:dyDescent="0.25">
      <c r="A48" s="87" t="s">
        <v>428</v>
      </c>
      <c r="B48" s="3" t="s">
        <v>26</v>
      </c>
      <c r="C48" s="3" t="s">
        <v>30</v>
      </c>
      <c r="D48" s="3" t="s">
        <v>405</v>
      </c>
      <c r="E48" s="3" t="s">
        <v>125</v>
      </c>
      <c r="F48" t="s">
        <v>272</v>
      </c>
      <c r="G48" s="3" t="s">
        <v>406</v>
      </c>
      <c r="I48" s="3">
        <v>1</v>
      </c>
      <c r="J48" s="3">
        <v>1190</v>
      </c>
      <c r="K48" s="3">
        <v>1100</v>
      </c>
      <c r="L48" s="3">
        <v>0</v>
      </c>
      <c r="M48" s="5">
        <v>0.155</v>
      </c>
      <c r="N48" s="5">
        <v>6.9770000000000003</v>
      </c>
      <c r="O48" s="5">
        <v>4.0190000000000001</v>
      </c>
      <c r="P48" s="5">
        <v>71.108999999999995</v>
      </c>
      <c r="Q48" s="5">
        <v>0.375</v>
      </c>
      <c r="R48" s="5">
        <v>4.7679999999999998</v>
      </c>
      <c r="S48" s="5">
        <v>0</v>
      </c>
      <c r="T48" s="5">
        <v>0</v>
      </c>
      <c r="U48" s="5">
        <v>0</v>
      </c>
      <c r="V48" s="5">
        <v>0</v>
      </c>
      <c r="W48" s="5">
        <v>2.4350000000000001</v>
      </c>
      <c r="X48" s="5">
        <v>7.8E-2</v>
      </c>
      <c r="Y48" s="5">
        <v>0</v>
      </c>
      <c r="Z48" s="5">
        <v>89.915999999999997</v>
      </c>
    </row>
    <row r="49" spans="1:26" x14ac:dyDescent="0.25">
      <c r="A49" s="87" t="s">
        <v>428</v>
      </c>
      <c r="B49" s="3" t="s">
        <v>26</v>
      </c>
      <c r="C49" s="3" t="s">
        <v>30</v>
      </c>
      <c r="D49" s="3" t="s">
        <v>405</v>
      </c>
      <c r="E49" s="3" t="s">
        <v>125</v>
      </c>
      <c r="F49" t="s">
        <v>272</v>
      </c>
      <c r="G49" s="3" t="s">
        <v>406</v>
      </c>
      <c r="I49" s="3">
        <v>1</v>
      </c>
      <c r="J49" s="3">
        <v>1190</v>
      </c>
      <c r="K49" s="3">
        <v>1100</v>
      </c>
      <c r="L49" s="3">
        <v>0</v>
      </c>
      <c r="M49" s="5">
        <v>0.14199999999999999</v>
      </c>
      <c r="N49" s="5">
        <v>7.0220000000000002</v>
      </c>
      <c r="O49" s="5">
        <v>4.0839999999999996</v>
      </c>
      <c r="P49" s="5">
        <v>71.741</v>
      </c>
      <c r="Q49" s="5">
        <v>0.371</v>
      </c>
      <c r="R49" s="5">
        <v>4.8520000000000003</v>
      </c>
      <c r="S49" s="5">
        <v>0</v>
      </c>
      <c r="T49" s="5">
        <v>0</v>
      </c>
      <c r="U49" s="5">
        <v>0</v>
      </c>
      <c r="V49" s="5">
        <v>0</v>
      </c>
      <c r="W49" s="5">
        <v>1.804</v>
      </c>
      <c r="X49" s="5">
        <v>5.0000000000000001E-3</v>
      </c>
      <c r="Y49" s="5">
        <v>0</v>
      </c>
      <c r="Z49" s="5">
        <v>90.021000000000001</v>
      </c>
    </row>
    <row r="50" spans="1:26" x14ac:dyDescent="0.25">
      <c r="A50" s="87" t="s">
        <v>428</v>
      </c>
      <c r="B50" s="3" t="s">
        <v>26</v>
      </c>
      <c r="C50" s="3" t="s">
        <v>30</v>
      </c>
      <c r="D50" s="3" t="s">
        <v>405</v>
      </c>
      <c r="E50" s="3" t="s">
        <v>125</v>
      </c>
      <c r="F50" t="s">
        <v>272</v>
      </c>
      <c r="G50" s="3" t="s">
        <v>406</v>
      </c>
      <c r="I50" s="3">
        <v>1</v>
      </c>
      <c r="J50" s="3">
        <v>1190</v>
      </c>
      <c r="K50" s="3">
        <v>1100</v>
      </c>
      <c r="L50" s="3">
        <v>0</v>
      </c>
      <c r="M50" s="5">
        <v>0.19700000000000001</v>
      </c>
      <c r="N50" s="5">
        <v>7.48</v>
      </c>
      <c r="O50" s="5">
        <v>4.117</v>
      </c>
      <c r="P50" s="5">
        <v>70.156999999999996</v>
      </c>
      <c r="Q50" s="5">
        <v>0.36599999999999999</v>
      </c>
      <c r="R50" s="5">
        <v>5.0039999999999996</v>
      </c>
      <c r="S50" s="5">
        <v>0</v>
      </c>
      <c r="T50" s="5">
        <v>0</v>
      </c>
      <c r="U50" s="5">
        <v>0</v>
      </c>
      <c r="V50" s="5">
        <v>0</v>
      </c>
      <c r="W50" s="5">
        <v>1.952</v>
      </c>
      <c r="X50" s="5">
        <v>0.08</v>
      </c>
      <c r="Y50" s="5">
        <v>0</v>
      </c>
      <c r="Z50" s="5">
        <v>89.352999999999994</v>
      </c>
    </row>
    <row r="51" spans="1:26" x14ac:dyDescent="0.25">
      <c r="A51" s="87" t="s">
        <v>428</v>
      </c>
      <c r="B51" s="3" t="s">
        <v>26</v>
      </c>
      <c r="C51" s="3" t="s">
        <v>30</v>
      </c>
      <c r="D51" s="3" t="s">
        <v>405</v>
      </c>
      <c r="E51" s="3" t="s">
        <v>125</v>
      </c>
      <c r="F51" t="s">
        <v>272</v>
      </c>
      <c r="G51" s="3" t="s">
        <v>406</v>
      </c>
      <c r="I51" s="3">
        <v>1</v>
      </c>
      <c r="J51" s="3">
        <v>1190</v>
      </c>
      <c r="K51" s="3">
        <v>1100</v>
      </c>
      <c r="L51" s="3">
        <v>0</v>
      </c>
      <c r="M51" s="5">
        <v>0.158</v>
      </c>
      <c r="N51" s="5">
        <v>7.0460000000000003</v>
      </c>
      <c r="O51" s="5">
        <v>4.0599999999999996</v>
      </c>
      <c r="P51" s="5">
        <v>71.245999999999995</v>
      </c>
      <c r="Q51" s="5">
        <v>0.375</v>
      </c>
      <c r="R51" s="5">
        <v>4.7619999999999996</v>
      </c>
      <c r="S51" s="5">
        <v>0</v>
      </c>
      <c r="T51" s="5">
        <v>0</v>
      </c>
      <c r="U51" s="5">
        <v>0</v>
      </c>
      <c r="V51" s="5">
        <v>0</v>
      </c>
      <c r="W51" s="5">
        <v>2.0539999999999998</v>
      </c>
      <c r="X51" s="5">
        <v>6.9000000000000006E-2</v>
      </c>
      <c r="Y51" s="5">
        <v>0</v>
      </c>
      <c r="Z51" s="5">
        <v>89.77</v>
      </c>
    </row>
    <row r="52" spans="1:26" x14ac:dyDescent="0.25">
      <c r="B52" s="3"/>
      <c r="C52" s="3"/>
      <c r="D52" s="3"/>
      <c r="E52" s="3"/>
      <c r="G52" s="3"/>
      <c r="I52" s="16" t="s">
        <v>420</v>
      </c>
      <c r="J52" s="3"/>
      <c r="K52" s="3"/>
      <c r="L52" s="3"/>
      <c r="M52" s="6">
        <v>0.17616666666666667</v>
      </c>
      <c r="N52" s="6">
        <v>6.8449999999999998</v>
      </c>
      <c r="O52" s="6">
        <v>3.9944999999999999</v>
      </c>
      <c r="P52" s="6">
        <v>71.983166666666662</v>
      </c>
      <c r="Q52" s="6">
        <v>0.36933333333333335</v>
      </c>
      <c r="R52" s="6">
        <v>4.7030000000000003</v>
      </c>
      <c r="S52" s="6">
        <v>0</v>
      </c>
      <c r="T52" s="6">
        <v>0</v>
      </c>
      <c r="U52" s="6">
        <v>0</v>
      </c>
      <c r="V52" s="6">
        <v>0</v>
      </c>
      <c r="W52" s="6">
        <v>1.5454999999999999</v>
      </c>
      <c r="X52" s="6">
        <v>4.7333333333333338E-2</v>
      </c>
      <c r="Y52" s="6">
        <v>0</v>
      </c>
      <c r="Z52" s="5"/>
    </row>
    <row r="53" spans="1:26" x14ac:dyDescent="0.25">
      <c r="B53" s="3"/>
      <c r="C53" s="3"/>
      <c r="D53" s="3"/>
      <c r="E53" s="3"/>
      <c r="G53" s="3"/>
      <c r="I53" s="16" t="s">
        <v>421</v>
      </c>
      <c r="J53" s="3"/>
      <c r="K53" s="3"/>
      <c r="L53" s="3"/>
      <c r="M53" s="7">
        <v>2.8237681680100282E-2</v>
      </c>
      <c r="N53" s="7">
        <v>0.47941464308049681</v>
      </c>
      <c r="O53" s="7">
        <v>0.12175508202945765</v>
      </c>
      <c r="P53" s="7">
        <v>1.5170011755653565</v>
      </c>
      <c r="Q53" s="7">
        <v>1.2143585412334653E-2</v>
      </c>
      <c r="R53" s="7">
        <v>0.24351427062905356</v>
      </c>
      <c r="S53" s="7">
        <v>0</v>
      </c>
      <c r="T53" s="7">
        <v>0</v>
      </c>
      <c r="U53" s="6">
        <v>0</v>
      </c>
      <c r="V53" s="6">
        <v>0</v>
      </c>
      <c r="W53" s="7">
        <v>0.82581275117304886</v>
      </c>
      <c r="X53" s="7">
        <v>3.280040650154608E-2</v>
      </c>
      <c r="Y53" s="6">
        <v>0</v>
      </c>
      <c r="Z53" s="5"/>
    </row>
    <row r="54" spans="1:26" x14ac:dyDescent="0.25">
      <c r="B54" s="3"/>
      <c r="C54" s="3"/>
      <c r="D54" s="3"/>
      <c r="E54" s="3"/>
      <c r="G54" s="3"/>
      <c r="I54" s="16" t="s">
        <v>422</v>
      </c>
      <c r="J54" s="3"/>
      <c r="K54" s="3"/>
      <c r="L54" s="3"/>
      <c r="M54" s="6">
        <v>0.16300000000000001</v>
      </c>
      <c r="N54" s="6">
        <v>7.1312499999999996</v>
      </c>
      <c r="O54" s="6">
        <v>4.0699999999999994</v>
      </c>
      <c r="P54" s="6">
        <v>71.063249999999996</v>
      </c>
      <c r="Q54" s="6">
        <v>0.37175000000000002</v>
      </c>
      <c r="R54" s="6">
        <v>4.8464999999999998</v>
      </c>
      <c r="S54" s="6">
        <v>0</v>
      </c>
      <c r="T54" s="6">
        <v>0</v>
      </c>
      <c r="U54" s="6">
        <v>0</v>
      </c>
      <c r="V54" s="6">
        <v>0</v>
      </c>
      <c r="W54" s="6">
        <v>2.0612499999999998</v>
      </c>
      <c r="X54" s="6">
        <v>5.8000000000000003E-2</v>
      </c>
      <c r="Y54" s="6">
        <v>0</v>
      </c>
      <c r="Z54" s="5"/>
    </row>
    <row r="55" spans="1:26" x14ac:dyDescent="0.25">
      <c r="B55" s="3"/>
      <c r="C55" s="3"/>
      <c r="D55" s="3"/>
      <c r="E55" s="3"/>
      <c r="G55" s="3"/>
      <c r="I55" s="16" t="s">
        <v>423</v>
      </c>
      <c r="J55" s="3"/>
      <c r="K55" s="3"/>
      <c r="L55" s="3"/>
      <c r="M55" s="7">
        <v>2.3706539182259349E-2</v>
      </c>
      <c r="N55" s="7">
        <v>0.23425253467145246</v>
      </c>
      <c r="O55" s="7">
        <v>4.1255302689472473E-2</v>
      </c>
      <c r="P55" s="7">
        <v>0.66235054918071989</v>
      </c>
      <c r="Q55" s="7">
        <v>4.2720018726587691E-3</v>
      </c>
      <c r="R55" s="7">
        <v>0.11275194011634562</v>
      </c>
      <c r="S55" s="7">
        <v>0</v>
      </c>
      <c r="T55" s="7">
        <v>0</v>
      </c>
      <c r="U55" s="6">
        <v>0</v>
      </c>
      <c r="V55" s="6">
        <v>0</v>
      </c>
      <c r="W55" s="7">
        <v>0.26947773562949767</v>
      </c>
      <c r="X55" s="7">
        <v>3.5655761572757544E-2</v>
      </c>
      <c r="Y55" s="6">
        <v>0</v>
      </c>
      <c r="Z55" s="5"/>
    </row>
    <row r="56" spans="1:26" x14ac:dyDescent="0.25">
      <c r="B56" s="3"/>
      <c r="C56" s="3"/>
      <c r="D56" s="3"/>
      <c r="E56" s="3"/>
      <c r="G56" s="3"/>
      <c r="I56" s="16" t="s">
        <v>424</v>
      </c>
      <c r="J56" s="3"/>
      <c r="K56" s="3"/>
      <c r="L56" s="3"/>
      <c r="M56" s="6">
        <v>0.20250000000000001</v>
      </c>
      <c r="N56" s="6">
        <v>6.2725</v>
      </c>
      <c r="O56" s="6">
        <v>3.8435000000000001</v>
      </c>
      <c r="P56" s="6">
        <v>73.823000000000008</v>
      </c>
      <c r="Q56" s="6">
        <v>0.36449999999999999</v>
      </c>
      <c r="R56" s="6">
        <v>4.4160000000000004</v>
      </c>
      <c r="S56" s="6">
        <v>0</v>
      </c>
      <c r="T56" s="6">
        <v>0</v>
      </c>
      <c r="U56" s="6">
        <v>0</v>
      </c>
      <c r="V56" s="6">
        <v>0</v>
      </c>
      <c r="W56" s="6">
        <v>0.51400000000000001</v>
      </c>
      <c r="X56" s="6">
        <v>2.5999999999999999E-2</v>
      </c>
      <c r="Y56" s="6">
        <v>0</v>
      </c>
      <c r="Z56" s="5"/>
    </row>
    <row r="57" spans="1:26" x14ac:dyDescent="0.25">
      <c r="B57" s="20"/>
      <c r="C57" s="20"/>
      <c r="D57" s="20"/>
      <c r="E57" s="20"/>
      <c r="F57" s="4"/>
      <c r="G57" s="20"/>
      <c r="H57" s="4"/>
      <c r="I57" s="19" t="s">
        <v>425</v>
      </c>
      <c r="J57" s="20"/>
      <c r="K57" s="20"/>
      <c r="L57" s="20"/>
      <c r="M57" s="34">
        <v>1.4849242404917492E-2</v>
      </c>
      <c r="N57" s="34">
        <v>3.6062445840513997E-2</v>
      </c>
      <c r="O57" s="34">
        <v>2.4748737341529263E-2</v>
      </c>
      <c r="P57" s="34">
        <v>0.18809040379562542</v>
      </c>
      <c r="Q57" s="34">
        <v>2.4748737341529183E-2</v>
      </c>
      <c r="R57" s="34">
        <v>0.10606601717798175</v>
      </c>
      <c r="S57" s="34">
        <v>0</v>
      </c>
      <c r="T57" s="34">
        <v>0</v>
      </c>
      <c r="U57" s="23">
        <v>0</v>
      </c>
      <c r="V57" s="23">
        <v>0</v>
      </c>
      <c r="W57" s="34">
        <v>1.4142135623730963E-3</v>
      </c>
      <c r="X57" s="34">
        <v>1.4142135623730945E-2</v>
      </c>
      <c r="Y57" s="23">
        <v>0</v>
      </c>
      <c r="Z57" s="10"/>
    </row>
    <row r="58" spans="1:26" x14ac:dyDescent="0.25">
      <c r="A58" s="87" t="s">
        <v>428</v>
      </c>
      <c r="B58" s="3" t="s">
        <v>23</v>
      </c>
      <c r="C58" s="3" t="s">
        <v>22</v>
      </c>
      <c r="D58" s="3" t="s">
        <v>405</v>
      </c>
      <c r="E58" s="3" t="s">
        <v>133</v>
      </c>
      <c r="G58" s="3" t="s">
        <v>406</v>
      </c>
      <c r="I58" s="3">
        <v>3</v>
      </c>
      <c r="J58" s="3">
        <v>1190</v>
      </c>
      <c r="K58" s="3">
        <v>1100</v>
      </c>
      <c r="L58" s="3">
        <v>0</v>
      </c>
      <c r="M58" s="5">
        <v>0</v>
      </c>
      <c r="N58" s="5">
        <v>5.9111531752709645</v>
      </c>
      <c r="O58" s="5">
        <v>8.2140241386749793</v>
      </c>
      <c r="P58" s="5">
        <v>80.299237228668829</v>
      </c>
      <c r="Q58" s="5">
        <v>0</v>
      </c>
      <c r="R58" s="5">
        <v>5.5755854573852277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100</v>
      </c>
    </row>
    <row r="59" spans="1:26" x14ac:dyDescent="0.25">
      <c r="A59" s="87" t="s">
        <v>428</v>
      </c>
      <c r="B59" s="3" t="s">
        <v>23</v>
      </c>
      <c r="C59" s="3" t="s">
        <v>22</v>
      </c>
      <c r="D59" s="3" t="s">
        <v>405</v>
      </c>
      <c r="E59" s="3" t="s">
        <v>133</v>
      </c>
      <c r="G59" s="3" t="s">
        <v>406</v>
      </c>
      <c r="I59" s="3">
        <v>3</v>
      </c>
      <c r="J59" s="3">
        <v>1190</v>
      </c>
      <c r="K59" s="3">
        <v>1100</v>
      </c>
      <c r="L59" s="3">
        <v>0</v>
      </c>
      <c r="M59" s="5">
        <v>0</v>
      </c>
      <c r="N59" s="5">
        <v>5.7793312632965455</v>
      </c>
      <c r="O59" s="5">
        <v>8.0675174931118363</v>
      </c>
      <c r="P59" s="5">
        <v>80.834972416853674</v>
      </c>
      <c r="Q59" s="5">
        <v>0</v>
      </c>
      <c r="R59" s="5">
        <v>5.3181788267379391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99.999999999999986</v>
      </c>
    </row>
    <row r="60" spans="1:26" x14ac:dyDescent="0.25">
      <c r="A60" s="87" t="s">
        <v>428</v>
      </c>
      <c r="B60" s="3" t="s">
        <v>26</v>
      </c>
      <c r="C60" s="3" t="s">
        <v>30</v>
      </c>
      <c r="D60" s="3" t="s">
        <v>405</v>
      </c>
      <c r="E60" s="3" t="s">
        <v>133</v>
      </c>
      <c r="F60" t="s">
        <v>272</v>
      </c>
      <c r="G60" s="3" t="s">
        <v>406</v>
      </c>
      <c r="I60" s="3">
        <v>3</v>
      </c>
      <c r="J60" s="3">
        <v>1190</v>
      </c>
      <c r="K60" s="3">
        <v>1100</v>
      </c>
      <c r="L60" s="3">
        <v>0</v>
      </c>
      <c r="M60" s="5">
        <v>0.153</v>
      </c>
      <c r="N60" s="5">
        <v>5.0570000000000004</v>
      </c>
      <c r="O60" s="5">
        <v>4.194</v>
      </c>
      <c r="P60" s="5">
        <v>75.665999999999997</v>
      </c>
      <c r="Q60" s="5">
        <v>0.38400000000000001</v>
      </c>
      <c r="R60" s="5">
        <v>4.8959999999999999</v>
      </c>
      <c r="S60" s="5">
        <v>0</v>
      </c>
      <c r="T60" s="5">
        <v>0</v>
      </c>
      <c r="U60" s="5">
        <v>0</v>
      </c>
      <c r="V60" s="5">
        <v>0</v>
      </c>
      <c r="W60" s="5">
        <v>0.19700000000000001</v>
      </c>
      <c r="X60" s="5">
        <v>4.3999999999999997E-2</v>
      </c>
      <c r="Y60" s="5">
        <v>0</v>
      </c>
      <c r="Z60" s="5">
        <v>90.590999999999994</v>
      </c>
    </row>
    <row r="61" spans="1:26" x14ac:dyDescent="0.25">
      <c r="A61" s="87" t="s">
        <v>428</v>
      </c>
      <c r="B61" s="3" t="s">
        <v>26</v>
      </c>
      <c r="C61" s="3" t="s">
        <v>30</v>
      </c>
      <c r="D61" s="3" t="s">
        <v>405</v>
      </c>
      <c r="E61" s="3" t="s">
        <v>133</v>
      </c>
      <c r="F61" t="s">
        <v>272</v>
      </c>
      <c r="G61" s="3" t="s">
        <v>406</v>
      </c>
      <c r="I61" s="3">
        <v>3</v>
      </c>
      <c r="J61" s="3">
        <v>1190</v>
      </c>
      <c r="K61" s="3">
        <v>1100</v>
      </c>
      <c r="L61" s="3">
        <v>0</v>
      </c>
      <c r="M61" s="5">
        <v>0.17299999999999999</v>
      </c>
      <c r="N61" s="5">
        <v>4.9829999999999997</v>
      </c>
      <c r="O61" s="5">
        <v>4.1989999999999998</v>
      </c>
      <c r="P61" s="5">
        <v>74.766999999999996</v>
      </c>
      <c r="Q61" s="5">
        <v>0.41099999999999998</v>
      </c>
      <c r="R61" s="5">
        <v>4.9210000000000003</v>
      </c>
      <c r="S61" s="5">
        <v>0</v>
      </c>
      <c r="T61" s="5">
        <v>0</v>
      </c>
      <c r="U61" s="5">
        <v>0</v>
      </c>
      <c r="V61" s="5">
        <v>0</v>
      </c>
      <c r="W61" s="5">
        <v>0.183</v>
      </c>
      <c r="X61" s="5">
        <v>7.0000000000000007E-2</v>
      </c>
      <c r="Y61" s="5">
        <v>0</v>
      </c>
      <c r="Z61" s="5">
        <v>89.707000000000008</v>
      </c>
    </row>
    <row r="62" spans="1:26" x14ac:dyDescent="0.25">
      <c r="A62" s="87" t="s">
        <v>428</v>
      </c>
      <c r="B62" s="3" t="s">
        <v>26</v>
      </c>
      <c r="C62" s="3" t="s">
        <v>30</v>
      </c>
      <c r="D62" s="3" t="s">
        <v>405</v>
      </c>
      <c r="E62" s="3" t="s">
        <v>133</v>
      </c>
      <c r="F62" t="s">
        <v>272</v>
      </c>
      <c r="G62" s="3" t="s">
        <v>406</v>
      </c>
      <c r="I62" s="3">
        <v>3</v>
      </c>
      <c r="J62" s="3">
        <v>1190</v>
      </c>
      <c r="K62" s="3">
        <v>1100</v>
      </c>
      <c r="L62" s="3">
        <v>0</v>
      </c>
      <c r="M62" s="5">
        <v>0.218</v>
      </c>
      <c r="N62" s="5">
        <v>4.8550000000000004</v>
      </c>
      <c r="O62" s="5">
        <v>4.0129999999999999</v>
      </c>
      <c r="P62" s="5">
        <v>75.295000000000002</v>
      </c>
      <c r="Q62" s="5">
        <v>0.40500000000000003</v>
      </c>
      <c r="R62" s="5">
        <v>4.9420000000000002</v>
      </c>
      <c r="S62" s="5">
        <v>0</v>
      </c>
      <c r="T62" s="5">
        <v>0</v>
      </c>
      <c r="U62" s="5">
        <v>0</v>
      </c>
      <c r="V62" s="5">
        <v>0</v>
      </c>
      <c r="W62" s="5">
        <v>0.13600000000000001</v>
      </c>
      <c r="X62" s="5">
        <v>3.9E-2</v>
      </c>
      <c r="Y62" s="5">
        <v>0</v>
      </c>
      <c r="Z62" s="5">
        <v>89.903000000000006</v>
      </c>
    </row>
    <row r="63" spans="1:26" x14ac:dyDescent="0.25">
      <c r="A63" s="87" t="s">
        <v>428</v>
      </c>
      <c r="B63" s="3" t="s">
        <v>26</v>
      </c>
      <c r="C63" s="3" t="s">
        <v>30</v>
      </c>
      <c r="D63" s="3" t="s">
        <v>405</v>
      </c>
      <c r="E63" s="3" t="s">
        <v>133</v>
      </c>
      <c r="F63" t="s">
        <v>272</v>
      </c>
      <c r="G63" s="3" t="s">
        <v>406</v>
      </c>
      <c r="I63" s="3">
        <v>3</v>
      </c>
      <c r="J63" s="3">
        <v>1190</v>
      </c>
      <c r="K63" s="3">
        <v>1100</v>
      </c>
      <c r="L63" s="3">
        <v>0</v>
      </c>
      <c r="M63" s="5">
        <v>0.20899999999999999</v>
      </c>
      <c r="N63" s="5">
        <v>4.9569999999999999</v>
      </c>
      <c r="O63" s="5">
        <v>4.0419999999999998</v>
      </c>
      <c r="P63" s="5">
        <v>75.198999999999998</v>
      </c>
      <c r="Q63" s="5">
        <v>0.36099999999999999</v>
      </c>
      <c r="R63" s="5">
        <v>4.7149999999999999</v>
      </c>
      <c r="S63" s="5">
        <v>0</v>
      </c>
      <c r="T63" s="5">
        <v>0</v>
      </c>
      <c r="U63" s="5">
        <v>0</v>
      </c>
      <c r="V63" s="5">
        <v>0</v>
      </c>
      <c r="W63" s="5">
        <v>0.189</v>
      </c>
      <c r="X63" s="5">
        <v>8.2000000000000003E-2</v>
      </c>
      <c r="Y63" s="5">
        <v>0</v>
      </c>
      <c r="Z63" s="5">
        <v>89.753999999999991</v>
      </c>
    </row>
    <row r="64" spans="1:26" x14ac:dyDescent="0.25">
      <c r="A64" s="87" t="s">
        <v>428</v>
      </c>
      <c r="B64" s="3" t="s">
        <v>26</v>
      </c>
      <c r="C64" s="3" t="s">
        <v>30</v>
      </c>
      <c r="D64" s="3" t="s">
        <v>405</v>
      </c>
      <c r="E64" s="3" t="s">
        <v>133</v>
      </c>
      <c r="F64" t="s">
        <v>272</v>
      </c>
      <c r="G64" s="3" t="s">
        <v>406</v>
      </c>
      <c r="I64" s="3">
        <v>3</v>
      </c>
      <c r="J64" s="3">
        <v>1190</v>
      </c>
      <c r="K64" s="3">
        <v>1100</v>
      </c>
      <c r="L64" s="3">
        <v>0</v>
      </c>
      <c r="M64" s="5">
        <v>0.18</v>
      </c>
      <c r="N64" s="5">
        <v>4.7969999999999997</v>
      </c>
      <c r="O64" s="5">
        <v>3.931</v>
      </c>
      <c r="P64" s="5">
        <v>75.513999999999996</v>
      </c>
      <c r="Q64" s="5">
        <v>0.34300000000000003</v>
      </c>
      <c r="R64" s="5">
        <v>4.6710000000000003</v>
      </c>
      <c r="S64" s="5">
        <v>0</v>
      </c>
      <c r="T64" s="5">
        <v>0</v>
      </c>
      <c r="U64" s="5">
        <v>0</v>
      </c>
      <c r="V64" s="5">
        <v>0</v>
      </c>
      <c r="W64" s="5">
        <v>0.25800000000000001</v>
      </c>
      <c r="X64" s="5">
        <v>5.0999999999999997E-2</v>
      </c>
      <c r="Y64" s="5">
        <v>0</v>
      </c>
      <c r="Z64" s="5">
        <v>89.745000000000005</v>
      </c>
    </row>
    <row r="65" spans="1:26" x14ac:dyDescent="0.25">
      <c r="A65" s="87" t="s">
        <v>428</v>
      </c>
      <c r="B65" s="3" t="s">
        <v>26</v>
      </c>
      <c r="C65" s="3" t="s">
        <v>30</v>
      </c>
      <c r="D65" s="3" t="s">
        <v>405</v>
      </c>
      <c r="E65" s="3" t="s">
        <v>133</v>
      </c>
      <c r="F65" t="s">
        <v>272</v>
      </c>
      <c r="G65" s="3" t="s">
        <v>406</v>
      </c>
      <c r="I65" s="3">
        <v>3</v>
      </c>
      <c r="J65" s="3">
        <v>1190</v>
      </c>
      <c r="K65" s="3">
        <v>1100</v>
      </c>
      <c r="L65" s="3">
        <v>0</v>
      </c>
      <c r="M65" s="5">
        <v>0.16800000000000001</v>
      </c>
      <c r="N65" s="5">
        <v>4.9249999999999998</v>
      </c>
      <c r="O65" s="5">
        <v>3.8639999999999999</v>
      </c>
      <c r="P65" s="5">
        <v>75.825999999999993</v>
      </c>
      <c r="Q65" s="5">
        <v>0.35299999999999998</v>
      </c>
      <c r="R65" s="5">
        <v>4.6120000000000001</v>
      </c>
      <c r="S65" s="5">
        <v>0</v>
      </c>
      <c r="T65" s="5">
        <v>0</v>
      </c>
      <c r="U65" s="5">
        <v>0</v>
      </c>
      <c r="V65" s="5">
        <v>0</v>
      </c>
      <c r="W65" s="5">
        <v>8.2000000000000003E-2</v>
      </c>
      <c r="X65" s="5">
        <v>8.4000000000000005E-2</v>
      </c>
      <c r="Y65" s="5">
        <v>0</v>
      </c>
      <c r="Z65" s="5">
        <v>89.913999999999973</v>
      </c>
    </row>
    <row r="66" spans="1:26" x14ac:dyDescent="0.25">
      <c r="A66" s="87" t="s">
        <v>428</v>
      </c>
      <c r="B66" s="3" t="s">
        <v>26</v>
      </c>
      <c r="C66" s="3" t="s">
        <v>30</v>
      </c>
      <c r="D66" s="3" t="s">
        <v>405</v>
      </c>
      <c r="E66" s="3" t="s">
        <v>133</v>
      </c>
      <c r="F66" t="s">
        <v>419</v>
      </c>
      <c r="G66" s="3" t="s">
        <v>406</v>
      </c>
      <c r="I66" s="3">
        <v>3</v>
      </c>
      <c r="J66" s="3">
        <v>1190</v>
      </c>
      <c r="K66" s="3">
        <v>1100</v>
      </c>
      <c r="L66" s="3">
        <v>0</v>
      </c>
      <c r="M66" s="5">
        <v>0.182</v>
      </c>
      <c r="N66" s="5">
        <v>4.8890000000000002</v>
      </c>
      <c r="O66" s="5">
        <v>3.948</v>
      </c>
      <c r="P66" s="5">
        <v>75.409000000000006</v>
      </c>
      <c r="Q66" s="5">
        <v>0.33400000000000002</v>
      </c>
      <c r="R66" s="5">
        <v>4.7009999999999996</v>
      </c>
      <c r="S66" s="5">
        <v>0</v>
      </c>
      <c r="T66" s="5">
        <v>0</v>
      </c>
      <c r="U66" s="5">
        <v>0</v>
      </c>
      <c r="V66" s="5">
        <v>0</v>
      </c>
      <c r="W66" s="5">
        <v>9.5000000000000001E-2</v>
      </c>
      <c r="X66" s="5">
        <v>4.4999999999999998E-2</v>
      </c>
      <c r="Y66" s="5">
        <v>0</v>
      </c>
      <c r="Z66" s="5">
        <v>89.603000000000009</v>
      </c>
    </row>
    <row r="67" spans="1:26" x14ac:dyDescent="0.25">
      <c r="A67" s="87" t="s">
        <v>428</v>
      </c>
      <c r="B67" s="3" t="s">
        <v>26</v>
      </c>
      <c r="C67" s="3" t="s">
        <v>30</v>
      </c>
      <c r="D67" s="3" t="s">
        <v>405</v>
      </c>
      <c r="E67" s="3" t="s">
        <v>133</v>
      </c>
      <c r="F67" t="s">
        <v>419</v>
      </c>
      <c r="G67" s="3" t="s">
        <v>406</v>
      </c>
      <c r="I67" s="3">
        <v>3</v>
      </c>
      <c r="J67" s="3">
        <v>1190</v>
      </c>
      <c r="K67" s="3">
        <v>1100</v>
      </c>
      <c r="L67" s="3">
        <v>0</v>
      </c>
      <c r="M67" s="5">
        <v>0.20799999999999999</v>
      </c>
      <c r="N67" s="5">
        <v>4.9139999999999997</v>
      </c>
      <c r="O67" s="5">
        <v>4.032</v>
      </c>
      <c r="P67" s="5">
        <v>74.844999999999999</v>
      </c>
      <c r="Q67" s="5">
        <v>0.41499999999999998</v>
      </c>
      <c r="R67" s="5">
        <v>4.9829999999999997</v>
      </c>
      <c r="S67" s="5">
        <v>0</v>
      </c>
      <c r="T67" s="5">
        <v>0</v>
      </c>
      <c r="U67" s="5">
        <v>0</v>
      </c>
      <c r="V67" s="5">
        <v>0</v>
      </c>
      <c r="W67" s="5">
        <v>0.217</v>
      </c>
      <c r="X67" s="5">
        <v>3.5000000000000003E-2</v>
      </c>
      <c r="Y67" s="5">
        <v>0</v>
      </c>
      <c r="Z67" s="5">
        <v>89.649000000000001</v>
      </c>
    </row>
    <row r="68" spans="1:26" x14ac:dyDescent="0.25">
      <c r="B68" s="3"/>
      <c r="C68" s="3"/>
      <c r="D68" s="3"/>
      <c r="E68" s="3"/>
      <c r="G68" s="3"/>
      <c r="I68" s="16" t="s">
        <v>420</v>
      </c>
      <c r="J68" s="3"/>
      <c r="K68" s="3"/>
      <c r="L68" s="3"/>
      <c r="M68" s="6">
        <v>0.17616666666666667</v>
      </c>
      <c r="N68" s="6">
        <v>6.8449999999999998</v>
      </c>
      <c r="O68" s="6">
        <v>3.9944999999999999</v>
      </c>
      <c r="P68" s="6">
        <v>71.983166666666662</v>
      </c>
      <c r="Q68" s="6">
        <v>0.36933333333333335</v>
      </c>
      <c r="R68" s="6">
        <v>4.7030000000000003</v>
      </c>
      <c r="S68" s="6">
        <v>0</v>
      </c>
      <c r="T68" s="6">
        <v>0</v>
      </c>
      <c r="U68" s="6">
        <v>0</v>
      </c>
      <c r="V68" s="6">
        <v>0</v>
      </c>
      <c r="W68" s="6">
        <v>1.5454999999999999</v>
      </c>
      <c r="X68" s="6">
        <v>4.7333333333333338E-2</v>
      </c>
      <c r="Y68" s="6">
        <v>0</v>
      </c>
      <c r="Z68" s="5"/>
    </row>
    <row r="69" spans="1:26" x14ac:dyDescent="0.25">
      <c r="B69" s="3"/>
      <c r="C69" s="3"/>
      <c r="D69" s="3"/>
      <c r="E69" s="3"/>
      <c r="G69" s="3"/>
      <c r="I69" s="16" t="s">
        <v>421</v>
      </c>
      <c r="J69" s="3"/>
      <c r="K69" s="3"/>
      <c r="L69" s="3"/>
      <c r="M69" s="7">
        <v>2.8237681680100282E-2</v>
      </c>
      <c r="N69" s="7">
        <v>0.47941464308049681</v>
      </c>
      <c r="O69" s="7">
        <v>0.12175508202945765</v>
      </c>
      <c r="P69" s="7">
        <v>1.5170011755653565</v>
      </c>
      <c r="Q69" s="7">
        <v>1.2143585412334653E-2</v>
      </c>
      <c r="R69" s="7">
        <v>0.24351427062905356</v>
      </c>
      <c r="S69" s="7">
        <v>0</v>
      </c>
      <c r="T69" s="7">
        <v>0</v>
      </c>
      <c r="U69" s="7">
        <v>0</v>
      </c>
      <c r="V69" s="7">
        <v>0</v>
      </c>
      <c r="W69" s="7">
        <v>0.82581275117304886</v>
      </c>
      <c r="X69" s="7">
        <v>3.280040650154608E-2</v>
      </c>
      <c r="Y69" s="7">
        <v>0</v>
      </c>
      <c r="Z69" s="5"/>
    </row>
    <row r="70" spans="1:26" x14ac:dyDescent="0.25">
      <c r="B70" s="3"/>
      <c r="C70" s="3"/>
      <c r="D70" s="3"/>
      <c r="E70" s="3"/>
      <c r="G70" s="3"/>
      <c r="I70" s="16" t="s">
        <v>422</v>
      </c>
      <c r="J70" s="3"/>
      <c r="K70" s="3"/>
      <c r="L70" s="3"/>
      <c r="M70" s="6">
        <v>0.16300000000000001</v>
      </c>
      <c r="N70" s="6">
        <v>7.1312499999999996</v>
      </c>
      <c r="O70" s="6">
        <v>4.0699999999999994</v>
      </c>
      <c r="P70" s="6">
        <v>71.063249999999996</v>
      </c>
      <c r="Q70" s="6">
        <v>0.37175000000000002</v>
      </c>
      <c r="R70" s="6">
        <v>4.8464999999999998</v>
      </c>
      <c r="S70" s="6">
        <v>0</v>
      </c>
      <c r="T70" s="6">
        <v>0</v>
      </c>
      <c r="U70" s="6">
        <v>0</v>
      </c>
      <c r="V70" s="6">
        <v>0</v>
      </c>
      <c r="W70" s="6">
        <v>2.0612499999999998</v>
      </c>
      <c r="X70" s="6">
        <v>5.8000000000000003E-2</v>
      </c>
      <c r="Y70" s="6">
        <v>0</v>
      </c>
      <c r="Z70" s="5"/>
    </row>
    <row r="71" spans="1:26" x14ac:dyDescent="0.25">
      <c r="B71" s="3"/>
      <c r="C71" s="3"/>
      <c r="D71" s="3"/>
      <c r="E71" s="3"/>
      <c r="G71" s="3"/>
      <c r="I71" s="16" t="s">
        <v>423</v>
      </c>
      <c r="J71" s="3"/>
      <c r="K71" s="3"/>
      <c r="L71" s="3"/>
      <c r="M71" s="7">
        <v>2.3706539182259349E-2</v>
      </c>
      <c r="N71" s="7">
        <v>0.23425253467145246</v>
      </c>
      <c r="O71" s="7">
        <v>4.1255302689472473E-2</v>
      </c>
      <c r="P71" s="7">
        <v>0.66235054918071989</v>
      </c>
      <c r="Q71" s="7">
        <v>4.2720018726587691E-3</v>
      </c>
      <c r="R71" s="7">
        <v>0.11275194011634562</v>
      </c>
      <c r="S71" s="7">
        <v>0</v>
      </c>
      <c r="T71" s="7">
        <v>0</v>
      </c>
      <c r="U71" s="7">
        <v>0</v>
      </c>
      <c r="V71" s="7">
        <v>0</v>
      </c>
      <c r="W71" s="7">
        <v>0.26947773562949767</v>
      </c>
      <c r="X71" s="7">
        <v>3.5655761572757544E-2</v>
      </c>
      <c r="Y71" s="7">
        <v>0</v>
      </c>
      <c r="Z71" s="5"/>
    </row>
    <row r="72" spans="1:26" x14ac:dyDescent="0.25">
      <c r="B72" s="3"/>
      <c r="C72" s="3"/>
      <c r="D72" s="3"/>
      <c r="E72" s="3"/>
      <c r="G72" s="3"/>
      <c r="I72" s="16" t="s">
        <v>424</v>
      </c>
      <c r="J72" s="3"/>
      <c r="K72" s="3"/>
      <c r="L72" s="3"/>
      <c r="M72" s="6">
        <v>0.20250000000000001</v>
      </c>
      <c r="N72" s="6">
        <v>6.2725</v>
      </c>
      <c r="O72" s="6">
        <v>3.8435000000000001</v>
      </c>
      <c r="P72" s="6">
        <v>73.823000000000008</v>
      </c>
      <c r="Q72" s="6">
        <v>0.36449999999999999</v>
      </c>
      <c r="R72" s="6">
        <v>4.4160000000000004</v>
      </c>
      <c r="S72" s="6">
        <v>0</v>
      </c>
      <c r="T72" s="6">
        <v>0</v>
      </c>
      <c r="U72" s="6">
        <v>0</v>
      </c>
      <c r="V72" s="6">
        <v>0</v>
      </c>
      <c r="W72" s="6">
        <v>0.51400000000000001</v>
      </c>
      <c r="X72" s="6">
        <v>2.5999999999999999E-2</v>
      </c>
      <c r="Y72" s="6">
        <v>0</v>
      </c>
      <c r="Z72" s="5"/>
    </row>
    <row r="73" spans="1:26" x14ac:dyDescent="0.25">
      <c r="B73" s="20"/>
      <c r="C73" s="20"/>
      <c r="D73" s="20"/>
      <c r="E73" s="20"/>
      <c r="F73" s="4"/>
      <c r="G73" s="20"/>
      <c r="H73" s="4"/>
      <c r="I73" s="19" t="s">
        <v>425</v>
      </c>
      <c r="J73" s="20"/>
      <c r="K73" s="20"/>
      <c r="L73" s="20"/>
      <c r="M73" s="34">
        <v>1.4849242404917492E-2</v>
      </c>
      <c r="N73" s="34">
        <v>3.6062445840513997E-2</v>
      </c>
      <c r="O73" s="34">
        <v>2.4748737341529263E-2</v>
      </c>
      <c r="P73" s="34">
        <v>0.18809040379562542</v>
      </c>
      <c r="Q73" s="34">
        <v>2.4748737341529183E-2</v>
      </c>
      <c r="R73" s="34">
        <v>0.10606601717798175</v>
      </c>
      <c r="S73" s="34">
        <v>0</v>
      </c>
      <c r="T73" s="34">
        <v>0</v>
      </c>
      <c r="U73" s="34">
        <v>0</v>
      </c>
      <c r="V73" s="34">
        <v>0</v>
      </c>
      <c r="W73" s="34">
        <v>1.4142135623730963E-3</v>
      </c>
      <c r="X73" s="34">
        <v>1.4142135623730945E-2</v>
      </c>
      <c r="Y73" s="34">
        <v>0</v>
      </c>
      <c r="Z73" s="10"/>
    </row>
    <row r="74" spans="1:26" x14ac:dyDescent="0.25">
      <c r="B74" s="3" t="s">
        <v>23</v>
      </c>
      <c r="C74" s="3" t="s">
        <v>22</v>
      </c>
      <c r="D74" s="3" t="s">
        <v>405</v>
      </c>
      <c r="E74" s="3" t="s">
        <v>139</v>
      </c>
      <c r="F74" s="3" t="s">
        <v>429</v>
      </c>
      <c r="G74" s="3" t="s">
        <v>406</v>
      </c>
      <c r="I74" s="3">
        <v>9</v>
      </c>
      <c r="J74" s="3">
        <v>1190</v>
      </c>
      <c r="K74" s="3">
        <v>1100</v>
      </c>
      <c r="L74" s="3">
        <v>0</v>
      </c>
      <c r="M74" s="11">
        <v>14.123606265386899</v>
      </c>
      <c r="N74" s="5">
        <v>4.4650941743770618</v>
      </c>
      <c r="O74" s="5">
        <v>7.6094702378448869</v>
      </c>
      <c r="P74" s="5">
        <v>68.48044563969232</v>
      </c>
      <c r="Q74" s="5">
        <v>0</v>
      </c>
      <c r="R74" s="5">
        <v>5.3213836826988405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100</v>
      </c>
    </row>
    <row r="75" spans="1:26" x14ac:dyDescent="0.25">
      <c r="B75" s="3" t="s">
        <v>23</v>
      </c>
      <c r="C75" s="3" t="s">
        <v>22</v>
      </c>
      <c r="D75" s="3" t="s">
        <v>405</v>
      </c>
      <c r="E75" s="3" t="s">
        <v>139</v>
      </c>
      <c r="F75" s="3" t="s">
        <v>429</v>
      </c>
      <c r="G75" s="3" t="s">
        <v>406</v>
      </c>
      <c r="I75" s="3">
        <v>9</v>
      </c>
      <c r="J75" s="3">
        <v>1190</v>
      </c>
      <c r="K75" s="3">
        <v>1100</v>
      </c>
      <c r="L75" s="3">
        <v>0</v>
      </c>
      <c r="M75" s="11">
        <v>11.737989422606713</v>
      </c>
      <c r="N75" s="5">
        <v>4.4560736298438473</v>
      </c>
      <c r="O75" s="5">
        <v>6.168637939401358</v>
      </c>
      <c r="P75" s="5">
        <v>72.481998439093758</v>
      </c>
      <c r="Q75" s="5">
        <v>0</v>
      </c>
      <c r="R75" s="5">
        <v>5.1553005690543259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100</v>
      </c>
    </row>
    <row r="76" spans="1:26" x14ac:dyDescent="0.25">
      <c r="A76" s="87" t="s">
        <v>428</v>
      </c>
      <c r="B76" s="3" t="s">
        <v>26</v>
      </c>
      <c r="C76" s="3" t="s">
        <v>30</v>
      </c>
      <c r="D76" s="3" t="s">
        <v>405</v>
      </c>
      <c r="E76" s="3" t="s">
        <v>139</v>
      </c>
      <c r="F76" t="s">
        <v>272</v>
      </c>
      <c r="G76" s="3" t="s">
        <v>406</v>
      </c>
      <c r="I76" s="3">
        <v>9</v>
      </c>
      <c r="J76" s="3">
        <v>1190</v>
      </c>
      <c r="K76" s="3">
        <v>1100</v>
      </c>
      <c r="L76" s="3">
        <v>0</v>
      </c>
      <c r="M76" s="5">
        <v>3.1869999999999998</v>
      </c>
      <c r="N76" s="5">
        <v>4.5410000000000004</v>
      </c>
      <c r="O76" s="5">
        <v>4.4320000000000004</v>
      </c>
      <c r="P76" s="5">
        <v>73.215999999999994</v>
      </c>
      <c r="Q76" s="5">
        <v>0.34399999999999997</v>
      </c>
      <c r="R76" s="5">
        <v>4.8949999999999996</v>
      </c>
      <c r="S76" s="5">
        <v>0</v>
      </c>
      <c r="T76" s="5">
        <v>0</v>
      </c>
      <c r="U76" s="5">
        <v>0</v>
      </c>
      <c r="V76" s="5">
        <v>0</v>
      </c>
      <c r="W76" s="5">
        <v>7.0000000000000007E-2</v>
      </c>
      <c r="X76" s="5">
        <v>2.9000000000000001E-2</v>
      </c>
      <c r="Y76" s="5">
        <v>0</v>
      </c>
      <c r="Z76" s="5">
        <v>90.71399999999997</v>
      </c>
    </row>
    <row r="77" spans="1:26" x14ac:dyDescent="0.25">
      <c r="A77" s="87" t="s">
        <v>428</v>
      </c>
      <c r="B77" s="3" t="s">
        <v>26</v>
      </c>
      <c r="C77" s="3" t="s">
        <v>30</v>
      </c>
      <c r="D77" s="3" t="s">
        <v>405</v>
      </c>
      <c r="E77" s="3" t="s">
        <v>139</v>
      </c>
      <c r="F77" t="s">
        <v>272</v>
      </c>
      <c r="G77" s="3" t="s">
        <v>406</v>
      </c>
      <c r="I77" s="3">
        <v>9</v>
      </c>
      <c r="J77" s="3">
        <v>1190</v>
      </c>
      <c r="K77" s="3">
        <v>1100</v>
      </c>
      <c r="L77" s="3">
        <v>0</v>
      </c>
      <c r="M77" s="5">
        <v>5.9610000000000003</v>
      </c>
      <c r="N77" s="5">
        <v>4.2450000000000001</v>
      </c>
      <c r="O77" s="5">
        <v>4.952</v>
      </c>
      <c r="P77" s="5">
        <v>70.768000000000001</v>
      </c>
      <c r="Q77" s="5">
        <v>0.38200000000000001</v>
      </c>
      <c r="R77" s="5">
        <v>5.0140000000000002</v>
      </c>
      <c r="S77" s="5">
        <v>0</v>
      </c>
      <c r="T77" s="5">
        <v>0</v>
      </c>
      <c r="U77" s="5">
        <v>0</v>
      </c>
      <c r="V77" s="5">
        <v>0</v>
      </c>
      <c r="W77" s="5">
        <v>3.3000000000000002E-2</v>
      </c>
      <c r="X77" s="5">
        <v>4.0000000000000001E-3</v>
      </c>
      <c r="Y77" s="5">
        <v>0</v>
      </c>
      <c r="Z77" s="5">
        <v>91.359000000000009</v>
      </c>
    </row>
    <row r="78" spans="1:26" x14ac:dyDescent="0.25">
      <c r="A78" s="87" t="s">
        <v>428</v>
      </c>
      <c r="B78" s="3" t="s">
        <v>26</v>
      </c>
      <c r="C78" s="3" t="s">
        <v>30</v>
      </c>
      <c r="D78" s="3" t="s">
        <v>405</v>
      </c>
      <c r="E78" s="3" t="s">
        <v>139</v>
      </c>
      <c r="F78" t="s">
        <v>272</v>
      </c>
      <c r="G78" s="3" t="s">
        <v>406</v>
      </c>
      <c r="I78" s="3">
        <v>9</v>
      </c>
      <c r="J78" s="3">
        <v>1190</v>
      </c>
      <c r="K78" s="3">
        <v>1100</v>
      </c>
      <c r="L78" s="3">
        <v>0</v>
      </c>
      <c r="M78" s="5">
        <v>3.423</v>
      </c>
      <c r="N78" s="5">
        <v>4.3390000000000004</v>
      </c>
      <c r="O78" s="5">
        <v>4.3760000000000003</v>
      </c>
      <c r="P78" s="5">
        <v>73.704999999999998</v>
      </c>
      <c r="Q78" s="5">
        <v>0.377</v>
      </c>
      <c r="R78" s="5">
        <v>4.9409999999999998</v>
      </c>
      <c r="S78" s="5">
        <v>0</v>
      </c>
      <c r="T78" s="5">
        <v>0</v>
      </c>
      <c r="U78" s="5">
        <v>0</v>
      </c>
      <c r="V78" s="5">
        <v>0</v>
      </c>
      <c r="W78" s="5">
        <v>6.8000000000000005E-2</v>
      </c>
      <c r="X78" s="5">
        <v>1.2999999999999999E-2</v>
      </c>
      <c r="Y78" s="5">
        <v>0</v>
      </c>
      <c r="Z78" s="5">
        <v>91.242000000000004</v>
      </c>
    </row>
    <row r="79" spans="1:26" x14ac:dyDescent="0.25">
      <c r="A79" s="87" t="s">
        <v>428</v>
      </c>
      <c r="B79" s="3" t="s">
        <v>26</v>
      </c>
      <c r="C79" s="3" t="s">
        <v>30</v>
      </c>
      <c r="D79" s="3" t="s">
        <v>405</v>
      </c>
      <c r="E79" s="3" t="s">
        <v>139</v>
      </c>
      <c r="F79" t="s">
        <v>272</v>
      </c>
      <c r="G79" s="3" t="s">
        <v>406</v>
      </c>
      <c r="I79" s="3">
        <v>9</v>
      </c>
      <c r="J79" s="3">
        <v>1190</v>
      </c>
      <c r="K79" s="3">
        <v>1100</v>
      </c>
      <c r="L79" s="3">
        <v>0</v>
      </c>
      <c r="M79" s="5">
        <v>6.2830000000000004</v>
      </c>
      <c r="N79" s="5">
        <v>4.343</v>
      </c>
      <c r="O79" s="5">
        <v>4.9029999999999996</v>
      </c>
      <c r="P79" s="5">
        <v>71.977999999999994</v>
      </c>
      <c r="Q79" s="5">
        <v>0.36</v>
      </c>
      <c r="R79" s="5">
        <v>4.8170000000000002</v>
      </c>
      <c r="S79" s="5">
        <v>0</v>
      </c>
      <c r="T79" s="5">
        <v>0</v>
      </c>
      <c r="U79" s="5">
        <v>0</v>
      </c>
      <c r="V79" s="5">
        <v>0</v>
      </c>
      <c r="W79" s="5">
        <v>0.02</v>
      </c>
      <c r="X79" s="5">
        <v>0</v>
      </c>
      <c r="Y79" s="5">
        <v>0</v>
      </c>
      <c r="Z79" s="5">
        <v>92.703999999999994</v>
      </c>
    </row>
    <row r="80" spans="1:26" x14ac:dyDescent="0.25">
      <c r="A80" s="87" t="s">
        <v>428</v>
      </c>
      <c r="B80" s="3" t="s">
        <v>26</v>
      </c>
      <c r="C80" s="3" t="s">
        <v>30</v>
      </c>
      <c r="D80" s="3" t="s">
        <v>405</v>
      </c>
      <c r="E80" s="3" t="s">
        <v>139</v>
      </c>
      <c r="F80" t="s">
        <v>272</v>
      </c>
      <c r="G80" s="3" t="s">
        <v>406</v>
      </c>
      <c r="I80" s="3">
        <v>9</v>
      </c>
      <c r="J80" s="3">
        <v>1190</v>
      </c>
      <c r="K80" s="3">
        <v>1100</v>
      </c>
      <c r="L80" s="3">
        <v>0</v>
      </c>
      <c r="M80" s="5">
        <v>0.26500000000000001</v>
      </c>
      <c r="N80" s="5">
        <v>4.875</v>
      </c>
      <c r="O80" s="5">
        <v>3.9569999999999999</v>
      </c>
      <c r="P80" s="5">
        <v>74.414000000000001</v>
      </c>
      <c r="Q80" s="5">
        <v>0.41599999999999998</v>
      </c>
      <c r="R80" s="5">
        <v>5.5419999999999998</v>
      </c>
      <c r="S80" s="5">
        <v>0</v>
      </c>
      <c r="T80" s="5">
        <v>0</v>
      </c>
      <c r="U80" s="5">
        <v>0</v>
      </c>
      <c r="V80" s="5">
        <v>0</v>
      </c>
      <c r="W80" s="5">
        <v>1.7999999999999999E-2</v>
      </c>
      <c r="X80" s="5">
        <v>8.4000000000000005E-2</v>
      </c>
      <c r="Y80" s="5">
        <v>0</v>
      </c>
      <c r="Z80" s="5">
        <v>89.570999999999998</v>
      </c>
    </row>
    <row r="81" spans="1:26" x14ac:dyDescent="0.25">
      <c r="A81" s="87" t="s">
        <v>428</v>
      </c>
      <c r="B81" s="3" t="s">
        <v>26</v>
      </c>
      <c r="C81" s="3" t="s">
        <v>30</v>
      </c>
      <c r="D81" s="3" t="s">
        <v>405</v>
      </c>
      <c r="E81" s="3" t="s">
        <v>139</v>
      </c>
      <c r="F81" t="s">
        <v>272</v>
      </c>
      <c r="G81" s="3" t="s">
        <v>406</v>
      </c>
      <c r="I81" s="3">
        <v>9</v>
      </c>
      <c r="J81" s="3">
        <v>1190</v>
      </c>
      <c r="K81" s="3">
        <v>1100</v>
      </c>
      <c r="L81" s="3">
        <v>0</v>
      </c>
      <c r="M81" s="5">
        <v>0.49199999999999999</v>
      </c>
      <c r="N81" s="5">
        <v>4.7460000000000004</v>
      </c>
      <c r="O81" s="5">
        <v>4.0670000000000002</v>
      </c>
      <c r="P81" s="5">
        <v>74.016000000000005</v>
      </c>
      <c r="Q81" s="5">
        <v>0.40600000000000003</v>
      </c>
      <c r="R81" s="5">
        <v>5.37</v>
      </c>
      <c r="S81" s="5">
        <v>0</v>
      </c>
      <c r="T81" s="5">
        <v>0</v>
      </c>
      <c r="U81" s="5">
        <v>0</v>
      </c>
      <c r="V81" s="5">
        <v>0</v>
      </c>
      <c r="W81" s="5">
        <v>5.0000000000000001E-3</v>
      </c>
      <c r="X81" s="5">
        <v>2.8000000000000001E-2</v>
      </c>
      <c r="Y81" s="5">
        <v>0</v>
      </c>
      <c r="Z81" s="5">
        <v>89.13000000000001</v>
      </c>
    </row>
    <row r="82" spans="1:26" x14ac:dyDescent="0.25">
      <c r="A82" s="87" t="s">
        <v>428</v>
      </c>
      <c r="B82" s="3" t="s">
        <v>26</v>
      </c>
      <c r="C82" s="3" t="s">
        <v>30</v>
      </c>
      <c r="D82" s="3" t="s">
        <v>405</v>
      </c>
      <c r="E82" s="3" t="s">
        <v>139</v>
      </c>
      <c r="F82" t="s">
        <v>272</v>
      </c>
      <c r="G82" s="3" t="s">
        <v>406</v>
      </c>
      <c r="I82" s="3">
        <v>9</v>
      </c>
      <c r="J82" s="3">
        <v>1190</v>
      </c>
      <c r="K82" s="3">
        <v>1100</v>
      </c>
      <c r="L82" s="3">
        <v>0</v>
      </c>
      <c r="M82" s="5">
        <v>3.7450000000000001</v>
      </c>
      <c r="N82" s="5">
        <v>4.4779999999999998</v>
      </c>
      <c r="O82" s="5">
        <v>3.9689999999999999</v>
      </c>
      <c r="P82" s="5">
        <v>72.259</v>
      </c>
      <c r="Q82" s="5">
        <v>0.36799999999999999</v>
      </c>
      <c r="R82" s="5">
        <v>5.0030000000000001</v>
      </c>
      <c r="S82" s="5">
        <v>0</v>
      </c>
      <c r="T82" s="5">
        <v>0</v>
      </c>
      <c r="U82" s="5">
        <v>0</v>
      </c>
      <c r="V82" s="5">
        <v>0</v>
      </c>
      <c r="W82" s="5">
        <v>3.6999999999999998E-2</v>
      </c>
      <c r="X82" s="5">
        <v>3.6999999999999998E-2</v>
      </c>
      <c r="Y82" s="5">
        <v>0</v>
      </c>
      <c r="Z82" s="5">
        <v>89.896000000000001</v>
      </c>
    </row>
    <row r="83" spans="1:26" x14ac:dyDescent="0.25">
      <c r="A83" s="87"/>
      <c r="I83" s="16" t="s">
        <v>436</v>
      </c>
      <c r="L83" s="3"/>
      <c r="M83" s="6">
        <v>3.3365714285714287</v>
      </c>
      <c r="N83" s="6">
        <v>4.5095714285714292</v>
      </c>
      <c r="O83" s="6">
        <v>4.3794285714285719</v>
      </c>
      <c r="P83" s="6">
        <v>72.908000000000001</v>
      </c>
      <c r="Q83" s="6">
        <v>0.379</v>
      </c>
      <c r="R83" s="6">
        <v>5.0831428571428559</v>
      </c>
      <c r="S83" s="6">
        <v>0</v>
      </c>
      <c r="T83" s="6">
        <v>0</v>
      </c>
      <c r="U83" s="6">
        <v>0</v>
      </c>
      <c r="V83" s="6">
        <v>0</v>
      </c>
      <c r="W83" s="6">
        <v>3.5857142857142858E-2</v>
      </c>
      <c r="X83" s="6">
        <v>2.7857142857142858E-2</v>
      </c>
      <c r="Y83" s="6">
        <v>0</v>
      </c>
    </row>
    <row r="84" spans="1:26" x14ac:dyDescent="0.25">
      <c r="B84" s="4"/>
      <c r="C84" s="4"/>
      <c r="D84" s="4"/>
      <c r="E84" s="4"/>
      <c r="F84" s="4"/>
      <c r="G84" s="4"/>
      <c r="H84" s="4"/>
      <c r="I84" s="19" t="s">
        <v>437</v>
      </c>
      <c r="J84" s="4"/>
      <c r="K84" s="4"/>
      <c r="L84" s="4"/>
      <c r="M84" s="34">
        <v>2.3555558337076801</v>
      </c>
      <c r="N84" s="34">
        <v>0.23031128004135126</v>
      </c>
      <c r="O84" s="34">
        <v>0.41818052606613848</v>
      </c>
      <c r="P84" s="34">
        <v>1.296885628470505</v>
      </c>
      <c r="Q84" s="34">
        <v>2.5225648323350058E-2</v>
      </c>
      <c r="R84" s="34">
        <v>0.2678540825222</v>
      </c>
      <c r="S84" s="34">
        <v>0</v>
      </c>
      <c r="T84" s="34">
        <v>0</v>
      </c>
      <c r="U84" s="34">
        <v>0</v>
      </c>
      <c r="V84" s="34">
        <v>0</v>
      </c>
      <c r="W84" s="34">
        <v>2.4936108834570078E-2</v>
      </c>
      <c r="X84" s="34">
        <v>2.8292687933036523E-2</v>
      </c>
      <c r="Y84" s="34">
        <v>0</v>
      </c>
      <c r="Z84" s="4"/>
    </row>
    <row r="85" spans="1:26" x14ac:dyDescent="0.25">
      <c r="B85" s="3" t="s">
        <v>23</v>
      </c>
      <c r="C85" s="3" t="s">
        <v>22</v>
      </c>
      <c r="D85" s="72" t="s">
        <v>405</v>
      </c>
      <c r="E85" s="3" t="s">
        <v>141</v>
      </c>
      <c r="F85" s="3" t="s">
        <v>429</v>
      </c>
      <c r="G85" s="3" t="s">
        <v>406</v>
      </c>
      <c r="I85" s="3">
        <v>9</v>
      </c>
      <c r="J85" s="3">
        <v>1190</v>
      </c>
      <c r="K85" s="3">
        <v>1000</v>
      </c>
      <c r="L85" s="3">
        <v>0</v>
      </c>
      <c r="M85" s="88">
        <v>21.63</v>
      </c>
      <c r="N85" s="88">
        <v>12.41</v>
      </c>
      <c r="O85" s="88">
        <v>5.89</v>
      </c>
      <c r="P85" s="88">
        <v>53.44</v>
      </c>
      <c r="Q85" s="88">
        <v>0.6</v>
      </c>
      <c r="R85" s="88">
        <v>3.39</v>
      </c>
      <c r="S85" s="88">
        <v>0.89</v>
      </c>
      <c r="T85" s="88">
        <v>1</v>
      </c>
      <c r="U85" s="88">
        <v>0.5</v>
      </c>
      <c r="V85" s="88">
        <v>0.13</v>
      </c>
      <c r="W85" s="88">
        <v>0.06</v>
      </c>
      <c r="X85" s="89">
        <v>0</v>
      </c>
      <c r="Y85" s="89">
        <v>0.06</v>
      </c>
      <c r="Z85" s="3">
        <v>100</v>
      </c>
    </row>
    <row r="86" spans="1:26" x14ac:dyDescent="0.25">
      <c r="B86" s="20" t="s">
        <v>23</v>
      </c>
      <c r="C86" s="20" t="s">
        <v>22</v>
      </c>
      <c r="D86" s="20" t="s">
        <v>405</v>
      </c>
      <c r="E86" s="20" t="s">
        <v>141</v>
      </c>
      <c r="F86" s="20" t="s">
        <v>429</v>
      </c>
      <c r="G86" s="20" t="s">
        <v>406</v>
      </c>
      <c r="H86" s="4"/>
      <c r="I86" s="20">
        <v>9</v>
      </c>
      <c r="J86" s="20">
        <v>1190</v>
      </c>
      <c r="K86" s="20">
        <v>1000</v>
      </c>
      <c r="L86" s="20">
        <v>0</v>
      </c>
      <c r="M86" s="41">
        <v>11.55</v>
      </c>
      <c r="N86" s="41">
        <v>15.16</v>
      </c>
      <c r="O86" s="41">
        <v>5.56</v>
      </c>
      <c r="P86" s="41">
        <v>63.14</v>
      </c>
      <c r="Q86" s="41">
        <v>0.64</v>
      </c>
      <c r="R86" s="41">
        <v>2.0299999999999998</v>
      </c>
      <c r="S86" s="41">
        <v>0.47</v>
      </c>
      <c r="T86" s="41">
        <v>0.97</v>
      </c>
      <c r="U86" s="41">
        <v>0.27</v>
      </c>
      <c r="V86" s="41">
        <v>0.09</v>
      </c>
      <c r="W86" s="41">
        <v>0.13</v>
      </c>
      <c r="X86" s="22">
        <v>0</v>
      </c>
      <c r="Y86" s="22">
        <v>0</v>
      </c>
      <c r="Z86" s="20">
        <v>100.00999999999999</v>
      </c>
    </row>
    <row r="87" spans="1:26" x14ac:dyDescent="0.25">
      <c r="B87" s="3" t="s">
        <v>26</v>
      </c>
      <c r="C87" s="3" t="s">
        <v>30</v>
      </c>
      <c r="D87" s="3" t="s">
        <v>405</v>
      </c>
      <c r="E87" s="3" t="s">
        <v>204</v>
      </c>
      <c r="G87" s="3" t="s">
        <v>406</v>
      </c>
      <c r="I87" s="3">
        <v>1</v>
      </c>
      <c r="J87" s="3">
        <v>1190</v>
      </c>
      <c r="K87" s="3">
        <v>1120</v>
      </c>
      <c r="L87" s="3">
        <v>10</v>
      </c>
      <c r="M87" s="5">
        <v>0.106</v>
      </c>
      <c r="N87" s="5">
        <v>5.1970000000000001</v>
      </c>
      <c r="O87" s="5">
        <v>5.7009999999999996</v>
      </c>
      <c r="P87" s="5">
        <v>69.566000000000003</v>
      </c>
      <c r="Q87" s="5">
        <v>0.28000000000000003</v>
      </c>
      <c r="R87" s="5">
        <v>4.4000000000000004</v>
      </c>
      <c r="S87" s="5">
        <v>0</v>
      </c>
      <c r="T87" s="5">
        <v>0</v>
      </c>
      <c r="U87" s="5">
        <v>0</v>
      </c>
      <c r="V87" s="5">
        <v>0</v>
      </c>
      <c r="W87" s="5">
        <v>5.7549999999999999</v>
      </c>
      <c r="X87" s="5">
        <v>3.2000000000000001E-2</v>
      </c>
      <c r="Y87" s="5">
        <v>0</v>
      </c>
      <c r="Z87" s="5">
        <v>91.037000000000006</v>
      </c>
    </row>
    <row r="88" spans="1:26" x14ac:dyDescent="0.25">
      <c r="B88" s="3" t="s">
        <v>26</v>
      </c>
      <c r="C88" s="3" t="s">
        <v>30</v>
      </c>
      <c r="D88" s="3" t="s">
        <v>405</v>
      </c>
      <c r="E88" s="3" t="s">
        <v>204</v>
      </c>
      <c r="G88" s="3" t="s">
        <v>406</v>
      </c>
      <c r="I88" s="3">
        <v>1</v>
      </c>
      <c r="J88" s="3">
        <v>1190</v>
      </c>
      <c r="K88" s="3">
        <v>1120</v>
      </c>
      <c r="L88" s="3">
        <v>10</v>
      </c>
      <c r="M88" s="5">
        <v>0.16</v>
      </c>
      <c r="N88" s="5">
        <v>5.2560000000000002</v>
      </c>
      <c r="O88" s="5">
        <v>6.2480000000000002</v>
      </c>
      <c r="P88" s="5">
        <v>71.137</v>
      </c>
      <c r="Q88" s="5">
        <v>0.35299999999999998</v>
      </c>
      <c r="R88" s="5">
        <v>4.335</v>
      </c>
      <c r="S88" s="5">
        <v>0</v>
      </c>
      <c r="T88" s="5">
        <v>0</v>
      </c>
      <c r="U88" s="5">
        <v>0</v>
      </c>
      <c r="V88" s="5">
        <v>0</v>
      </c>
      <c r="W88" s="5">
        <v>3.13</v>
      </c>
      <c r="X88" s="5">
        <v>5.6000000000000001E-2</v>
      </c>
      <c r="Y88" s="5">
        <v>0</v>
      </c>
      <c r="Z88" s="5">
        <v>90.674999999999983</v>
      </c>
    </row>
    <row r="89" spans="1:26" x14ac:dyDescent="0.25">
      <c r="B89" s="3" t="s">
        <v>26</v>
      </c>
      <c r="C89" s="3" t="s">
        <v>30</v>
      </c>
      <c r="D89" s="3" t="s">
        <v>405</v>
      </c>
      <c r="E89" s="3" t="s">
        <v>204</v>
      </c>
      <c r="G89" s="3" t="s">
        <v>406</v>
      </c>
      <c r="I89" s="3">
        <v>1</v>
      </c>
      <c r="J89" s="3">
        <v>1190</v>
      </c>
      <c r="K89" s="3">
        <v>1120</v>
      </c>
      <c r="L89" s="3">
        <v>10</v>
      </c>
      <c r="M89" s="5">
        <v>0.18</v>
      </c>
      <c r="N89" s="5">
        <v>5.2919999999999998</v>
      </c>
      <c r="O89" s="5">
        <v>5.7649999999999997</v>
      </c>
      <c r="P89" s="5">
        <v>69.899000000000001</v>
      </c>
      <c r="Q89" s="5">
        <v>0.32</v>
      </c>
      <c r="R89" s="5">
        <v>4.4009999999999998</v>
      </c>
      <c r="S89" s="5">
        <v>0</v>
      </c>
      <c r="T89" s="5">
        <v>0</v>
      </c>
      <c r="U89" s="5">
        <v>0</v>
      </c>
      <c r="V89" s="5">
        <v>0</v>
      </c>
      <c r="W89" s="5">
        <v>4.4649999999999999</v>
      </c>
      <c r="X89" s="5">
        <v>7.9000000000000001E-2</v>
      </c>
      <c r="Y89" s="5">
        <v>0</v>
      </c>
      <c r="Z89" s="5">
        <v>90.400999999999982</v>
      </c>
    </row>
    <row r="90" spans="1:26" x14ac:dyDescent="0.25">
      <c r="B90" s="3" t="s">
        <v>26</v>
      </c>
      <c r="C90" s="3" t="s">
        <v>30</v>
      </c>
      <c r="D90" s="3" t="s">
        <v>405</v>
      </c>
      <c r="E90" s="3" t="s">
        <v>204</v>
      </c>
      <c r="G90" s="3" t="s">
        <v>406</v>
      </c>
      <c r="I90" s="3">
        <v>1</v>
      </c>
      <c r="J90" s="3">
        <v>1190</v>
      </c>
      <c r="K90" s="3">
        <v>1120</v>
      </c>
      <c r="L90" s="3">
        <v>10</v>
      </c>
      <c r="M90" s="5">
        <v>0.16200000000000001</v>
      </c>
      <c r="N90" s="5">
        <v>5.2519999999999998</v>
      </c>
      <c r="O90" s="5">
        <v>5.633</v>
      </c>
      <c r="P90" s="5">
        <v>69.481999999999999</v>
      </c>
      <c r="Q90" s="5">
        <v>0.36499999999999999</v>
      </c>
      <c r="R90" s="5">
        <v>4.3810000000000002</v>
      </c>
      <c r="S90" s="5">
        <v>0</v>
      </c>
      <c r="T90" s="5">
        <v>0</v>
      </c>
      <c r="U90" s="5">
        <v>0</v>
      </c>
      <c r="V90" s="5">
        <v>0</v>
      </c>
      <c r="W90" s="5">
        <v>4.5030000000000001</v>
      </c>
      <c r="X90" s="5">
        <v>7.0999999999999994E-2</v>
      </c>
      <c r="Y90" s="5">
        <v>0</v>
      </c>
      <c r="Z90" s="5">
        <v>89.84899999999999</v>
      </c>
    </row>
    <row r="91" spans="1:26" x14ac:dyDescent="0.25">
      <c r="B91" s="3" t="s">
        <v>26</v>
      </c>
      <c r="C91" s="3" t="s">
        <v>30</v>
      </c>
      <c r="D91" s="3" t="s">
        <v>405</v>
      </c>
      <c r="E91" s="3" t="s">
        <v>204</v>
      </c>
      <c r="G91" s="3" t="s">
        <v>406</v>
      </c>
      <c r="I91" s="3">
        <v>1</v>
      </c>
      <c r="J91" s="3">
        <v>1190</v>
      </c>
      <c r="K91" s="3">
        <v>1120</v>
      </c>
      <c r="L91" s="3">
        <v>10</v>
      </c>
      <c r="M91" s="5">
        <v>0.11799999999999999</v>
      </c>
      <c r="N91" s="5">
        <v>5.3890000000000002</v>
      </c>
      <c r="O91" s="5">
        <v>5.4930000000000003</v>
      </c>
      <c r="P91" s="5">
        <v>67.882999999999996</v>
      </c>
      <c r="Q91" s="5">
        <v>0.36899999999999999</v>
      </c>
      <c r="R91" s="5">
        <v>4.4139999999999997</v>
      </c>
      <c r="S91" s="5">
        <v>0</v>
      </c>
      <c r="T91" s="5">
        <v>0</v>
      </c>
      <c r="U91" s="5">
        <v>0</v>
      </c>
      <c r="V91" s="5">
        <v>0</v>
      </c>
      <c r="W91" s="5">
        <v>7.8</v>
      </c>
      <c r="X91" s="5">
        <v>0.111</v>
      </c>
      <c r="Y91" s="5">
        <v>0</v>
      </c>
      <c r="Z91" s="5">
        <v>91.576999999999998</v>
      </c>
    </row>
    <row r="92" spans="1:26" x14ac:dyDescent="0.25">
      <c r="B92" s="3" t="s">
        <v>26</v>
      </c>
      <c r="C92" s="3" t="s">
        <v>30</v>
      </c>
      <c r="D92" s="3" t="s">
        <v>405</v>
      </c>
      <c r="E92" s="3" t="s">
        <v>204</v>
      </c>
      <c r="G92" s="3" t="s">
        <v>406</v>
      </c>
      <c r="I92" s="3">
        <v>1</v>
      </c>
      <c r="J92" s="3">
        <v>1190</v>
      </c>
      <c r="K92" s="3">
        <v>1120</v>
      </c>
      <c r="L92" s="3">
        <v>10</v>
      </c>
      <c r="M92" s="5">
        <v>0.19400000000000001</v>
      </c>
      <c r="N92" s="5">
        <v>5.351</v>
      </c>
      <c r="O92" s="5">
        <v>5.8860000000000001</v>
      </c>
      <c r="P92" s="5">
        <v>69.864000000000004</v>
      </c>
      <c r="Q92" s="5">
        <v>0.32100000000000001</v>
      </c>
      <c r="R92" s="5">
        <v>4.258</v>
      </c>
      <c r="S92" s="5">
        <v>0</v>
      </c>
      <c r="T92" s="5">
        <v>0</v>
      </c>
      <c r="U92" s="5">
        <v>0</v>
      </c>
      <c r="V92" s="5">
        <v>0</v>
      </c>
      <c r="W92" s="5">
        <v>4.141</v>
      </c>
      <c r="X92" s="5">
        <v>9.6000000000000002E-2</v>
      </c>
      <c r="Y92" s="5">
        <v>0</v>
      </c>
      <c r="Z92" s="5">
        <v>90.111000000000004</v>
      </c>
    </row>
    <row r="93" spans="1:26" x14ac:dyDescent="0.25">
      <c r="B93" s="3" t="s">
        <v>26</v>
      </c>
      <c r="C93" s="3" t="s">
        <v>30</v>
      </c>
      <c r="D93" s="3" t="s">
        <v>405</v>
      </c>
      <c r="E93" s="3" t="s">
        <v>204</v>
      </c>
      <c r="G93" s="3" t="s">
        <v>406</v>
      </c>
      <c r="I93" s="3">
        <v>1</v>
      </c>
      <c r="J93" s="3">
        <v>1190</v>
      </c>
      <c r="K93" s="3">
        <v>1120</v>
      </c>
      <c r="L93" s="3">
        <v>10</v>
      </c>
      <c r="M93" s="5">
        <v>0.17499999999999999</v>
      </c>
      <c r="N93" s="5">
        <v>5.39</v>
      </c>
      <c r="O93" s="5">
        <v>5.8710000000000004</v>
      </c>
      <c r="P93" s="5">
        <v>69.804000000000002</v>
      </c>
      <c r="Q93" s="5">
        <v>0.374</v>
      </c>
      <c r="R93" s="5">
        <v>4.3620000000000001</v>
      </c>
      <c r="S93" s="5">
        <v>0</v>
      </c>
      <c r="T93" s="5">
        <v>0</v>
      </c>
      <c r="U93" s="5">
        <v>0</v>
      </c>
      <c r="V93" s="5">
        <v>0</v>
      </c>
      <c r="W93" s="5">
        <v>4.5650000000000004</v>
      </c>
      <c r="X93" s="5">
        <v>2.4E-2</v>
      </c>
      <c r="Y93" s="5">
        <v>0</v>
      </c>
      <c r="Z93" s="5">
        <v>90.564999999999998</v>
      </c>
    </row>
    <row r="94" spans="1:26" x14ac:dyDescent="0.25">
      <c r="B94" s="3" t="s">
        <v>26</v>
      </c>
      <c r="C94" s="3" t="s">
        <v>30</v>
      </c>
      <c r="D94" s="3" t="s">
        <v>405</v>
      </c>
      <c r="E94" s="3" t="s">
        <v>204</v>
      </c>
      <c r="G94" s="3" t="s">
        <v>406</v>
      </c>
      <c r="I94" s="3">
        <v>1</v>
      </c>
      <c r="J94" s="3">
        <v>1190</v>
      </c>
      <c r="K94" s="3">
        <v>1120</v>
      </c>
      <c r="L94" s="3">
        <v>10</v>
      </c>
      <c r="M94" s="5">
        <v>0.26900000000000002</v>
      </c>
      <c r="N94" s="5">
        <v>5.2190000000000003</v>
      </c>
      <c r="O94" s="5">
        <v>6.1420000000000003</v>
      </c>
      <c r="P94" s="5">
        <v>71.129000000000005</v>
      </c>
      <c r="Q94" s="5">
        <v>0.33700000000000002</v>
      </c>
      <c r="R94" s="5">
        <v>4.4989999999999997</v>
      </c>
      <c r="S94" s="5">
        <v>0</v>
      </c>
      <c r="T94" s="5">
        <v>0</v>
      </c>
      <c r="U94" s="5">
        <v>0</v>
      </c>
      <c r="V94" s="5">
        <v>0</v>
      </c>
      <c r="W94" s="5">
        <v>2.97</v>
      </c>
      <c r="X94" s="5">
        <v>4.3999999999999997E-2</v>
      </c>
      <c r="Y94" s="5">
        <v>0</v>
      </c>
      <c r="Z94" s="5">
        <v>90.608999999999995</v>
      </c>
    </row>
    <row r="95" spans="1:26" x14ac:dyDescent="0.25">
      <c r="B95" s="3" t="s">
        <v>26</v>
      </c>
      <c r="C95" s="3" t="s">
        <v>30</v>
      </c>
      <c r="D95" s="3" t="s">
        <v>405</v>
      </c>
      <c r="E95" s="3" t="s">
        <v>204</v>
      </c>
      <c r="G95" s="3" t="s">
        <v>406</v>
      </c>
      <c r="I95" s="3">
        <v>1</v>
      </c>
      <c r="J95" s="3">
        <v>1190</v>
      </c>
      <c r="K95" s="3">
        <v>1120</v>
      </c>
      <c r="L95" s="3">
        <v>10</v>
      </c>
      <c r="M95" s="5">
        <v>0.21</v>
      </c>
      <c r="N95" s="5">
        <v>5.2240000000000002</v>
      </c>
      <c r="O95" s="5">
        <v>5.9459999999999997</v>
      </c>
      <c r="P95" s="5">
        <v>70.244</v>
      </c>
      <c r="Q95" s="5">
        <v>0.41099999999999998</v>
      </c>
      <c r="R95" s="5">
        <v>4.4160000000000004</v>
      </c>
      <c r="S95" s="5">
        <v>0</v>
      </c>
      <c r="T95" s="5">
        <v>0</v>
      </c>
      <c r="U95" s="5">
        <v>0</v>
      </c>
      <c r="V95" s="5">
        <v>0</v>
      </c>
      <c r="W95" s="5">
        <v>3.3260000000000001</v>
      </c>
      <c r="X95" s="5">
        <v>0.112</v>
      </c>
      <c r="Y95" s="5">
        <v>0</v>
      </c>
      <c r="Z95" s="5">
        <v>89.888999999999982</v>
      </c>
    </row>
    <row r="96" spans="1:26" x14ac:dyDescent="0.25">
      <c r="I96" s="16" t="s">
        <v>436</v>
      </c>
      <c r="M96" s="6">
        <v>0.17488888888888887</v>
      </c>
      <c r="N96" s="6">
        <v>5.2855555555555549</v>
      </c>
      <c r="O96" s="6">
        <v>5.8538888888888891</v>
      </c>
      <c r="P96" s="6">
        <v>69.88977777777778</v>
      </c>
      <c r="Q96" s="6">
        <v>0.3477777777777778</v>
      </c>
      <c r="R96" s="6">
        <v>4.3851111111111107</v>
      </c>
      <c r="S96" s="6">
        <v>0</v>
      </c>
      <c r="T96" s="6">
        <v>0</v>
      </c>
      <c r="U96" s="6">
        <v>0</v>
      </c>
      <c r="V96" s="6">
        <v>0</v>
      </c>
      <c r="W96" s="6">
        <v>4.5172222222222222</v>
      </c>
      <c r="X96" s="6">
        <v>6.9444444444444448E-2</v>
      </c>
      <c r="Y96" s="6">
        <v>0</v>
      </c>
    </row>
    <row r="97" spans="2:26" x14ac:dyDescent="0.25">
      <c r="B97" s="4"/>
      <c r="C97" s="4"/>
      <c r="D97" s="4"/>
      <c r="E97" s="4"/>
      <c r="F97" s="4"/>
      <c r="G97" s="4"/>
      <c r="H97" s="4"/>
      <c r="I97" s="19" t="s">
        <v>437</v>
      </c>
      <c r="J97" s="4"/>
      <c r="K97" s="4"/>
      <c r="L97" s="4"/>
      <c r="M97" s="34">
        <v>4.8542364086549335E-2</v>
      </c>
      <c r="N97" s="34">
        <v>7.4157115489868974E-2</v>
      </c>
      <c r="O97" s="34">
        <v>0.23938694849784761</v>
      </c>
      <c r="P97" s="34">
        <v>0.9697349867074242</v>
      </c>
      <c r="Q97" s="34">
        <v>3.817321632302409E-2</v>
      </c>
      <c r="R97" s="34">
        <v>6.5624775131889801E-2</v>
      </c>
      <c r="S97" s="34">
        <v>0</v>
      </c>
      <c r="T97" s="34">
        <v>0</v>
      </c>
      <c r="U97" s="34">
        <v>0</v>
      </c>
      <c r="V97" s="34">
        <v>0</v>
      </c>
      <c r="W97" s="34">
        <v>1.5080107574034232</v>
      </c>
      <c r="X97" s="34">
        <v>3.2848558229818525E-2</v>
      </c>
      <c r="Y97" s="34">
        <v>0</v>
      </c>
      <c r="Z97" s="4"/>
    </row>
    <row r="98" spans="2:26" x14ac:dyDescent="0.25">
      <c r="B98" s="3" t="s">
        <v>23</v>
      </c>
      <c r="C98" s="3" t="s">
        <v>22</v>
      </c>
      <c r="D98" s="3" t="s">
        <v>430</v>
      </c>
      <c r="E98" s="3" t="s">
        <v>185</v>
      </c>
      <c r="G98" s="3" t="s">
        <v>406</v>
      </c>
      <c r="I98" s="3">
        <v>1</v>
      </c>
      <c r="J98" s="3">
        <v>1190</v>
      </c>
      <c r="K98" s="3">
        <v>1100</v>
      </c>
      <c r="L98" s="3">
        <v>0</v>
      </c>
      <c r="M98" s="31">
        <v>8.0500000000000007</v>
      </c>
      <c r="N98" s="3">
        <v>6.59</v>
      </c>
      <c r="O98" s="3">
        <v>5.16</v>
      </c>
      <c r="P98" s="3">
        <v>74.14</v>
      </c>
      <c r="Q98" s="3">
        <v>0.4</v>
      </c>
      <c r="R98" s="3">
        <v>3.26</v>
      </c>
      <c r="S98" s="3">
        <v>0.37</v>
      </c>
      <c r="T98" s="31">
        <v>1.41</v>
      </c>
      <c r="U98" s="3">
        <v>0.12</v>
      </c>
      <c r="V98" s="3">
        <v>0.04</v>
      </c>
      <c r="W98" s="3">
        <v>0.45</v>
      </c>
      <c r="X98" s="5">
        <v>0</v>
      </c>
      <c r="Y98" s="5">
        <v>0</v>
      </c>
      <c r="Z98" s="3">
        <v>99.990000000000023</v>
      </c>
    </row>
    <row r="99" spans="2:26" x14ac:dyDescent="0.25">
      <c r="B99" s="3" t="s">
        <v>23</v>
      </c>
      <c r="C99" s="3" t="s">
        <v>22</v>
      </c>
      <c r="D99" s="3" t="s">
        <v>430</v>
      </c>
      <c r="E99" s="3" t="s">
        <v>185</v>
      </c>
      <c r="G99" s="3" t="s">
        <v>406</v>
      </c>
      <c r="I99" s="3">
        <v>1</v>
      </c>
      <c r="J99" s="3">
        <v>1190</v>
      </c>
      <c r="K99" s="3">
        <v>1100</v>
      </c>
      <c r="L99" s="3">
        <v>0</v>
      </c>
      <c r="M99" s="3">
        <v>1.49</v>
      </c>
      <c r="N99" s="3">
        <v>7.57</v>
      </c>
      <c r="O99" s="3">
        <v>4.2</v>
      </c>
      <c r="P99" s="3">
        <v>81.599999999999994</v>
      </c>
      <c r="Q99" s="3">
        <v>0.41</v>
      </c>
      <c r="R99" s="3">
        <v>3.47</v>
      </c>
      <c r="S99" s="3">
        <v>0.28999999999999998</v>
      </c>
      <c r="T99" s="3">
        <v>0.28000000000000003</v>
      </c>
      <c r="U99" s="3">
        <v>0.03</v>
      </c>
      <c r="V99" s="3">
        <v>0</v>
      </c>
      <c r="W99" s="3">
        <v>0.6</v>
      </c>
      <c r="X99" s="5">
        <v>0</v>
      </c>
      <c r="Y99" s="5">
        <v>7.0000000000000007E-2</v>
      </c>
      <c r="Z99" s="3">
        <v>100.00999999999999</v>
      </c>
    </row>
    <row r="100" spans="2:26" x14ac:dyDescent="0.25">
      <c r="B100" s="3" t="s">
        <v>23</v>
      </c>
      <c r="C100" s="3" t="s">
        <v>22</v>
      </c>
      <c r="D100" s="3" t="s">
        <v>430</v>
      </c>
      <c r="E100" s="3" t="s">
        <v>185</v>
      </c>
      <c r="G100" s="3" t="s">
        <v>406</v>
      </c>
      <c r="I100" s="3">
        <v>1</v>
      </c>
      <c r="J100" s="3">
        <v>1190</v>
      </c>
      <c r="K100" s="3">
        <v>1100</v>
      </c>
      <c r="L100" s="3">
        <v>0</v>
      </c>
      <c r="M100" s="3">
        <v>0.33</v>
      </c>
      <c r="N100" s="3">
        <v>7.52</v>
      </c>
      <c r="O100" s="3">
        <v>4.1100000000000003</v>
      </c>
      <c r="P100" s="3">
        <v>83.01</v>
      </c>
      <c r="Q100" s="3">
        <v>0.43</v>
      </c>
      <c r="R100" s="3">
        <v>3.49</v>
      </c>
      <c r="S100" s="3">
        <v>0.15</v>
      </c>
      <c r="T100" s="3">
        <v>0.08</v>
      </c>
      <c r="U100" s="3">
        <v>0.03</v>
      </c>
      <c r="V100" s="3">
        <v>0.04</v>
      </c>
      <c r="W100" s="3">
        <v>0.81</v>
      </c>
      <c r="X100" s="5">
        <v>0</v>
      </c>
      <c r="Y100" s="5">
        <v>0</v>
      </c>
      <c r="Z100" s="3">
        <v>100.00000000000001</v>
      </c>
    </row>
    <row r="101" spans="2:26" x14ac:dyDescent="0.25">
      <c r="B101" s="3" t="s">
        <v>23</v>
      </c>
      <c r="C101" s="3" t="s">
        <v>22</v>
      </c>
      <c r="D101" s="3" t="s">
        <v>430</v>
      </c>
      <c r="E101" s="3" t="s">
        <v>185</v>
      </c>
      <c r="G101" s="3" t="s">
        <v>406</v>
      </c>
      <c r="I101" s="3">
        <v>1</v>
      </c>
      <c r="J101" s="3">
        <v>1190</v>
      </c>
      <c r="K101" s="3">
        <v>1100</v>
      </c>
      <c r="L101" s="3">
        <v>0</v>
      </c>
      <c r="M101" s="3">
        <v>0.56999999999999995</v>
      </c>
      <c r="N101" s="3">
        <v>7.43</v>
      </c>
      <c r="O101" s="3">
        <v>4.0199999999999996</v>
      </c>
      <c r="P101" s="3">
        <v>82.98</v>
      </c>
      <c r="Q101" s="3">
        <v>0.44</v>
      </c>
      <c r="R101" s="3">
        <v>3.52</v>
      </c>
      <c r="S101" s="3">
        <v>0.15</v>
      </c>
      <c r="T101" s="3">
        <v>7.0000000000000007E-2</v>
      </c>
      <c r="U101" s="3">
        <v>0.02</v>
      </c>
      <c r="V101" s="3">
        <v>0.04</v>
      </c>
      <c r="W101" s="3">
        <v>0.76</v>
      </c>
      <c r="X101" s="5">
        <v>0</v>
      </c>
      <c r="Y101" s="5">
        <v>0</v>
      </c>
      <c r="Z101" s="3">
        <v>100</v>
      </c>
    </row>
    <row r="102" spans="2:26" x14ac:dyDescent="0.25">
      <c r="B102" s="3" t="s">
        <v>23</v>
      </c>
      <c r="C102" s="3" t="s">
        <v>22</v>
      </c>
      <c r="D102" s="3" t="s">
        <v>430</v>
      </c>
      <c r="E102" s="3" t="s">
        <v>185</v>
      </c>
      <c r="G102" s="3" t="s">
        <v>406</v>
      </c>
      <c r="I102" s="3">
        <v>1</v>
      </c>
      <c r="J102" s="3">
        <v>1190</v>
      </c>
      <c r="K102" s="3">
        <v>1100</v>
      </c>
      <c r="L102" s="3">
        <v>0</v>
      </c>
      <c r="M102" s="3">
        <v>0.28999999999999998</v>
      </c>
      <c r="N102" s="3">
        <v>7.81</v>
      </c>
      <c r="O102" s="3">
        <v>4.4400000000000004</v>
      </c>
      <c r="P102" s="3">
        <v>82.58</v>
      </c>
      <c r="Q102" s="3">
        <v>0.45</v>
      </c>
      <c r="R102" s="3">
        <v>3.46</v>
      </c>
      <c r="S102" s="3">
        <v>0.15</v>
      </c>
      <c r="T102" s="3">
        <v>0.06</v>
      </c>
      <c r="U102" s="5">
        <v>0</v>
      </c>
      <c r="V102" s="3">
        <v>0</v>
      </c>
      <c r="W102" s="3">
        <v>0.76</v>
      </c>
      <c r="X102" s="5">
        <v>0</v>
      </c>
      <c r="Y102" s="5">
        <v>0</v>
      </c>
      <c r="Z102" s="3">
        <v>100.00000000000001</v>
      </c>
    </row>
    <row r="103" spans="2:26" x14ac:dyDescent="0.25">
      <c r="B103" s="3" t="s">
        <v>23</v>
      </c>
      <c r="C103" s="3" t="s">
        <v>22</v>
      </c>
      <c r="D103" s="3" t="s">
        <v>430</v>
      </c>
      <c r="E103" s="3" t="s">
        <v>185</v>
      </c>
      <c r="G103" s="3" t="s">
        <v>406</v>
      </c>
      <c r="I103" s="3">
        <v>1</v>
      </c>
      <c r="J103" s="3">
        <v>1190</v>
      </c>
      <c r="K103" s="3">
        <v>1100</v>
      </c>
      <c r="L103" s="3">
        <v>0</v>
      </c>
      <c r="M103" s="3">
        <v>0.51</v>
      </c>
      <c r="N103" s="3">
        <v>7.68</v>
      </c>
      <c r="O103" s="3">
        <v>5.21</v>
      </c>
      <c r="P103" s="3">
        <v>81.069999999999993</v>
      </c>
      <c r="Q103" s="3">
        <v>0.44</v>
      </c>
      <c r="R103" s="3">
        <v>3.56</v>
      </c>
      <c r="S103" s="3">
        <v>0.19</v>
      </c>
      <c r="T103" s="3">
        <v>0.08</v>
      </c>
      <c r="U103" s="5">
        <v>0.02</v>
      </c>
      <c r="V103" s="3">
        <v>0</v>
      </c>
      <c r="W103" s="3">
        <v>1.23</v>
      </c>
      <c r="X103" s="5">
        <v>0</v>
      </c>
      <c r="Y103" s="5">
        <v>0</v>
      </c>
      <c r="Z103" s="3">
        <v>99.99</v>
      </c>
    </row>
    <row r="104" spans="2:26" x14ac:dyDescent="0.25">
      <c r="I104" s="16" t="s">
        <v>434</v>
      </c>
      <c r="M104" s="7">
        <v>0.63800000000000012</v>
      </c>
      <c r="N104" s="7">
        <v>7.4333333333333336</v>
      </c>
      <c r="O104" s="7">
        <v>4.5233333333333334</v>
      </c>
      <c r="P104" s="7">
        <v>80.896666666666661</v>
      </c>
      <c r="Q104" s="7">
        <v>0.42833333333333329</v>
      </c>
      <c r="R104" s="7">
        <v>3.4599999999999995</v>
      </c>
      <c r="S104" s="7">
        <v>0.21666666666666665</v>
      </c>
      <c r="T104" s="7">
        <v>0.11400000000000002</v>
      </c>
      <c r="U104" s="7">
        <v>3.666666666666666E-2</v>
      </c>
      <c r="V104" s="7">
        <v>0.02</v>
      </c>
      <c r="W104" s="7">
        <v>0.7683333333333332</v>
      </c>
      <c r="X104" s="7">
        <v>0</v>
      </c>
      <c r="Y104" s="7">
        <v>1.1666666666666667E-2</v>
      </c>
    </row>
    <row r="105" spans="2:26" x14ac:dyDescent="0.25">
      <c r="B105" s="4"/>
      <c r="C105" s="4"/>
      <c r="D105" s="4"/>
      <c r="E105" s="4"/>
      <c r="F105" s="4"/>
      <c r="G105" s="4"/>
      <c r="H105" s="4"/>
      <c r="I105" s="19" t="s">
        <v>435</v>
      </c>
      <c r="J105" s="4"/>
      <c r="K105" s="4"/>
      <c r="L105" s="4"/>
      <c r="M105" s="34">
        <v>0.49063224516943432</v>
      </c>
      <c r="N105" s="34">
        <v>0.4336204177234585</v>
      </c>
      <c r="O105" s="34">
        <v>0.53151356207218814</v>
      </c>
      <c r="P105" s="34">
        <v>3.4005097657067047</v>
      </c>
      <c r="Q105" s="34">
        <v>1.9407902170679517E-2</v>
      </c>
      <c r="R105" s="34">
        <v>0.10449880382090516</v>
      </c>
      <c r="S105" s="34">
        <v>9.2664268554101731E-2</v>
      </c>
      <c r="T105" s="34">
        <v>9.3166517590816941E-2</v>
      </c>
      <c r="U105" s="34">
        <v>4.2268979957726299E-2</v>
      </c>
      <c r="V105" s="34">
        <v>2.1908902300206649E-2</v>
      </c>
      <c r="W105" s="34">
        <v>0.26255793011574974</v>
      </c>
      <c r="X105" s="34">
        <v>0</v>
      </c>
      <c r="Y105" s="34">
        <v>2.8577380332470412E-2</v>
      </c>
      <c r="Z105" s="4"/>
    </row>
    <row r="106" spans="2:26" x14ac:dyDescent="0.25">
      <c r="B106" s="3" t="s">
        <v>23</v>
      </c>
      <c r="C106" s="3" t="s">
        <v>22</v>
      </c>
      <c r="D106" s="3" t="s">
        <v>430</v>
      </c>
      <c r="E106" s="3" t="s">
        <v>188</v>
      </c>
      <c r="G106" s="3" t="s">
        <v>406</v>
      </c>
      <c r="I106" s="3">
        <v>9</v>
      </c>
      <c r="J106" s="3">
        <v>1190</v>
      </c>
      <c r="K106" s="3">
        <v>1050</v>
      </c>
      <c r="L106" s="3">
        <v>0</v>
      </c>
      <c r="M106" s="3">
        <v>6.99</v>
      </c>
      <c r="N106" s="3">
        <v>10.35</v>
      </c>
      <c r="O106" s="3">
        <v>4.55</v>
      </c>
      <c r="P106" s="3">
        <v>73.680000000000007</v>
      </c>
      <c r="Q106" s="3">
        <v>0.41</v>
      </c>
      <c r="R106" s="3">
        <v>2.33</v>
      </c>
      <c r="S106" s="3">
        <v>0.55000000000000004</v>
      </c>
      <c r="T106" s="3">
        <v>0.7</v>
      </c>
      <c r="U106" s="3">
        <v>0.25</v>
      </c>
      <c r="V106" s="3">
        <v>7.0000000000000007E-2</v>
      </c>
      <c r="W106" s="3">
        <v>0.13</v>
      </c>
      <c r="X106" s="5">
        <v>0</v>
      </c>
      <c r="Y106" s="5">
        <v>0</v>
      </c>
      <c r="Z106" s="3">
        <v>100.00999999999999</v>
      </c>
    </row>
    <row r="107" spans="2:26" x14ac:dyDescent="0.25">
      <c r="B107" s="3" t="s">
        <v>23</v>
      </c>
      <c r="C107" s="3" t="s">
        <v>22</v>
      </c>
      <c r="D107" s="3" t="s">
        <v>430</v>
      </c>
      <c r="E107" s="3" t="s">
        <v>188</v>
      </c>
      <c r="G107" s="3" t="s">
        <v>406</v>
      </c>
      <c r="I107" s="3">
        <v>9</v>
      </c>
      <c r="J107" s="3">
        <v>1190</v>
      </c>
      <c r="K107" s="3">
        <v>1050</v>
      </c>
      <c r="L107" s="3">
        <v>0</v>
      </c>
      <c r="M107" s="3">
        <v>1.39</v>
      </c>
      <c r="N107" s="3">
        <v>9.9600000000000009</v>
      </c>
      <c r="O107" s="3">
        <v>3.67</v>
      </c>
      <c r="P107" s="3">
        <v>81.040000000000006</v>
      </c>
      <c r="Q107" s="3">
        <v>0.39</v>
      </c>
      <c r="R107" s="3">
        <v>2.79</v>
      </c>
      <c r="S107" s="3">
        <v>0.3</v>
      </c>
      <c r="T107" s="3">
        <v>0.3</v>
      </c>
      <c r="U107" s="3">
        <v>0</v>
      </c>
      <c r="V107" s="3">
        <v>0</v>
      </c>
      <c r="W107" s="3">
        <v>0.17</v>
      </c>
      <c r="X107" s="5">
        <v>0</v>
      </c>
      <c r="Y107" s="5">
        <v>0</v>
      </c>
      <c r="Z107" s="3">
        <v>100.01</v>
      </c>
    </row>
    <row r="108" spans="2:26" x14ac:dyDescent="0.25">
      <c r="B108" s="3" t="s">
        <v>23</v>
      </c>
      <c r="C108" s="3" t="s">
        <v>22</v>
      </c>
      <c r="D108" s="3" t="s">
        <v>430</v>
      </c>
      <c r="E108" s="3" t="s">
        <v>188</v>
      </c>
      <c r="G108" s="3" t="s">
        <v>406</v>
      </c>
      <c r="I108" s="3">
        <v>9</v>
      </c>
      <c r="J108" s="3">
        <v>1190</v>
      </c>
      <c r="K108" s="3">
        <v>1050</v>
      </c>
      <c r="L108" s="3">
        <v>0</v>
      </c>
      <c r="M108" s="3">
        <v>2.66</v>
      </c>
      <c r="N108" s="3">
        <v>9.36</v>
      </c>
      <c r="O108" s="3">
        <v>3.99</v>
      </c>
      <c r="P108" s="3">
        <v>80.33</v>
      </c>
      <c r="Q108" s="3">
        <v>0.4</v>
      </c>
      <c r="R108" s="3">
        <v>2.4900000000000002</v>
      </c>
      <c r="S108" s="3">
        <v>0.28999999999999998</v>
      </c>
      <c r="T108" s="3">
        <v>0.2</v>
      </c>
      <c r="U108" s="3">
        <v>0.1</v>
      </c>
      <c r="V108" s="3">
        <v>0</v>
      </c>
      <c r="W108" s="3">
        <v>0.18</v>
      </c>
      <c r="X108" s="5">
        <v>0</v>
      </c>
      <c r="Y108" s="5">
        <v>0</v>
      </c>
      <c r="Z108" s="3">
        <v>100.00000000000001</v>
      </c>
    </row>
    <row r="109" spans="2:26" x14ac:dyDescent="0.25">
      <c r="B109" s="3" t="s">
        <v>23</v>
      </c>
      <c r="C109" s="3" t="s">
        <v>22</v>
      </c>
      <c r="D109" s="3" t="s">
        <v>430</v>
      </c>
      <c r="E109" s="3" t="s">
        <v>188</v>
      </c>
      <c r="G109" s="3" t="s">
        <v>406</v>
      </c>
      <c r="I109" s="3">
        <v>9</v>
      </c>
      <c r="J109" s="3">
        <v>1190</v>
      </c>
      <c r="K109" s="3">
        <v>1050</v>
      </c>
      <c r="L109" s="3">
        <v>0</v>
      </c>
      <c r="M109" s="3">
        <v>3.69</v>
      </c>
      <c r="N109" s="3">
        <v>9.0399999999999991</v>
      </c>
      <c r="O109" s="3">
        <v>4.04</v>
      </c>
      <c r="P109" s="3">
        <v>79.53</v>
      </c>
      <c r="Q109" s="3">
        <v>0.37</v>
      </c>
      <c r="R109" s="3">
        <v>2.2599999999999998</v>
      </c>
      <c r="S109" s="3">
        <v>0.38</v>
      </c>
      <c r="T109" s="3">
        <v>0.41</v>
      </c>
      <c r="U109" s="3">
        <v>0.08</v>
      </c>
      <c r="V109" s="3">
        <v>0</v>
      </c>
      <c r="W109" s="3">
        <v>0.2</v>
      </c>
      <c r="X109" s="5">
        <v>0</v>
      </c>
      <c r="Y109" s="5">
        <v>0</v>
      </c>
      <c r="Z109" s="3">
        <v>100</v>
      </c>
    </row>
    <row r="110" spans="2:26" x14ac:dyDescent="0.25">
      <c r="I110" s="16" t="s">
        <v>434</v>
      </c>
      <c r="M110" s="6">
        <f>AVERAGE(M106:M109)</f>
        <v>3.6825000000000001</v>
      </c>
      <c r="N110" s="6">
        <f t="shared" ref="N110:Y110" si="0">AVERAGE(N106:N109)</f>
        <v>9.6775000000000002</v>
      </c>
      <c r="O110" s="6">
        <f t="shared" si="0"/>
        <v>4.0625</v>
      </c>
      <c r="P110" s="6">
        <f t="shared" si="0"/>
        <v>78.64500000000001</v>
      </c>
      <c r="Q110" s="6">
        <f t="shared" si="0"/>
        <v>0.39250000000000007</v>
      </c>
      <c r="R110" s="6">
        <f t="shared" si="0"/>
        <v>2.4675000000000002</v>
      </c>
      <c r="S110" s="6">
        <f t="shared" si="0"/>
        <v>0.38</v>
      </c>
      <c r="T110" s="6">
        <f t="shared" si="0"/>
        <v>0.40249999999999997</v>
      </c>
      <c r="U110" s="6">
        <f t="shared" si="0"/>
        <v>0.1075</v>
      </c>
      <c r="V110" s="6">
        <f t="shared" si="0"/>
        <v>1.7500000000000002E-2</v>
      </c>
      <c r="W110" s="6">
        <f t="shared" si="0"/>
        <v>0.17</v>
      </c>
      <c r="X110" s="6">
        <f t="shared" si="0"/>
        <v>0</v>
      </c>
      <c r="Y110" s="6">
        <f t="shared" si="0"/>
        <v>0</v>
      </c>
    </row>
    <row r="111" spans="2:26" x14ac:dyDescent="0.25">
      <c r="B111" s="4"/>
      <c r="C111" s="4"/>
      <c r="D111" s="4"/>
      <c r="E111" s="4"/>
      <c r="F111" s="4"/>
      <c r="G111" s="4"/>
      <c r="H111" s="4"/>
      <c r="I111" s="19" t="s">
        <v>435</v>
      </c>
      <c r="J111" s="4"/>
      <c r="K111" s="4"/>
      <c r="L111" s="4"/>
      <c r="M111" s="34">
        <f>STDEV(M106:M109)</f>
        <v>2.3972675417371896</v>
      </c>
      <c r="N111" s="34">
        <f t="shared" ref="N111:Y111" si="1">STDEV(N106:N109)</f>
        <v>0.58857879676386615</v>
      </c>
      <c r="O111" s="34">
        <f t="shared" si="1"/>
        <v>0.36399404757037801</v>
      </c>
      <c r="P111" s="34">
        <f t="shared" si="1"/>
        <v>3.3669818334328223</v>
      </c>
      <c r="Q111" s="34">
        <f t="shared" si="1"/>
        <v>1.7078251276599329E-2</v>
      </c>
      <c r="R111" s="34">
        <f t="shared" si="1"/>
        <v>0.23556669260883784</v>
      </c>
      <c r="S111" s="34">
        <f t="shared" si="1"/>
        <v>0.12027745701779159</v>
      </c>
      <c r="T111" s="34">
        <f t="shared" si="1"/>
        <v>0.21608254595562948</v>
      </c>
      <c r="U111" s="34">
        <f t="shared" si="1"/>
        <v>0.10436314802968849</v>
      </c>
      <c r="V111" s="34">
        <f t="shared" si="1"/>
        <v>3.5000000000000003E-2</v>
      </c>
      <c r="W111" s="34">
        <f t="shared" si="1"/>
        <v>2.943920288775944E-2</v>
      </c>
      <c r="X111" s="34">
        <f t="shared" si="1"/>
        <v>0</v>
      </c>
      <c r="Y111" s="34">
        <f t="shared" si="1"/>
        <v>0</v>
      </c>
      <c r="Z111" s="4"/>
    </row>
    <row r="112" spans="2:26" x14ac:dyDescent="0.25">
      <c r="B112" s="3" t="s">
        <v>23</v>
      </c>
      <c r="C112" s="3" t="s">
        <v>22</v>
      </c>
      <c r="D112" s="3" t="s">
        <v>430</v>
      </c>
      <c r="E112" s="3" t="s">
        <v>189</v>
      </c>
      <c r="G112" s="3" t="s">
        <v>406</v>
      </c>
      <c r="I112" s="3">
        <v>9</v>
      </c>
      <c r="J112" s="3">
        <v>1190</v>
      </c>
      <c r="K112" s="3">
        <v>1000</v>
      </c>
      <c r="L112" s="3">
        <v>0</v>
      </c>
      <c r="M112" s="3">
        <v>3.05</v>
      </c>
      <c r="N112" s="3">
        <v>16.690000000000001</v>
      </c>
      <c r="O112" s="3">
        <v>4.13</v>
      </c>
      <c r="P112" s="3">
        <v>73.22</v>
      </c>
      <c r="Q112" s="3">
        <v>0.59</v>
      </c>
      <c r="R112" s="3">
        <v>1.55</v>
      </c>
      <c r="S112" s="3">
        <v>0.27</v>
      </c>
      <c r="T112" s="3">
        <v>0.32</v>
      </c>
      <c r="U112" s="3">
        <v>0.11</v>
      </c>
      <c r="V112" s="3">
        <v>0</v>
      </c>
      <c r="W112" s="3">
        <v>0.06</v>
      </c>
      <c r="X112" s="5">
        <v>0</v>
      </c>
      <c r="Y112" s="5">
        <v>0</v>
      </c>
      <c r="Z112" s="3">
        <v>99.99</v>
      </c>
    </row>
    <row r="113" spans="1:26" x14ac:dyDescent="0.25">
      <c r="B113" s="3" t="s">
        <v>23</v>
      </c>
      <c r="C113" s="3" t="s">
        <v>22</v>
      </c>
      <c r="D113" s="3" t="s">
        <v>430</v>
      </c>
      <c r="E113" s="3" t="s">
        <v>189</v>
      </c>
      <c r="G113" s="3" t="s">
        <v>406</v>
      </c>
      <c r="I113" s="3">
        <v>9</v>
      </c>
      <c r="J113" s="3">
        <v>1190</v>
      </c>
      <c r="K113" s="3">
        <v>1000</v>
      </c>
      <c r="L113" s="3">
        <v>0</v>
      </c>
      <c r="M113" s="3">
        <v>3.29</v>
      </c>
      <c r="N113" s="3">
        <v>16.82</v>
      </c>
      <c r="O113" s="3">
        <v>4.51</v>
      </c>
      <c r="P113" s="3">
        <v>72.03</v>
      </c>
      <c r="Q113" s="3">
        <v>0.63</v>
      </c>
      <c r="R113" s="3">
        <v>1.7</v>
      </c>
      <c r="S113" s="3">
        <v>0.3</v>
      </c>
      <c r="T113" s="3">
        <v>0.38</v>
      </c>
      <c r="U113" s="3">
        <v>0.1</v>
      </c>
      <c r="V113" s="3">
        <v>7.0000000000000007E-2</v>
      </c>
      <c r="W113" s="3">
        <v>0.17</v>
      </c>
      <c r="X113" s="5">
        <v>0</v>
      </c>
      <c r="Y113" s="5">
        <v>0</v>
      </c>
      <c r="Z113" s="3">
        <v>99.999999999999986</v>
      </c>
    </row>
    <row r="114" spans="1:26" x14ac:dyDescent="0.25">
      <c r="B114" s="3" t="s">
        <v>23</v>
      </c>
      <c r="C114" s="3" t="s">
        <v>22</v>
      </c>
      <c r="D114" s="3" t="s">
        <v>430</v>
      </c>
      <c r="E114" s="3" t="s">
        <v>189</v>
      </c>
      <c r="G114" s="3" t="s">
        <v>406</v>
      </c>
      <c r="I114" s="3">
        <v>9</v>
      </c>
      <c r="J114" s="3">
        <v>1190</v>
      </c>
      <c r="K114" s="3">
        <v>1000</v>
      </c>
      <c r="L114" s="3">
        <v>0</v>
      </c>
      <c r="M114" s="3">
        <v>6.06</v>
      </c>
      <c r="N114" s="3">
        <v>13.13</v>
      </c>
      <c r="O114" s="3">
        <v>4.2300000000000004</v>
      </c>
      <c r="P114" s="3">
        <v>73.319999999999993</v>
      </c>
      <c r="Q114" s="3">
        <v>0.47</v>
      </c>
      <c r="R114" s="3">
        <v>1.35</v>
      </c>
      <c r="S114" s="3">
        <v>0.25</v>
      </c>
      <c r="T114" s="3">
        <v>0.43</v>
      </c>
      <c r="U114" s="3">
        <v>0.19</v>
      </c>
      <c r="V114" s="3">
        <v>0</v>
      </c>
      <c r="W114" s="3">
        <v>0.47</v>
      </c>
      <c r="X114" s="5">
        <v>0</v>
      </c>
      <c r="Y114" s="5">
        <v>0.1</v>
      </c>
      <c r="Z114" s="3">
        <v>99.999999999999986</v>
      </c>
    </row>
    <row r="115" spans="1:26" x14ac:dyDescent="0.25">
      <c r="I115" s="16" t="s">
        <v>434</v>
      </c>
      <c r="M115" s="6">
        <f>AVERAGE(M112:M114)</f>
        <v>4.1333333333333329</v>
      </c>
      <c r="N115" s="6">
        <f t="shared" ref="N115:Y115" si="2">AVERAGE(N112:N114)</f>
        <v>15.546666666666669</v>
      </c>
      <c r="O115" s="6">
        <f t="shared" si="2"/>
        <v>4.29</v>
      </c>
      <c r="P115" s="6">
        <f t="shared" si="2"/>
        <v>72.856666666666669</v>
      </c>
      <c r="Q115" s="6">
        <f t="shared" si="2"/>
        <v>0.56333333333333335</v>
      </c>
      <c r="R115" s="6">
        <f t="shared" si="2"/>
        <v>1.5333333333333332</v>
      </c>
      <c r="S115" s="6">
        <f t="shared" si="2"/>
        <v>0.27333333333333337</v>
      </c>
      <c r="T115" s="6">
        <f t="shared" si="2"/>
        <v>0.37666666666666665</v>
      </c>
      <c r="U115" s="6">
        <f t="shared" si="2"/>
        <v>0.13333333333333333</v>
      </c>
      <c r="V115" s="6">
        <f t="shared" si="2"/>
        <v>2.3333333333333334E-2</v>
      </c>
      <c r="W115" s="6">
        <f t="shared" si="2"/>
        <v>0.23333333333333331</v>
      </c>
      <c r="X115" s="6">
        <f t="shared" si="2"/>
        <v>0</v>
      </c>
      <c r="Y115" s="6">
        <f t="shared" si="2"/>
        <v>3.3333333333333333E-2</v>
      </c>
    </row>
    <row r="116" spans="1:26" x14ac:dyDescent="0.25">
      <c r="B116" s="4"/>
      <c r="C116" s="4"/>
      <c r="D116" s="4"/>
      <c r="E116" s="4"/>
      <c r="F116" s="4"/>
      <c r="G116" s="4"/>
      <c r="H116" s="4"/>
      <c r="I116" s="19" t="s">
        <v>435</v>
      </c>
      <c r="J116" s="4"/>
      <c r="K116" s="4"/>
      <c r="L116" s="4"/>
      <c r="M116" s="34">
        <f>STDEV(M112:M114)</f>
        <v>1.6728518563618642</v>
      </c>
      <c r="N116" s="34">
        <f t="shared" ref="N116:Y116" si="3">STDEV(N112:N114)</f>
        <v>2.093903850068866</v>
      </c>
      <c r="O116" s="34">
        <f t="shared" si="3"/>
        <v>0.19697715603592195</v>
      </c>
      <c r="P116" s="34">
        <f t="shared" si="3"/>
        <v>0.71765822877838503</v>
      </c>
      <c r="Q116" s="34">
        <f t="shared" si="3"/>
        <v>8.3266639978645723E-2</v>
      </c>
      <c r="R116" s="34">
        <f t="shared" si="3"/>
        <v>0.17559422921421225</v>
      </c>
      <c r="S116" s="34">
        <f t="shared" si="3"/>
        <v>2.5166114784235825E-2</v>
      </c>
      <c r="T116" s="34">
        <f t="shared" si="3"/>
        <v>5.507570547286126E-2</v>
      </c>
      <c r="U116" s="34">
        <f t="shared" si="3"/>
        <v>4.932882862316243E-2</v>
      </c>
      <c r="V116" s="34">
        <f t="shared" si="3"/>
        <v>4.0414518843273801E-2</v>
      </c>
      <c r="W116" s="34">
        <f t="shared" si="3"/>
        <v>0.21221058723196012</v>
      </c>
      <c r="X116" s="34">
        <f t="shared" si="3"/>
        <v>0</v>
      </c>
      <c r="Y116" s="34">
        <f t="shared" si="3"/>
        <v>5.7735026918962581E-2</v>
      </c>
      <c r="Z116" s="4"/>
    </row>
    <row r="119" spans="1:26" x14ac:dyDescent="0.25">
      <c r="M119" s="239" t="s">
        <v>404</v>
      </c>
      <c r="N119" s="239"/>
      <c r="O119" s="239"/>
      <c r="P119" s="239"/>
      <c r="Q119" s="239"/>
      <c r="R119" s="239"/>
      <c r="S119" s="239"/>
      <c r="T119" s="239"/>
      <c r="U119" s="239"/>
      <c r="V119" s="239"/>
      <c r="W119" s="239"/>
      <c r="X119" s="3"/>
      <c r="Y119" s="3"/>
    </row>
    <row r="120" spans="1:26" ht="18.75" thickBot="1" x14ac:dyDescent="0.4">
      <c r="B120" s="12" t="s">
        <v>1</v>
      </c>
      <c r="C120" s="12" t="s">
        <v>0</v>
      </c>
      <c r="D120" s="12" t="s">
        <v>3</v>
      </c>
      <c r="E120" s="12" t="s">
        <v>4</v>
      </c>
      <c r="F120" s="12" t="s">
        <v>415</v>
      </c>
      <c r="G120" s="12" t="s">
        <v>5</v>
      </c>
      <c r="H120" s="12" t="s">
        <v>6</v>
      </c>
      <c r="I120" s="12" t="s">
        <v>7</v>
      </c>
      <c r="J120" s="12" t="s">
        <v>8</v>
      </c>
      <c r="K120" s="12" t="s">
        <v>9</v>
      </c>
      <c r="L120" s="12" t="s">
        <v>10</v>
      </c>
      <c r="M120" s="12" t="s">
        <v>375</v>
      </c>
      <c r="N120" s="12" t="s">
        <v>376</v>
      </c>
      <c r="O120" s="12" t="s">
        <v>377</v>
      </c>
      <c r="P120" s="12" t="s">
        <v>378</v>
      </c>
      <c r="Q120" s="12" t="s">
        <v>14</v>
      </c>
      <c r="R120" s="12" t="s">
        <v>15</v>
      </c>
      <c r="S120" s="12" t="s">
        <v>16</v>
      </c>
      <c r="T120" s="12" t="s">
        <v>379</v>
      </c>
      <c r="U120" s="12" t="s">
        <v>380</v>
      </c>
      <c r="V120" s="12" t="s">
        <v>381</v>
      </c>
      <c r="W120" s="12" t="s">
        <v>382</v>
      </c>
      <c r="X120" s="12" t="s">
        <v>417</v>
      </c>
      <c r="Y120" s="12" t="s">
        <v>408</v>
      </c>
      <c r="Z120" s="12" t="s">
        <v>20</v>
      </c>
    </row>
    <row r="121" spans="1:26" x14ac:dyDescent="0.25">
      <c r="A121" s="87" t="s">
        <v>431</v>
      </c>
      <c r="B121" s="3" t="s">
        <v>23</v>
      </c>
      <c r="C121" s="3" t="s">
        <v>22</v>
      </c>
      <c r="D121" s="3" t="s">
        <v>405</v>
      </c>
      <c r="E121" s="3" t="s">
        <v>140</v>
      </c>
      <c r="F121" s="3"/>
      <c r="G121" s="3" t="s">
        <v>432</v>
      </c>
      <c r="I121" s="3">
        <v>9</v>
      </c>
      <c r="J121" s="3">
        <v>1190</v>
      </c>
      <c r="K121" s="3">
        <v>1050</v>
      </c>
      <c r="L121" s="3">
        <v>0</v>
      </c>
      <c r="M121" s="3">
        <v>49.04</v>
      </c>
      <c r="N121" s="3">
        <v>1.3</v>
      </c>
      <c r="O121" s="3">
        <v>6.34</v>
      </c>
      <c r="P121" s="3">
        <v>21.57</v>
      </c>
      <c r="Q121" s="3">
        <v>0.61</v>
      </c>
      <c r="R121" s="3">
        <v>17.36</v>
      </c>
      <c r="S121" s="3">
        <v>2.85</v>
      </c>
      <c r="T121" s="3">
        <v>0.48</v>
      </c>
      <c r="U121" s="3">
        <v>0.31</v>
      </c>
      <c r="V121" s="3">
        <v>0.14000000000000001</v>
      </c>
      <c r="W121" s="3">
        <v>0</v>
      </c>
      <c r="X121" s="3">
        <v>0</v>
      </c>
      <c r="Y121" s="3">
        <v>0</v>
      </c>
      <c r="Z121" s="3">
        <v>100</v>
      </c>
    </row>
    <row r="122" spans="1:26" x14ac:dyDescent="0.25">
      <c r="A122" s="87" t="s">
        <v>431</v>
      </c>
      <c r="B122" s="3" t="s">
        <v>23</v>
      </c>
      <c r="C122" s="3" t="s">
        <v>22</v>
      </c>
      <c r="D122" s="3" t="s">
        <v>405</v>
      </c>
      <c r="E122" s="3" t="s">
        <v>140</v>
      </c>
      <c r="F122" s="3"/>
      <c r="G122" s="3" t="s">
        <v>432</v>
      </c>
      <c r="I122" s="3">
        <v>9</v>
      </c>
      <c r="J122" s="3">
        <v>1190</v>
      </c>
      <c r="K122" s="3">
        <v>1050</v>
      </c>
      <c r="L122" s="3">
        <v>0</v>
      </c>
      <c r="M122" s="3">
        <v>50.91</v>
      </c>
      <c r="N122" s="3">
        <v>0.86</v>
      </c>
      <c r="O122" s="3">
        <v>6.51</v>
      </c>
      <c r="P122" s="3">
        <v>19.239999999999998</v>
      </c>
      <c r="Q122" s="3">
        <v>0.64</v>
      </c>
      <c r="R122" s="3">
        <v>17.43</v>
      </c>
      <c r="S122" s="3">
        <v>3.6</v>
      </c>
      <c r="T122" s="3">
        <v>0.46</v>
      </c>
      <c r="U122" s="3">
        <v>0.21</v>
      </c>
      <c r="V122" s="3">
        <v>0.13</v>
      </c>
      <c r="W122" s="3">
        <v>0</v>
      </c>
      <c r="X122" s="3">
        <v>0</v>
      </c>
      <c r="Y122" s="3">
        <v>0</v>
      </c>
      <c r="Z122" s="3">
        <v>99.989999999999981</v>
      </c>
    </row>
    <row r="123" spans="1:26" x14ac:dyDescent="0.25">
      <c r="A123" s="87" t="s">
        <v>431</v>
      </c>
      <c r="B123" s="3" t="s">
        <v>23</v>
      </c>
      <c r="C123" s="3" t="s">
        <v>22</v>
      </c>
      <c r="D123" s="3" t="s">
        <v>405</v>
      </c>
      <c r="E123" s="3" t="s">
        <v>140</v>
      </c>
      <c r="F123" s="3"/>
      <c r="G123" s="3" t="s">
        <v>432</v>
      </c>
      <c r="I123" s="3">
        <v>9</v>
      </c>
      <c r="J123" s="3">
        <v>1190</v>
      </c>
      <c r="K123" s="3">
        <v>1050</v>
      </c>
      <c r="L123" s="3">
        <v>0</v>
      </c>
      <c r="M123" s="3">
        <v>50.79</v>
      </c>
      <c r="N123" s="3">
        <v>0.99</v>
      </c>
      <c r="O123" s="3">
        <v>6.36</v>
      </c>
      <c r="P123" s="3">
        <v>20.59</v>
      </c>
      <c r="Q123" s="3">
        <v>0.64</v>
      </c>
      <c r="R123" s="3">
        <v>15.03</v>
      </c>
      <c r="S123" s="3">
        <v>4.54</v>
      </c>
      <c r="T123" s="3">
        <v>0.77</v>
      </c>
      <c r="U123" s="3">
        <v>0.28999999999999998</v>
      </c>
      <c r="V123" s="3">
        <v>0</v>
      </c>
      <c r="W123" s="3">
        <v>0</v>
      </c>
      <c r="X123" s="3">
        <v>0</v>
      </c>
      <c r="Y123" s="3">
        <v>0</v>
      </c>
      <c r="Z123" s="3">
        <v>100.00000000000001</v>
      </c>
    </row>
    <row r="124" spans="1:26" x14ac:dyDescent="0.25">
      <c r="A124" s="87" t="s">
        <v>431</v>
      </c>
      <c r="B124" s="3" t="s">
        <v>23</v>
      </c>
      <c r="C124" s="3" t="s">
        <v>22</v>
      </c>
      <c r="D124" s="3" t="s">
        <v>405</v>
      </c>
      <c r="E124" s="3" t="s">
        <v>140</v>
      </c>
      <c r="F124" s="3"/>
      <c r="G124" s="3" t="s">
        <v>432</v>
      </c>
      <c r="I124" s="3">
        <v>9</v>
      </c>
      <c r="J124" s="3">
        <v>1190</v>
      </c>
      <c r="K124" s="3">
        <v>1050</v>
      </c>
      <c r="L124" s="3">
        <v>0</v>
      </c>
      <c r="M124" s="3">
        <v>50.33</v>
      </c>
      <c r="N124" s="3">
        <v>0.91</v>
      </c>
      <c r="O124" s="3">
        <v>5.74</v>
      </c>
      <c r="P124" s="3">
        <v>20.92</v>
      </c>
      <c r="Q124" s="3">
        <v>0.63</v>
      </c>
      <c r="R124" s="3">
        <v>16.07</v>
      </c>
      <c r="S124" s="3">
        <v>4.4800000000000004</v>
      </c>
      <c r="T124" s="3">
        <v>0.56999999999999995</v>
      </c>
      <c r="U124" s="3">
        <v>0.24</v>
      </c>
      <c r="V124" s="3">
        <v>0.1</v>
      </c>
      <c r="W124" s="3">
        <v>0</v>
      </c>
      <c r="X124" s="3">
        <v>0</v>
      </c>
      <c r="Y124" s="3">
        <v>0</v>
      </c>
      <c r="Z124" s="3">
        <v>99.989999999999981</v>
      </c>
    </row>
    <row r="125" spans="1:26" x14ac:dyDescent="0.25">
      <c r="A125" s="87" t="s">
        <v>431</v>
      </c>
      <c r="B125" s="3" t="s">
        <v>23</v>
      </c>
      <c r="C125" s="3" t="s">
        <v>22</v>
      </c>
      <c r="D125" s="3" t="s">
        <v>405</v>
      </c>
      <c r="E125" s="3" t="s">
        <v>140</v>
      </c>
      <c r="F125" s="3"/>
      <c r="G125" s="3" t="s">
        <v>432</v>
      </c>
      <c r="I125" s="3">
        <v>9</v>
      </c>
      <c r="J125" s="3">
        <v>1190</v>
      </c>
      <c r="K125" s="3">
        <v>1050</v>
      </c>
      <c r="L125" s="3">
        <v>0</v>
      </c>
      <c r="M125" s="3">
        <v>51.12</v>
      </c>
      <c r="N125" s="3">
        <v>0.87</v>
      </c>
      <c r="O125" s="3">
        <v>5.63</v>
      </c>
      <c r="P125" s="3">
        <v>20.96</v>
      </c>
      <c r="Q125" s="3">
        <v>0.64</v>
      </c>
      <c r="R125" s="3">
        <v>15.59</v>
      </c>
      <c r="S125" s="3">
        <v>4.22</v>
      </c>
      <c r="T125" s="3">
        <v>0.52</v>
      </c>
      <c r="U125" s="3">
        <v>0.34</v>
      </c>
      <c r="V125" s="3">
        <v>0.11</v>
      </c>
      <c r="W125" s="3">
        <v>0</v>
      </c>
      <c r="X125" s="3">
        <v>0</v>
      </c>
      <c r="Y125" s="3">
        <v>0</v>
      </c>
      <c r="Z125" s="3">
        <v>100</v>
      </c>
    </row>
    <row r="126" spans="1:26" x14ac:dyDescent="0.25">
      <c r="A126" s="87" t="s">
        <v>431</v>
      </c>
      <c r="B126" s="3" t="s">
        <v>23</v>
      </c>
      <c r="C126" s="3" t="s">
        <v>22</v>
      </c>
      <c r="D126" s="3" t="s">
        <v>405</v>
      </c>
      <c r="E126" s="3" t="s">
        <v>140</v>
      </c>
      <c r="F126" s="3"/>
      <c r="G126" s="3" t="s">
        <v>432</v>
      </c>
      <c r="I126" s="3">
        <v>9</v>
      </c>
      <c r="J126" s="3">
        <v>1190</v>
      </c>
      <c r="K126" s="3">
        <v>1050</v>
      </c>
      <c r="L126" s="3">
        <v>0</v>
      </c>
      <c r="M126" s="3">
        <v>52.47</v>
      </c>
      <c r="N126" s="3">
        <v>0.92</v>
      </c>
      <c r="O126" s="3">
        <v>6.64</v>
      </c>
      <c r="P126" s="3">
        <v>19.489999999999998</v>
      </c>
      <c r="Q126" s="3">
        <v>0.63</v>
      </c>
      <c r="R126" s="3">
        <v>14.52</v>
      </c>
      <c r="S126" s="3">
        <v>3.95</v>
      </c>
      <c r="T126" s="3">
        <v>0.77</v>
      </c>
      <c r="U126" s="3">
        <v>0.44</v>
      </c>
      <c r="V126" s="3">
        <v>0.15</v>
      </c>
      <c r="W126" s="3">
        <v>0</v>
      </c>
      <c r="X126" s="3">
        <v>0</v>
      </c>
      <c r="Y126" s="3">
        <v>0</v>
      </c>
      <c r="Z126" s="3">
        <v>99.97999999999999</v>
      </c>
    </row>
    <row r="127" spans="1:26" x14ac:dyDescent="0.25">
      <c r="A127" s="87" t="s">
        <v>431</v>
      </c>
      <c r="B127" s="3" t="s">
        <v>23</v>
      </c>
      <c r="C127" s="3" t="s">
        <v>22</v>
      </c>
      <c r="D127" s="3" t="s">
        <v>405</v>
      </c>
      <c r="E127" s="3" t="s">
        <v>140</v>
      </c>
      <c r="F127" s="3"/>
      <c r="G127" s="3" t="s">
        <v>432</v>
      </c>
      <c r="I127" s="3">
        <v>9</v>
      </c>
      <c r="J127" s="3">
        <v>1190</v>
      </c>
      <c r="K127" s="3">
        <v>1050</v>
      </c>
      <c r="L127" s="3">
        <v>0</v>
      </c>
      <c r="M127" s="3">
        <v>48.7</v>
      </c>
      <c r="N127" s="3">
        <v>1.45</v>
      </c>
      <c r="O127" s="3">
        <v>6.65</v>
      </c>
      <c r="P127" s="3">
        <v>22.06</v>
      </c>
      <c r="Q127" s="3">
        <v>0.62</v>
      </c>
      <c r="R127" s="3">
        <v>14.55</v>
      </c>
      <c r="S127" s="3">
        <v>4.92</v>
      </c>
      <c r="T127" s="3">
        <v>0.72</v>
      </c>
      <c r="U127" s="3">
        <v>0.33</v>
      </c>
      <c r="V127" s="3">
        <v>0</v>
      </c>
      <c r="W127" s="3">
        <v>0</v>
      </c>
      <c r="X127" s="3">
        <v>0</v>
      </c>
      <c r="Y127" s="3">
        <v>0</v>
      </c>
      <c r="Z127" s="3">
        <v>100</v>
      </c>
    </row>
    <row r="128" spans="1:26" x14ac:dyDescent="0.25">
      <c r="A128" s="87" t="s">
        <v>431</v>
      </c>
      <c r="B128" s="3" t="s">
        <v>23</v>
      </c>
      <c r="C128" s="3" t="s">
        <v>22</v>
      </c>
      <c r="D128" s="3" t="s">
        <v>405</v>
      </c>
      <c r="E128" s="3" t="s">
        <v>140</v>
      </c>
      <c r="F128" s="3"/>
      <c r="G128" s="3" t="s">
        <v>432</v>
      </c>
      <c r="I128" s="3">
        <v>9</v>
      </c>
      <c r="J128" s="3">
        <v>1190</v>
      </c>
      <c r="K128" s="3">
        <v>1050</v>
      </c>
      <c r="L128" s="3">
        <v>0</v>
      </c>
      <c r="M128" s="3">
        <v>52.62</v>
      </c>
      <c r="N128" s="3">
        <v>1.19</v>
      </c>
      <c r="O128" s="3">
        <v>9.0399999999999991</v>
      </c>
      <c r="P128" s="3">
        <v>17.920000000000002</v>
      </c>
      <c r="Q128" s="3">
        <v>0.54</v>
      </c>
      <c r="R128" s="3">
        <v>11.48</v>
      </c>
      <c r="S128" s="3">
        <v>5.05</v>
      </c>
      <c r="T128" s="3">
        <v>1.3</v>
      </c>
      <c r="U128" s="3">
        <v>0.64</v>
      </c>
      <c r="V128" s="3">
        <v>0.22</v>
      </c>
      <c r="W128" s="3">
        <v>0</v>
      </c>
      <c r="X128" s="3">
        <v>0</v>
      </c>
      <c r="Y128" s="3">
        <v>0</v>
      </c>
      <c r="Z128" s="3">
        <v>100</v>
      </c>
    </row>
    <row r="129" spans="1:26" x14ac:dyDescent="0.25">
      <c r="A129" s="87" t="s">
        <v>431</v>
      </c>
      <c r="B129" s="3" t="s">
        <v>23</v>
      </c>
      <c r="C129" s="3" t="s">
        <v>22</v>
      </c>
      <c r="D129" s="3" t="s">
        <v>405</v>
      </c>
      <c r="E129" s="3" t="s">
        <v>140</v>
      </c>
      <c r="F129" s="3"/>
      <c r="G129" s="3" t="s">
        <v>432</v>
      </c>
      <c r="I129" s="3">
        <v>9</v>
      </c>
      <c r="J129" s="3">
        <v>1190</v>
      </c>
      <c r="K129" s="3">
        <v>1050</v>
      </c>
      <c r="L129" s="3">
        <v>0</v>
      </c>
      <c r="M129" s="3">
        <v>50.14</v>
      </c>
      <c r="N129" s="3">
        <v>1.31</v>
      </c>
      <c r="O129" s="3">
        <v>6.42</v>
      </c>
      <c r="P129" s="3">
        <v>21.15</v>
      </c>
      <c r="Q129" s="3">
        <v>0.61</v>
      </c>
      <c r="R129" s="3">
        <v>15.72</v>
      </c>
      <c r="S129" s="3">
        <v>3.49</v>
      </c>
      <c r="T129" s="3">
        <v>0.85</v>
      </c>
      <c r="U129" s="3">
        <v>0.32</v>
      </c>
      <c r="V129" s="3">
        <v>0</v>
      </c>
      <c r="W129" s="3">
        <v>0</v>
      </c>
      <c r="X129" s="3">
        <v>0</v>
      </c>
      <c r="Y129" s="3">
        <v>0</v>
      </c>
      <c r="Z129" s="3">
        <v>100.00999999999999</v>
      </c>
    </row>
    <row r="130" spans="1:26" x14ac:dyDescent="0.25">
      <c r="A130" s="87" t="s">
        <v>431</v>
      </c>
      <c r="B130" s="3" t="s">
        <v>23</v>
      </c>
      <c r="C130" s="3" t="s">
        <v>22</v>
      </c>
      <c r="D130" s="3" t="s">
        <v>405</v>
      </c>
      <c r="E130" s="3" t="s">
        <v>140</v>
      </c>
      <c r="F130" s="3"/>
      <c r="G130" s="3" t="s">
        <v>432</v>
      </c>
      <c r="I130" s="3">
        <v>9</v>
      </c>
      <c r="J130" s="3">
        <v>1190</v>
      </c>
      <c r="K130" s="3">
        <v>1050</v>
      </c>
      <c r="L130" s="3">
        <v>0</v>
      </c>
      <c r="M130" s="3">
        <v>50.61</v>
      </c>
      <c r="N130" s="3">
        <v>0.93</v>
      </c>
      <c r="O130" s="3">
        <v>6.02</v>
      </c>
      <c r="P130" s="3">
        <v>20.11</v>
      </c>
      <c r="Q130" s="3">
        <v>0.67</v>
      </c>
      <c r="R130" s="3">
        <v>16.72</v>
      </c>
      <c r="S130" s="3">
        <v>4.0999999999999996</v>
      </c>
      <c r="T130" s="3">
        <v>0.49</v>
      </c>
      <c r="U130" s="3">
        <v>0.22</v>
      </c>
      <c r="V130" s="3">
        <v>0.12</v>
      </c>
      <c r="W130" s="3">
        <v>0</v>
      </c>
      <c r="X130" s="3">
        <v>0</v>
      </c>
      <c r="Y130" s="3">
        <v>0</v>
      </c>
      <c r="Z130" s="3">
        <v>99.99</v>
      </c>
    </row>
    <row r="131" spans="1:26" x14ac:dyDescent="0.25">
      <c r="A131" s="87" t="s">
        <v>431</v>
      </c>
      <c r="B131" s="3" t="s">
        <v>23</v>
      </c>
      <c r="C131" s="3" t="s">
        <v>22</v>
      </c>
      <c r="D131" s="3" t="s">
        <v>405</v>
      </c>
      <c r="E131" s="3" t="s">
        <v>140</v>
      </c>
      <c r="F131" s="3"/>
      <c r="G131" s="3" t="s">
        <v>432</v>
      </c>
      <c r="I131" s="3">
        <v>9</v>
      </c>
      <c r="J131" s="3">
        <v>1190</v>
      </c>
      <c r="K131" s="3">
        <v>1050</v>
      </c>
      <c r="L131" s="3">
        <v>0</v>
      </c>
      <c r="M131" s="3">
        <v>52.77</v>
      </c>
      <c r="N131" s="3">
        <v>1.08</v>
      </c>
      <c r="O131" s="3">
        <v>7.35</v>
      </c>
      <c r="P131" s="3">
        <v>18.48</v>
      </c>
      <c r="Q131" s="3">
        <v>0.56999999999999995</v>
      </c>
      <c r="R131" s="3">
        <v>14.19</v>
      </c>
      <c r="S131" s="3">
        <v>3.97</v>
      </c>
      <c r="T131" s="3">
        <v>0.85</v>
      </c>
      <c r="U131" s="3">
        <v>0.56000000000000005</v>
      </c>
      <c r="V131" s="3">
        <v>0.17</v>
      </c>
      <c r="W131" s="3">
        <v>0</v>
      </c>
      <c r="X131" s="3">
        <v>0</v>
      </c>
      <c r="Y131" s="3">
        <v>0</v>
      </c>
      <c r="Z131" s="3">
        <v>99.99</v>
      </c>
    </row>
    <row r="132" spans="1:26" x14ac:dyDescent="0.25">
      <c r="A132" s="87" t="s">
        <v>431</v>
      </c>
      <c r="B132" s="3" t="s">
        <v>23</v>
      </c>
      <c r="C132" s="3" t="s">
        <v>22</v>
      </c>
      <c r="D132" s="3" t="s">
        <v>405</v>
      </c>
      <c r="E132" s="3" t="s">
        <v>140</v>
      </c>
      <c r="F132" s="3"/>
      <c r="G132" s="3" t="s">
        <v>432</v>
      </c>
      <c r="I132" s="3">
        <v>9</v>
      </c>
      <c r="J132" s="3">
        <v>1190</v>
      </c>
      <c r="K132" s="3">
        <v>1050</v>
      </c>
      <c r="L132" s="3">
        <v>0</v>
      </c>
      <c r="M132" s="3">
        <v>47.76</v>
      </c>
      <c r="N132" s="3">
        <v>1.43</v>
      </c>
      <c r="O132" s="3">
        <v>5.73</v>
      </c>
      <c r="P132" s="3">
        <v>23.45</v>
      </c>
      <c r="Q132" s="3">
        <v>0.64</v>
      </c>
      <c r="R132" s="3">
        <v>17.079999999999998</v>
      </c>
      <c r="S132" s="3">
        <v>3.01</v>
      </c>
      <c r="T132" s="3">
        <v>0.51</v>
      </c>
      <c r="U132" s="3">
        <v>0.25</v>
      </c>
      <c r="V132" s="3">
        <v>0.13</v>
      </c>
      <c r="W132" s="3">
        <v>0</v>
      </c>
      <c r="X132" s="3">
        <v>0</v>
      </c>
      <c r="Y132" s="3">
        <v>0</v>
      </c>
      <c r="Z132" s="3">
        <v>99.990000000000009</v>
      </c>
    </row>
    <row r="133" spans="1:26" x14ac:dyDescent="0.25">
      <c r="B133" s="3" t="s">
        <v>23</v>
      </c>
      <c r="C133" s="3" t="s">
        <v>22</v>
      </c>
      <c r="D133" s="3" t="s">
        <v>405</v>
      </c>
      <c r="E133" s="3" t="s">
        <v>140</v>
      </c>
      <c r="F133" s="3"/>
      <c r="G133" s="3" t="s">
        <v>432</v>
      </c>
      <c r="I133" s="3">
        <v>9</v>
      </c>
      <c r="J133" s="3">
        <v>1190</v>
      </c>
      <c r="K133" s="3">
        <v>1050</v>
      </c>
      <c r="L133" s="3">
        <v>0</v>
      </c>
      <c r="M133" s="3">
        <v>52.26</v>
      </c>
      <c r="N133" s="3">
        <v>1.06</v>
      </c>
      <c r="O133" s="3">
        <v>6.07</v>
      </c>
      <c r="P133" s="3">
        <v>19.11</v>
      </c>
      <c r="Q133" s="3">
        <v>0.56999999999999995</v>
      </c>
      <c r="R133" s="3">
        <v>16.420000000000002</v>
      </c>
      <c r="S133" s="3">
        <v>3.28</v>
      </c>
      <c r="T133" s="3">
        <v>0.72</v>
      </c>
      <c r="U133" s="3">
        <v>0.33</v>
      </c>
      <c r="V133" s="3">
        <v>0.18</v>
      </c>
      <c r="W133" s="3">
        <v>0</v>
      </c>
      <c r="X133" s="3">
        <v>0</v>
      </c>
      <c r="Y133" s="3">
        <v>0</v>
      </c>
      <c r="Z133" s="3">
        <v>100</v>
      </c>
    </row>
    <row r="134" spans="1:26" x14ac:dyDescent="0.25">
      <c r="B134" s="3" t="s">
        <v>23</v>
      </c>
      <c r="C134" s="3" t="s">
        <v>22</v>
      </c>
      <c r="D134" s="3" t="s">
        <v>405</v>
      </c>
      <c r="E134" s="3" t="s">
        <v>140</v>
      </c>
      <c r="F134" s="3"/>
      <c r="G134" s="3" t="s">
        <v>432</v>
      </c>
      <c r="I134" s="3">
        <v>9</v>
      </c>
      <c r="J134" s="3">
        <v>1190</v>
      </c>
      <c r="K134" s="3">
        <v>1050</v>
      </c>
      <c r="L134" s="3">
        <v>0</v>
      </c>
      <c r="M134" s="3">
        <v>52.03</v>
      </c>
      <c r="N134" s="3">
        <v>1.4</v>
      </c>
      <c r="O134" s="3">
        <v>4.2</v>
      </c>
      <c r="P134" s="3">
        <v>19.100000000000001</v>
      </c>
      <c r="Q134" s="3">
        <v>0.63</v>
      </c>
      <c r="R134" s="3">
        <v>13.49</v>
      </c>
      <c r="S134" s="31">
        <v>8.1</v>
      </c>
      <c r="T134" s="3">
        <v>0.47</v>
      </c>
      <c r="U134" s="3">
        <v>0.42</v>
      </c>
      <c r="V134" s="3">
        <v>0.12</v>
      </c>
      <c r="W134" s="3">
        <v>0</v>
      </c>
      <c r="X134" s="3">
        <v>0</v>
      </c>
      <c r="Y134" s="3">
        <v>0.05</v>
      </c>
      <c r="Z134" s="3">
        <v>100.00999999999999</v>
      </c>
    </row>
    <row r="135" spans="1:26" x14ac:dyDescent="0.25">
      <c r="B135" s="3" t="s">
        <v>23</v>
      </c>
      <c r="C135" s="3" t="s">
        <v>22</v>
      </c>
      <c r="D135" s="3" t="s">
        <v>405</v>
      </c>
      <c r="E135" s="3" t="s">
        <v>140</v>
      </c>
      <c r="F135" s="3"/>
      <c r="G135" s="3" t="s">
        <v>432</v>
      </c>
      <c r="I135" s="3">
        <v>9</v>
      </c>
      <c r="J135" s="3">
        <v>1190</v>
      </c>
      <c r="K135" s="3">
        <v>1050</v>
      </c>
      <c r="L135" s="3">
        <v>0</v>
      </c>
      <c r="M135" s="3">
        <v>52.17</v>
      </c>
      <c r="N135" s="3">
        <v>0.96</v>
      </c>
      <c r="O135" s="3">
        <v>3.84</v>
      </c>
      <c r="P135" s="3">
        <v>20.309999999999999</v>
      </c>
      <c r="Q135" s="3">
        <v>0.64</v>
      </c>
      <c r="R135" s="3">
        <v>17.8</v>
      </c>
      <c r="S135" s="3">
        <v>3.42</v>
      </c>
      <c r="T135" s="3">
        <v>0.43</v>
      </c>
      <c r="U135" s="3">
        <v>0.22</v>
      </c>
      <c r="V135" s="3">
        <v>0.12</v>
      </c>
      <c r="W135" s="3">
        <v>0.02</v>
      </c>
      <c r="X135" s="3">
        <v>0</v>
      </c>
      <c r="Y135" s="3">
        <v>0.06</v>
      </c>
      <c r="Z135" s="3">
        <v>99.990000000000009</v>
      </c>
    </row>
    <row r="136" spans="1:26" x14ac:dyDescent="0.25">
      <c r="B136" s="3" t="s">
        <v>23</v>
      </c>
      <c r="C136" s="3" t="s">
        <v>22</v>
      </c>
      <c r="D136" s="3" t="s">
        <v>405</v>
      </c>
      <c r="E136" s="3" t="s">
        <v>140</v>
      </c>
      <c r="F136" s="3"/>
      <c r="G136" s="3" t="s">
        <v>432</v>
      </c>
      <c r="I136" s="3">
        <v>9</v>
      </c>
      <c r="J136" s="3">
        <v>1190</v>
      </c>
      <c r="K136" s="3">
        <v>1050</v>
      </c>
      <c r="L136" s="3">
        <v>0</v>
      </c>
      <c r="M136" s="3">
        <v>52.05</v>
      </c>
      <c r="N136" s="3">
        <v>1.25</v>
      </c>
      <c r="O136" s="3">
        <v>6.07</v>
      </c>
      <c r="P136" s="3">
        <v>17.86</v>
      </c>
      <c r="Q136" s="3">
        <v>0.57999999999999996</v>
      </c>
      <c r="R136" s="3">
        <v>13.98</v>
      </c>
      <c r="S136" s="3">
        <v>6.96</v>
      </c>
      <c r="T136" s="3">
        <v>0.72</v>
      </c>
      <c r="U136" s="3">
        <v>0.39</v>
      </c>
      <c r="V136" s="3">
        <v>0.12</v>
      </c>
      <c r="W136" s="3">
        <v>0</v>
      </c>
      <c r="X136" s="3">
        <v>0</v>
      </c>
      <c r="Y136" s="3">
        <v>0</v>
      </c>
      <c r="Z136" s="3">
        <v>99.97999999999999</v>
      </c>
    </row>
    <row r="137" spans="1:26" x14ac:dyDescent="0.25">
      <c r="B137" s="3" t="s">
        <v>23</v>
      </c>
      <c r="C137" s="3" t="s">
        <v>22</v>
      </c>
      <c r="D137" s="3" t="s">
        <v>405</v>
      </c>
      <c r="E137" s="3" t="s">
        <v>140</v>
      </c>
      <c r="F137" s="3"/>
      <c r="G137" s="3" t="s">
        <v>432</v>
      </c>
      <c r="I137" s="3">
        <v>9</v>
      </c>
      <c r="J137" s="3">
        <v>1190</v>
      </c>
      <c r="K137" s="3">
        <v>1050</v>
      </c>
      <c r="L137" s="3">
        <v>0</v>
      </c>
      <c r="M137" s="3">
        <v>51.04</v>
      </c>
      <c r="N137" s="3">
        <v>1.37</v>
      </c>
      <c r="O137" s="3">
        <v>5.73</v>
      </c>
      <c r="P137" s="3">
        <v>17.989999999999998</v>
      </c>
      <c r="Q137" s="3">
        <v>0.53</v>
      </c>
      <c r="R137" s="3">
        <v>12.43</v>
      </c>
      <c r="S137" s="3">
        <v>9.58</v>
      </c>
      <c r="T137" s="3">
        <v>0.8</v>
      </c>
      <c r="U137" s="3">
        <v>0.33</v>
      </c>
      <c r="V137" s="3">
        <v>0.09</v>
      </c>
      <c r="W137" s="3">
        <v>0.04</v>
      </c>
      <c r="X137" s="3">
        <v>0</v>
      </c>
      <c r="Y137" s="3">
        <v>0.06</v>
      </c>
      <c r="Z137" s="3">
        <v>99.990000000000009</v>
      </c>
    </row>
    <row r="138" spans="1:26" x14ac:dyDescent="0.25">
      <c r="B138" s="3" t="s">
        <v>23</v>
      </c>
      <c r="C138" s="3" t="s">
        <v>22</v>
      </c>
      <c r="D138" s="3" t="s">
        <v>405</v>
      </c>
      <c r="E138" s="3" t="s">
        <v>140</v>
      </c>
      <c r="F138" s="3"/>
      <c r="G138" s="3" t="s">
        <v>432</v>
      </c>
      <c r="I138" s="3">
        <v>9</v>
      </c>
      <c r="J138" s="3">
        <v>1190</v>
      </c>
      <c r="K138" s="3">
        <v>1050</v>
      </c>
      <c r="L138" s="3">
        <v>0</v>
      </c>
      <c r="M138" s="3">
        <v>51.18</v>
      </c>
      <c r="N138" s="3">
        <v>1.05</v>
      </c>
      <c r="O138" s="3">
        <v>4.6399999999999997</v>
      </c>
      <c r="P138" s="3">
        <v>19.739999999999998</v>
      </c>
      <c r="Q138" s="3">
        <v>0.63</v>
      </c>
      <c r="R138" s="3">
        <v>14.97</v>
      </c>
      <c r="S138" s="3">
        <v>6.78</v>
      </c>
      <c r="T138" s="3">
        <v>0.63</v>
      </c>
      <c r="U138" s="3">
        <v>0.22</v>
      </c>
      <c r="V138" s="3">
        <v>0.06</v>
      </c>
      <c r="W138" s="3">
        <v>0</v>
      </c>
      <c r="X138" s="3">
        <v>0</v>
      </c>
      <c r="Y138" s="3">
        <v>0.09</v>
      </c>
      <c r="Z138" s="3">
        <v>99.99</v>
      </c>
    </row>
    <row r="139" spans="1:26" x14ac:dyDescent="0.25">
      <c r="I139" s="16" t="s">
        <v>434</v>
      </c>
      <c r="M139" s="6">
        <f>AVERAGE(M121:M138)</f>
        <v>50.999444444444435</v>
      </c>
      <c r="N139" s="6">
        <f t="shared" ref="N139:Y139" si="4">AVERAGE(N121:N138)</f>
        <v>1.1294444444444445</v>
      </c>
      <c r="O139" s="6">
        <f t="shared" si="4"/>
        <v>6.0544444444444458</v>
      </c>
      <c r="P139" s="6">
        <f t="shared" si="4"/>
        <v>20.00277777777778</v>
      </c>
      <c r="Q139" s="6">
        <f t="shared" si="4"/>
        <v>0.61222222222222233</v>
      </c>
      <c r="R139" s="6">
        <f t="shared" si="4"/>
        <v>15.268333333333336</v>
      </c>
      <c r="S139" s="6">
        <f t="shared" si="4"/>
        <v>4.7944444444444443</v>
      </c>
      <c r="T139" s="6">
        <f t="shared" si="4"/>
        <v>0.67000000000000015</v>
      </c>
      <c r="U139" s="6">
        <f t="shared" si="4"/>
        <v>0.33666666666666667</v>
      </c>
      <c r="V139" s="6">
        <f t="shared" si="4"/>
        <v>0.1088888888888889</v>
      </c>
      <c r="W139" s="6">
        <f t="shared" si="4"/>
        <v>3.3333333333333331E-3</v>
      </c>
      <c r="X139" s="6">
        <f t="shared" si="4"/>
        <v>0</v>
      </c>
      <c r="Y139" s="6">
        <f t="shared" si="4"/>
        <v>1.4444444444444446E-2</v>
      </c>
    </row>
    <row r="140" spans="1:26" x14ac:dyDescent="0.25">
      <c r="A140" s="4"/>
      <c r="B140" s="4"/>
      <c r="C140" s="4"/>
      <c r="D140" s="4"/>
      <c r="E140" s="4"/>
      <c r="F140" s="4"/>
      <c r="G140" s="4"/>
      <c r="H140" s="4"/>
      <c r="I140" s="19" t="s">
        <v>435</v>
      </c>
      <c r="J140" s="4"/>
      <c r="K140" s="4"/>
      <c r="L140" s="4"/>
      <c r="M140" s="34">
        <f>STDEV(M121:M138)</f>
        <v>1.4164681521812592</v>
      </c>
      <c r="N140" s="34">
        <f t="shared" ref="N140:Y140" si="5">STDEV(N121:N138)</f>
        <v>0.20828352345730761</v>
      </c>
      <c r="O140" s="34">
        <f t="shared" si="5"/>
        <v>1.1540273328510517</v>
      </c>
      <c r="P140" s="34">
        <f t="shared" si="5"/>
        <v>1.5324252426082672</v>
      </c>
      <c r="Q140" s="34">
        <f t="shared" si="5"/>
        <v>3.843337329725998E-2</v>
      </c>
      <c r="R140" s="34">
        <f t="shared" si="5"/>
        <v>1.7613105080826175</v>
      </c>
      <c r="S140" s="34">
        <f t="shared" si="5"/>
        <v>1.8658863915425805</v>
      </c>
      <c r="T140" s="34">
        <f t="shared" si="5"/>
        <v>0.21365172319344675</v>
      </c>
      <c r="U140" s="34">
        <f t="shared" si="5"/>
        <v>0.11866909008320779</v>
      </c>
      <c r="V140" s="34">
        <f t="shared" si="5"/>
        <v>6.1154470654611597E-2</v>
      </c>
      <c r="W140" s="34">
        <f t="shared" si="5"/>
        <v>1.028991510855053E-2</v>
      </c>
      <c r="X140" s="34">
        <f t="shared" si="5"/>
        <v>0</v>
      </c>
      <c r="Y140" s="34">
        <f t="shared" si="5"/>
        <v>2.8742717179307757E-2</v>
      </c>
      <c r="Z140" s="4"/>
    </row>
    <row r="141" spans="1:26" x14ac:dyDescent="0.25">
      <c r="A141" s="87" t="s">
        <v>431</v>
      </c>
      <c r="B141" s="3" t="s">
        <v>23</v>
      </c>
      <c r="C141" s="3" t="s">
        <v>22</v>
      </c>
      <c r="D141" s="3" t="s">
        <v>405</v>
      </c>
      <c r="E141" s="3" t="s">
        <v>141</v>
      </c>
      <c r="F141" s="3"/>
      <c r="G141" s="3" t="s">
        <v>432</v>
      </c>
      <c r="I141" s="3">
        <v>9</v>
      </c>
      <c r="J141" s="3">
        <v>1190</v>
      </c>
      <c r="K141" s="3">
        <v>1000</v>
      </c>
      <c r="L141" s="3">
        <v>0</v>
      </c>
      <c r="M141" s="3">
        <v>54.51</v>
      </c>
      <c r="N141" s="3">
        <v>1.29</v>
      </c>
      <c r="O141" s="3">
        <v>5.82</v>
      </c>
      <c r="P141" s="3">
        <v>14.11</v>
      </c>
      <c r="Q141" s="3">
        <v>0.56999999999999995</v>
      </c>
      <c r="R141" s="3">
        <v>12.62</v>
      </c>
      <c r="S141" s="3">
        <v>9.51</v>
      </c>
      <c r="T141" s="3">
        <v>0.69</v>
      </c>
      <c r="U141" s="3">
        <v>0.68</v>
      </c>
      <c r="V141" s="3">
        <v>0.21</v>
      </c>
      <c r="W141" s="3">
        <v>0</v>
      </c>
      <c r="X141" s="3">
        <v>0</v>
      </c>
      <c r="Y141" s="3">
        <v>0</v>
      </c>
      <c r="Z141" s="3">
        <v>100.00999999999999</v>
      </c>
    </row>
    <row r="142" spans="1:26" x14ac:dyDescent="0.25">
      <c r="A142" s="87" t="s">
        <v>431</v>
      </c>
      <c r="B142" s="3" t="s">
        <v>23</v>
      </c>
      <c r="C142" s="3" t="s">
        <v>22</v>
      </c>
      <c r="D142" s="3" t="s">
        <v>405</v>
      </c>
      <c r="E142" s="3" t="s">
        <v>141</v>
      </c>
      <c r="F142" s="3"/>
      <c r="G142" s="3" t="s">
        <v>432</v>
      </c>
      <c r="I142" s="3">
        <v>9</v>
      </c>
      <c r="J142" s="3">
        <v>1190</v>
      </c>
      <c r="K142" s="3">
        <v>1000</v>
      </c>
      <c r="L142" s="3">
        <v>0</v>
      </c>
      <c r="M142" s="3">
        <v>52.37</v>
      </c>
      <c r="N142" s="3">
        <v>1.47</v>
      </c>
      <c r="O142" s="3">
        <v>7.76</v>
      </c>
      <c r="P142" s="3">
        <v>14.14</v>
      </c>
      <c r="Q142" s="3">
        <v>0.55000000000000004</v>
      </c>
      <c r="R142" s="3">
        <v>11.34</v>
      </c>
      <c r="S142" s="3">
        <v>10.3</v>
      </c>
      <c r="T142" s="3">
        <v>1.4</v>
      </c>
      <c r="U142" s="3">
        <v>0.47</v>
      </c>
      <c r="V142" s="3">
        <v>0.19</v>
      </c>
      <c r="W142" s="3">
        <v>0</v>
      </c>
      <c r="X142" s="3">
        <v>0</v>
      </c>
      <c r="Y142" s="3">
        <v>0</v>
      </c>
      <c r="Z142" s="3">
        <v>99.99</v>
      </c>
    </row>
    <row r="143" spans="1:26" x14ac:dyDescent="0.25">
      <c r="A143" s="87" t="s">
        <v>431</v>
      </c>
      <c r="B143" s="3" t="s">
        <v>23</v>
      </c>
      <c r="C143" s="3" t="s">
        <v>22</v>
      </c>
      <c r="D143" s="3" t="s">
        <v>405</v>
      </c>
      <c r="E143" s="3" t="s">
        <v>141</v>
      </c>
      <c r="F143" s="3"/>
      <c r="G143" s="3" t="s">
        <v>432</v>
      </c>
      <c r="I143" s="3">
        <v>9</v>
      </c>
      <c r="J143" s="3">
        <v>1190</v>
      </c>
      <c r="K143" s="3">
        <v>1000</v>
      </c>
      <c r="L143" s="3">
        <v>0</v>
      </c>
      <c r="M143" s="3">
        <v>53.96</v>
      </c>
      <c r="N143" s="3">
        <v>1.1200000000000001</v>
      </c>
      <c r="O143" s="3">
        <v>4.7</v>
      </c>
      <c r="P143" s="3">
        <v>16.38</v>
      </c>
      <c r="Q143" s="3">
        <v>0.67</v>
      </c>
      <c r="R143" s="3">
        <v>14.18</v>
      </c>
      <c r="S143" s="3">
        <v>7.51</v>
      </c>
      <c r="T143" s="3">
        <v>0.78</v>
      </c>
      <c r="U143" s="3">
        <v>0.51</v>
      </c>
      <c r="V143" s="3">
        <v>0.2</v>
      </c>
      <c r="W143" s="3">
        <v>0</v>
      </c>
      <c r="X143" s="3">
        <v>0</v>
      </c>
      <c r="Y143" s="3">
        <v>0</v>
      </c>
      <c r="Z143" s="3">
        <v>100.01</v>
      </c>
    </row>
    <row r="144" spans="1:26" x14ac:dyDescent="0.25">
      <c r="A144" s="87" t="s">
        <v>431</v>
      </c>
      <c r="B144" s="3" t="s">
        <v>23</v>
      </c>
      <c r="C144" s="3" t="s">
        <v>22</v>
      </c>
      <c r="D144" s="3" t="s">
        <v>405</v>
      </c>
      <c r="E144" s="3" t="s">
        <v>141</v>
      </c>
      <c r="F144" s="3"/>
      <c r="G144" s="3" t="s">
        <v>432</v>
      </c>
      <c r="I144" s="3">
        <v>9</v>
      </c>
      <c r="J144" s="3">
        <v>1190</v>
      </c>
      <c r="K144" s="3">
        <v>1000</v>
      </c>
      <c r="L144" s="3">
        <v>0</v>
      </c>
      <c r="M144" s="3">
        <v>55.72</v>
      </c>
      <c r="N144" s="3">
        <v>1.1499999999999999</v>
      </c>
      <c r="O144" s="3">
        <v>6.54</v>
      </c>
      <c r="P144" s="3">
        <v>15.59</v>
      </c>
      <c r="Q144" s="3">
        <v>0.66</v>
      </c>
      <c r="R144" s="3">
        <v>14.03</v>
      </c>
      <c r="S144" s="3">
        <v>4.49</v>
      </c>
      <c r="T144" s="3">
        <v>1</v>
      </c>
      <c r="U144" s="3">
        <v>0.6</v>
      </c>
      <c r="V144" s="3">
        <v>0.22</v>
      </c>
      <c r="W144" s="3">
        <v>0</v>
      </c>
      <c r="X144" s="3">
        <v>0</v>
      </c>
      <c r="Y144" s="3">
        <v>0</v>
      </c>
      <c r="Z144" s="3">
        <v>99.999999999999986</v>
      </c>
    </row>
    <row r="145" spans="1:26" x14ac:dyDescent="0.25">
      <c r="A145" s="87" t="s">
        <v>431</v>
      </c>
      <c r="B145" s="3" t="s">
        <v>23</v>
      </c>
      <c r="C145" s="3" t="s">
        <v>22</v>
      </c>
      <c r="D145" s="3" t="s">
        <v>405</v>
      </c>
      <c r="E145" s="3" t="s">
        <v>141</v>
      </c>
      <c r="F145" s="3"/>
      <c r="G145" s="3" t="s">
        <v>432</v>
      </c>
      <c r="I145" s="3">
        <v>9</v>
      </c>
      <c r="J145" s="3">
        <v>1190</v>
      </c>
      <c r="K145" s="3">
        <v>1000</v>
      </c>
      <c r="L145" s="3">
        <v>0</v>
      </c>
      <c r="M145" s="3">
        <v>59.15</v>
      </c>
      <c r="N145" s="3">
        <v>1.5</v>
      </c>
      <c r="O145" s="3">
        <v>7.09</v>
      </c>
      <c r="P145" s="3">
        <v>15.06</v>
      </c>
      <c r="Q145" s="3">
        <v>0.56000000000000005</v>
      </c>
      <c r="R145" s="3">
        <v>10.77</v>
      </c>
      <c r="S145" s="3">
        <v>3.06</v>
      </c>
      <c r="T145" s="3">
        <v>1.42</v>
      </c>
      <c r="U145" s="3">
        <v>1.04</v>
      </c>
      <c r="V145" s="3">
        <v>0.35</v>
      </c>
      <c r="W145" s="3">
        <v>0</v>
      </c>
      <c r="X145" s="3">
        <v>0</v>
      </c>
      <c r="Y145" s="3">
        <v>0</v>
      </c>
      <c r="Z145" s="3">
        <v>100</v>
      </c>
    </row>
    <row r="146" spans="1:26" x14ac:dyDescent="0.25">
      <c r="A146" s="87" t="s">
        <v>431</v>
      </c>
      <c r="B146" s="3" t="s">
        <v>23</v>
      </c>
      <c r="C146" s="3" t="s">
        <v>22</v>
      </c>
      <c r="D146" s="3" t="s">
        <v>405</v>
      </c>
      <c r="E146" s="3" t="s">
        <v>141</v>
      </c>
      <c r="F146" s="3"/>
      <c r="G146" s="3" t="s">
        <v>432</v>
      </c>
      <c r="I146" s="3">
        <v>9</v>
      </c>
      <c r="J146" s="3">
        <v>1190</v>
      </c>
      <c r="K146" s="3">
        <v>1000</v>
      </c>
      <c r="L146" s="3">
        <v>0</v>
      </c>
      <c r="M146" s="3">
        <v>61</v>
      </c>
      <c r="N146" s="3">
        <v>0.92</v>
      </c>
      <c r="O146" s="3">
        <v>9.31</v>
      </c>
      <c r="P146" s="3">
        <v>11.68</v>
      </c>
      <c r="Q146" s="3">
        <v>0.47</v>
      </c>
      <c r="R146" s="3">
        <v>10.36</v>
      </c>
      <c r="S146" s="3">
        <v>3.48</v>
      </c>
      <c r="T146" s="3">
        <v>1.62</v>
      </c>
      <c r="U146" s="3">
        <v>0.96</v>
      </c>
      <c r="V146" s="3">
        <v>0.21</v>
      </c>
      <c r="W146" s="3">
        <v>0</v>
      </c>
      <c r="X146" s="3">
        <v>0</v>
      </c>
      <c r="Y146" s="3">
        <v>0</v>
      </c>
      <c r="Z146" s="3">
        <v>100.00999999999999</v>
      </c>
    </row>
    <row r="147" spans="1:26" x14ac:dyDescent="0.25">
      <c r="A147" s="87" t="s">
        <v>431</v>
      </c>
      <c r="B147" s="3" t="s">
        <v>23</v>
      </c>
      <c r="C147" s="3" t="s">
        <v>22</v>
      </c>
      <c r="D147" s="3" t="s">
        <v>405</v>
      </c>
      <c r="E147" s="3" t="s">
        <v>141</v>
      </c>
      <c r="F147" s="3"/>
      <c r="G147" s="3" t="s">
        <v>432</v>
      </c>
      <c r="I147" s="3">
        <v>9</v>
      </c>
      <c r="J147" s="3">
        <v>1190</v>
      </c>
      <c r="K147" s="3">
        <v>1000</v>
      </c>
      <c r="L147" s="3">
        <v>0</v>
      </c>
      <c r="M147" s="3">
        <v>59.04</v>
      </c>
      <c r="N147" s="3">
        <v>0.98</v>
      </c>
      <c r="O147" s="3">
        <v>6.83</v>
      </c>
      <c r="P147" s="3">
        <v>13.56</v>
      </c>
      <c r="Q147" s="3">
        <v>0.55000000000000004</v>
      </c>
      <c r="R147" s="3">
        <v>13.77</v>
      </c>
      <c r="S147" s="3">
        <v>3.1</v>
      </c>
      <c r="T147" s="3">
        <v>1.1399999999999999</v>
      </c>
      <c r="U147" s="3">
        <v>0.8</v>
      </c>
      <c r="V147" s="3">
        <v>0.23</v>
      </c>
      <c r="W147" s="3">
        <v>0</v>
      </c>
      <c r="X147" s="3">
        <v>0</v>
      </c>
      <c r="Y147" s="3">
        <v>0</v>
      </c>
      <c r="Z147" s="3">
        <v>99.999999999999986</v>
      </c>
    </row>
    <row r="148" spans="1:26" x14ac:dyDescent="0.25">
      <c r="A148" s="87" t="s">
        <v>431</v>
      </c>
      <c r="B148" s="3" t="s">
        <v>23</v>
      </c>
      <c r="C148" s="3" t="s">
        <v>22</v>
      </c>
      <c r="D148" s="3" t="s">
        <v>405</v>
      </c>
      <c r="E148" s="3" t="s">
        <v>141</v>
      </c>
      <c r="F148" s="3"/>
      <c r="G148" s="3" t="s">
        <v>432</v>
      </c>
      <c r="I148" s="3">
        <v>9</v>
      </c>
      <c r="J148" s="3">
        <v>1190</v>
      </c>
      <c r="K148" s="3">
        <v>1000</v>
      </c>
      <c r="L148" s="3">
        <v>0</v>
      </c>
      <c r="M148" s="3">
        <v>57.04</v>
      </c>
      <c r="N148" s="3">
        <v>1.1000000000000001</v>
      </c>
      <c r="O148" s="3">
        <v>5.21</v>
      </c>
      <c r="P148" s="3">
        <v>15.9</v>
      </c>
      <c r="Q148" s="3">
        <v>0.65</v>
      </c>
      <c r="R148" s="3">
        <v>14.41</v>
      </c>
      <c r="S148" s="3">
        <v>3.71</v>
      </c>
      <c r="T148" s="3">
        <v>0.95</v>
      </c>
      <c r="U148" s="3">
        <v>0.75</v>
      </c>
      <c r="V148" s="3">
        <v>0.27</v>
      </c>
      <c r="W148" s="3">
        <v>0</v>
      </c>
      <c r="X148" s="3">
        <v>0</v>
      </c>
      <c r="Y148" s="3">
        <v>0</v>
      </c>
      <c r="Z148" s="3">
        <v>99.99</v>
      </c>
    </row>
    <row r="149" spans="1:26" x14ac:dyDescent="0.25">
      <c r="A149" s="87" t="s">
        <v>431</v>
      </c>
      <c r="B149" s="3" t="s">
        <v>23</v>
      </c>
      <c r="C149" s="3" t="s">
        <v>22</v>
      </c>
      <c r="D149" s="3" t="s">
        <v>405</v>
      </c>
      <c r="E149" s="3" t="s">
        <v>141</v>
      </c>
      <c r="F149" s="3"/>
      <c r="G149" s="3" t="s">
        <v>432</v>
      </c>
      <c r="I149" s="3">
        <v>9</v>
      </c>
      <c r="J149" s="3">
        <v>1190</v>
      </c>
      <c r="K149" s="3">
        <v>1000</v>
      </c>
      <c r="L149" s="3">
        <v>0</v>
      </c>
      <c r="M149" s="3">
        <v>56.16</v>
      </c>
      <c r="N149" s="3">
        <v>1</v>
      </c>
      <c r="O149" s="3">
        <v>5.65</v>
      </c>
      <c r="P149" s="3">
        <v>15.65</v>
      </c>
      <c r="Q149" s="3">
        <v>0.65</v>
      </c>
      <c r="R149" s="3">
        <v>15.79</v>
      </c>
      <c r="S149" s="3">
        <v>3.31</v>
      </c>
      <c r="T149" s="3">
        <v>0.98</v>
      </c>
      <c r="U149" s="3">
        <v>0.6</v>
      </c>
      <c r="V149" s="3">
        <v>0.21</v>
      </c>
      <c r="W149" s="3">
        <v>0</v>
      </c>
      <c r="X149" s="3">
        <v>0</v>
      </c>
      <c r="Y149" s="3">
        <v>0</v>
      </c>
      <c r="Z149" s="3">
        <v>100</v>
      </c>
    </row>
    <row r="150" spans="1:26" x14ac:dyDescent="0.25">
      <c r="A150" s="87"/>
      <c r="B150" s="3" t="s">
        <v>23</v>
      </c>
      <c r="C150" s="3" t="s">
        <v>22</v>
      </c>
      <c r="D150" s="3" t="s">
        <v>405</v>
      </c>
      <c r="E150" s="3" t="s">
        <v>141</v>
      </c>
      <c r="F150" s="3"/>
      <c r="G150" s="3" t="s">
        <v>432</v>
      </c>
      <c r="I150" s="3">
        <v>9</v>
      </c>
      <c r="J150" s="3">
        <v>1190</v>
      </c>
      <c r="K150" s="3">
        <v>1000</v>
      </c>
      <c r="L150" s="3">
        <v>0</v>
      </c>
      <c r="M150" s="31">
        <v>59.96</v>
      </c>
      <c r="N150" s="31">
        <v>2.0699999999999998</v>
      </c>
      <c r="O150" s="31">
        <v>7.59</v>
      </c>
      <c r="P150" s="31">
        <v>10.6</v>
      </c>
      <c r="Q150" s="31">
        <v>0.47</v>
      </c>
      <c r="R150" s="31">
        <v>6.61</v>
      </c>
      <c r="S150" s="31">
        <v>10.050000000000001</v>
      </c>
      <c r="T150" s="31">
        <v>1.04</v>
      </c>
      <c r="U150" s="31">
        <v>1.2</v>
      </c>
      <c r="V150" s="31">
        <v>0.33</v>
      </c>
      <c r="W150" s="31">
        <v>0</v>
      </c>
      <c r="X150" s="31">
        <v>0</v>
      </c>
      <c r="Y150" s="31">
        <v>0.08</v>
      </c>
      <c r="Z150" s="3">
        <v>100</v>
      </c>
    </row>
    <row r="151" spans="1:26" x14ac:dyDescent="0.25">
      <c r="B151" s="3" t="s">
        <v>23</v>
      </c>
      <c r="C151" s="3" t="s">
        <v>22</v>
      </c>
      <c r="D151" s="3" t="s">
        <v>405</v>
      </c>
      <c r="E151" s="3" t="s">
        <v>141</v>
      </c>
      <c r="F151" s="3"/>
      <c r="G151" s="3" t="s">
        <v>432</v>
      </c>
      <c r="I151" s="3">
        <v>9</v>
      </c>
      <c r="J151" s="3">
        <v>1190</v>
      </c>
      <c r="K151" s="3">
        <v>1000</v>
      </c>
      <c r="L151" s="3">
        <v>0</v>
      </c>
      <c r="M151" s="3">
        <v>52.08</v>
      </c>
      <c r="N151" s="3">
        <v>1.86</v>
      </c>
      <c r="O151" s="3">
        <v>4.84</v>
      </c>
      <c r="P151" s="3">
        <v>14.9</v>
      </c>
      <c r="Q151" s="3">
        <v>0.61</v>
      </c>
      <c r="R151" s="3">
        <v>11.33</v>
      </c>
      <c r="S151" s="3">
        <v>13.31</v>
      </c>
      <c r="T151" s="3">
        <v>0.5</v>
      </c>
      <c r="U151" s="3">
        <v>0.49</v>
      </c>
      <c r="V151" s="3">
        <v>0.09</v>
      </c>
      <c r="W151" s="3">
        <v>0</v>
      </c>
      <c r="X151" s="3">
        <v>0</v>
      </c>
      <c r="Y151" s="3">
        <v>0</v>
      </c>
      <c r="Z151" s="3">
        <v>100.01</v>
      </c>
    </row>
    <row r="152" spans="1:26" x14ac:dyDescent="0.25">
      <c r="B152" s="3" t="s">
        <v>23</v>
      </c>
      <c r="C152" s="3" t="s">
        <v>22</v>
      </c>
      <c r="D152" s="3" t="s">
        <v>405</v>
      </c>
      <c r="E152" s="3" t="s">
        <v>141</v>
      </c>
      <c r="F152" s="3"/>
      <c r="G152" s="3" t="s">
        <v>432</v>
      </c>
      <c r="I152" s="3">
        <v>9</v>
      </c>
      <c r="J152" s="3">
        <v>1190</v>
      </c>
      <c r="K152" s="3">
        <v>1000</v>
      </c>
      <c r="L152" s="3">
        <v>0</v>
      </c>
      <c r="M152" s="3">
        <v>50.7</v>
      </c>
      <c r="N152" s="3">
        <v>1.59</v>
      </c>
      <c r="O152" s="3">
        <v>5.3</v>
      </c>
      <c r="P152" s="3">
        <v>15.72</v>
      </c>
      <c r="Q152" s="3">
        <v>0.66</v>
      </c>
      <c r="R152" s="3">
        <v>11.94</v>
      </c>
      <c r="S152" s="3">
        <v>12.85</v>
      </c>
      <c r="T152" s="3">
        <v>0.84</v>
      </c>
      <c r="U152" s="3">
        <v>0.25</v>
      </c>
      <c r="V152" s="3">
        <v>0.11</v>
      </c>
      <c r="W152" s="3">
        <v>0.03</v>
      </c>
      <c r="X152" s="3">
        <v>0</v>
      </c>
      <c r="Y152" s="3">
        <v>0</v>
      </c>
      <c r="Z152" s="3">
        <v>99.99</v>
      </c>
    </row>
    <row r="153" spans="1:26" x14ac:dyDescent="0.25">
      <c r="B153" s="3" t="s">
        <v>23</v>
      </c>
      <c r="C153" s="3" t="s">
        <v>22</v>
      </c>
      <c r="D153" s="3" t="s">
        <v>405</v>
      </c>
      <c r="E153" s="3" t="s">
        <v>141</v>
      </c>
      <c r="F153" s="3"/>
      <c r="G153" s="3" t="s">
        <v>432</v>
      </c>
      <c r="I153" s="3">
        <v>9</v>
      </c>
      <c r="J153" s="3">
        <v>1190</v>
      </c>
      <c r="K153" s="3">
        <v>1000</v>
      </c>
      <c r="L153" s="3">
        <v>0</v>
      </c>
      <c r="M153" s="3">
        <v>50.64</v>
      </c>
      <c r="N153" s="3">
        <v>1.51</v>
      </c>
      <c r="O153" s="3">
        <v>4.7</v>
      </c>
      <c r="P153" s="3">
        <v>16.420000000000002</v>
      </c>
      <c r="Q153" s="3">
        <v>0.69</v>
      </c>
      <c r="R153" s="3">
        <v>14</v>
      </c>
      <c r="S153" s="3">
        <v>11.2</v>
      </c>
      <c r="T153" s="3">
        <v>0.49</v>
      </c>
      <c r="U153" s="3">
        <v>0.21</v>
      </c>
      <c r="V153" s="3">
        <v>7.0000000000000007E-2</v>
      </c>
      <c r="W153" s="3">
        <v>0.06</v>
      </c>
      <c r="X153" s="3">
        <v>0</v>
      </c>
      <c r="Y153" s="3">
        <v>0</v>
      </c>
      <c r="Z153" s="3">
        <v>99.99</v>
      </c>
    </row>
    <row r="154" spans="1:26" x14ac:dyDescent="0.25">
      <c r="B154" s="3" t="s">
        <v>23</v>
      </c>
      <c r="C154" s="3" t="s">
        <v>22</v>
      </c>
      <c r="D154" s="3" t="s">
        <v>405</v>
      </c>
      <c r="E154" s="3" t="s">
        <v>141</v>
      </c>
      <c r="F154" s="3"/>
      <c r="G154" s="3" t="s">
        <v>432</v>
      </c>
      <c r="I154" s="3">
        <v>9</v>
      </c>
      <c r="J154" s="3">
        <v>1190</v>
      </c>
      <c r="K154" s="3">
        <v>1000</v>
      </c>
      <c r="L154" s="3">
        <v>0</v>
      </c>
      <c r="M154" s="3">
        <v>54.79</v>
      </c>
      <c r="N154" s="3">
        <v>1.49</v>
      </c>
      <c r="O154" s="3">
        <v>6.82</v>
      </c>
      <c r="P154" s="3">
        <v>12.6</v>
      </c>
      <c r="Q154" s="3">
        <v>0.5</v>
      </c>
      <c r="R154" s="3">
        <v>10.3</v>
      </c>
      <c r="S154" s="3">
        <v>11.61</v>
      </c>
      <c r="T154" s="3">
        <v>0.99</v>
      </c>
      <c r="U154" s="3">
        <v>0.57999999999999996</v>
      </c>
      <c r="V154" s="3">
        <v>0.16</v>
      </c>
      <c r="W154" s="3">
        <v>0.04</v>
      </c>
      <c r="X154" s="3">
        <v>0.05</v>
      </c>
      <c r="Y154" s="3">
        <v>0.06</v>
      </c>
      <c r="Z154" s="3">
        <v>99.99</v>
      </c>
    </row>
    <row r="155" spans="1:26" x14ac:dyDescent="0.25">
      <c r="B155" s="3" t="s">
        <v>23</v>
      </c>
      <c r="C155" s="3" t="s">
        <v>22</v>
      </c>
      <c r="D155" s="3" t="s">
        <v>405</v>
      </c>
      <c r="E155" s="3" t="s">
        <v>141</v>
      </c>
      <c r="F155" s="3"/>
      <c r="G155" s="3" t="s">
        <v>432</v>
      </c>
      <c r="I155" s="3">
        <v>9</v>
      </c>
      <c r="J155" s="3">
        <v>1190</v>
      </c>
      <c r="K155" s="3">
        <v>1000</v>
      </c>
      <c r="L155" s="3">
        <v>0</v>
      </c>
      <c r="M155" s="3">
        <v>50.6</v>
      </c>
      <c r="N155" s="3">
        <v>0.93</v>
      </c>
      <c r="O155" s="3">
        <v>2.36</v>
      </c>
      <c r="P155" s="3">
        <v>22.69</v>
      </c>
      <c r="Q155" s="3">
        <v>0.96</v>
      </c>
      <c r="R155" s="3">
        <v>16.41</v>
      </c>
      <c r="S155" s="3">
        <v>5.7</v>
      </c>
      <c r="T155" s="3">
        <v>0.16</v>
      </c>
      <c r="U155" s="3">
        <v>0.09</v>
      </c>
      <c r="V155" s="3">
        <v>0</v>
      </c>
      <c r="W155" s="3">
        <v>0</v>
      </c>
      <c r="X155" s="3">
        <v>0</v>
      </c>
      <c r="Y155" s="3">
        <v>0.1</v>
      </c>
      <c r="Z155" s="3">
        <v>99.999999999999986</v>
      </c>
    </row>
    <row r="156" spans="1:26" x14ac:dyDescent="0.25">
      <c r="I156" s="16" t="s">
        <v>434</v>
      </c>
      <c r="M156" s="6">
        <f>AVERAGE(M141:M149,M151:M155)</f>
        <v>54.840000000000011</v>
      </c>
      <c r="N156" s="6">
        <f t="shared" ref="N156:Y156" si="6">AVERAGE(N141:N149,N151:N155)</f>
        <v>1.2792857142857141</v>
      </c>
      <c r="O156" s="6">
        <f t="shared" si="6"/>
        <v>5.923571428571428</v>
      </c>
      <c r="P156" s="6">
        <f t="shared" si="6"/>
        <v>15.314285714285715</v>
      </c>
      <c r="Q156" s="6">
        <f t="shared" si="6"/>
        <v>0.625</v>
      </c>
      <c r="R156" s="6">
        <f t="shared" si="6"/>
        <v>12.946428571428571</v>
      </c>
      <c r="S156" s="6">
        <f t="shared" si="6"/>
        <v>7.3671428571428583</v>
      </c>
      <c r="T156" s="6">
        <f t="shared" si="6"/>
        <v>0.92571428571428582</v>
      </c>
      <c r="U156" s="6">
        <f t="shared" si="6"/>
        <v>0.57357142857142851</v>
      </c>
      <c r="V156" s="6">
        <f t="shared" si="6"/>
        <v>0.17999999999999997</v>
      </c>
      <c r="W156" s="6">
        <f t="shared" si="6"/>
        <v>9.285714285714286E-3</v>
      </c>
      <c r="X156" s="6">
        <f t="shared" si="6"/>
        <v>3.5714285714285718E-3</v>
      </c>
      <c r="Y156" s="6">
        <f t="shared" si="6"/>
        <v>1.1428571428571429E-2</v>
      </c>
    </row>
    <row r="157" spans="1:26" x14ac:dyDescent="0.25">
      <c r="A157" s="4"/>
      <c r="B157" s="4"/>
      <c r="C157" s="4"/>
      <c r="D157" s="4"/>
      <c r="E157" s="4"/>
      <c r="F157" s="4"/>
      <c r="G157" s="4"/>
      <c r="H157" s="4"/>
      <c r="I157" s="19" t="s">
        <v>435</v>
      </c>
      <c r="J157" s="4"/>
      <c r="K157" s="4"/>
      <c r="L157" s="4"/>
      <c r="M157" s="34">
        <f>STDEV(M141:M149,M151:M155)</f>
        <v>3.3841258387222672</v>
      </c>
      <c r="N157" s="34">
        <f t="shared" ref="N157:Y157" si="7">STDEV(N141:N149,N151:N155)</f>
        <v>0.29213970013609114</v>
      </c>
      <c r="O157" s="34">
        <f t="shared" si="7"/>
        <v>1.6654202848754822</v>
      </c>
      <c r="P157" s="34">
        <f t="shared" si="7"/>
        <v>2.5445921972979151</v>
      </c>
      <c r="Q157" s="34">
        <f t="shared" si="7"/>
        <v>0.11784931708950017</v>
      </c>
      <c r="R157" s="34">
        <f t="shared" si="7"/>
        <v>1.9894205075961122</v>
      </c>
      <c r="S157" s="34">
        <f t="shared" si="7"/>
        <v>3.9618185967313764</v>
      </c>
      <c r="T157" s="34">
        <f t="shared" si="7"/>
        <v>0.39729303824980128</v>
      </c>
      <c r="U157" s="34">
        <f t="shared" si="7"/>
        <v>0.27096997116788668</v>
      </c>
      <c r="V157" s="34">
        <f t="shared" si="7"/>
        <v>8.8665317128731186E-2</v>
      </c>
      <c r="W157" s="34">
        <f t="shared" si="7"/>
        <v>1.9400351192017797E-2</v>
      </c>
      <c r="X157" s="34">
        <f t="shared" si="7"/>
        <v>1.3363062095621219E-2</v>
      </c>
      <c r="Y157" s="34">
        <f t="shared" si="7"/>
        <v>3.0091435749968885E-2</v>
      </c>
      <c r="Z157" s="4"/>
    </row>
    <row r="158" spans="1:26" x14ac:dyDescent="0.25">
      <c r="B158" s="3" t="s">
        <v>23</v>
      </c>
      <c r="C158" s="3" t="s">
        <v>22</v>
      </c>
      <c r="D158" s="3" t="s">
        <v>430</v>
      </c>
      <c r="E158" s="3" t="s">
        <v>188</v>
      </c>
      <c r="F158" s="3" t="s">
        <v>433</v>
      </c>
      <c r="G158" s="3" t="s">
        <v>432</v>
      </c>
      <c r="I158" s="3">
        <v>9</v>
      </c>
      <c r="J158" s="3">
        <v>1190</v>
      </c>
      <c r="K158" s="3">
        <v>1050</v>
      </c>
      <c r="L158" s="3">
        <v>0</v>
      </c>
      <c r="M158" s="3">
        <v>39.43</v>
      </c>
      <c r="N158" s="3">
        <v>0.42</v>
      </c>
      <c r="O158" s="3">
        <v>3.3</v>
      </c>
      <c r="P158" s="3">
        <v>33.909999999999997</v>
      </c>
      <c r="Q158" s="3">
        <v>0.72</v>
      </c>
      <c r="R158" s="90">
        <v>19.98</v>
      </c>
      <c r="S158" s="3">
        <v>1.1100000000000001</v>
      </c>
      <c r="T158" s="90">
        <v>0.63</v>
      </c>
      <c r="U158" s="3">
        <v>0.31</v>
      </c>
      <c r="V158" s="3">
        <v>0.2</v>
      </c>
      <c r="W158" s="3">
        <v>0</v>
      </c>
      <c r="X158" s="3">
        <v>0</v>
      </c>
      <c r="Y158" s="3">
        <v>0</v>
      </c>
      <c r="Z158" s="3">
        <v>100.01</v>
      </c>
    </row>
    <row r="159" spans="1:26" x14ac:dyDescent="0.25">
      <c r="B159" s="3" t="s">
        <v>23</v>
      </c>
      <c r="C159" s="3" t="s">
        <v>22</v>
      </c>
      <c r="D159" s="3" t="s">
        <v>430</v>
      </c>
      <c r="E159" s="3" t="s">
        <v>188</v>
      </c>
      <c r="F159" s="3" t="s">
        <v>433</v>
      </c>
      <c r="G159" s="3" t="s">
        <v>432</v>
      </c>
      <c r="I159" s="3">
        <v>9</v>
      </c>
      <c r="J159" s="3">
        <v>1190</v>
      </c>
      <c r="K159" s="3">
        <v>1050</v>
      </c>
      <c r="L159" s="3">
        <v>0</v>
      </c>
      <c r="M159" s="3">
        <v>36.18</v>
      </c>
      <c r="N159" s="3">
        <v>0.21</v>
      </c>
      <c r="O159" s="3">
        <v>1.43</v>
      </c>
      <c r="P159" s="3">
        <v>36.5</v>
      </c>
      <c r="Q159" s="3">
        <v>0.78</v>
      </c>
      <c r="R159" s="3">
        <v>23.45</v>
      </c>
      <c r="S159" s="3">
        <v>0.65</v>
      </c>
      <c r="T159" s="3">
        <v>0.54</v>
      </c>
      <c r="U159" s="3">
        <v>0.12</v>
      </c>
      <c r="V159" s="3">
        <v>0.15</v>
      </c>
      <c r="W159" s="3">
        <v>0</v>
      </c>
      <c r="X159" s="3">
        <v>0</v>
      </c>
      <c r="Y159" s="3">
        <v>0</v>
      </c>
      <c r="Z159" s="3">
        <v>100.01000000000002</v>
      </c>
    </row>
    <row r="160" spans="1:26" x14ac:dyDescent="0.25">
      <c r="B160" s="3" t="s">
        <v>23</v>
      </c>
      <c r="C160" s="3" t="s">
        <v>22</v>
      </c>
      <c r="D160" s="3" t="s">
        <v>430</v>
      </c>
      <c r="E160" s="3" t="s">
        <v>188</v>
      </c>
      <c r="F160" s="3" t="s">
        <v>433</v>
      </c>
      <c r="G160" s="3" t="s">
        <v>432</v>
      </c>
      <c r="I160" s="3">
        <v>9</v>
      </c>
      <c r="J160" s="3">
        <v>1190</v>
      </c>
      <c r="K160" s="3">
        <v>1050</v>
      </c>
      <c r="L160" s="3">
        <v>0</v>
      </c>
      <c r="M160" s="3">
        <v>37.01</v>
      </c>
      <c r="N160" s="3">
        <v>0.33</v>
      </c>
      <c r="O160" s="3">
        <v>2.19</v>
      </c>
      <c r="P160" s="3">
        <v>35.86</v>
      </c>
      <c r="Q160" s="3">
        <v>0.81</v>
      </c>
      <c r="R160" s="3">
        <v>22.12</v>
      </c>
      <c r="S160" s="3">
        <v>0.96</v>
      </c>
      <c r="T160" s="3">
        <v>0.35</v>
      </c>
      <c r="U160" s="3">
        <v>0.22</v>
      </c>
      <c r="V160" s="3">
        <v>0.16</v>
      </c>
      <c r="W160" s="3">
        <v>0</v>
      </c>
      <c r="X160" s="3">
        <v>0</v>
      </c>
      <c r="Y160" s="3">
        <v>0</v>
      </c>
      <c r="Z160" s="3">
        <v>100.00999999999998</v>
      </c>
    </row>
    <row r="161" spans="1:26" x14ac:dyDescent="0.25">
      <c r="B161" s="3" t="s">
        <v>23</v>
      </c>
      <c r="C161" s="3" t="s">
        <v>22</v>
      </c>
      <c r="D161" s="3" t="s">
        <v>430</v>
      </c>
      <c r="E161" s="3" t="s">
        <v>188</v>
      </c>
      <c r="F161" s="3" t="s">
        <v>433</v>
      </c>
      <c r="G161" s="3" t="s">
        <v>432</v>
      </c>
      <c r="I161" s="3">
        <v>9</v>
      </c>
      <c r="J161" s="3">
        <v>1190</v>
      </c>
      <c r="K161" s="3">
        <v>1050</v>
      </c>
      <c r="L161" s="3">
        <v>0</v>
      </c>
      <c r="M161" s="3">
        <v>36.08</v>
      </c>
      <c r="N161" s="3">
        <v>0.2</v>
      </c>
      <c r="O161" s="3">
        <v>1.52</v>
      </c>
      <c r="P161" s="3">
        <v>37.340000000000003</v>
      </c>
      <c r="Q161" s="3">
        <v>0.84</v>
      </c>
      <c r="R161" s="3">
        <v>22.72</v>
      </c>
      <c r="S161" s="3">
        <v>0.67</v>
      </c>
      <c r="T161" s="3">
        <v>0.32</v>
      </c>
      <c r="U161" s="3">
        <v>0.12</v>
      </c>
      <c r="V161" s="3">
        <v>0.19</v>
      </c>
      <c r="W161" s="3">
        <v>0</v>
      </c>
      <c r="X161" s="3">
        <v>0</v>
      </c>
      <c r="Y161" s="3">
        <v>0</v>
      </c>
      <c r="Z161" s="3">
        <v>100.00000000000001</v>
      </c>
    </row>
    <row r="162" spans="1:26" x14ac:dyDescent="0.25">
      <c r="I162" s="16" t="s">
        <v>434</v>
      </c>
      <c r="M162" s="6">
        <f>AVERAGE(M158:M161)</f>
        <v>37.174999999999997</v>
      </c>
      <c r="N162" s="6">
        <f t="shared" ref="N162:Y162" si="8">AVERAGE(N158:N161)</f>
        <v>0.28999999999999998</v>
      </c>
      <c r="O162" s="6">
        <f t="shared" si="8"/>
        <v>2.11</v>
      </c>
      <c r="P162" s="6">
        <f t="shared" si="8"/>
        <v>35.902500000000003</v>
      </c>
      <c r="Q162" s="6">
        <f t="shared" si="8"/>
        <v>0.78749999999999998</v>
      </c>
      <c r="R162" s="6">
        <f t="shared" si="8"/>
        <v>22.067499999999999</v>
      </c>
      <c r="S162" s="6">
        <f t="shared" si="8"/>
        <v>0.84750000000000003</v>
      </c>
      <c r="T162" s="6">
        <f t="shared" si="8"/>
        <v>0.46</v>
      </c>
      <c r="U162" s="6">
        <f t="shared" si="8"/>
        <v>0.1925</v>
      </c>
      <c r="V162" s="6">
        <f t="shared" si="8"/>
        <v>0.17499999999999999</v>
      </c>
      <c r="W162" s="6">
        <f t="shared" si="8"/>
        <v>0</v>
      </c>
      <c r="X162" s="6">
        <f t="shared" si="8"/>
        <v>0</v>
      </c>
      <c r="Y162" s="6">
        <f t="shared" si="8"/>
        <v>0</v>
      </c>
    </row>
    <row r="163" spans="1:26" x14ac:dyDescent="0.25">
      <c r="A163" s="4"/>
      <c r="B163" s="4"/>
      <c r="C163" s="4"/>
      <c r="D163" s="4"/>
      <c r="E163" s="4"/>
      <c r="F163" s="4"/>
      <c r="G163" s="4"/>
      <c r="H163" s="4"/>
      <c r="I163" s="19" t="s">
        <v>435</v>
      </c>
      <c r="J163" s="4"/>
      <c r="K163" s="4"/>
      <c r="L163" s="4"/>
      <c r="M163" s="34">
        <f>STDEV(M158:M161)</f>
        <v>1.560053417888845</v>
      </c>
      <c r="N163" s="34">
        <f t="shared" ref="N163:Y163" si="9">STDEV(N158:N161)</f>
        <v>0.10488088481701512</v>
      </c>
      <c r="O163" s="34">
        <f t="shared" si="9"/>
        <v>0.86274754901612649</v>
      </c>
      <c r="P163" s="34">
        <f t="shared" si="9"/>
        <v>1.4600542227374096</v>
      </c>
      <c r="Q163" s="34">
        <f t="shared" si="9"/>
        <v>5.1234753829797995E-2</v>
      </c>
      <c r="R163" s="34">
        <f t="shared" si="9"/>
        <v>1.494152491102118</v>
      </c>
      <c r="S163" s="34">
        <f t="shared" si="9"/>
        <v>0.22514809940718278</v>
      </c>
      <c r="T163" s="34">
        <f t="shared" si="9"/>
        <v>0.1494434118097327</v>
      </c>
      <c r="U163" s="34">
        <f t="shared" si="9"/>
        <v>9.1423921012683151E-2</v>
      </c>
      <c r="V163" s="34">
        <f t="shared" si="9"/>
        <v>2.3804761428476314E-2</v>
      </c>
      <c r="W163" s="34">
        <f t="shared" si="9"/>
        <v>0</v>
      </c>
      <c r="X163" s="34">
        <f t="shared" si="9"/>
        <v>0</v>
      </c>
      <c r="Y163" s="34">
        <f t="shared" si="9"/>
        <v>0</v>
      </c>
      <c r="Z163" s="4"/>
    </row>
    <row r="164" spans="1:26" x14ac:dyDescent="0.25">
      <c r="B164" s="3" t="s">
        <v>23</v>
      </c>
      <c r="C164" s="3" t="s">
        <v>22</v>
      </c>
      <c r="D164" s="3" t="s">
        <v>430</v>
      </c>
      <c r="E164" s="3" t="s">
        <v>189</v>
      </c>
      <c r="G164" s="3" t="s">
        <v>432</v>
      </c>
      <c r="I164" s="3">
        <v>9</v>
      </c>
      <c r="J164" s="3">
        <v>1190</v>
      </c>
      <c r="K164" s="3">
        <v>1000</v>
      </c>
      <c r="L164" s="3">
        <v>0</v>
      </c>
      <c r="M164" s="3">
        <v>51</v>
      </c>
      <c r="N164" s="3">
        <v>1.1000000000000001</v>
      </c>
      <c r="O164" s="3">
        <v>3.46</v>
      </c>
      <c r="P164" s="3">
        <v>17.16</v>
      </c>
      <c r="Q164" s="3">
        <v>0.6</v>
      </c>
      <c r="R164" s="3">
        <v>12.63</v>
      </c>
      <c r="S164" s="3">
        <v>13.15</v>
      </c>
      <c r="T164" s="3">
        <v>0.59</v>
      </c>
      <c r="U164" s="3">
        <v>0.21</v>
      </c>
      <c r="V164" s="3">
        <v>0</v>
      </c>
      <c r="W164" s="3">
        <v>0</v>
      </c>
      <c r="X164" s="3">
        <v>0.1</v>
      </c>
      <c r="Y164" s="3">
        <v>0</v>
      </c>
      <c r="Z164" s="3">
        <f>SUM(M164:Y164)</f>
        <v>99.999999999999986</v>
      </c>
    </row>
    <row r="165" spans="1:26" x14ac:dyDescent="0.25">
      <c r="B165" s="3" t="s">
        <v>23</v>
      </c>
      <c r="C165" s="3" t="s">
        <v>22</v>
      </c>
      <c r="D165" s="3" t="s">
        <v>430</v>
      </c>
      <c r="E165" s="3" t="s">
        <v>189</v>
      </c>
      <c r="G165" s="3" t="s">
        <v>432</v>
      </c>
      <c r="I165" s="3">
        <v>9</v>
      </c>
      <c r="J165" s="3">
        <v>1190</v>
      </c>
      <c r="K165" s="3">
        <v>1000</v>
      </c>
      <c r="L165" s="3">
        <v>0</v>
      </c>
      <c r="M165" s="3">
        <v>50.32</v>
      </c>
      <c r="N165" s="3">
        <v>1.1499999999999999</v>
      </c>
      <c r="O165" s="3">
        <v>3.61</v>
      </c>
      <c r="P165" s="3">
        <v>19.93</v>
      </c>
      <c r="Q165" s="3">
        <v>0.69</v>
      </c>
      <c r="R165" s="3">
        <v>15.38</v>
      </c>
      <c r="S165" s="3">
        <v>8.27</v>
      </c>
      <c r="T165" s="3">
        <v>0.42</v>
      </c>
      <c r="U165" s="3">
        <v>0.15</v>
      </c>
      <c r="V165" s="3">
        <v>0.08</v>
      </c>
      <c r="W165" s="3">
        <v>0</v>
      </c>
      <c r="X165" s="3">
        <v>0</v>
      </c>
      <c r="Y165" s="3">
        <v>0</v>
      </c>
      <c r="Z165" s="3">
        <f t="shared" ref="Z165:Z178" si="10">SUM(M165:Y165)</f>
        <v>99.999999999999986</v>
      </c>
    </row>
    <row r="166" spans="1:26" x14ac:dyDescent="0.25">
      <c r="B166" s="3" t="s">
        <v>23</v>
      </c>
      <c r="C166" s="3" t="s">
        <v>22</v>
      </c>
      <c r="D166" s="3" t="s">
        <v>430</v>
      </c>
      <c r="E166" s="3" t="s">
        <v>189</v>
      </c>
      <c r="G166" s="3" t="s">
        <v>432</v>
      </c>
      <c r="I166" s="3">
        <v>9</v>
      </c>
      <c r="J166" s="3">
        <v>1190</v>
      </c>
      <c r="K166" s="3">
        <v>1000</v>
      </c>
      <c r="L166" s="3">
        <v>0</v>
      </c>
      <c r="M166" s="3">
        <v>48.33</v>
      </c>
      <c r="N166" s="3">
        <v>1.53</v>
      </c>
      <c r="O166" s="3">
        <v>3.67</v>
      </c>
      <c r="P166" s="3">
        <v>17.45</v>
      </c>
      <c r="Q166" s="3">
        <v>0.52</v>
      </c>
      <c r="R166" s="3">
        <v>12.25</v>
      </c>
      <c r="S166" s="3">
        <v>15.78</v>
      </c>
      <c r="T166" s="3">
        <v>0.47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f t="shared" si="10"/>
        <v>100</v>
      </c>
    </row>
    <row r="167" spans="1:26" x14ac:dyDescent="0.25">
      <c r="B167" s="3" t="s">
        <v>23</v>
      </c>
      <c r="C167" s="3" t="s">
        <v>22</v>
      </c>
      <c r="D167" s="3" t="s">
        <v>430</v>
      </c>
      <c r="E167" s="3" t="s">
        <v>189</v>
      </c>
      <c r="G167" s="3" t="s">
        <v>432</v>
      </c>
      <c r="I167" s="3">
        <v>9</v>
      </c>
      <c r="J167" s="3">
        <v>1190</v>
      </c>
      <c r="K167" s="3">
        <v>1000</v>
      </c>
      <c r="L167" s="3">
        <v>0</v>
      </c>
      <c r="M167" s="3">
        <v>49.52</v>
      </c>
      <c r="N167" s="3">
        <v>1.86</v>
      </c>
      <c r="O167" s="3">
        <v>4.12</v>
      </c>
      <c r="P167" s="3">
        <v>16.440000000000001</v>
      </c>
      <c r="Q167" s="3">
        <v>0.54</v>
      </c>
      <c r="R167" s="3">
        <v>10.47</v>
      </c>
      <c r="S167" s="3">
        <v>16.149999999999999</v>
      </c>
      <c r="T167" s="3">
        <v>0.63</v>
      </c>
      <c r="U167" s="3">
        <v>0.21</v>
      </c>
      <c r="V167" s="3">
        <v>0.08</v>
      </c>
      <c r="W167" s="3">
        <v>0</v>
      </c>
      <c r="X167" s="3">
        <v>0</v>
      </c>
      <c r="Y167" s="3">
        <v>0</v>
      </c>
      <c r="Z167" s="3">
        <f t="shared" si="10"/>
        <v>100.01999999999998</v>
      </c>
    </row>
    <row r="168" spans="1:26" x14ac:dyDescent="0.25">
      <c r="B168" s="3" t="s">
        <v>23</v>
      </c>
      <c r="C168" s="3" t="s">
        <v>22</v>
      </c>
      <c r="D168" s="3" t="s">
        <v>430</v>
      </c>
      <c r="E168" s="3" t="s">
        <v>189</v>
      </c>
      <c r="G168" s="3" t="s">
        <v>432</v>
      </c>
      <c r="I168" s="3">
        <v>9</v>
      </c>
      <c r="J168" s="3">
        <v>1190</v>
      </c>
      <c r="K168" s="3">
        <v>1000</v>
      </c>
      <c r="L168" s="3">
        <v>0</v>
      </c>
      <c r="M168" s="3">
        <v>53.61</v>
      </c>
      <c r="N168" s="3">
        <v>0.79</v>
      </c>
      <c r="O168" s="3">
        <v>4.34</v>
      </c>
      <c r="P168" s="3">
        <v>21.44</v>
      </c>
      <c r="Q168" s="3">
        <v>0.7</v>
      </c>
      <c r="R168" s="3">
        <v>14.03</v>
      </c>
      <c r="S168" s="3">
        <v>3.89</v>
      </c>
      <c r="T168" s="3">
        <v>0.43</v>
      </c>
      <c r="U168" s="3">
        <v>0.53</v>
      </c>
      <c r="V168" s="3">
        <v>0.17</v>
      </c>
      <c r="W168" s="3">
        <v>7.0000000000000007E-2</v>
      </c>
      <c r="X168" s="3">
        <v>0</v>
      </c>
      <c r="Y168" s="3">
        <v>0</v>
      </c>
      <c r="Z168" s="3">
        <f t="shared" si="10"/>
        <v>100</v>
      </c>
    </row>
    <row r="169" spans="1:26" x14ac:dyDescent="0.25">
      <c r="B169" s="3" t="s">
        <v>23</v>
      </c>
      <c r="C169" s="3" t="s">
        <v>22</v>
      </c>
      <c r="D169" s="3" t="s">
        <v>430</v>
      </c>
      <c r="E169" s="3" t="s">
        <v>189</v>
      </c>
      <c r="G169" s="3" t="s">
        <v>432</v>
      </c>
      <c r="I169" s="3">
        <v>9</v>
      </c>
      <c r="J169" s="3">
        <v>1190</v>
      </c>
      <c r="K169" s="3">
        <v>1000</v>
      </c>
      <c r="L169" s="3">
        <v>0</v>
      </c>
      <c r="M169" s="3">
        <v>50.15</v>
      </c>
      <c r="N169" s="3">
        <v>1.04</v>
      </c>
      <c r="O169" s="3">
        <v>3.79</v>
      </c>
      <c r="P169" s="3">
        <v>20.57</v>
      </c>
      <c r="Q169" s="3">
        <v>0.68</v>
      </c>
      <c r="R169" s="3">
        <v>14.31</v>
      </c>
      <c r="S169" s="3">
        <v>8.83</v>
      </c>
      <c r="T169" s="3">
        <v>0.33</v>
      </c>
      <c r="U169" s="3">
        <v>0.21</v>
      </c>
      <c r="V169" s="3">
        <v>0.08</v>
      </c>
      <c r="W169" s="3">
        <v>0</v>
      </c>
      <c r="X169" s="3">
        <v>0</v>
      </c>
      <c r="Y169" s="3">
        <v>0</v>
      </c>
      <c r="Z169" s="3">
        <f t="shared" si="10"/>
        <v>99.99</v>
      </c>
    </row>
    <row r="170" spans="1:26" x14ac:dyDescent="0.25">
      <c r="B170" s="3" t="s">
        <v>23</v>
      </c>
      <c r="C170" s="3" t="s">
        <v>22</v>
      </c>
      <c r="D170" s="3" t="s">
        <v>430</v>
      </c>
      <c r="E170" s="3" t="s">
        <v>189</v>
      </c>
      <c r="G170" s="3" t="s">
        <v>432</v>
      </c>
      <c r="I170" s="3">
        <v>9</v>
      </c>
      <c r="J170" s="3">
        <v>1190</v>
      </c>
      <c r="K170" s="3">
        <v>1000</v>
      </c>
      <c r="L170" s="3">
        <v>0</v>
      </c>
      <c r="M170" s="3">
        <v>48.66</v>
      </c>
      <c r="N170" s="3">
        <v>1.35</v>
      </c>
      <c r="O170" s="3">
        <v>3.78</v>
      </c>
      <c r="P170" s="3">
        <v>19.02</v>
      </c>
      <c r="Q170" s="3">
        <v>0.61</v>
      </c>
      <c r="R170" s="3">
        <v>13</v>
      </c>
      <c r="S170" s="3">
        <v>13.06</v>
      </c>
      <c r="T170" s="3">
        <v>0.41</v>
      </c>
      <c r="U170" s="3">
        <v>0.05</v>
      </c>
      <c r="V170" s="3">
        <v>0</v>
      </c>
      <c r="W170" s="3">
        <v>7.0000000000000007E-2</v>
      </c>
      <c r="X170" s="3">
        <v>0</v>
      </c>
      <c r="Y170" s="3">
        <v>0</v>
      </c>
      <c r="Z170" s="3">
        <f t="shared" si="10"/>
        <v>100.00999999999999</v>
      </c>
    </row>
    <row r="171" spans="1:26" x14ac:dyDescent="0.25">
      <c r="B171" s="3" t="s">
        <v>23</v>
      </c>
      <c r="C171" s="3" t="s">
        <v>22</v>
      </c>
      <c r="D171" s="3" t="s">
        <v>430</v>
      </c>
      <c r="E171" s="3" t="s">
        <v>189</v>
      </c>
      <c r="G171" s="3" t="s">
        <v>432</v>
      </c>
      <c r="I171" s="3">
        <v>9</v>
      </c>
      <c r="J171" s="3">
        <v>1190</v>
      </c>
      <c r="K171" s="3">
        <v>1000</v>
      </c>
      <c r="L171" s="3">
        <v>0</v>
      </c>
      <c r="M171" s="3">
        <v>49.76</v>
      </c>
      <c r="N171" s="3">
        <v>1.05</v>
      </c>
      <c r="O171" s="3">
        <v>3.51</v>
      </c>
      <c r="P171" s="3">
        <v>21.85</v>
      </c>
      <c r="Q171" s="3">
        <v>0.7</v>
      </c>
      <c r="R171" s="3">
        <v>16.399999999999999</v>
      </c>
      <c r="S171" s="3">
        <v>6.33</v>
      </c>
      <c r="T171" s="3">
        <v>0.32</v>
      </c>
      <c r="U171" s="3">
        <v>7.0000000000000007E-2</v>
      </c>
      <c r="V171" s="3">
        <v>0</v>
      </c>
      <c r="W171" s="3">
        <v>0</v>
      </c>
      <c r="X171" s="3">
        <v>0</v>
      </c>
      <c r="Y171" s="3">
        <v>0</v>
      </c>
      <c r="Z171" s="3">
        <f t="shared" si="10"/>
        <v>99.989999999999966</v>
      </c>
    </row>
    <row r="172" spans="1:26" x14ac:dyDescent="0.25">
      <c r="B172" s="3" t="s">
        <v>23</v>
      </c>
      <c r="C172" s="3" t="s">
        <v>22</v>
      </c>
      <c r="D172" s="3" t="s">
        <v>430</v>
      </c>
      <c r="E172" s="3" t="s">
        <v>189</v>
      </c>
      <c r="G172" s="3" t="s">
        <v>432</v>
      </c>
      <c r="I172" s="3">
        <v>9</v>
      </c>
      <c r="J172" s="3">
        <v>1190</v>
      </c>
      <c r="K172" s="3">
        <v>1000</v>
      </c>
      <c r="L172" s="3">
        <v>0</v>
      </c>
      <c r="M172" s="3">
        <v>52.01</v>
      </c>
      <c r="N172" s="3">
        <v>1.52</v>
      </c>
      <c r="O172" s="3">
        <v>4.6500000000000004</v>
      </c>
      <c r="P172" s="3">
        <v>15.61</v>
      </c>
      <c r="Q172" s="3">
        <v>0.49</v>
      </c>
      <c r="R172" s="3">
        <v>10.8</v>
      </c>
      <c r="S172" s="3">
        <v>13.88</v>
      </c>
      <c r="T172" s="3">
        <v>0.47</v>
      </c>
      <c r="U172" s="3">
        <v>0.43</v>
      </c>
      <c r="V172" s="3">
        <v>0.15</v>
      </c>
      <c r="W172" s="3">
        <v>0</v>
      </c>
      <c r="X172" s="3">
        <v>0</v>
      </c>
      <c r="Y172" s="3">
        <v>0</v>
      </c>
      <c r="Z172" s="3">
        <f t="shared" si="10"/>
        <v>100.00999999999999</v>
      </c>
    </row>
    <row r="173" spans="1:26" x14ac:dyDescent="0.25">
      <c r="B173" s="3" t="s">
        <v>23</v>
      </c>
      <c r="C173" s="3" t="s">
        <v>22</v>
      </c>
      <c r="D173" s="3" t="s">
        <v>430</v>
      </c>
      <c r="E173" s="3" t="s">
        <v>189</v>
      </c>
      <c r="G173" s="3" t="s">
        <v>432</v>
      </c>
      <c r="I173" s="3">
        <v>9</v>
      </c>
      <c r="J173" s="3">
        <v>1190</v>
      </c>
      <c r="K173" s="3">
        <v>1000</v>
      </c>
      <c r="L173" s="3">
        <v>0</v>
      </c>
      <c r="M173" s="3">
        <v>49.71</v>
      </c>
      <c r="N173" s="3">
        <v>0.9</v>
      </c>
      <c r="O173" s="3">
        <v>2.7</v>
      </c>
      <c r="P173" s="3">
        <v>23.42</v>
      </c>
      <c r="Q173" s="3">
        <v>0.79</v>
      </c>
      <c r="R173" s="3">
        <v>16.350000000000001</v>
      </c>
      <c r="S173" s="3">
        <v>5.84</v>
      </c>
      <c r="T173" s="3">
        <v>0.24</v>
      </c>
      <c r="U173" s="3">
        <v>0.05</v>
      </c>
      <c r="V173" s="3">
        <v>0</v>
      </c>
      <c r="W173" s="3">
        <v>0</v>
      </c>
      <c r="X173" s="3">
        <v>0</v>
      </c>
      <c r="Y173" s="3">
        <v>0</v>
      </c>
      <c r="Z173" s="3">
        <f t="shared" si="10"/>
        <v>100</v>
      </c>
    </row>
    <row r="174" spans="1:26" x14ac:dyDescent="0.25">
      <c r="B174" s="3" t="s">
        <v>23</v>
      </c>
      <c r="C174" s="3" t="s">
        <v>22</v>
      </c>
      <c r="D174" s="3" t="s">
        <v>430</v>
      </c>
      <c r="E174" s="3" t="s">
        <v>189</v>
      </c>
      <c r="G174" s="3" t="s">
        <v>432</v>
      </c>
      <c r="I174" s="3">
        <v>9</v>
      </c>
      <c r="J174" s="3">
        <v>1190</v>
      </c>
      <c r="K174" s="3">
        <v>1000</v>
      </c>
      <c r="L174" s="3">
        <v>0</v>
      </c>
      <c r="M174" s="3">
        <v>50.46</v>
      </c>
      <c r="N174" s="3">
        <v>1</v>
      </c>
      <c r="O174" s="3">
        <v>2.37</v>
      </c>
      <c r="P174" s="3">
        <v>23.94</v>
      </c>
      <c r="Q174" s="3">
        <v>0.89</v>
      </c>
      <c r="R174" s="3">
        <v>14.43</v>
      </c>
      <c r="S174" s="3">
        <v>6.53</v>
      </c>
      <c r="T174" s="3">
        <v>0.24</v>
      </c>
      <c r="U174" s="3">
        <v>0.15</v>
      </c>
      <c r="V174" s="3">
        <v>0</v>
      </c>
      <c r="W174" s="3">
        <v>0</v>
      </c>
      <c r="X174" s="3">
        <v>0</v>
      </c>
      <c r="Y174" s="3">
        <v>0</v>
      </c>
      <c r="Z174" s="3">
        <f t="shared" si="10"/>
        <v>100.01</v>
      </c>
    </row>
    <row r="175" spans="1:26" x14ac:dyDescent="0.25">
      <c r="B175" s="3" t="s">
        <v>23</v>
      </c>
      <c r="C175" s="3" t="s">
        <v>22</v>
      </c>
      <c r="D175" s="3" t="s">
        <v>430</v>
      </c>
      <c r="E175" s="3" t="s">
        <v>189</v>
      </c>
      <c r="G175" s="3" t="s">
        <v>432</v>
      </c>
      <c r="I175" s="3">
        <v>9</v>
      </c>
      <c r="J175" s="3">
        <v>1190</v>
      </c>
      <c r="K175" s="3">
        <v>1000</v>
      </c>
      <c r="L175" s="3">
        <v>0</v>
      </c>
      <c r="M175" s="3">
        <v>50.54</v>
      </c>
      <c r="N175" s="3">
        <v>0.87</v>
      </c>
      <c r="O175" s="3">
        <v>2.99</v>
      </c>
      <c r="P175" s="3">
        <v>22.51</v>
      </c>
      <c r="Q175" s="3">
        <v>0.71</v>
      </c>
      <c r="R175" s="3">
        <v>15.74</v>
      </c>
      <c r="S175" s="3">
        <v>6.08</v>
      </c>
      <c r="T175" s="3">
        <v>0.38</v>
      </c>
      <c r="U175" s="3">
        <v>0.1</v>
      </c>
      <c r="V175" s="3">
        <v>0.08</v>
      </c>
      <c r="W175" s="3">
        <v>0</v>
      </c>
      <c r="X175" s="3">
        <v>0</v>
      </c>
      <c r="Y175" s="3">
        <v>0</v>
      </c>
      <c r="Z175" s="3">
        <f t="shared" si="10"/>
        <v>99.999999999999972</v>
      </c>
    </row>
    <row r="176" spans="1:26" x14ac:dyDescent="0.25">
      <c r="B176" s="3" t="s">
        <v>23</v>
      </c>
      <c r="C176" s="3" t="s">
        <v>22</v>
      </c>
      <c r="D176" s="3" t="s">
        <v>430</v>
      </c>
      <c r="E176" s="3" t="s">
        <v>189</v>
      </c>
      <c r="G176" s="3" t="s">
        <v>432</v>
      </c>
      <c r="I176" s="3">
        <v>9</v>
      </c>
      <c r="J176" s="3">
        <v>1190</v>
      </c>
      <c r="K176" s="3">
        <v>1000</v>
      </c>
      <c r="L176" s="3">
        <v>0</v>
      </c>
      <c r="M176" s="3">
        <v>49.03</v>
      </c>
      <c r="N176" s="3">
        <v>0.88</v>
      </c>
      <c r="O176" s="3">
        <v>3.01</v>
      </c>
      <c r="P176" s="3">
        <v>23.61</v>
      </c>
      <c r="Q176" s="3">
        <v>0.7</v>
      </c>
      <c r="R176" s="3">
        <v>15.73</v>
      </c>
      <c r="S176" s="3">
        <v>6.75</v>
      </c>
      <c r="T176" s="3">
        <v>0.22</v>
      </c>
      <c r="U176" s="3">
        <v>0</v>
      </c>
      <c r="V176" s="3">
        <v>0</v>
      </c>
      <c r="W176" s="3">
        <v>0.06</v>
      </c>
      <c r="X176" s="3">
        <v>0</v>
      </c>
      <c r="Y176" s="3">
        <v>0</v>
      </c>
      <c r="Z176" s="3">
        <f t="shared" si="10"/>
        <v>99.990000000000009</v>
      </c>
    </row>
    <row r="177" spans="1:26" x14ac:dyDescent="0.25">
      <c r="B177" s="3" t="s">
        <v>23</v>
      </c>
      <c r="C177" s="3" t="s">
        <v>22</v>
      </c>
      <c r="D177" s="3" t="s">
        <v>430</v>
      </c>
      <c r="E177" s="3" t="s">
        <v>189</v>
      </c>
      <c r="G177" s="3" t="s">
        <v>432</v>
      </c>
      <c r="I177" s="3">
        <v>9</v>
      </c>
      <c r="J177" s="3">
        <v>1190</v>
      </c>
      <c r="K177" s="3">
        <v>1000</v>
      </c>
      <c r="L177" s="3">
        <v>0</v>
      </c>
      <c r="M177" s="3">
        <v>48.84</v>
      </c>
      <c r="N177" s="3">
        <v>1.32</v>
      </c>
      <c r="O177" s="3">
        <v>3.16</v>
      </c>
      <c r="P177" s="3">
        <v>19.29</v>
      </c>
      <c r="Q177" s="3">
        <v>0.62</v>
      </c>
      <c r="R177" s="3">
        <v>12.29</v>
      </c>
      <c r="S177" s="3">
        <v>14.05</v>
      </c>
      <c r="T177" s="3">
        <v>0.39</v>
      </c>
      <c r="U177" s="3">
        <v>0.05</v>
      </c>
      <c r="V177" s="3">
        <v>0</v>
      </c>
      <c r="W177" s="3">
        <v>0</v>
      </c>
      <c r="X177" s="3">
        <v>0</v>
      </c>
      <c r="Y177" s="3">
        <v>0</v>
      </c>
      <c r="Z177" s="3">
        <f t="shared" si="10"/>
        <v>100.01</v>
      </c>
    </row>
    <row r="178" spans="1:26" x14ac:dyDescent="0.25">
      <c r="B178" s="3" t="s">
        <v>23</v>
      </c>
      <c r="C178" s="3" t="s">
        <v>22</v>
      </c>
      <c r="D178" s="3" t="s">
        <v>430</v>
      </c>
      <c r="E178" s="3" t="s">
        <v>189</v>
      </c>
      <c r="G178" s="3" t="s">
        <v>432</v>
      </c>
      <c r="I178" s="3">
        <v>9</v>
      </c>
      <c r="J178" s="3">
        <v>1190</v>
      </c>
      <c r="K178" s="3">
        <v>1000</v>
      </c>
      <c r="L178" s="3">
        <v>0</v>
      </c>
      <c r="M178" s="3">
        <v>50.41</v>
      </c>
      <c r="N178" s="3">
        <v>1.31</v>
      </c>
      <c r="O178" s="3">
        <v>4.16</v>
      </c>
      <c r="P178" s="3">
        <v>17.39</v>
      </c>
      <c r="Q178" s="3">
        <v>0.53</v>
      </c>
      <c r="R178" s="3">
        <v>10.98</v>
      </c>
      <c r="S178" s="3">
        <v>14.24</v>
      </c>
      <c r="T178" s="3">
        <v>0.49</v>
      </c>
      <c r="U178" s="3">
        <v>0.28000000000000003</v>
      </c>
      <c r="V178" s="3">
        <v>0.1</v>
      </c>
      <c r="W178" s="3">
        <v>0</v>
      </c>
      <c r="X178" s="3">
        <v>0.12</v>
      </c>
      <c r="Y178" s="3">
        <v>0</v>
      </c>
      <c r="Z178" s="3">
        <f t="shared" si="10"/>
        <v>100.00999999999999</v>
      </c>
    </row>
    <row r="179" spans="1:26" x14ac:dyDescent="0.25">
      <c r="I179" s="16" t="s">
        <v>434</v>
      </c>
      <c r="M179" s="6">
        <f>AVERAGE(M164:M178)</f>
        <v>50.156666666666652</v>
      </c>
      <c r="N179" s="6">
        <f t="shared" ref="N179:Y179" si="11">AVERAGE(N164:N178)</f>
        <v>1.1779999999999999</v>
      </c>
      <c r="O179" s="6">
        <f t="shared" si="11"/>
        <v>3.5546666666666664</v>
      </c>
      <c r="P179" s="6">
        <f t="shared" si="11"/>
        <v>19.975333333333335</v>
      </c>
      <c r="Q179" s="6">
        <f t="shared" si="11"/>
        <v>0.65133333333333321</v>
      </c>
      <c r="R179" s="6">
        <f t="shared" si="11"/>
        <v>13.652666666666667</v>
      </c>
      <c r="S179" s="6">
        <f t="shared" si="11"/>
        <v>10.188666666666668</v>
      </c>
      <c r="T179" s="6">
        <f t="shared" si="11"/>
        <v>0.40200000000000002</v>
      </c>
      <c r="U179" s="6">
        <f t="shared" si="11"/>
        <v>0.16600000000000001</v>
      </c>
      <c r="V179" s="6">
        <f t="shared" si="11"/>
        <v>4.9333333333333333E-2</v>
      </c>
      <c r="W179" s="6">
        <f t="shared" si="11"/>
        <v>1.3333333333333334E-2</v>
      </c>
      <c r="X179" s="6">
        <f t="shared" si="11"/>
        <v>1.4666666666666666E-2</v>
      </c>
      <c r="Y179" s="6">
        <f t="shared" si="11"/>
        <v>0</v>
      </c>
    </row>
    <row r="180" spans="1:26" x14ac:dyDescent="0.25">
      <c r="A180" s="4"/>
      <c r="B180" s="4"/>
      <c r="C180" s="4"/>
      <c r="D180" s="4"/>
      <c r="E180" s="4"/>
      <c r="F180" s="4"/>
      <c r="G180" s="4"/>
      <c r="H180" s="4"/>
      <c r="I180" s="19" t="s">
        <v>435</v>
      </c>
      <c r="J180" s="4"/>
      <c r="K180" s="4"/>
      <c r="L180" s="4"/>
      <c r="M180" s="34">
        <f>STDEV(M164:M178)</f>
        <v>1.3560271102782284</v>
      </c>
      <c r="N180" s="34">
        <f t="shared" ref="N180:Y180" si="12">STDEV(N164:N178)</f>
        <v>0.29983805152591519</v>
      </c>
      <c r="O180" s="34">
        <f t="shared" si="12"/>
        <v>0.62912486458420813</v>
      </c>
      <c r="P180" s="34">
        <f t="shared" si="12"/>
        <v>2.7666298907481028</v>
      </c>
      <c r="Q180" s="34">
        <f t="shared" si="12"/>
        <v>0.10848743618283219</v>
      </c>
      <c r="R180" s="34">
        <f t="shared" si="12"/>
        <v>2.0417865659643413</v>
      </c>
      <c r="S180" s="34">
        <f t="shared" si="12"/>
        <v>4.224552159978729</v>
      </c>
      <c r="T180" s="34">
        <f t="shared" si="12"/>
        <v>0.120605614652529</v>
      </c>
      <c r="U180" s="34">
        <f t="shared" si="12"/>
        <v>0.15366010728692259</v>
      </c>
      <c r="V180" s="34">
        <f t="shared" si="12"/>
        <v>6.0055529859178398E-2</v>
      </c>
      <c r="W180" s="34">
        <f t="shared" si="12"/>
        <v>2.7688746209726917E-2</v>
      </c>
      <c r="X180" s="34">
        <f t="shared" si="12"/>
        <v>3.8889342400983754E-2</v>
      </c>
      <c r="Y180" s="34">
        <f t="shared" si="12"/>
        <v>0</v>
      </c>
      <c r="Z180" s="4"/>
    </row>
    <row r="181" spans="1:26" x14ac:dyDescent="0.25">
      <c r="B181" s="3" t="s">
        <v>23</v>
      </c>
      <c r="C181" s="3" t="s">
        <v>22</v>
      </c>
      <c r="D181" s="3" t="s">
        <v>405</v>
      </c>
      <c r="E181" s="3" t="s">
        <v>215</v>
      </c>
      <c r="F181" s="3" t="s">
        <v>438</v>
      </c>
      <c r="G181" s="3" t="s">
        <v>432</v>
      </c>
      <c r="I181" s="3">
        <v>9</v>
      </c>
      <c r="J181" s="3">
        <v>1190</v>
      </c>
      <c r="K181" s="3">
        <v>1120</v>
      </c>
      <c r="L181" s="3">
        <v>384</v>
      </c>
      <c r="M181" s="5">
        <v>56.14</v>
      </c>
      <c r="N181" s="5">
        <v>0.57999999999999996</v>
      </c>
      <c r="O181" s="5">
        <v>6.2</v>
      </c>
      <c r="P181" s="5">
        <v>12.67</v>
      </c>
      <c r="Q181" s="5">
        <v>0.43</v>
      </c>
      <c r="R181" s="5">
        <v>18.829999999999998</v>
      </c>
      <c r="S181" s="5">
        <v>3.23</v>
      </c>
      <c r="T181" s="5">
        <v>1.44</v>
      </c>
      <c r="U181" s="5">
        <v>0.36</v>
      </c>
      <c r="V181" s="5">
        <v>0.1</v>
      </c>
      <c r="W181" s="5">
        <v>0</v>
      </c>
      <c r="X181" s="5">
        <v>0</v>
      </c>
      <c r="Y181" s="5">
        <v>0</v>
      </c>
      <c r="Z181" s="5">
        <f>SUM(M181:Y181)</f>
        <v>99.98</v>
      </c>
    </row>
    <row r="182" spans="1:26" x14ac:dyDescent="0.25">
      <c r="B182" s="3" t="s">
        <v>23</v>
      </c>
      <c r="C182" s="3" t="s">
        <v>22</v>
      </c>
      <c r="D182" s="3" t="s">
        <v>405</v>
      </c>
      <c r="E182" s="3" t="s">
        <v>215</v>
      </c>
      <c r="F182" s="3" t="s">
        <v>438</v>
      </c>
      <c r="G182" s="3" t="s">
        <v>432</v>
      </c>
      <c r="I182" s="3">
        <v>9</v>
      </c>
      <c r="J182" s="3">
        <v>1190</v>
      </c>
      <c r="K182" s="3">
        <v>1120</v>
      </c>
      <c r="L182" s="3">
        <v>384</v>
      </c>
      <c r="M182" s="5">
        <v>55.32</v>
      </c>
      <c r="N182" s="5">
        <v>0.56000000000000005</v>
      </c>
      <c r="O182" s="5">
        <v>5.56</v>
      </c>
      <c r="P182" s="5">
        <v>13.12</v>
      </c>
      <c r="Q182" s="5">
        <v>0.42</v>
      </c>
      <c r="R182" s="5">
        <v>20.55</v>
      </c>
      <c r="S182" s="5">
        <v>3.02</v>
      </c>
      <c r="T182" s="5">
        <v>1.19</v>
      </c>
      <c r="U182" s="5">
        <v>0.25</v>
      </c>
      <c r="V182" s="5">
        <v>0</v>
      </c>
      <c r="W182" s="5">
        <v>0.02</v>
      </c>
      <c r="X182" s="5">
        <v>0</v>
      </c>
      <c r="Y182" s="5">
        <v>0</v>
      </c>
      <c r="Z182" s="5">
        <f t="shared" ref="Z182:Z184" si="13">SUM(M182:Y182)</f>
        <v>100.00999999999999</v>
      </c>
    </row>
    <row r="183" spans="1:26" x14ac:dyDescent="0.25">
      <c r="B183" s="3" t="s">
        <v>23</v>
      </c>
      <c r="C183" s="3" t="s">
        <v>22</v>
      </c>
      <c r="D183" s="3" t="s">
        <v>405</v>
      </c>
      <c r="E183" s="3" t="s">
        <v>215</v>
      </c>
      <c r="F183" s="3" t="s">
        <v>438</v>
      </c>
      <c r="G183" s="3" t="s">
        <v>432</v>
      </c>
      <c r="I183" s="3">
        <v>9</v>
      </c>
      <c r="J183" s="3">
        <v>1190</v>
      </c>
      <c r="K183" s="3">
        <v>1120</v>
      </c>
      <c r="L183" s="3">
        <v>384</v>
      </c>
      <c r="M183" s="5">
        <v>56.13</v>
      </c>
      <c r="N183" s="5">
        <v>0.64</v>
      </c>
      <c r="O183" s="5">
        <v>5.66</v>
      </c>
      <c r="P183" s="5">
        <v>12.77</v>
      </c>
      <c r="Q183" s="5">
        <v>0.4</v>
      </c>
      <c r="R183" s="5">
        <v>19.829999999999998</v>
      </c>
      <c r="S183" s="5">
        <v>3</v>
      </c>
      <c r="T183" s="5">
        <v>1.24</v>
      </c>
      <c r="U183" s="5">
        <v>0.31</v>
      </c>
      <c r="V183" s="5">
        <v>0</v>
      </c>
      <c r="W183" s="5">
        <v>0.03</v>
      </c>
      <c r="X183" s="5">
        <v>0</v>
      </c>
      <c r="Y183" s="5">
        <v>0</v>
      </c>
      <c r="Z183" s="5">
        <f t="shared" si="13"/>
        <v>100.01</v>
      </c>
    </row>
    <row r="184" spans="1:26" x14ac:dyDescent="0.25">
      <c r="B184" s="3" t="s">
        <v>23</v>
      </c>
      <c r="C184" s="3" t="s">
        <v>22</v>
      </c>
      <c r="D184" s="3" t="s">
        <v>405</v>
      </c>
      <c r="E184" s="3" t="s">
        <v>215</v>
      </c>
      <c r="F184" s="3" t="s">
        <v>438</v>
      </c>
      <c r="G184" s="3" t="s">
        <v>432</v>
      </c>
      <c r="I184" s="3">
        <v>9</v>
      </c>
      <c r="J184" s="3">
        <v>1190</v>
      </c>
      <c r="K184" s="3">
        <v>1120</v>
      </c>
      <c r="L184" s="3">
        <v>384</v>
      </c>
      <c r="M184" s="5">
        <v>55.77</v>
      </c>
      <c r="N184" s="5">
        <v>0.56999999999999995</v>
      </c>
      <c r="O184" s="5">
        <v>5.48</v>
      </c>
      <c r="P184" s="5">
        <v>12.67</v>
      </c>
      <c r="Q184" s="5">
        <v>0.5</v>
      </c>
      <c r="R184" s="5">
        <v>20.51</v>
      </c>
      <c r="S184" s="5">
        <v>2.83</v>
      </c>
      <c r="T184" s="5">
        <v>1.2</v>
      </c>
      <c r="U184" s="5">
        <v>0.28999999999999998</v>
      </c>
      <c r="V184" s="5">
        <v>0.08</v>
      </c>
      <c r="W184" s="5">
        <v>0.11</v>
      </c>
      <c r="X184" s="5">
        <v>0</v>
      </c>
      <c r="Y184" s="5">
        <v>0</v>
      </c>
      <c r="Z184" s="5">
        <f t="shared" si="13"/>
        <v>100.01000000000002</v>
      </c>
    </row>
    <row r="185" spans="1:26" x14ac:dyDescent="0.25">
      <c r="I185" s="16" t="s">
        <v>434</v>
      </c>
      <c r="M185" s="6">
        <f>AVERAGE(M181:M184)</f>
        <v>55.84</v>
      </c>
      <c r="N185" s="6">
        <f t="shared" ref="N185:Y185" si="14">AVERAGE(N181:N184)</f>
        <v>0.58750000000000002</v>
      </c>
      <c r="O185" s="6">
        <f t="shared" si="14"/>
        <v>5.7250000000000005</v>
      </c>
      <c r="P185" s="6">
        <f t="shared" si="14"/>
        <v>12.807500000000001</v>
      </c>
      <c r="Q185" s="6">
        <f t="shared" si="14"/>
        <v>0.4375</v>
      </c>
      <c r="R185" s="6">
        <f t="shared" si="14"/>
        <v>19.93</v>
      </c>
      <c r="S185" s="6">
        <f t="shared" si="14"/>
        <v>3.02</v>
      </c>
      <c r="T185" s="6">
        <f t="shared" si="14"/>
        <v>1.2675000000000001</v>
      </c>
      <c r="U185" s="6">
        <f t="shared" si="14"/>
        <v>0.30249999999999999</v>
      </c>
      <c r="V185" s="6">
        <f t="shared" si="14"/>
        <v>4.4999999999999998E-2</v>
      </c>
      <c r="W185" s="6">
        <f t="shared" si="14"/>
        <v>0.04</v>
      </c>
      <c r="X185" s="6">
        <f t="shared" si="14"/>
        <v>0</v>
      </c>
      <c r="Y185" s="6">
        <f t="shared" si="14"/>
        <v>0</v>
      </c>
    </row>
    <row r="186" spans="1:26" x14ac:dyDescent="0.25">
      <c r="A186" s="4"/>
      <c r="B186" s="4"/>
      <c r="C186" s="4"/>
      <c r="D186" s="4"/>
      <c r="E186" s="4"/>
      <c r="F186" s="4"/>
      <c r="G186" s="4"/>
      <c r="H186" s="4"/>
      <c r="I186" s="19" t="s">
        <v>435</v>
      </c>
      <c r="J186" s="4"/>
      <c r="K186" s="4"/>
      <c r="L186" s="4"/>
      <c r="M186" s="34">
        <f>STDEV(M181:M184)</f>
        <v>0.38704004960727301</v>
      </c>
      <c r="N186" s="34">
        <f t="shared" ref="N186:Y186" si="15">STDEV(N181:N184)</f>
        <v>3.5939764421413042E-2</v>
      </c>
      <c r="O186" s="34">
        <f t="shared" si="15"/>
        <v>0.32511536414017722</v>
      </c>
      <c r="P186" s="34">
        <f t="shared" si="15"/>
        <v>0.21360009363293794</v>
      </c>
      <c r="Q186" s="34">
        <f t="shared" si="15"/>
        <v>4.3493294502332962E-2</v>
      </c>
      <c r="R186" s="34">
        <f t="shared" si="15"/>
        <v>0.80432166036563724</v>
      </c>
      <c r="S186" s="34">
        <f t="shared" si="15"/>
        <v>0.16391054470858993</v>
      </c>
      <c r="T186" s="34">
        <f t="shared" si="15"/>
        <v>0.117011395456454</v>
      </c>
      <c r="U186" s="34">
        <f t="shared" si="15"/>
        <v>4.5734742446707589E-2</v>
      </c>
      <c r="V186" s="34">
        <f t="shared" si="15"/>
        <v>5.2599112793531674E-2</v>
      </c>
      <c r="W186" s="34">
        <f t="shared" si="15"/>
        <v>4.8304589153964787E-2</v>
      </c>
      <c r="X186" s="34">
        <f t="shared" si="15"/>
        <v>0</v>
      </c>
      <c r="Y186" s="34">
        <f t="shared" si="15"/>
        <v>0</v>
      </c>
      <c r="Z186" s="4"/>
    </row>
    <row r="187" spans="1:26" x14ac:dyDescent="0.25">
      <c r="B187" s="3" t="s">
        <v>23</v>
      </c>
      <c r="C187" s="3" t="s">
        <v>22</v>
      </c>
      <c r="D187" s="3" t="s">
        <v>405</v>
      </c>
      <c r="E187" s="3" t="s">
        <v>439</v>
      </c>
      <c r="G187" s="3" t="s">
        <v>432</v>
      </c>
      <c r="I187" s="3">
        <v>9</v>
      </c>
      <c r="J187" s="3">
        <v>1190</v>
      </c>
      <c r="K187" s="3">
        <v>1120</v>
      </c>
      <c r="L187" s="3">
        <v>744</v>
      </c>
      <c r="M187" s="3">
        <v>55.18</v>
      </c>
      <c r="N187" s="3">
        <v>0.4</v>
      </c>
      <c r="O187" s="3">
        <v>4.26</v>
      </c>
      <c r="P187" s="3">
        <v>13.79</v>
      </c>
      <c r="Q187" s="3">
        <v>0.46</v>
      </c>
      <c r="R187" s="3">
        <v>21.95</v>
      </c>
      <c r="S187" s="3">
        <v>2.87</v>
      </c>
      <c r="T187" s="3">
        <v>0.85</v>
      </c>
      <c r="U187" s="3">
        <v>0.21</v>
      </c>
      <c r="V187" s="3">
        <v>0</v>
      </c>
      <c r="W187" s="3">
        <v>0.03</v>
      </c>
      <c r="X187" s="3">
        <v>0</v>
      </c>
      <c r="Y187" s="3">
        <v>0</v>
      </c>
      <c r="Z187" s="3">
        <f>SUM(M187:Y187)</f>
        <v>99.999999999999986</v>
      </c>
    </row>
    <row r="188" spans="1:26" x14ac:dyDescent="0.25">
      <c r="B188" s="3" t="s">
        <v>23</v>
      </c>
      <c r="C188" s="3" t="s">
        <v>22</v>
      </c>
      <c r="D188" s="3" t="s">
        <v>405</v>
      </c>
      <c r="E188" s="3" t="s">
        <v>439</v>
      </c>
      <c r="G188" s="3" t="s">
        <v>432</v>
      </c>
      <c r="I188" s="3">
        <v>9</v>
      </c>
      <c r="J188" s="3">
        <v>1190</v>
      </c>
      <c r="K188" s="3">
        <v>1120</v>
      </c>
      <c r="L188" s="3">
        <v>744</v>
      </c>
      <c r="M188" s="3">
        <v>54.95</v>
      </c>
      <c r="N188" s="3">
        <v>0.52</v>
      </c>
      <c r="O188" s="3">
        <v>4.58</v>
      </c>
      <c r="P188" s="3">
        <v>13.68</v>
      </c>
      <c r="Q188" s="3">
        <v>0.44</v>
      </c>
      <c r="R188" s="3">
        <v>21.96</v>
      </c>
      <c r="S188" s="3">
        <v>2.76</v>
      </c>
      <c r="T188" s="3">
        <v>0.83</v>
      </c>
      <c r="U188" s="3">
        <v>0.22</v>
      </c>
      <c r="V188" s="3">
        <v>0</v>
      </c>
      <c r="W188" s="3">
        <v>7.0000000000000007E-2</v>
      </c>
      <c r="X188" s="3">
        <v>0</v>
      </c>
      <c r="Y188" s="3">
        <v>0</v>
      </c>
      <c r="Z188" s="3">
        <f t="shared" ref="Z188:Z192" si="16">SUM(M188:Y188)</f>
        <v>100.00999999999999</v>
      </c>
    </row>
    <row r="189" spans="1:26" x14ac:dyDescent="0.25">
      <c r="B189" s="3" t="s">
        <v>23</v>
      </c>
      <c r="C189" s="3" t="s">
        <v>22</v>
      </c>
      <c r="D189" s="3" t="s">
        <v>405</v>
      </c>
      <c r="E189" s="3" t="s">
        <v>439</v>
      </c>
      <c r="G189" s="3" t="s">
        <v>432</v>
      </c>
      <c r="I189" s="3">
        <v>9</v>
      </c>
      <c r="J189" s="3">
        <v>1190</v>
      </c>
      <c r="K189" s="3">
        <v>1120</v>
      </c>
      <c r="L189" s="3">
        <v>744</v>
      </c>
      <c r="M189" s="3">
        <v>55.07</v>
      </c>
      <c r="N189" s="3">
        <v>0.38</v>
      </c>
      <c r="O189" s="3">
        <v>3.99</v>
      </c>
      <c r="P189" s="3">
        <v>14.01</v>
      </c>
      <c r="Q189" s="3">
        <v>0.53</v>
      </c>
      <c r="R189" s="3">
        <v>22.14</v>
      </c>
      <c r="S189" s="3">
        <v>2.85</v>
      </c>
      <c r="T189" s="3">
        <v>0.84</v>
      </c>
      <c r="U189" s="3">
        <v>0.2</v>
      </c>
      <c r="V189" s="3">
        <v>0</v>
      </c>
      <c r="W189" s="3">
        <v>0</v>
      </c>
      <c r="X189" s="3">
        <v>0</v>
      </c>
      <c r="Y189" s="3">
        <v>0</v>
      </c>
      <c r="Z189" s="3">
        <f t="shared" si="16"/>
        <v>100.01</v>
      </c>
    </row>
    <row r="190" spans="1:26" x14ac:dyDescent="0.25">
      <c r="B190" s="3" t="s">
        <v>23</v>
      </c>
      <c r="C190" s="3" t="s">
        <v>22</v>
      </c>
      <c r="D190" s="3" t="s">
        <v>405</v>
      </c>
      <c r="E190" s="3" t="s">
        <v>439</v>
      </c>
      <c r="G190" s="3" t="s">
        <v>432</v>
      </c>
      <c r="I190" s="3">
        <v>9</v>
      </c>
      <c r="J190" s="3">
        <v>1190</v>
      </c>
      <c r="K190" s="3">
        <v>1120</v>
      </c>
      <c r="L190" s="3">
        <v>744</v>
      </c>
      <c r="M190" s="3">
        <v>54.74</v>
      </c>
      <c r="N190" s="3">
        <v>0.51</v>
      </c>
      <c r="O190" s="3">
        <v>4.13</v>
      </c>
      <c r="P190" s="3">
        <v>14.26</v>
      </c>
      <c r="Q190" s="3">
        <v>0.43</v>
      </c>
      <c r="R190" s="3">
        <v>21.81</v>
      </c>
      <c r="S190" s="3">
        <v>2.97</v>
      </c>
      <c r="T190" s="3">
        <v>0.9</v>
      </c>
      <c r="U190" s="3">
        <v>0.25</v>
      </c>
      <c r="V190" s="3">
        <v>0</v>
      </c>
      <c r="W190" s="3">
        <v>0.01</v>
      </c>
      <c r="X190" s="3">
        <v>0</v>
      </c>
      <c r="Y190" s="3">
        <v>0</v>
      </c>
      <c r="Z190" s="3">
        <f t="shared" si="16"/>
        <v>100.01000000000002</v>
      </c>
    </row>
    <row r="191" spans="1:26" x14ac:dyDescent="0.25">
      <c r="B191" s="3" t="s">
        <v>23</v>
      </c>
      <c r="C191" s="3" t="s">
        <v>22</v>
      </c>
      <c r="D191" s="3" t="s">
        <v>405</v>
      </c>
      <c r="E191" s="3" t="s">
        <v>439</v>
      </c>
      <c r="G191" s="3" t="s">
        <v>432</v>
      </c>
      <c r="I191" s="3">
        <v>9</v>
      </c>
      <c r="J191" s="3">
        <v>1190</v>
      </c>
      <c r="K191" s="3">
        <v>1120</v>
      </c>
      <c r="L191" s="3">
        <v>744</v>
      </c>
      <c r="M191" s="3">
        <v>55.03</v>
      </c>
      <c r="N191" s="3">
        <v>0.54</v>
      </c>
      <c r="O191" s="3">
        <v>4.1900000000000004</v>
      </c>
      <c r="P191" s="3">
        <v>14.09</v>
      </c>
      <c r="Q191" s="3">
        <v>0.41</v>
      </c>
      <c r="R191" s="3">
        <v>21.73</v>
      </c>
      <c r="S191" s="3">
        <v>2.79</v>
      </c>
      <c r="T191" s="3">
        <v>0.93</v>
      </c>
      <c r="U191" s="3">
        <v>0.17</v>
      </c>
      <c r="V191" s="3">
        <v>0</v>
      </c>
      <c r="W191" s="3">
        <v>0.12</v>
      </c>
      <c r="X191" s="3">
        <v>0</v>
      </c>
      <c r="Y191" s="3">
        <v>0</v>
      </c>
      <c r="Z191" s="3">
        <f t="shared" si="16"/>
        <v>100.00000000000001</v>
      </c>
    </row>
    <row r="192" spans="1:26" x14ac:dyDescent="0.25">
      <c r="B192" s="3" t="s">
        <v>23</v>
      </c>
      <c r="C192" s="3" t="s">
        <v>22</v>
      </c>
      <c r="D192" s="3" t="s">
        <v>405</v>
      </c>
      <c r="E192" s="3" t="s">
        <v>439</v>
      </c>
      <c r="G192" s="3" t="s">
        <v>432</v>
      </c>
      <c r="I192" s="3">
        <v>9</v>
      </c>
      <c r="J192" s="3">
        <v>1190</v>
      </c>
      <c r="K192" s="3">
        <v>1120</v>
      </c>
      <c r="L192" s="3">
        <v>744</v>
      </c>
      <c r="M192" s="3">
        <v>55.31</v>
      </c>
      <c r="N192" s="3">
        <v>0.41</v>
      </c>
      <c r="O192" s="3">
        <v>4.6900000000000004</v>
      </c>
      <c r="P192" s="3">
        <v>13.44</v>
      </c>
      <c r="Q192" s="3">
        <v>0.47</v>
      </c>
      <c r="R192" s="3">
        <v>21.32</v>
      </c>
      <c r="S192" s="3">
        <v>3.12</v>
      </c>
      <c r="T192" s="3">
        <v>0.95</v>
      </c>
      <c r="U192" s="3">
        <v>0.28000000000000003</v>
      </c>
      <c r="V192" s="3">
        <v>0</v>
      </c>
      <c r="W192" s="3">
        <v>0</v>
      </c>
      <c r="X192" s="3">
        <v>0</v>
      </c>
      <c r="Y192" s="3">
        <v>0</v>
      </c>
      <c r="Z192" s="3">
        <f t="shared" si="16"/>
        <v>99.99</v>
      </c>
    </row>
    <row r="193" spans="1:26" x14ac:dyDescent="0.25">
      <c r="I193" s="16" t="s">
        <v>434</v>
      </c>
      <c r="M193" s="6">
        <f>AVERAGE(M187:M192)</f>
        <v>55.046666666666674</v>
      </c>
      <c r="N193" s="6">
        <f t="shared" ref="N193:Y193" si="17">AVERAGE(N187:N192)</f>
        <v>0.46</v>
      </c>
      <c r="O193" s="6">
        <f t="shared" si="17"/>
        <v>4.3066666666666675</v>
      </c>
      <c r="P193" s="6">
        <f t="shared" si="17"/>
        <v>13.878333333333332</v>
      </c>
      <c r="Q193" s="6">
        <f t="shared" si="17"/>
        <v>0.45666666666666672</v>
      </c>
      <c r="R193" s="6">
        <f t="shared" si="17"/>
        <v>21.818333333333332</v>
      </c>
      <c r="S193" s="6">
        <f t="shared" si="17"/>
        <v>2.893333333333334</v>
      </c>
      <c r="T193" s="6">
        <f t="shared" si="17"/>
        <v>0.8833333333333333</v>
      </c>
      <c r="U193" s="6">
        <f t="shared" si="17"/>
        <v>0.22166666666666668</v>
      </c>
      <c r="V193" s="6">
        <f t="shared" si="17"/>
        <v>0</v>
      </c>
      <c r="W193" s="6">
        <f t="shared" si="17"/>
        <v>3.833333333333333E-2</v>
      </c>
      <c r="X193" s="6">
        <f t="shared" si="17"/>
        <v>0</v>
      </c>
      <c r="Y193" s="6">
        <f t="shared" si="17"/>
        <v>0</v>
      </c>
    </row>
    <row r="194" spans="1:26" x14ac:dyDescent="0.25">
      <c r="A194" s="4"/>
      <c r="B194" s="4"/>
      <c r="C194" s="4"/>
      <c r="D194" s="4"/>
      <c r="E194" s="4"/>
      <c r="F194" s="4"/>
      <c r="G194" s="4"/>
      <c r="H194" s="4"/>
      <c r="I194" s="19" t="s">
        <v>435</v>
      </c>
      <c r="J194" s="4"/>
      <c r="K194" s="4"/>
      <c r="L194" s="4"/>
      <c r="M194" s="34">
        <f>STDEV(M187:M192)</f>
        <v>0.19561867668161578</v>
      </c>
      <c r="N194" s="34">
        <f t="shared" ref="N194:Y194" si="18">STDEV(N187:N192)</f>
        <v>7.0710678118654308E-2</v>
      </c>
      <c r="O194" s="34">
        <f t="shared" si="18"/>
        <v>0.27163701269647827</v>
      </c>
      <c r="P194" s="34">
        <f t="shared" si="18"/>
        <v>0.29902619729158642</v>
      </c>
      <c r="Q194" s="34">
        <f t="shared" si="18"/>
        <v>4.1793141383086624E-2</v>
      </c>
      <c r="R194" s="34">
        <f t="shared" si="18"/>
        <v>0.28180962841369822</v>
      </c>
      <c r="S194" s="34">
        <f t="shared" si="18"/>
        <v>0.13276545735494114</v>
      </c>
      <c r="T194" s="34">
        <f t="shared" si="18"/>
        <v>5.0464508980734846E-2</v>
      </c>
      <c r="U194" s="34">
        <f t="shared" si="18"/>
        <v>3.8686776379877767E-2</v>
      </c>
      <c r="V194" s="34">
        <f t="shared" si="18"/>
        <v>0</v>
      </c>
      <c r="W194" s="34">
        <f t="shared" si="18"/>
        <v>4.7923550230201714E-2</v>
      </c>
      <c r="X194" s="34">
        <f t="shared" si="18"/>
        <v>0</v>
      </c>
      <c r="Y194" s="34">
        <f t="shared" si="18"/>
        <v>0</v>
      </c>
      <c r="Z194" s="4"/>
    </row>
  </sheetData>
  <mergeCells count="2">
    <mergeCell ref="M2:W2"/>
    <mergeCell ref="M119:W119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C805B-0F24-4C27-9E28-C379BE745716}">
  <dimension ref="B2:BB1083"/>
  <sheetViews>
    <sheetView topLeftCell="A1040" zoomScale="82" zoomScaleNormal="110" workbookViewId="0">
      <selection activeCell="Y1065" sqref="Y1065"/>
    </sheetView>
  </sheetViews>
  <sheetFormatPr baseColWidth="10" defaultRowHeight="15" x14ac:dyDescent="0.25"/>
  <cols>
    <col min="2" max="2" width="13" bestFit="1" customWidth="1"/>
    <col min="4" max="4" width="19.7109375" bestFit="1" customWidth="1"/>
    <col min="5" max="5" width="16.85546875" bestFit="1" customWidth="1"/>
    <col min="6" max="6" width="20.42578125" bestFit="1" customWidth="1"/>
    <col min="7" max="7" width="13" bestFit="1" customWidth="1"/>
    <col min="12" max="12" width="12.7109375" bestFit="1" customWidth="1"/>
    <col min="13" max="13" width="12" bestFit="1" customWidth="1"/>
    <col min="14" max="18" width="11.85546875" bestFit="1" customWidth="1"/>
    <col min="19" max="19" width="11.5703125" bestFit="1" customWidth="1"/>
    <col min="20" max="23" width="11.85546875" bestFit="1" customWidth="1"/>
    <col min="30" max="30" width="13" bestFit="1" customWidth="1"/>
    <col min="33" max="33" width="12.7109375" bestFit="1" customWidth="1"/>
  </cols>
  <sheetData>
    <row r="2" spans="2:52" ht="18.75" thickBot="1" x14ac:dyDescent="0.4"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2" t="s">
        <v>5</v>
      </c>
      <c r="H2" s="12" t="s">
        <v>219</v>
      </c>
      <c r="I2" s="12" t="s">
        <v>220</v>
      </c>
      <c r="J2" s="12" t="s">
        <v>8</v>
      </c>
      <c r="K2" s="12" t="s">
        <v>9</v>
      </c>
      <c r="L2" s="12" t="s">
        <v>10</v>
      </c>
      <c r="M2" s="12" t="s">
        <v>375</v>
      </c>
      <c r="N2" s="12" t="s">
        <v>376</v>
      </c>
      <c r="O2" s="58" t="s">
        <v>851</v>
      </c>
      <c r="P2" s="58" t="s">
        <v>852</v>
      </c>
      <c r="Q2" s="58" t="s">
        <v>14</v>
      </c>
      <c r="R2" s="58" t="s">
        <v>15</v>
      </c>
      <c r="S2" s="58" t="s">
        <v>16</v>
      </c>
      <c r="T2" s="12" t="s">
        <v>379</v>
      </c>
      <c r="U2" s="12" t="s">
        <v>380</v>
      </c>
      <c r="V2" s="12" t="s">
        <v>381</v>
      </c>
      <c r="W2" s="12" t="s">
        <v>382</v>
      </c>
      <c r="X2" s="12" t="s">
        <v>20</v>
      </c>
      <c r="Y2" s="91" t="s">
        <v>283</v>
      </c>
      <c r="AC2" s="3"/>
      <c r="AD2" s="3"/>
      <c r="AE2" s="3"/>
      <c r="AF2" s="3"/>
      <c r="AG2" s="3"/>
      <c r="AH2" s="3"/>
      <c r="AI2" s="3"/>
      <c r="AJ2" s="3"/>
      <c r="AK2" s="287" t="s">
        <v>13</v>
      </c>
      <c r="AL2" s="239"/>
      <c r="AM2" s="239"/>
      <c r="AN2" s="288"/>
      <c r="AO2" s="287" t="s">
        <v>15</v>
      </c>
      <c r="AP2" s="239"/>
      <c r="AQ2" s="239"/>
      <c r="AR2" s="239"/>
      <c r="AS2" s="287" t="s">
        <v>403</v>
      </c>
      <c r="AT2" s="239"/>
      <c r="AU2" s="239"/>
      <c r="AV2" s="239"/>
      <c r="AW2" s="287" t="s">
        <v>16</v>
      </c>
      <c r="AX2" s="239"/>
      <c r="AY2" s="239"/>
      <c r="AZ2" s="239"/>
    </row>
    <row r="3" spans="2:52" ht="15.75" thickBot="1" x14ac:dyDescent="0.3">
      <c r="B3" s="3" t="s">
        <v>22</v>
      </c>
      <c r="C3" s="3" t="s">
        <v>26</v>
      </c>
      <c r="D3" s="3"/>
      <c r="E3" s="3" t="s">
        <v>31</v>
      </c>
      <c r="F3" s="3" t="s">
        <v>66</v>
      </c>
      <c r="G3" s="3" t="s">
        <v>221</v>
      </c>
      <c r="H3" s="3" t="s">
        <v>222</v>
      </c>
      <c r="I3" s="3" t="s">
        <v>33</v>
      </c>
      <c r="J3" s="3">
        <v>1190</v>
      </c>
      <c r="K3" s="3">
        <v>1190</v>
      </c>
      <c r="L3" s="3">
        <v>0</v>
      </c>
      <c r="M3" s="5">
        <v>58.000750000000004</v>
      </c>
      <c r="N3" s="5">
        <v>1.1978750000000002</v>
      </c>
      <c r="O3" s="29">
        <v>16.604624999999999</v>
      </c>
      <c r="P3" s="29">
        <v>9.9092018699999986</v>
      </c>
      <c r="Q3" s="29">
        <v>0.22237500000000002</v>
      </c>
      <c r="R3" s="29">
        <v>2.996</v>
      </c>
      <c r="S3" s="29">
        <v>6.7804999999999991</v>
      </c>
      <c r="T3" s="5">
        <v>4.0836249999999996</v>
      </c>
      <c r="U3" s="5">
        <v>0.895625</v>
      </c>
      <c r="V3" s="5">
        <v>0.19387499999999996</v>
      </c>
      <c r="W3" s="5">
        <v>0</v>
      </c>
      <c r="X3" s="5">
        <v>100.88445187000001</v>
      </c>
      <c r="Y3" s="92">
        <v>4.9792499999999995</v>
      </c>
      <c r="AC3" s="12"/>
      <c r="AD3" s="12" t="s">
        <v>384</v>
      </c>
      <c r="AE3" s="12" t="s">
        <v>383</v>
      </c>
      <c r="AF3" s="12" t="s">
        <v>220</v>
      </c>
      <c r="AG3" s="12" t="s">
        <v>10</v>
      </c>
      <c r="AH3" s="12" t="s">
        <v>8</v>
      </c>
      <c r="AI3" s="12" t="s">
        <v>9</v>
      </c>
      <c r="AJ3" s="53" t="s">
        <v>399</v>
      </c>
      <c r="AK3" s="65" t="s">
        <v>26</v>
      </c>
      <c r="AL3" s="12" t="s">
        <v>28</v>
      </c>
      <c r="AM3" s="12" t="s">
        <v>23</v>
      </c>
      <c r="AN3" s="66" t="s">
        <v>28</v>
      </c>
      <c r="AO3" s="65" t="s">
        <v>26</v>
      </c>
      <c r="AP3" s="12" t="s">
        <v>28</v>
      </c>
      <c r="AQ3" s="12" t="s">
        <v>23</v>
      </c>
      <c r="AR3" s="12" t="s">
        <v>28</v>
      </c>
      <c r="AS3" s="65" t="s">
        <v>26</v>
      </c>
      <c r="AT3" s="12" t="s">
        <v>28</v>
      </c>
      <c r="AU3" s="12" t="s">
        <v>23</v>
      </c>
      <c r="AV3" s="12" t="s">
        <v>28</v>
      </c>
      <c r="AW3" s="65" t="s">
        <v>26</v>
      </c>
      <c r="AX3" s="12" t="s">
        <v>28</v>
      </c>
      <c r="AY3" s="12" t="s">
        <v>23</v>
      </c>
      <c r="AZ3" s="12" t="s">
        <v>28</v>
      </c>
    </row>
    <row r="4" spans="2:52" x14ac:dyDescent="0.25">
      <c r="B4" s="3" t="s">
        <v>22</v>
      </c>
      <c r="C4" s="3" t="s">
        <v>26</v>
      </c>
      <c r="D4" s="3"/>
      <c r="E4" s="3" t="s">
        <v>31</v>
      </c>
      <c r="F4" s="3" t="s">
        <v>66</v>
      </c>
      <c r="G4" s="3" t="s">
        <v>221</v>
      </c>
      <c r="H4" s="3" t="s">
        <v>223</v>
      </c>
      <c r="I4" s="3" t="s">
        <v>33</v>
      </c>
      <c r="J4" s="3">
        <v>1190</v>
      </c>
      <c r="K4" s="3">
        <v>1190</v>
      </c>
      <c r="L4" s="3">
        <v>0</v>
      </c>
      <c r="M4" s="5">
        <v>58.305750000000003</v>
      </c>
      <c r="N4" s="5">
        <v>1.2938750000000001</v>
      </c>
      <c r="O4" s="29">
        <v>16.690624999999997</v>
      </c>
      <c r="P4" s="29">
        <v>9.9142018699999994</v>
      </c>
      <c r="Q4" s="29">
        <v>0.19037500000000002</v>
      </c>
      <c r="R4" s="29">
        <v>2.9359999999999999</v>
      </c>
      <c r="S4" s="29">
        <v>6.6944999999999997</v>
      </c>
      <c r="T4" s="5">
        <v>4.0506250000000001</v>
      </c>
      <c r="U4" s="5">
        <v>0.889625</v>
      </c>
      <c r="V4" s="5">
        <v>0.170875</v>
      </c>
      <c r="W4" s="5">
        <v>0</v>
      </c>
      <c r="X4" s="5">
        <v>101.13645187</v>
      </c>
      <c r="Y4" s="92">
        <v>4.9402499999999998</v>
      </c>
      <c r="AC4" s="3"/>
      <c r="AD4" s="3" t="s">
        <v>31</v>
      </c>
      <c r="AE4" s="3" t="s">
        <v>304</v>
      </c>
      <c r="AF4" s="3" t="s">
        <v>33</v>
      </c>
      <c r="AG4" s="3">
        <v>24</v>
      </c>
      <c r="AH4" s="3">
        <v>1200</v>
      </c>
      <c r="AI4" s="3">
        <v>1200</v>
      </c>
      <c r="AJ4" s="3">
        <v>-25</v>
      </c>
      <c r="AK4" s="63" t="s">
        <v>33</v>
      </c>
      <c r="AL4" s="3" t="s">
        <v>33</v>
      </c>
      <c r="AM4" s="3" t="s">
        <v>33</v>
      </c>
      <c r="AN4" s="3" t="s">
        <v>33</v>
      </c>
      <c r="AO4" s="63" t="s">
        <v>33</v>
      </c>
      <c r="AP4" s="3" t="s">
        <v>33</v>
      </c>
      <c r="AQ4" s="3" t="s">
        <v>33</v>
      </c>
      <c r="AR4" s="3" t="s">
        <v>33</v>
      </c>
      <c r="AS4" s="63" t="s">
        <v>33</v>
      </c>
      <c r="AT4" s="3" t="s">
        <v>33</v>
      </c>
      <c r="AU4" s="3" t="s">
        <v>33</v>
      </c>
      <c r="AV4" s="3" t="s">
        <v>33</v>
      </c>
      <c r="AW4" s="63" t="s">
        <v>33</v>
      </c>
      <c r="AX4" s="3" t="s">
        <v>33</v>
      </c>
      <c r="AY4" s="3" t="s">
        <v>33</v>
      </c>
      <c r="AZ4" s="3" t="s">
        <v>33</v>
      </c>
    </row>
    <row r="5" spans="2:52" x14ac:dyDescent="0.25">
      <c r="B5" s="3" t="s">
        <v>22</v>
      </c>
      <c r="C5" s="3" t="s">
        <v>26</v>
      </c>
      <c r="D5" s="3"/>
      <c r="E5" s="3" t="s">
        <v>31</v>
      </c>
      <c r="F5" s="3" t="s">
        <v>66</v>
      </c>
      <c r="G5" s="3" t="s">
        <v>221</v>
      </c>
      <c r="H5" s="3" t="s">
        <v>224</v>
      </c>
      <c r="I5" s="3" t="s">
        <v>33</v>
      </c>
      <c r="J5" s="3">
        <v>1190</v>
      </c>
      <c r="K5" s="3">
        <v>1190</v>
      </c>
      <c r="L5" s="3">
        <v>0</v>
      </c>
      <c r="M5" s="5">
        <v>57.876750000000008</v>
      </c>
      <c r="N5" s="5">
        <v>1.2838750000000001</v>
      </c>
      <c r="O5" s="29">
        <v>16.634625</v>
      </c>
      <c r="P5" s="29">
        <v>10.323201869999998</v>
      </c>
      <c r="Q5" s="29">
        <v>0.19337500000000002</v>
      </c>
      <c r="R5" s="29">
        <v>3.0100000000000002</v>
      </c>
      <c r="S5" s="29">
        <v>6.4114999999999993</v>
      </c>
      <c r="T5" s="5">
        <v>4.1006250000000009</v>
      </c>
      <c r="U5" s="5">
        <v>0.889625</v>
      </c>
      <c r="V5" s="5">
        <v>0.22287499999999999</v>
      </c>
      <c r="W5" s="5">
        <v>0</v>
      </c>
      <c r="X5" s="5">
        <v>100.94645187000002</v>
      </c>
      <c r="Y5" s="92">
        <v>4.9902500000000005</v>
      </c>
      <c r="AC5" s="3"/>
      <c r="AD5" s="3" t="s">
        <v>31</v>
      </c>
      <c r="AE5" s="3" t="s">
        <v>304</v>
      </c>
      <c r="AF5" s="3" t="s">
        <v>33</v>
      </c>
      <c r="AG5" s="3">
        <v>24</v>
      </c>
      <c r="AH5" s="3">
        <v>1190</v>
      </c>
      <c r="AI5" s="3">
        <v>1190</v>
      </c>
      <c r="AJ5" s="3">
        <v>-15</v>
      </c>
      <c r="AK5" s="67">
        <v>16.649999999999999</v>
      </c>
      <c r="AL5" s="5">
        <v>0.16</v>
      </c>
      <c r="AM5" s="3" t="s">
        <v>33</v>
      </c>
      <c r="AN5" s="3" t="s">
        <v>33</v>
      </c>
      <c r="AO5" s="63">
        <v>2.99</v>
      </c>
      <c r="AP5" s="3">
        <v>0.15</v>
      </c>
      <c r="AQ5" s="3" t="s">
        <v>33</v>
      </c>
      <c r="AR5" s="3" t="s">
        <v>33</v>
      </c>
      <c r="AS5" s="63">
        <v>9.67</v>
      </c>
      <c r="AT5" s="3">
        <v>0.9</v>
      </c>
      <c r="AU5" s="3" t="s">
        <v>33</v>
      </c>
      <c r="AV5" s="3" t="s">
        <v>33</v>
      </c>
      <c r="AW5" s="63">
        <v>6.56</v>
      </c>
      <c r="AX5" s="3">
        <v>0.37</v>
      </c>
      <c r="AY5" s="3" t="s">
        <v>33</v>
      </c>
      <c r="AZ5" s="3" t="s">
        <v>33</v>
      </c>
    </row>
    <row r="6" spans="2:52" x14ac:dyDescent="0.25">
      <c r="B6" s="3" t="s">
        <v>22</v>
      </c>
      <c r="C6" s="3" t="s">
        <v>26</v>
      </c>
      <c r="D6" s="3"/>
      <c r="E6" s="3" t="s">
        <v>31</v>
      </c>
      <c r="F6" s="3" t="s">
        <v>66</v>
      </c>
      <c r="G6" s="3" t="s">
        <v>221</v>
      </c>
      <c r="H6" s="3" t="s">
        <v>225</v>
      </c>
      <c r="I6" s="3" t="s">
        <v>33</v>
      </c>
      <c r="J6" s="3">
        <v>1190</v>
      </c>
      <c r="K6" s="3">
        <v>1190</v>
      </c>
      <c r="L6" s="3">
        <v>0</v>
      </c>
      <c r="M6" s="5">
        <v>58.892750000000007</v>
      </c>
      <c r="N6" s="5">
        <v>1.2248750000000002</v>
      </c>
      <c r="O6" s="29">
        <v>16.388624999999998</v>
      </c>
      <c r="P6" s="29">
        <v>8.8842018699999983</v>
      </c>
      <c r="Q6" s="29">
        <v>0.16337500000000002</v>
      </c>
      <c r="R6" s="29">
        <v>2.8240000000000003</v>
      </c>
      <c r="S6" s="29">
        <v>6.450499999999999</v>
      </c>
      <c r="T6" s="5">
        <v>4.1636249999999997</v>
      </c>
      <c r="U6" s="5">
        <v>0.98662499999999997</v>
      </c>
      <c r="V6" s="5">
        <v>0.13687499999999997</v>
      </c>
      <c r="W6" s="5">
        <v>0</v>
      </c>
      <c r="X6" s="5">
        <v>100.11545187</v>
      </c>
      <c r="Y6" s="92">
        <v>5.1502499999999998</v>
      </c>
      <c r="AC6" s="3"/>
      <c r="AD6" s="3" t="s">
        <v>31</v>
      </c>
      <c r="AE6" s="3" t="s">
        <v>304</v>
      </c>
      <c r="AF6" s="3" t="s">
        <v>33</v>
      </c>
      <c r="AG6" s="3">
        <v>24</v>
      </c>
      <c r="AH6" s="3">
        <v>1190</v>
      </c>
      <c r="AI6" s="3">
        <v>1190</v>
      </c>
      <c r="AJ6" s="3">
        <v>-15</v>
      </c>
      <c r="AK6" s="67">
        <v>17.61</v>
      </c>
      <c r="AL6" s="5">
        <v>0.09</v>
      </c>
      <c r="AM6" s="3" t="s">
        <v>33</v>
      </c>
      <c r="AN6" s="3" t="s">
        <v>33</v>
      </c>
      <c r="AO6" s="63">
        <v>3.29</v>
      </c>
      <c r="AP6" s="3">
        <v>0.04</v>
      </c>
      <c r="AQ6" s="3" t="s">
        <v>33</v>
      </c>
      <c r="AR6" s="3" t="s">
        <v>33</v>
      </c>
      <c r="AS6" s="63">
        <v>7.38</v>
      </c>
      <c r="AT6" s="3">
        <v>0.9</v>
      </c>
      <c r="AU6" s="3" t="s">
        <v>33</v>
      </c>
      <c r="AV6" s="3" t="s">
        <v>33</v>
      </c>
      <c r="AW6" s="63">
        <v>5.85</v>
      </c>
      <c r="AX6" s="3">
        <v>0.44</v>
      </c>
      <c r="AY6" s="3" t="s">
        <v>33</v>
      </c>
      <c r="AZ6" s="3" t="s">
        <v>33</v>
      </c>
    </row>
    <row r="7" spans="2:52" x14ac:dyDescent="0.25">
      <c r="B7" s="3" t="s">
        <v>22</v>
      </c>
      <c r="C7" s="3" t="s">
        <v>26</v>
      </c>
      <c r="D7" s="3"/>
      <c r="E7" s="3" t="s">
        <v>31</v>
      </c>
      <c r="F7" s="3" t="s">
        <v>66</v>
      </c>
      <c r="G7" s="3" t="s">
        <v>221</v>
      </c>
      <c r="H7" s="3" t="s">
        <v>226</v>
      </c>
      <c r="I7" s="3" t="s">
        <v>33</v>
      </c>
      <c r="J7" s="3">
        <v>1190</v>
      </c>
      <c r="K7" s="3">
        <v>1190</v>
      </c>
      <c r="L7" s="3">
        <v>0</v>
      </c>
      <c r="M7" s="5">
        <v>57.137750000000004</v>
      </c>
      <c r="N7" s="5">
        <v>1.3368750000000003</v>
      </c>
      <c r="O7" s="29">
        <v>16.469625000000001</v>
      </c>
      <c r="P7" s="29">
        <v>10.187201869999999</v>
      </c>
      <c r="Q7" s="29">
        <v>0.22437500000000002</v>
      </c>
      <c r="R7" s="29">
        <v>3.2349999999999999</v>
      </c>
      <c r="S7" s="29">
        <v>6.9624999999999995</v>
      </c>
      <c r="T7" s="5">
        <v>4.2326250000000005</v>
      </c>
      <c r="U7" s="5">
        <v>0.885625</v>
      </c>
      <c r="V7" s="5">
        <v>0.167875</v>
      </c>
      <c r="W7" s="5">
        <v>0</v>
      </c>
      <c r="X7" s="5">
        <v>100.83945187</v>
      </c>
      <c r="Y7" s="92">
        <v>5.1182500000000006</v>
      </c>
      <c r="AC7" s="3"/>
      <c r="AD7" s="3" t="s">
        <v>31</v>
      </c>
      <c r="AE7" s="3" t="s">
        <v>304</v>
      </c>
      <c r="AF7" s="3" t="s">
        <v>33</v>
      </c>
      <c r="AG7" s="3">
        <v>24</v>
      </c>
      <c r="AH7" s="3">
        <v>1190</v>
      </c>
      <c r="AI7" s="3">
        <v>1190</v>
      </c>
      <c r="AJ7" s="3">
        <v>-15</v>
      </c>
      <c r="AK7" s="67">
        <v>17.757222222222222</v>
      </c>
      <c r="AL7" s="5">
        <v>9.806460455570451E-2</v>
      </c>
      <c r="AM7" s="3" t="s">
        <v>33</v>
      </c>
      <c r="AN7" s="3" t="s">
        <v>33</v>
      </c>
      <c r="AO7" s="63">
        <v>3.23</v>
      </c>
      <c r="AP7" s="3">
        <v>0.12</v>
      </c>
      <c r="AQ7" s="3" t="s">
        <v>33</v>
      </c>
      <c r="AR7" s="3" t="s">
        <v>33</v>
      </c>
      <c r="AS7" s="63">
        <v>7.94</v>
      </c>
      <c r="AT7" s="3">
        <v>0.37</v>
      </c>
      <c r="AU7" s="3" t="s">
        <v>33</v>
      </c>
      <c r="AV7" s="3" t="s">
        <v>33</v>
      </c>
      <c r="AW7" s="63">
        <v>6.15</v>
      </c>
      <c r="AX7" s="3">
        <v>0.2</v>
      </c>
      <c r="AY7" s="3" t="s">
        <v>33</v>
      </c>
      <c r="AZ7" s="3" t="s">
        <v>33</v>
      </c>
    </row>
    <row r="8" spans="2:52" x14ac:dyDescent="0.25">
      <c r="B8" s="3" t="s">
        <v>22</v>
      </c>
      <c r="C8" s="3" t="s">
        <v>26</v>
      </c>
      <c r="D8" s="3"/>
      <c r="E8" s="3" t="s">
        <v>31</v>
      </c>
      <c r="F8" s="3" t="s">
        <v>66</v>
      </c>
      <c r="G8" s="3" t="s">
        <v>221</v>
      </c>
      <c r="H8" s="3" t="s">
        <v>227</v>
      </c>
      <c r="I8" s="3" t="s">
        <v>33</v>
      </c>
      <c r="J8" s="3">
        <v>1190</v>
      </c>
      <c r="K8" s="3">
        <v>1190</v>
      </c>
      <c r="L8" s="3">
        <v>0</v>
      </c>
      <c r="M8" s="5">
        <v>60.164750000000005</v>
      </c>
      <c r="N8" s="5">
        <v>1.2728750000000002</v>
      </c>
      <c r="O8" s="29">
        <v>16.838625</v>
      </c>
      <c r="P8" s="29">
        <v>8.3442018699999991</v>
      </c>
      <c r="Q8" s="29">
        <v>0.16137500000000002</v>
      </c>
      <c r="R8" s="29">
        <v>2.7789999999999999</v>
      </c>
      <c r="S8" s="29">
        <v>6.0524999999999993</v>
      </c>
      <c r="T8" s="5">
        <v>4.0836249999999996</v>
      </c>
      <c r="U8" s="5">
        <v>1.017625</v>
      </c>
      <c r="V8" s="5">
        <v>0.21087499999999998</v>
      </c>
      <c r="W8" s="5">
        <v>0</v>
      </c>
      <c r="X8" s="5">
        <v>100.92545187</v>
      </c>
      <c r="Y8" s="92">
        <v>5.1012499999999994</v>
      </c>
      <c r="AC8" s="3"/>
      <c r="AD8" s="3" t="s">
        <v>31</v>
      </c>
      <c r="AE8" s="3" t="s">
        <v>304</v>
      </c>
      <c r="AF8" s="3" t="s">
        <v>33</v>
      </c>
      <c r="AG8" s="3">
        <v>24</v>
      </c>
      <c r="AH8" s="3">
        <v>1190</v>
      </c>
      <c r="AI8" s="3">
        <v>1190</v>
      </c>
      <c r="AJ8" s="3">
        <v>-15</v>
      </c>
      <c r="AK8" s="67">
        <v>17.329999999999998</v>
      </c>
      <c r="AL8" s="5">
        <v>0.37</v>
      </c>
      <c r="AM8" s="3" t="s">
        <v>33</v>
      </c>
      <c r="AN8" s="3" t="s">
        <v>33</v>
      </c>
      <c r="AO8" s="63">
        <v>2.95</v>
      </c>
      <c r="AP8" s="3">
        <v>0.13</v>
      </c>
      <c r="AQ8" s="3" t="s">
        <v>33</v>
      </c>
      <c r="AR8" s="3" t="s">
        <v>33</v>
      </c>
      <c r="AS8" s="63">
        <v>7.53</v>
      </c>
      <c r="AT8" s="3">
        <v>0.48</v>
      </c>
      <c r="AU8" s="3" t="s">
        <v>33</v>
      </c>
      <c r="AV8" s="3" t="s">
        <v>33</v>
      </c>
      <c r="AW8" s="63">
        <v>5.91</v>
      </c>
      <c r="AX8" s="3">
        <v>0.2</v>
      </c>
      <c r="AY8" s="3" t="s">
        <v>33</v>
      </c>
      <c r="AZ8" s="3" t="s">
        <v>33</v>
      </c>
    </row>
    <row r="9" spans="2:52" x14ac:dyDescent="0.25">
      <c r="B9" s="3" t="s">
        <v>22</v>
      </c>
      <c r="C9" s="3" t="s">
        <v>26</v>
      </c>
      <c r="D9" s="3"/>
      <c r="E9" s="3" t="s">
        <v>31</v>
      </c>
      <c r="F9" s="3" t="s">
        <v>66</v>
      </c>
      <c r="G9" s="3" t="s">
        <v>221</v>
      </c>
      <c r="H9" s="3" t="s">
        <v>228</v>
      </c>
      <c r="I9" s="3" t="s">
        <v>33</v>
      </c>
      <c r="J9" s="3">
        <v>1190</v>
      </c>
      <c r="K9" s="3">
        <v>1190</v>
      </c>
      <c r="L9" s="3">
        <v>0</v>
      </c>
      <c r="M9" s="5">
        <v>58.911750000000005</v>
      </c>
      <c r="N9" s="5">
        <v>1.3088750000000002</v>
      </c>
      <c r="O9" s="29">
        <v>16.855625000000003</v>
      </c>
      <c r="P9" s="29">
        <v>8.8052018699999994</v>
      </c>
      <c r="Q9" s="29">
        <v>0.24137500000000003</v>
      </c>
      <c r="R9" s="29">
        <v>3.0020000000000002</v>
      </c>
      <c r="S9" s="29">
        <v>6.1084999999999994</v>
      </c>
      <c r="T9" s="5">
        <v>4.2166250000000005</v>
      </c>
      <c r="U9" s="5">
        <v>0.94162500000000005</v>
      </c>
      <c r="V9" s="5">
        <v>0.20887499999999998</v>
      </c>
      <c r="W9" s="5">
        <v>0</v>
      </c>
      <c r="X9" s="5">
        <v>100.60045187000001</v>
      </c>
      <c r="Y9" s="92">
        <v>5.1582500000000007</v>
      </c>
      <c r="AC9" s="3"/>
      <c r="AD9" s="3" t="s">
        <v>31</v>
      </c>
      <c r="AE9" s="3" t="s">
        <v>304</v>
      </c>
      <c r="AF9" s="3" t="s">
        <v>33</v>
      </c>
      <c r="AG9" s="3">
        <v>24</v>
      </c>
      <c r="AH9" s="3">
        <v>1190</v>
      </c>
      <c r="AI9" s="3">
        <v>1190</v>
      </c>
      <c r="AJ9" s="3">
        <v>-15</v>
      </c>
      <c r="AK9" s="67">
        <v>16.78</v>
      </c>
      <c r="AL9" s="5">
        <v>0.08</v>
      </c>
      <c r="AM9" s="3" t="s">
        <v>33</v>
      </c>
      <c r="AN9" s="3" t="s">
        <v>33</v>
      </c>
      <c r="AO9" s="63">
        <v>3.05</v>
      </c>
      <c r="AP9" s="3">
        <v>0.08</v>
      </c>
      <c r="AQ9" s="3" t="s">
        <v>33</v>
      </c>
      <c r="AR9" s="3" t="s">
        <v>33</v>
      </c>
      <c r="AS9" s="63">
        <v>10.96</v>
      </c>
      <c r="AT9" s="3">
        <v>0.44</v>
      </c>
      <c r="AU9" s="3" t="s">
        <v>33</v>
      </c>
      <c r="AV9" s="3" t="s">
        <v>33</v>
      </c>
      <c r="AW9" s="63">
        <v>6.45</v>
      </c>
      <c r="AX9" s="3">
        <v>0.2</v>
      </c>
      <c r="AY9" s="3" t="s">
        <v>33</v>
      </c>
      <c r="AZ9" s="3" t="s">
        <v>33</v>
      </c>
    </row>
    <row r="10" spans="2:52" x14ac:dyDescent="0.25">
      <c r="B10" s="3" t="s">
        <v>22</v>
      </c>
      <c r="C10" s="3" t="s">
        <v>26</v>
      </c>
      <c r="D10" s="3"/>
      <c r="E10" s="3" t="s">
        <v>31</v>
      </c>
      <c r="F10" s="3" t="s">
        <v>66</v>
      </c>
      <c r="G10" s="3" t="s">
        <v>221</v>
      </c>
      <c r="H10" s="3" t="s">
        <v>229</v>
      </c>
      <c r="I10" s="3" t="s">
        <v>33</v>
      </c>
      <c r="J10" s="3">
        <v>1190</v>
      </c>
      <c r="K10" s="3">
        <v>1190</v>
      </c>
      <c r="L10" s="3">
        <v>0</v>
      </c>
      <c r="M10" s="5">
        <v>56.838750000000005</v>
      </c>
      <c r="N10" s="5">
        <v>1.2878750000000001</v>
      </c>
      <c r="O10" s="29">
        <v>16.678625000000004</v>
      </c>
      <c r="P10" s="29">
        <v>10.995201869999999</v>
      </c>
      <c r="Q10" s="29">
        <v>0.23937500000000003</v>
      </c>
      <c r="R10" s="29">
        <v>3.121</v>
      </c>
      <c r="S10" s="29">
        <v>7.0584999999999996</v>
      </c>
      <c r="T10" s="5">
        <v>4.0306250000000006</v>
      </c>
      <c r="U10" s="5">
        <v>0.86062499999999997</v>
      </c>
      <c r="V10" s="5">
        <v>0.20787499999999998</v>
      </c>
      <c r="W10" s="5">
        <v>0</v>
      </c>
      <c r="X10" s="5">
        <v>101.31845186999999</v>
      </c>
      <c r="Y10" s="92">
        <v>4.8912500000000003</v>
      </c>
      <c r="AC10" s="3"/>
      <c r="AD10" s="3" t="s">
        <v>31</v>
      </c>
      <c r="AE10" s="3" t="s">
        <v>304</v>
      </c>
      <c r="AF10" s="3" t="s">
        <v>33</v>
      </c>
      <c r="AG10" s="3">
        <v>24</v>
      </c>
      <c r="AH10" s="3">
        <v>1185</v>
      </c>
      <c r="AI10" s="3">
        <v>1185</v>
      </c>
      <c r="AJ10" s="3">
        <v>-10</v>
      </c>
      <c r="AK10" s="67" t="s">
        <v>33</v>
      </c>
      <c r="AL10" s="5" t="s">
        <v>33</v>
      </c>
      <c r="AM10" s="3" t="s">
        <v>33</v>
      </c>
      <c r="AN10" s="3" t="s">
        <v>33</v>
      </c>
      <c r="AO10" s="63" t="s">
        <v>33</v>
      </c>
      <c r="AP10" s="3" t="s">
        <v>33</v>
      </c>
      <c r="AQ10" s="3" t="s">
        <v>33</v>
      </c>
      <c r="AR10" s="3" t="s">
        <v>33</v>
      </c>
      <c r="AS10" s="63" t="s">
        <v>33</v>
      </c>
      <c r="AT10" s="3" t="s">
        <v>33</v>
      </c>
      <c r="AU10" s="3" t="s">
        <v>33</v>
      </c>
      <c r="AV10" s="3" t="s">
        <v>33</v>
      </c>
      <c r="AW10" s="63" t="s">
        <v>33</v>
      </c>
      <c r="AX10" s="3" t="s">
        <v>33</v>
      </c>
      <c r="AY10" s="3" t="s">
        <v>33</v>
      </c>
      <c r="AZ10" s="3" t="s">
        <v>33</v>
      </c>
    </row>
    <row r="11" spans="2:52" x14ac:dyDescent="0.25">
      <c r="B11" s="3"/>
      <c r="C11" s="3"/>
      <c r="D11" s="3"/>
      <c r="E11" s="3"/>
      <c r="F11" s="16" t="s">
        <v>27</v>
      </c>
      <c r="G11" s="16" t="s">
        <v>26</v>
      </c>
      <c r="H11" s="16"/>
      <c r="I11" s="16"/>
      <c r="J11" s="16"/>
      <c r="K11" s="16"/>
      <c r="L11" s="16"/>
      <c r="M11" s="6">
        <f>AVERAGE(M3:M10)</f>
        <v>58.266125000000002</v>
      </c>
      <c r="N11" s="6">
        <f t="shared" ref="N11:W11" si="0">AVERAGE(N3:N10)</f>
        <v>1.2758750000000001</v>
      </c>
      <c r="O11" s="52">
        <f t="shared" si="0"/>
        <v>16.645125000000004</v>
      </c>
      <c r="P11" s="52">
        <f t="shared" si="0"/>
        <v>9.6703268699999985</v>
      </c>
      <c r="Q11" s="52">
        <f t="shared" si="0"/>
        <v>0.20450000000000004</v>
      </c>
      <c r="R11" s="52">
        <f t="shared" si="0"/>
        <v>2.9878749999999998</v>
      </c>
      <c r="S11" s="52">
        <f t="shared" si="0"/>
        <v>6.5648749999999998</v>
      </c>
      <c r="T11" s="6">
        <f t="shared" si="0"/>
        <v>4.1202499999999995</v>
      </c>
      <c r="U11" s="6">
        <f t="shared" si="0"/>
        <v>0.920875</v>
      </c>
      <c r="V11" s="6">
        <f t="shared" si="0"/>
        <v>0.18999999999999997</v>
      </c>
      <c r="W11" s="6">
        <f t="shared" si="0"/>
        <v>0</v>
      </c>
      <c r="X11" s="6"/>
      <c r="Y11" s="93">
        <v>5.0411250000000001</v>
      </c>
      <c r="AC11" s="3"/>
      <c r="AD11" s="3" t="s">
        <v>31</v>
      </c>
      <c r="AE11" s="3" t="s">
        <v>304</v>
      </c>
      <c r="AF11" s="3" t="s">
        <v>33</v>
      </c>
      <c r="AG11" s="3">
        <v>24</v>
      </c>
      <c r="AH11" s="3">
        <v>1180</v>
      </c>
      <c r="AI11" s="3">
        <v>1180</v>
      </c>
      <c r="AJ11" s="3">
        <v>-5</v>
      </c>
      <c r="AK11" s="67">
        <v>16.09</v>
      </c>
      <c r="AL11" s="5">
        <v>0.17</v>
      </c>
      <c r="AM11" s="3" t="s">
        <v>33</v>
      </c>
      <c r="AN11" s="3" t="s">
        <v>33</v>
      </c>
      <c r="AO11" s="63">
        <v>3.38</v>
      </c>
      <c r="AP11" s="3">
        <v>0.04</v>
      </c>
      <c r="AQ11" s="3" t="s">
        <v>33</v>
      </c>
      <c r="AR11" s="3" t="s">
        <v>33</v>
      </c>
      <c r="AS11" s="63">
        <v>10.24</v>
      </c>
      <c r="AT11" s="3">
        <v>0.47</v>
      </c>
      <c r="AU11" s="3" t="s">
        <v>33</v>
      </c>
      <c r="AV11" s="3" t="s">
        <v>33</v>
      </c>
      <c r="AW11" s="63">
        <v>6.47</v>
      </c>
      <c r="AX11" s="3">
        <v>0.22</v>
      </c>
      <c r="AY11" s="3" t="s">
        <v>33</v>
      </c>
      <c r="AZ11" s="3" t="s">
        <v>33</v>
      </c>
    </row>
    <row r="12" spans="2:52" x14ac:dyDescent="0.25">
      <c r="B12" s="3"/>
      <c r="C12" s="3"/>
      <c r="D12" s="3"/>
      <c r="E12" s="3"/>
      <c r="F12" s="25" t="s">
        <v>28</v>
      </c>
      <c r="G12" s="25" t="s">
        <v>26</v>
      </c>
      <c r="H12" s="16"/>
      <c r="I12" s="16"/>
      <c r="J12" s="16"/>
      <c r="K12" s="16"/>
      <c r="L12" s="16"/>
      <c r="M12" s="7">
        <f>STDEV(M3:M10)</f>
        <v>1.0655986831689634</v>
      </c>
      <c r="N12" s="7">
        <f t="shared" ref="N12:W12" si="1">STDEV(N3:N10)</f>
        <v>4.477882152472145E-2</v>
      </c>
      <c r="O12" s="99">
        <f t="shared" si="1"/>
        <v>0.16181470884935151</v>
      </c>
      <c r="P12" s="99">
        <f t="shared" si="1"/>
        <v>0.90160783960021729</v>
      </c>
      <c r="Q12" s="99">
        <f t="shared" si="1"/>
        <v>3.1993023793142242E-2</v>
      </c>
      <c r="R12" s="99">
        <f t="shared" si="1"/>
        <v>0.14770766253457726</v>
      </c>
      <c r="S12" s="99">
        <f t="shared" si="1"/>
        <v>0.37272737547512053</v>
      </c>
      <c r="T12" s="7">
        <f t="shared" si="1"/>
        <v>7.5352386444340017E-2</v>
      </c>
      <c r="U12" s="7">
        <f t="shared" si="1"/>
        <v>5.5520266569965247E-2</v>
      </c>
      <c r="V12" s="7">
        <f t="shared" si="1"/>
        <v>2.8994765537445379E-2</v>
      </c>
      <c r="W12" s="7">
        <f t="shared" si="1"/>
        <v>0</v>
      </c>
      <c r="X12" s="7"/>
      <c r="Y12" s="93">
        <v>0.10298742988484433</v>
      </c>
      <c r="AC12" s="3"/>
      <c r="AD12" s="3" t="s">
        <v>31</v>
      </c>
      <c r="AE12" s="3" t="s">
        <v>304</v>
      </c>
      <c r="AF12" s="3" t="s">
        <v>33</v>
      </c>
      <c r="AG12" s="3">
        <v>24</v>
      </c>
      <c r="AH12" s="3">
        <v>1175</v>
      </c>
      <c r="AI12" s="3">
        <v>1175</v>
      </c>
      <c r="AJ12" s="3">
        <v>0</v>
      </c>
      <c r="AK12" s="63" t="s">
        <v>33</v>
      </c>
      <c r="AL12" s="3" t="s">
        <v>33</v>
      </c>
      <c r="AM12" s="3">
        <v>16</v>
      </c>
      <c r="AN12" s="64">
        <v>0.23</v>
      </c>
      <c r="AO12" s="63" t="s">
        <v>33</v>
      </c>
      <c r="AP12" s="3" t="s">
        <v>33</v>
      </c>
      <c r="AQ12" s="3">
        <v>2.86</v>
      </c>
      <c r="AR12" s="3">
        <v>0.16</v>
      </c>
      <c r="AS12" s="63" t="s">
        <v>33</v>
      </c>
      <c r="AT12" s="3" t="s">
        <v>33</v>
      </c>
      <c r="AU12" s="3">
        <v>11.01</v>
      </c>
      <c r="AV12" s="3">
        <v>0.74</v>
      </c>
      <c r="AW12" s="63" t="s">
        <v>33</v>
      </c>
      <c r="AX12" s="3" t="s">
        <v>33</v>
      </c>
      <c r="AY12" s="3">
        <v>5.63</v>
      </c>
      <c r="AZ12" s="3">
        <v>0.6</v>
      </c>
    </row>
    <row r="13" spans="2:52" x14ac:dyDescent="0.25">
      <c r="B13" s="3" t="s">
        <v>22</v>
      </c>
      <c r="C13" s="3" t="s">
        <v>23</v>
      </c>
      <c r="D13" s="3"/>
      <c r="E13" s="3" t="s">
        <v>31</v>
      </c>
      <c r="F13" s="3" t="s">
        <v>67</v>
      </c>
      <c r="G13" s="3" t="s">
        <v>221</v>
      </c>
      <c r="H13" s="3" t="s">
        <v>222</v>
      </c>
      <c r="I13" s="3" t="s">
        <v>33</v>
      </c>
      <c r="J13" s="3">
        <v>1190</v>
      </c>
      <c r="K13" s="3">
        <v>1190</v>
      </c>
      <c r="L13" s="3">
        <v>0</v>
      </c>
      <c r="M13" s="5">
        <v>58.12777777777778</v>
      </c>
      <c r="N13" s="5">
        <v>1.2088888888888891</v>
      </c>
      <c r="O13" s="29">
        <v>17.575555555555557</v>
      </c>
      <c r="P13" s="29">
        <v>8.0365768699999993</v>
      </c>
      <c r="Q13" s="29">
        <v>0.16777777777777778</v>
      </c>
      <c r="R13" s="29">
        <v>3.2911111111111122</v>
      </c>
      <c r="S13" s="29">
        <v>6.203333333333334</v>
      </c>
      <c r="T13" s="5">
        <v>4.2055555555555557</v>
      </c>
      <c r="U13" s="5">
        <v>0.83444444444444443</v>
      </c>
      <c r="V13" s="5">
        <v>0.23111111111111113</v>
      </c>
      <c r="W13" s="5">
        <v>-2.2222222222222222E-3</v>
      </c>
      <c r="X13" s="5">
        <v>99.879910203333338</v>
      </c>
      <c r="Y13" s="92">
        <v>5.04</v>
      </c>
      <c r="AC13" s="3"/>
      <c r="AD13" s="3" t="s">
        <v>31</v>
      </c>
      <c r="AE13" s="3" t="s">
        <v>304</v>
      </c>
      <c r="AF13" s="3" t="s">
        <v>33</v>
      </c>
      <c r="AG13" s="3">
        <v>24</v>
      </c>
      <c r="AH13" s="3">
        <v>1160</v>
      </c>
      <c r="AI13" s="3">
        <v>1160</v>
      </c>
      <c r="AJ13" s="3">
        <v>15</v>
      </c>
      <c r="AK13" s="63" t="s">
        <v>33</v>
      </c>
      <c r="AL13" s="3" t="s">
        <v>33</v>
      </c>
      <c r="AM13" s="3">
        <v>15.62</v>
      </c>
      <c r="AN13" s="64">
        <v>0.19</v>
      </c>
      <c r="AO13" s="63" t="s">
        <v>33</v>
      </c>
      <c r="AP13" s="3" t="s">
        <v>33</v>
      </c>
      <c r="AQ13" s="3">
        <v>3.01</v>
      </c>
      <c r="AR13" s="3">
        <v>0.25</v>
      </c>
      <c r="AS13" s="63" t="s">
        <v>33</v>
      </c>
      <c r="AT13" s="3" t="s">
        <v>33</v>
      </c>
      <c r="AU13" s="31">
        <v>10.039999999999999</v>
      </c>
      <c r="AV13" s="31">
        <v>1.7</v>
      </c>
      <c r="AW13" s="63" t="s">
        <v>33</v>
      </c>
      <c r="AX13" s="3" t="s">
        <v>33</v>
      </c>
      <c r="AY13" s="3">
        <v>6.05</v>
      </c>
      <c r="AZ13" s="3">
        <v>0.56000000000000005</v>
      </c>
    </row>
    <row r="14" spans="2:52" x14ac:dyDescent="0.25">
      <c r="B14" s="3" t="s">
        <v>22</v>
      </c>
      <c r="C14" s="3" t="s">
        <v>23</v>
      </c>
      <c r="D14" s="3"/>
      <c r="E14" s="3" t="s">
        <v>31</v>
      </c>
      <c r="F14" s="3" t="s">
        <v>67</v>
      </c>
      <c r="G14" s="3" t="s">
        <v>221</v>
      </c>
      <c r="H14" s="3" t="s">
        <v>223</v>
      </c>
      <c r="I14" s="3" t="s">
        <v>33</v>
      </c>
      <c r="J14" s="3">
        <v>1190</v>
      </c>
      <c r="K14" s="3">
        <v>1190</v>
      </c>
      <c r="L14" s="3">
        <v>0</v>
      </c>
      <c r="M14" s="5">
        <v>57.657777777777781</v>
      </c>
      <c r="N14" s="5">
        <v>1.2388888888888892</v>
      </c>
      <c r="O14" s="29">
        <v>17.455555555555556</v>
      </c>
      <c r="P14" s="29">
        <v>8.5165768699999997</v>
      </c>
      <c r="Q14" s="29">
        <v>0.16777777777777778</v>
      </c>
      <c r="R14" s="29">
        <v>3.2911111111111122</v>
      </c>
      <c r="S14" s="29">
        <v>6.3833333333333337</v>
      </c>
      <c r="T14" s="5">
        <v>4.1155555555555559</v>
      </c>
      <c r="U14" s="5">
        <v>0.83444444444444443</v>
      </c>
      <c r="V14" s="5">
        <v>0.24111111111111114</v>
      </c>
      <c r="W14" s="5">
        <v>-2.2222222222222222E-3</v>
      </c>
      <c r="X14" s="5">
        <v>99.899910203333334</v>
      </c>
      <c r="Y14" s="92">
        <v>4.95</v>
      </c>
      <c r="AC14" s="3"/>
      <c r="AD14" s="20" t="s">
        <v>31</v>
      </c>
      <c r="AE14" s="20" t="s">
        <v>304</v>
      </c>
      <c r="AF14" s="20" t="s">
        <v>33</v>
      </c>
      <c r="AG14" s="20">
        <v>24</v>
      </c>
      <c r="AH14" s="20">
        <v>1150</v>
      </c>
      <c r="AI14" s="20">
        <v>1150</v>
      </c>
      <c r="AJ14" s="20">
        <v>25</v>
      </c>
      <c r="AK14" s="68" t="s">
        <v>33</v>
      </c>
      <c r="AL14" s="20" t="s">
        <v>33</v>
      </c>
      <c r="AM14" s="20">
        <v>14.98</v>
      </c>
      <c r="AN14" s="69">
        <v>0.09</v>
      </c>
      <c r="AO14" s="68" t="s">
        <v>33</v>
      </c>
      <c r="AP14" s="20" t="s">
        <v>33</v>
      </c>
      <c r="AQ14" s="20">
        <v>3.77</v>
      </c>
      <c r="AR14" s="20">
        <v>0.13</v>
      </c>
      <c r="AS14" s="68" t="s">
        <v>33</v>
      </c>
      <c r="AT14" s="20" t="s">
        <v>33</v>
      </c>
      <c r="AU14" s="20">
        <v>10.4</v>
      </c>
      <c r="AV14" s="20">
        <v>0.09</v>
      </c>
      <c r="AW14" s="68" t="s">
        <v>33</v>
      </c>
      <c r="AX14" s="20" t="s">
        <v>33</v>
      </c>
      <c r="AY14" s="20">
        <v>5.75</v>
      </c>
      <c r="AZ14" s="20">
        <v>0.09</v>
      </c>
    </row>
    <row r="15" spans="2:52" x14ac:dyDescent="0.25">
      <c r="B15" s="3" t="s">
        <v>22</v>
      </c>
      <c r="C15" s="3" t="s">
        <v>23</v>
      </c>
      <c r="D15" s="3"/>
      <c r="E15" s="3" t="s">
        <v>31</v>
      </c>
      <c r="F15" s="3" t="s">
        <v>67</v>
      </c>
      <c r="G15" s="3" t="s">
        <v>221</v>
      </c>
      <c r="H15" s="3" t="s">
        <v>224</v>
      </c>
      <c r="I15" s="3" t="s">
        <v>33</v>
      </c>
      <c r="J15" s="3">
        <v>1190</v>
      </c>
      <c r="K15" s="3">
        <v>1190</v>
      </c>
      <c r="L15" s="3">
        <v>0</v>
      </c>
      <c r="M15" s="5">
        <v>58.017777777777781</v>
      </c>
      <c r="N15" s="5">
        <v>1.1788888888888891</v>
      </c>
      <c r="O15" s="29">
        <v>17.635555555555559</v>
      </c>
      <c r="P15" s="29">
        <v>8.00657687</v>
      </c>
      <c r="Q15" s="29">
        <v>0.17777777777777778</v>
      </c>
      <c r="R15" s="29">
        <v>3.361111111111112</v>
      </c>
      <c r="S15" s="29">
        <v>6.1533333333333333</v>
      </c>
      <c r="T15" s="5">
        <v>4.3355555555555556</v>
      </c>
      <c r="U15" s="5">
        <v>0.80444444444444441</v>
      </c>
      <c r="V15" s="5">
        <v>0.23111111111111113</v>
      </c>
      <c r="W15" s="5">
        <v>-2.2222222222222222E-3</v>
      </c>
      <c r="X15" s="5">
        <v>99.899910203333349</v>
      </c>
      <c r="Y15" s="92">
        <v>5.14</v>
      </c>
      <c r="AC15" s="3"/>
      <c r="AD15" s="3" t="s">
        <v>387</v>
      </c>
      <c r="AE15" s="3" t="s">
        <v>304</v>
      </c>
      <c r="AF15" s="3" t="s">
        <v>33</v>
      </c>
      <c r="AG15" s="3">
        <v>24</v>
      </c>
      <c r="AH15" s="3">
        <v>1200</v>
      </c>
      <c r="AI15" s="3">
        <v>1200</v>
      </c>
      <c r="AJ15" s="3">
        <v>-25</v>
      </c>
      <c r="AK15" s="63" t="s">
        <v>33</v>
      </c>
      <c r="AL15" s="3" t="s">
        <v>33</v>
      </c>
      <c r="AM15" s="3">
        <v>16.41</v>
      </c>
      <c r="AN15" s="64">
        <v>0.1</v>
      </c>
      <c r="AO15" s="63" t="s">
        <v>33</v>
      </c>
      <c r="AP15" s="3" t="s">
        <v>33</v>
      </c>
      <c r="AQ15" s="3">
        <v>3.06</v>
      </c>
      <c r="AR15" s="3">
        <v>0.11</v>
      </c>
      <c r="AS15" s="63" t="s">
        <v>33</v>
      </c>
      <c r="AT15" s="3" t="s">
        <v>33</v>
      </c>
      <c r="AU15" s="3">
        <v>11.1</v>
      </c>
      <c r="AV15" s="3">
        <v>0.27</v>
      </c>
      <c r="AW15" s="63" t="s">
        <v>33</v>
      </c>
      <c r="AX15" s="3" t="s">
        <v>33</v>
      </c>
      <c r="AY15" s="3">
        <v>6.47</v>
      </c>
      <c r="AZ15" s="3">
        <v>0.13</v>
      </c>
    </row>
    <row r="16" spans="2:52" x14ac:dyDescent="0.25">
      <c r="B16" s="3" t="s">
        <v>22</v>
      </c>
      <c r="C16" s="3" t="s">
        <v>23</v>
      </c>
      <c r="D16" s="3"/>
      <c r="E16" s="3" t="s">
        <v>31</v>
      </c>
      <c r="F16" s="3" t="s">
        <v>67</v>
      </c>
      <c r="G16" s="3" t="s">
        <v>221</v>
      </c>
      <c r="H16" s="3" t="s">
        <v>225</v>
      </c>
      <c r="I16" s="3" t="s">
        <v>33</v>
      </c>
      <c r="J16" s="3">
        <v>1190</v>
      </c>
      <c r="K16" s="3">
        <v>1190</v>
      </c>
      <c r="L16" s="3">
        <v>0</v>
      </c>
      <c r="M16" s="5">
        <v>60.287777777777777</v>
      </c>
      <c r="N16" s="5">
        <v>1.038888888888889</v>
      </c>
      <c r="O16" s="29">
        <v>17.685555555555556</v>
      </c>
      <c r="P16" s="29">
        <v>6.5265768699999995</v>
      </c>
      <c r="Q16" s="29">
        <v>0.1277777777777778</v>
      </c>
      <c r="R16" s="29">
        <v>3.2511111111111122</v>
      </c>
      <c r="S16" s="29">
        <v>5.4433333333333334</v>
      </c>
      <c r="T16" s="5">
        <v>4.5055555555555555</v>
      </c>
      <c r="U16" s="5">
        <v>0.84444444444444444</v>
      </c>
      <c r="V16" s="5">
        <v>0.26111111111111118</v>
      </c>
      <c r="W16" s="5">
        <v>-2.2222222222222222E-3</v>
      </c>
      <c r="X16" s="5">
        <v>99.969910203333342</v>
      </c>
      <c r="Y16" s="92">
        <v>5.35</v>
      </c>
      <c r="AC16" s="3"/>
      <c r="AD16" s="3" t="s">
        <v>387</v>
      </c>
      <c r="AE16" s="3" t="s">
        <v>304</v>
      </c>
      <c r="AF16" s="3" t="s">
        <v>33</v>
      </c>
      <c r="AG16" s="3">
        <v>24</v>
      </c>
      <c r="AH16" s="3">
        <v>1190</v>
      </c>
      <c r="AI16" s="3">
        <v>1190</v>
      </c>
      <c r="AJ16" s="3">
        <v>-15</v>
      </c>
      <c r="AK16" s="63" t="s">
        <v>33</v>
      </c>
      <c r="AL16" s="3" t="s">
        <v>33</v>
      </c>
      <c r="AM16" s="3">
        <v>16.78</v>
      </c>
      <c r="AN16" s="64">
        <v>0.08</v>
      </c>
      <c r="AO16" s="63" t="s">
        <v>33</v>
      </c>
      <c r="AP16" s="3" t="s">
        <v>33</v>
      </c>
      <c r="AQ16" s="3">
        <v>3.05</v>
      </c>
      <c r="AR16" s="3">
        <v>0.08</v>
      </c>
      <c r="AS16" s="63" t="s">
        <v>33</v>
      </c>
      <c r="AT16" s="3" t="s">
        <v>33</v>
      </c>
      <c r="AU16" s="3">
        <v>10.96</v>
      </c>
      <c r="AV16" s="3">
        <v>0.44</v>
      </c>
      <c r="AW16" s="63" t="s">
        <v>33</v>
      </c>
      <c r="AX16" s="3" t="s">
        <v>33</v>
      </c>
      <c r="AY16" s="3">
        <v>6.45</v>
      </c>
      <c r="AZ16" s="3">
        <v>0.2</v>
      </c>
    </row>
    <row r="17" spans="2:52" x14ac:dyDescent="0.25">
      <c r="B17" s="3" t="s">
        <v>22</v>
      </c>
      <c r="C17" s="3" t="s">
        <v>23</v>
      </c>
      <c r="D17" s="3"/>
      <c r="E17" s="3" t="s">
        <v>31</v>
      </c>
      <c r="F17" s="3" t="s">
        <v>67</v>
      </c>
      <c r="G17" s="3" t="s">
        <v>221</v>
      </c>
      <c r="H17" s="3" t="s">
        <v>226</v>
      </c>
      <c r="I17" s="3" t="s">
        <v>33</v>
      </c>
      <c r="J17" s="3">
        <v>1190</v>
      </c>
      <c r="K17" s="3">
        <v>1190</v>
      </c>
      <c r="L17" s="3">
        <v>0</v>
      </c>
      <c r="M17" s="5">
        <v>59.907777777777781</v>
      </c>
      <c r="N17" s="5">
        <v>1.068888888888889</v>
      </c>
      <c r="O17" s="29">
        <v>17.655555555555559</v>
      </c>
      <c r="P17" s="29">
        <v>6.6565768699999994</v>
      </c>
      <c r="Q17" s="29">
        <v>0.14777777777777779</v>
      </c>
      <c r="R17" s="29">
        <v>3.281111111111112</v>
      </c>
      <c r="S17" s="29">
        <v>5.4833333333333334</v>
      </c>
      <c r="T17" s="5">
        <v>4.6555555555555559</v>
      </c>
      <c r="U17" s="5">
        <v>0.82444444444444442</v>
      </c>
      <c r="V17" s="5">
        <v>0.24111111111111114</v>
      </c>
      <c r="W17" s="5">
        <v>-2.2222222222222222E-3</v>
      </c>
      <c r="X17" s="5">
        <v>99.91991020333333</v>
      </c>
      <c r="Y17" s="92">
        <v>5.48</v>
      </c>
      <c r="AC17" s="3"/>
      <c r="AD17" s="3" t="s">
        <v>387</v>
      </c>
      <c r="AE17" s="3" t="s">
        <v>304</v>
      </c>
      <c r="AF17" s="3" t="s">
        <v>33</v>
      </c>
      <c r="AG17" s="3">
        <v>24</v>
      </c>
      <c r="AH17" s="3">
        <v>1180</v>
      </c>
      <c r="AI17" s="3">
        <v>1180</v>
      </c>
      <c r="AJ17" s="3">
        <v>-5</v>
      </c>
      <c r="AK17" s="63" t="s">
        <v>33</v>
      </c>
      <c r="AL17" s="3" t="s">
        <v>33</v>
      </c>
      <c r="AM17" s="3">
        <v>16.96</v>
      </c>
      <c r="AN17" s="64">
        <v>0.16</v>
      </c>
      <c r="AO17" s="63" t="s">
        <v>33</v>
      </c>
      <c r="AP17" s="3" t="s">
        <v>33</v>
      </c>
      <c r="AQ17" s="3">
        <v>2.92</v>
      </c>
      <c r="AR17" s="3">
        <v>0.1</v>
      </c>
      <c r="AS17" s="63" t="s">
        <v>33</v>
      </c>
      <c r="AT17" s="3" t="s">
        <v>33</v>
      </c>
      <c r="AU17" s="3">
        <v>10.44</v>
      </c>
      <c r="AV17" s="3">
        <v>0.32</v>
      </c>
      <c r="AW17" s="63" t="s">
        <v>33</v>
      </c>
      <c r="AX17" s="3" t="s">
        <v>33</v>
      </c>
      <c r="AY17" s="3">
        <v>6.25</v>
      </c>
      <c r="AZ17" s="3">
        <v>0.15</v>
      </c>
    </row>
    <row r="18" spans="2:52" x14ac:dyDescent="0.25">
      <c r="B18" s="3" t="s">
        <v>22</v>
      </c>
      <c r="C18" s="3" t="s">
        <v>23</v>
      </c>
      <c r="D18" s="3"/>
      <c r="E18" s="3" t="s">
        <v>31</v>
      </c>
      <c r="F18" s="3" t="s">
        <v>67</v>
      </c>
      <c r="G18" s="3" t="s">
        <v>221</v>
      </c>
      <c r="H18" s="3" t="s">
        <v>227</v>
      </c>
      <c r="I18" s="3" t="s">
        <v>33</v>
      </c>
      <c r="J18" s="3">
        <v>1190</v>
      </c>
      <c r="K18" s="3">
        <v>1190</v>
      </c>
      <c r="L18" s="3">
        <v>0</v>
      </c>
      <c r="M18" s="5">
        <v>59.907777777777781</v>
      </c>
      <c r="N18" s="5">
        <v>1.048888888888889</v>
      </c>
      <c r="O18" s="29">
        <v>17.665555555555557</v>
      </c>
      <c r="P18" s="29">
        <v>6.5365768699999993</v>
      </c>
      <c r="Q18" s="29">
        <v>0.13777777777777778</v>
      </c>
      <c r="R18" s="29">
        <v>3.281111111111112</v>
      </c>
      <c r="S18" s="29">
        <v>5.453333333333334</v>
      </c>
      <c r="T18" s="5">
        <v>4.7855555555555558</v>
      </c>
      <c r="U18" s="5">
        <v>0.82444444444444442</v>
      </c>
      <c r="V18" s="5">
        <v>0.24111111111111114</v>
      </c>
      <c r="W18" s="5">
        <v>-2.2222222222222222E-3</v>
      </c>
      <c r="X18" s="5">
        <v>99.879910203333353</v>
      </c>
      <c r="Y18" s="92">
        <v>5.61</v>
      </c>
      <c r="AC18" s="3"/>
      <c r="AD18" s="20" t="s">
        <v>387</v>
      </c>
      <c r="AE18" s="20" t="s">
        <v>304</v>
      </c>
      <c r="AF18" s="20" t="s">
        <v>33</v>
      </c>
      <c r="AG18" s="20">
        <v>24</v>
      </c>
      <c r="AH18" s="20">
        <v>1150</v>
      </c>
      <c r="AI18" s="20">
        <v>1150</v>
      </c>
      <c r="AJ18" s="20">
        <v>25</v>
      </c>
      <c r="AK18" s="68" t="s">
        <v>33</v>
      </c>
      <c r="AL18" s="20" t="s">
        <v>33</v>
      </c>
      <c r="AM18" s="20">
        <v>15.14</v>
      </c>
      <c r="AN18" s="69">
        <v>0.19</v>
      </c>
      <c r="AO18" s="68" t="s">
        <v>33</v>
      </c>
      <c r="AP18" s="20" t="s">
        <v>33</v>
      </c>
      <c r="AQ18" s="20">
        <v>3.2</v>
      </c>
      <c r="AR18" s="20">
        <v>0.28999999999999998</v>
      </c>
      <c r="AS18" s="68" t="s">
        <v>33</v>
      </c>
      <c r="AT18" s="20" t="s">
        <v>33</v>
      </c>
      <c r="AU18" s="20">
        <v>12.29</v>
      </c>
      <c r="AV18" s="20">
        <v>1.27</v>
      </c>
      <c r="AW18" s="68" t="s">
        <v>33</v>
      </c>
      <c r="AX18" s="20" t="s">
        <v>33</v>
      </c>
      <c r="AY18" s="20">
        <v>6.35</v>
      </c>
      <c r="AZ18" s="20">
        <v>0.44</v>
      </c>
    </row>
    <row r="19" spans="2:52" x14ac:dyDescent="0.25">
      <c r="B19" s="3"/>
      <c r="C19" s="3"/>
      <c r="D19" s="3"/>
      <c r="E19" s="3"/>
      <c r="F19" s="16" t="s">
        <v>27</v>
      </c>
      <c r="G19" s="16" t="s">
        <v>23</v>
      </c>
      <c r="H19" s="3"/>
      <c r="I19" s="3"/>
      <c r="J19" s="3"/>
      <c r="K19" s="3"/>
      <c r="L19" s="3"/>
      <c r="M19" s="6">
        <f>AVERAGE(M13:M18)</f>
        <v>58.984444444444442</v>
      </c>
      <c r="N19" s="6">
        <f t="shared" ref="N19:W19" si="2">AVERAGE(N13:N18)</f>
        <v>1.1305555555555558</v>
      </c>
      <c r="O19" s="52">
        <f t="shared" si="2"/>
        <v>17.612222222222226</v>
      </c>
      <c r="P19" s="52">
        <f t="shared" si="2"/>
        <v>7.3799102033333321</v>
      </c>
      <c r="Q19" s="52">
        <f t="shared" si="2"/>
        <v>0.15444444444444444</v>
      </c>
      <c r="R19" s="52">
        <f t="shared" si="2"/>
        <v>3.2927777777777791</v>
      </c>
      <c r="S19" s="52">
        <f t="shared" si="2"/>
        <v>5.8533333333333344</v>
      </c>
      <c r="T19" s="6">
        <f t="shared" si="2"/>
        <v>4.4338888888888883</v>
      </c>
      <c r="U19" s="6">
        <f t="shared" si="2"/>
        <v>0.82777777777777783</v>
      </c>
      <c r="V19" s="6">
        <f t="shared" si="2"/>
        <v>0.24111111111111114</v>
      </c>
      <c r="W19" s="6">
        <f t="shared" si="2"/>
        <v>-2.2222222222222222E-3</v>
      </c>
      <c r="X19" s="5"/>
      <c r="Y19" s="93">
        <v>5.2616666666666658</v>
      </c>
      <c r="AC19" s="3"/>
      <c r="AD19" s="3" t="s">
        <v>31</v>
      </c>
      <c r="AE19" s="3" t="s">
        <v>398</v>
      </c>
      <c r="AF19" s="3">
        <v>1</v>
      </c>
      <c r="AG19" s="3">
        <v>0.1</v>
      </c>
      <c r="AH19" s="3">
        <v>1190</v>
      </c>
      <c r="AI19" s="3">
        <v>1165</v>
      </c>
      <c r="AJ19" s="3">
        <v>10</v>
      </c>
      <c r="AK19" s="63">
        <v>15.92</v>
      </c>
      <c r="AL19" s="3">
        <v>0.18</v>
      </c>
      <c r="AM19" s="3" t="s">
        <v>33</v>
      </c>
      <c r="AN19" s="64" t="s">
        <v>33</v>
      </c>
      <c r="AO19" s="63">
        <v>3.17</v>
      </c>
      <c r="AP19" s="3">
        <v>0.12</v>
      </c>
      <c r="AQ19" s="3" t="s">
        <v>33</v>
      </c>
      <c r="AR19" s="64" t="s">
        <v>33</v>
      </c>
      <c r="AS19" s="63">
        <v>9.69</v>
      </c>
      <c r="AT19" s="3">
        <v>0.46</v>
      </c>
      <c r="AU19" s="3" t="s">
        <v>33</v>
      </c>
      <c r="AV19" s="64" t="s">
        <v>33</v>
      </c>
      <c r="AW19" s="63">
        <v>6.22</v>
      </c>
      <c r="AX19" s="3">
        <v>0.18</v>
      </c>
      <c r="AY19" s="3" t="s">
        <v>33</v>
      </c>
      <c r="AZ19" s="3" t="s">
        <v>33</v>
      </c>
    </row>
    <row r="20" spans="2:52" x14ac:dyDescent="0.25">
      <c r="B20" s="3"/>
      <c r="C20" s="3"/>
      <c r="D20" s="3"/>
      <c r="E20" s="3"/>
      <c r="F20" s="25" t="s">
        <v>28</v>
      </c>
      <c r="G20" s="25" t="s">
        <v>23</v>
      </c>
      <c r="H20" s="3"/>
      <c r="I20" s="3"/>
      <c r="J20" s="3"/>
      <c r="K20" s="3"/>
      <c r="L20" s="3"/>
      <c r="M20" s="7">
        <f>STDEV(M13:M18)</f>
        <v>1.1689425420723916</v>
      </c>
      <c r="N20" s="7">
        <f t="shared" ref="N20:W20" si="3">STDEV(N13:N18)</f>
        <v>8.8411914732499042E-2</v>
      </c>
      <c r="O20" s="99">
        <f t="shared" si="3"/>
        <v>8.5479042265731789E-2</v>
      </c>
      <c r="P20" s="99">
        <f t="shared" si="3"/>
        <v>0.90316480592784198</v>
      </c>
      <c r="Q20" s="99">
        <f t="shared" si="3"/>
        <v>1.9663841605003687E-2</v>
      </c>
      <c r="R20" s="99">
        <f t="shared" si="3"/>
        <v>3.6560452221856679E-2</v>
      </c>
      <c r="S20" s="99">
        <f t="shared" si="3"/>
        <v>0.43781274536038811</v>
      </c>
      <c r="T20" s="7">
        <f t="shared" si="3"/>
        <v>0.26118320517725996</v>
      </c>
      <c r="U20" s="7">
        <f t="shared" si="3"/>
        <v>1.3662601021279475E-2</v>
      </c>
      <c r="V20" s="7">
        <f t="shared" si="3"/>
        <v>1.0954451150103343E-2</v>
      </c>
      <c r="W20" s="7">
        <f t="shared" si="3"/>
        <v>0</v>
      </c>
      <c r="X20" s="5"/>
      <c r="Y20" s="93">
        <v>0.27484580619853943</v>
      </c>
      <c r="AC20" s="3"/>
      <c r="AD20" s="3" t="s">
        <v>31</v>
      </c>
      <c r="AE20" s="3" t="s">
        <v>398</v>
      </c>
      <c r="AF20" s="3">
        <v>1</v>
      </c>
      <c r="AG20" s="3">
        <v>0.1</v>
      </c>
      <c r="AH20" s="3">
        <v>1190</v>
      </c>
      <c r="AI20" s="3">
        <v>1165</v>
      </c>
      <c r="AJ20" s="3">
        <v>10</v>
      </c>
      <c r="AK20" s="63">
        <v>16.079999999999998</v>
      </c>
      <c r="AL20" s="3">
        <v>0.16</v>
      </c>
      <c r="AM20" s="3" t="s">
        <v>33</v>
      </c>
      <c r="AN20" s="64" t="s">
        <v>33</v>
      </c>
      <c r="AO20" s="63">
        <v>2.89</v>
      </c>
      <c r="AP20" s="3">
        <v>0.14000000000000001</v>
      </c>
      <c r="AQ20" s="3" t="s">
        <v>33</v>
      </c>
      <c r="AR20" s="64" t="s">
        <v>33</v>
      </c>
      <c r="AS20" s="63">
        <v>9.0299999999999994</v>
      </c>
      <c r="AT20" s="3">
        <v>0.47</v>
      </c>
      <c r="AU20" s="3" t="s">
        <v>33</v>
      </c>
      <c r="AV20" s="64" t="s">
        <v>33</v>
      </c>
      <c r="AW20" s="63">
        <v>5.9</v>
      </c>
      <c r="AX20" s="3">
        <v>0.21</v>
      </c>
      <c r="AY20" s="3" t="s">
        <v>33</v>
      </c>
      <c r="AZ20" s="3" t="s">
        <v>33</v>
      </c>
    </row>
    <row r="21" spans="2:52" x14ac:dyDescent="0.25">
      <c r="B21" s="3" t="s">
        <v>22</v>
      </c>
      <c r="C21" s="3" t="s">
        <v>23</v>
      </c>
      <c r="D21" s="3"/>
      <c r="E21" s="3" t="s">
        <v>31</v>
      </c>
      <c r="F21" s="3" t="s">
        <v>68</v>
      </c>
      <c r="G21" s="3" t="s">
        <v>221</v>
      </c>
      <c r="H21" s="3" t="s">
        <v>222</v>
      </c>
      <c r="I21" s="3" t="s">
        <v>33</v>
      </c>
      <c r="J21" s="3">
        <v>1190</v>
      </c>
      <c r="K21" s="3">
        <v>1190</v>
      </c>
      <c r="L21" s="3">
        <v>0</v>
      </c>
      <c r="M21" s="5">
        <v>58.277777777777779</v>
      </c>
      <c r="N21" s="5">
        <v>1.1988888888888891</v>
      </c>
      <c r="O21" s="29">
        <v>17.665555555555557</v>
      </c>
      <c r="P21" s="29">
        <v>8.3065768699999989</v>
      </c>
      <c r="Q21" s="29">
        <v>0.17777777777777778</v>
      </c>
      <c r="R21" s="29">
        <v>3.1711111111111121</v>
      </c>
      <c r="S21" s="29">
        <v>6.2433333333333341</v>
      </c>
      <c r="T21" s="5">
        <v>3.7655555555555558</v>
      </c>
      <c r="U21" s="5">
        <v>0.85444444444444445</v>
      </c>
      <c r="V21" s="5">
        <v>0.23111111111111113</v>
      </c>
      <c r="W21" s="5">
        <v>-2.2222222222222222E-3</v>
      </c>
      <c r="X21" s="5">
        <v>99.889910203333329</v>
      </c>
      <c r="Y21" s="92">
        <v>4.62</v>
      </c>
      <c r="AC21" s="3"/>
      <c r="AD21" s="3" t="s">
        <v>31</v>
      </c>
      <c r="AE21" s="3" t="s">
        <v>398</v>
      </c>
      <c r="AF21" s="3">
        <v>1</v>
      </c>
      <c r="AG21" s="3">
        <v>0.1</v>
      </c>
      <c r="AH21" s="3">
        <v>1190</v>
      </c>
      <c r="AI21" s="3">
        <v>1137</v>
      </c>
      <c r="AJ21" s="3">
        <v>38</v>
      </c>
      <c r="AK21" s="63">
        <v>15.13</v>
      </c>
      <c r="AL21" s="3">
        <v>0.31</v>
      </c>
      <c r="AM21" s="3" t="s">
        <v>33</v>
      </c>
      <c r="AN21" s="64" t="s">
        <v>33</v>
      </c>
      <c r="AO21" s="63">
        <v>3.02</v>
      </c>
      <c r="AP21" s="3">
        <v>0.12</v>
      </c>
      <c r="AQ21" s="3" t="s">
        <v>33</v>
      </c>
      <c r="AR21" s="64" t="s">
        <v>33</v>
      </c>
      <c r="AS21" s="63">
        <v>8.8699999999999992</v>
      </c>
      <c r="AT21" s="3">
        <v>0.2</v>
      </c>
      <c r="AU21" s="3" t="s">
        <v>33</v>
      </c>
      <c r="AV21" s="64" t="s">
        <v>33</v>
      </c>
      <c r="AW21" s="63">
        <v>5.17</v>
      </c>
      <c r="AX21" s="3">
        <v>0.18</v>
      </c>
      <c r="AY21" s="3" t="s">
        <v>33</v>
      </c>
      <c r="AZ21" s="3" t="s">
        <v>33</v>
      </c>
    </row>
    <row r="22" spans="2:52" x14ac:dyDescent="0.25">
      <c r="B22" s="3" t="s">
        <v>22</v>
      </c>
      <c r="C22" s="3" t="s">
        <v>23</v>
      </c>
      <c r="D22" s="3"/>
      <c r="E22" s="3" t="s">
        <v>31</v>
      </c>
      <c r="F22" s="3" t="s">
        <v>68</v>
      </c>
      <c r="G22" s="3" t="s">
        <v>221</v>
      </c>
      <c r="H22" s="3" t="s">
        <v>223</v>
      </c>
      <c r="I22" s="3" t="s">
        <v>33</v>
      </c>
      <c r="J22" s="3">
        <v>1190</v>
      </c>
      <c r="K22" s="3">
        <v>1190</v>
      </c>
      <c r="L22" s="3">
        <v>0</v>
      </c>
      <c r="M22" s="5">
        <v>58.567777777777778</v>
      </c>
      <c r="N22" s="5">
        <v>1.1388888888888891</v>
      </c>
      <c r="O22" s="29">
        <v>17.945555555555558</v>
      </c>
      <c r="P22" s="29">
        <v>7.8965768699999987</v>
      </c>
      <c r="Q22" s="29">
        <v>0.16777777777777778</v>
      </c>
      <c r="R22" s="29">
        <v>3.0811111111111122</v>
      </c>
      <c r="S22" s="29">
        <v>6.3233333333333341</v>
      </c>
      <c r="T22" s="5">
        <v>3.6855555555555557</v>
      </c>
      <c r="U22" s="5">
        <v>0.87444444444444447</v>
      </c>
      <c r="V22" s="5">
        <v>0.20111111111111113</v>
      </c>
      <c r="W22" s="5">
        <v>-2.2222222222222222E-3</v>
      </c>
      <c r="X22" s="5">
        <v>99.879910203333353</v>
      </c>
      <c r="Y22" s="92">
        <v>4.5600000000000005</v>
      </c>
      <c r="AC22" s="3"/>
      <c r="AD22" s="3" t="s">
        <v>31</v>
      </c>
      <c r="AE22" s="3" t="s">
        <v>398</v>
      </c>
      <c r="AF22" s="3">
        <v>1</v>
      </c>
      <c r="AG22" s="3">
        <v>0.1</v>
      </c>
      <c r="AH22" s="3">
        <v>1190</v>
      </c>
      <c r="AI22" s="3">
        <v>1120</v>
      </c>
      <c r="AJ22" s="3">
        <v>55</v>
      </c>
      <c r="AK22" s="63">
        <v>13.81</v>
      </c>
      <c r="AL22" s="3">
        <v>0.16</v>
      </c>
      <c r="AM22" s="3" t="s">
        <v>33</v>
      </c>
      <c r="AN22" s="64" t="s">
        <v>33</v>
      </c>
      <c r="AO22" s="63">
        <v>3.77</v>
      </c>
      <c r="AP22" s="3">
        <v>0.15</v>
      </c>
      <c r="AQ22" s="3" t="s">
        <v>33</v>
      </c>
      <c r="AR22" s="64" t="s">
        <v>33</v>
      </c>
      <c r="AS22" s="63">
        <v>9.59</v>
      </c>
      <c r="AT22" s="3">
        <v>0.47</v>
      </c>
      <c r="AU22" s="3" t="s">
        <v>33</v>
      </c>
      <c r="AV22" s="64" t="s">
        <v>33</v>
      </c>
      <c r="AW22" s="63">
        <v>5.47</v>
      </c>
      <c r="AX22" s="3">
        <v>0.17</v>
      </c>
      <c r="AY22" s="3" t="s">
        <v>33</v>
      </c>
      <c r="AZ22" s="3" t="s">
        <v>33</v>
      </c>
    </row>
    <row r="23" spans="2:52" x14ac:dyDescent="0.25">
      <c r="B23" s="3" t="s">
        <v>22</v>
      </c>
      <c r="C23" s="3" t="s">
        <v>23</v>
      </c>
      <c r="D23" s="3"/>
      <c r="E23" s="3" t="s">
        <v>31</v>
      </c>
      <c r="F23" s="3" t="s">
        <v>68</v>
      </c>
      <c r="G23" s="3" t="s">
        <v>221</v>
      </c>
      <c r="H23" s="3" t="s">
        <v>224</v>
      </c>
      <c r="I23" s="3" t="s">
        <v>33</v>
      </c>
      <c r="J23" s="3">
        <v>1190</v>
      </c>
      <c r="K23" s="3">
        <v>1190</v>
      </c>
      <c r="L23" s="3">
        <v>0</v>
      </c>
      <c r="M23" s="5">
        <v>57.87777777777778</v>
      </c>
      <c r="N23" s="5">
        <v>1.2388888888888892</v>
      </c>
      <c r="O23" s="29">
        <v>17.745555555555558</v>
      </c>
      <c r="P23" s="29">
        <v>8.4765768699999988</v>
      </c>
      <c r="Q23" s="29">
        <v>0.18777777777777779</v>
      </c>
      <c r="R23" s="29">
        <v>3.1311111111111121</v>
      </c>
      <c r="S23" s="29">
        <v>6.4033333333333333</v>
      </c>
      <c r="T23" s="5">
        <v>3.7055555555555557</v>
      </c>
      <c r="U23" s="5">
        <v>0.87444444444444447</v>
      </c>
      <c r="V23" s="5">
        <v>0.22111111111111112</v>
      </c>
      <c r="W23" s="5">
        <v>-2.2222222222222222E-3</v>
      </c>
      <c r="X23" s="5">
        <v>99.859910203333371</v>
      </c>
      <c r="Y23" s="92">
        <v>4.58</v>
      </c>
      <c r="AC23" s="3"/>
      <c r="AD23" s="3" t="s">
        <v>31</v>
      </c>
      <c r="AE23" s="3" t="s">
        <v>398</v>
      </c>
      <c r="AF23" s="3">
        <v>1</v>
      </c>
      <c r="AG23" s="3">
        <v>0.1</v>
      </c>
      <c r="AH23" s="3">
        <v>1190</v>
      </c>
      <c r="AI23" s="3">
        <v>1100</v>
      </c>
      <c r="AJ23" s="3">
        <v>75</v>
      </c>
      <c r="AK23" s="63">
        <v>13.57</v>
      </c>
      <c r="AL23" s="3">
        <v>0.28999999999999998</v>
      </c>
      <c r="AM23" s="3" t="s">
        <v>33</v>
      </c>
      <c r="AN23" s="64" t="s">
        <v>33</v>
      </c>
      <c r="AO23" s="63">
        <v>3.6</v>
      </c>
      <c r="AP23" s="3">
        <v>0.21</v>
      </c>
      <c r="AQ23" s="3" t="s">
        <v>33</v>
      </c>
      <c r="AR23" s="64" t="s">
        <v>33</v>
      </c>
      <c r="AS23" s="63">
        <v>10.19</v>
      </c>
      <c r="AT23" s="3">
        <v>0.43</v>
      </c>
      <c r="AU23" s="3" t="s">
        <v>33</v>
      </c>
      <c r="AV23" s="64" t="s">
        <v>33</v>
      </c>
      <c r="AW23" s="63">
        <v>5.0199999999999996</v>
      </c>
      <c r="AX23" s="3">
        <v>0.22</v>
      </c>
      <c r="AY23" s="3" t="s">
        <v>33</v>
      </c>
      <c r="AZ23" s="3" t="s">
        <v>33</v>
      </c>
    </row>
    <row r="24" spans="2:52" x14ac:dyDescent="0.25">
      <c r="B24" s="3" t="s">
        <v>22</v>
      </c>
      <c r="C24" s="3" t="s">
        <v>23</v>
      </c>
      <c r="D24" s="3"/>
      <c r="E24" s="3" t="s">
        <v>31</v>
      </c>
      <c r="F24" s="3" t="s">
        <v>68</v>
      </c>
      <c r="G24" s="3" t="s">
        <v>221</v>
      </c>
      <c r="H24" s="3" t="s">
        <v>225</v>
      </c>
      <c r="I24" s="3" t="s">
        <v>33</v>
      </c>
      <c r="J24" s="3">
        <v>1190</v>
      </c>
      <c r="K24" s="3">
        <v>1190</v>
      </c>
      <c r="L24" s="3">
        <v>0</v>
      </c>
      <c r="M24" s="5">
        <v>58.367777777777782</v>
      </c>
      <c r="N24" s="5">
        <v>1.1588888888888891</v>
      </c>
      <c r="O24" s="29">
        <v>17.695555555555558</v>
      </c>
      <c r="P24" s="29">
        <v>7.7965768699999991</v>
      </c>
      <c r="Q24" s="29">
        <v>0.15777777777777779</v>
      </c>
      <c r="R24" s="29">
        <v>3.321111111111112</v>
      </c>
      <c r="S24" s="29">
        <v>6.0233333333333334</v>
      </c>
      <c r="T24" s="5">
        <v>4.4055555555555559</v>
      </c>
      <c r="U24" s="5">
        <v>0.80444444444444441</v>
      </c>
      <c r="V24" s="5">
        <v>0.24111111111111114</v>
      </c>
      <c r="W24" s="5">
        <v>-2.2222222222222222E-3</v>
      </c>
      <c r="X24" s="5">
        <v>99.969910203333342</v>
      </c>
      <c r="Y24" s="92">
        <v>5.21</v>
      </c>
      <c r="AC24" s="3"/>
      <c r="AD24" s="5" t="s">
        <v>31</v>
      </c>
      <c r="AE24" s="5" t="s">
        <v>398</v>
      </c>
      <c r="AF24" s="5">
        <v>9</v>
      </c>
      <c r="AG24" s="5">
        <v>0.1</v>
      </c>
      <c r="AH24" s="5">
        <v>1190</v>
      </c>
      <c r="AI24" s="5">
        <v>1165</v>
      </c>
      <c r="AJ24" s="5">
        <v>10</v>
      </c>
      <c r="AK24" s="63">
        <v>16.420000000000002</v>
      </c>
      <c r="AL24" s="5">
        <v>0.18</v>
      </c>
      <c r="AM24" s="3" t="s">
        <v>33</v>
      </c>
      <c r="AN24" s="64" t="s">
        <v>33</v>
      </c>
      <c r="AO24" s="63">
        <v>2.8</v>
      </c>
      <c r="AP24" s="3">
        <v>0.12</v>
      </c>
      <c r="AQ24" s="3" t="s">
        <v>33</v>
      </c>
      <c r="AR24" s="64" t="s">
        <v>33</v>
      </c>
      <c r="AS24" s="63">
        <v>9</v>
      </c>
      <c r="AT24" s="3">
        <v>0.31</v>
      </c>
      <c r="AU24" s="3" t="s">
        <v>33</v>
      </c>
      <c r="AV24" s="64" t="s">
        <v>33</v>
      </c>
      <c r="AW24" s="63">
        <v>6.2</v>
      </c>
      <c r="AX24" s="3">
        <v>0.2</v>
      </c>
      <c r="AY24" s="3" t="s">
        <v>33</v>
      </c>
      <c r="AZ24" s="3" t="s">
        <v>33</v>
      </c>
    </row>
    <row r="25" spans="2:52" x14ac:dyDescent="0.25">
      <c r="B25" s="3" t="s">
        <v>22</v>
      </c>
      <c r="C25" s="3" t="s">
        <v>23</v>
      </c>
      <c r="D25" s="3"/>
      <c r="E25" s="3" t="s">
        <v>31</v>
      </c>
      <c r="F25" s="3" t="s">
        <v>68</v>
      </c>
      <c r="G25" s="3" t="s">
        <v>221</v>
      </c>
      <c r="H25" s="3" t="s">
        <v>226</v>
      </c>
      <c r="I25" s="3" t="s">
        <v>33</v>
      </c>
      <c r="J25" s="3">
        <v>1190</v>
      </c>
      <c r="K25" s="3">
        <v>1190</v>
      </c>
      <c r="L25" s="3">
        <v>0</v>
      </c>
      <c r="M25" s="5">
        <v>58.387777777777778</v>
      </c>
      <c r="N25" s="5">
        <v>1.1288888888888891</v>
      </c>
      <c r="O25" s="29">
        <v>17.745555555555558</v>
      </c>
      <c r="P25" s="29">
        <v>7.6265768699999992</v>
      </c>
      <c r="Q25" s="29">
        <v>0.15777777777777779</v>
      </c>
      <c r="R25" s="29">
        <v>3.321111111111112</v>
      </c>
      <c r="S25" s="29">
        <v>5.953333333333334</v>
      </c>
      <c r="T25" s="5">
        <v>4.525555555555556</v>
      </c>
      <c r="U25" s="5">
        <v>0.80444444444444441</v>
      </c>
      <c r="V25" s="5">
        <v>0.25111111111111117</v>
      </c>
      <c r="W25" s="5">
        <v>-2.2222222222222222E-3</v>
      </c>
      <c r="X25" s="5">
        <v>99.899910203333334</v>
      </c>
      <c r="Y25" s="92">
        <v>5.33</v>
      </c>
      <c r="AC25" s="3"/>
      <c r="AD25" s="5" t="s">
        <v>31</v>
      </c>
      <c r="AE25" s="5" t="s">
        <v>398</v>
      </c>
      <c r="AF25" s="5">
        <v>9</v>
      </c>
      <c r="AG25" s="5">
        <v>0.1</v>
      </c>
      <c r="AH25" s="5">
        <v>1190</v>
      </c>
      <c r="AI25" s="5">
        <v>1140</v>
      </c>
      <c r="AJ25" s="5">
        <v>35</v>
      </c>
      <c r="AK25" s="63">
        <v>14.86</v>
      </c>
      <c r="AL25" s="5">
        <v>0.64</v>
      </c>
      <c r="AM25" s="3" t="s">
        <v>33</v>
      </c>
      <c r="AN25" s="64" t="s">
        <v>33</v>
      </c>
      <c r="AO25" s="63">
        <v>3.37</v>
      </c>
      <c r="AP25" s="3">
        <v>0.25</v>
      </c>
      <c r="AQ25" s="3" t="s">
        <v>33</v>
      </c>
      <c r="AR25" s="64" t="s">
        <v>33</v>
      </c>
      <c r="AS25" s="63">
        <v>10.28</v>
      </c>
      <c r="AT25" s="3">
        <v>0.87</v>
      </c>
      <c r="AU25" s="3" t="s">
        <v>33</v>
      </c>
      <c r="AV25" s="64" t="s">
        <v>33</v>
      </c>
      <c r="AW25" s="63">
        <v>5.66</v>
      </c>
      <c r="AX25" s="3">
        <v>0.19</v>
      </c>
      <c r="AY25" s="3" t="s">
        <v>33</v>
      </c>
      <c r="AZ25" s="3" t="s">
        <v>33</v>
      </c>
    </row>
    <row r="26" spans="2:52" x14ac:dyDescent="0.25">
      <c r="B26" s="3" t="s">
        <v>22</v>
      </c>
      <c r="C26" s="3" t="s">
        <v>23</v>
      </c>
      <c r="D26" s="3"/>
      <c r="E26" s="3" t="s">
        <v>31</v>
      </c>
      <c r="F26" s="3" t="s">
        <v>68</v>
      </c>
      <c r="G26" s="3" t="s">
        <v>221</v>
      </c>
      <c r="H26" s="3" t="s">
        <v>227</v>
      </c>
      <c r="I26" s="3" t="s">
        <v>33</v>
      </c>
      <c r="J26" s="3">
        <v>1190</v>
      </c>
      <c r="K26" s="3">
        <v>1190</v>
      </c>
      <c r="L26" s="3">
        <v>0</v>
      </c>
      <c r="M26" s="5">
        <v>58.44777777777778</v>
      </c>
      <c r="N26" s="5">
        <v>1.1488888888888891</v>
      </c>
      <c r="O26" s="29">
        <v>17.745555555555558</v>
      </c>
      <c r="P26" s="29">
        <v>7.5565768699999998</v>
      </c>
      <c r="Q26" s="29">
        <v>0.15777777777777779</v>
      </c>
      <c r="R26" s="29">
        <v>3.3511111111111118</v>
      </c>
      <c r="S26" s="29">
        <v>5.953333333333334</v>
      </c>
      <c r="T26" s="5">
        <v>4.5055555555555555</v>
      </c>
      <c r="U26" s="5">
        <v>0.80444444444444441</v>
      </c>
      <c r="V26" s="5">
        <v>0.23111111111111113</v>
      </c>
      <c r="W26" s="5">
        <v>-2.2222222222222222E-3</v>
      </c>
      <c r="X26" s="5">
        <v>99.899910203333349</v>
      </c>
      <c r="Y26" s="92">
        <v>5.31</v>
      </c>
      <c r="AC26" s="3"/>
      <c r="AD26" s="5" t="s">
        <v>31</v>
      </c>
      <c r="AE26" s="5" t="s">
        <v>398</v>
      </c>
      <c r="AF26" s="5">
        <v>9</v>
      </c>
      <c r="AG26" s="5">
        <v>0.1</v>
      </c>
      <c r="AH26" s="5">
        <v>1190</v>
      </c>
      <c r="AI26" s="5">
        <v>1140</v>
      </c>
      <c r="AJ26" s="5">
        <v>35</v>
      </c>
      <c r="AK26" s="63">
        <v>15.17</v>
      </c>
      <c r="AL26" s="5">
        <v>0.82</v>
      </c>
      <c r="AM26" s="3" t="s">
        <v>33</v>
      </c>
      <c r="AN26" s="64" t="s">
        <v>33</v>
      </c>
      <c r="AO26" s="63">
        <v>3.29</v>
      </c>
      <c r="AP26" s="3">
        <v>0.32</v>
      </c>
      <c r="AQ26" s="3" t="s">
        <v>33</v>
      </c>
      <c r="AR26" s="64" t="s">
        <v>33</v>
      </c>
      <c r="AS26" s="63">
        <v>9.89</v>
      </c>
      <c r="AT26" s="3">
        <v>0.94</v>
      </c>
      <c r="AU26" s="3" t="s">
        <v>33</v>
      </c>
      <c r="AV26" s="64" t="s">
        <v>33</v>
      </c>
      <c r="AW26" s="63">
        <v>5.71</v>
      </c>
      <c r="AX26" s="3">
        <v>0.36</v>
      </c>
      <c r="AY26" s="3" t="s">
        <v>33</v>
      </c>
      <c r="AZ26" s="3" t="s">
        <v>33</v>
      </c>
    </row>
    <row r="27" spans="2:52" x14ac:dyDescent="0.25">
      <c r="B27" s="3"/>
      <c r="C27" s="3"/>
      <c r="D27" s="3"/>
      <c r="E27" s="3"/>
      <c r="F27" s="16" t="s">
        <v>27</v>
      </c>
      <c r="G27" s="16" t="s">
        <v>23</v>
      </c>
      <c r="H27" s="3"/>
      <c r="I27" s="3"/>
      <c r="J27" s="3"/>
      <c r="K27" s="3"/>
      <c r="L27" s="3"/>
      <c r="M27" s="6">
        <f>AVERAGE(M21:M26)</f>
        <v>58.321111111111115</v>
      </c>
      <c r="N27" s="6">
        <f t="shared" ref="N27:W27" si="4">AVERAGE(N21:N26)</f>
        <v>1.1688888888888889</v>
      </c>
      <c r="O27" s="52">
        <f t="shared" si="4"/>
        <v>17.757222222222222</v>
      </c>
      <c r="P27" s="52">
        <f t="shared" si="4"/>
        <v>7.9432435366666665</v>
      </c>
      <c r="Q27" s="52">
        <f t="shared" si="4"/>
        <v>0.1677777777777778</v>
      </c>
      <c r="R27" s="52">
        <f t="shared" si="4"/>
        <v>3.2294444444444452</v>
      </c>
      <c r="S27" s="52">
        <f t="shared" si="4"/>
        <v>6.1500000000000012</v>
      </c>
      <c r="T27" s="6">
        <f t="shared" si="4"/>
        <v>4.0988888888888892</v>
      </c>
      <c r="U27" s="6">
        <f t="shared" si="4"/>
        <v>0.83611111111111114</v>
      </c>
      <c r="V27" s="6">
        <f t="shared" si="4"/>
        <v>0.22944444444444445</v>
      </c>
      <c r="W27" s="6">
        <f t="shared" si="4"/>
        <v>-2.2222222222222222E-3</v>
      </c>
      <c r="X27" s="5"/>
      <c r="Y27" s="93">
        <v>4.9350000000000005</v>
      </c>
      <c r="AA27" s="1"/>
      <c r="AB27" s="1"/>
      <c r="AC27" s="5"/>
      <c r="AD27" s="3" t="s">
        <v>31</v>
      </c>
      <c r="AE27" s="3" t="s">
        <v>398</v>
      </c>
      <c r="AF27" s="3">
        <v>9</v>
      </c>
      <c r="AG27" s="3">
        <v>0.1</v>
      </c>
      <c r="AH27" s="3">
        <v>1190</v>
      </c>
      <c r="AI27" s="3">
        <v>1120</v>
      </c>
      <c r="AJ27" s="3">
        <v>55</v>
      </c>
      <c r="AK27" s="67">
        <v>14.82</v>
      </c>
      <c r="AL27" s="5">
        <v>0.35</v>
      </c>
      <c r="AM27" s="3" t="s">
        <v>33</v>
      </c>
      <c r="AN27" s="64" t="s">
        <v>33</v>
      </c>
      <c r="AO27" s="63">
        <v>3.38</v>
      </c>
      <c r="AP27" s="3">
        <v>0.16</v>
      </c>
      <c r="AQ27" s="3" t="s">
        <v>33</v>
      </c>
      <c r="AR27" s="64" t="s">
        <v>33</v>
      </c>
      <c r="AS27" s="63">
        <v>10.78</v>
      </c>
      <c r="AT27" s="3">
        <v>0.63</v>
      </c>
      <c r="AU27" s="3" t="s">
        <v>33</v>
      </c>
      <c r="AV27" s="64" t="s">
        <v>33</v>
      </c>
      <c r="AW27" s="63">
        <v>5.78</v>
      </c>
      <c r="AX27" s="3">
        <v>0.24</v>
      </c>
      <c r="AY27" s="3" t="s">
        <v>33</v>
      </c>
      <c r="AZ27" s="3" t="s">
        <v>33</v>
      </c>
    </row>
    <row r="28" spans="2:52" x14ac:dyDescent="0.25">
      <c r="B28" s="3"/>
      <c r="C28" s="3"/>
      <c r="D28" s="3"/>
      <c r="E28" s="3"/>
      <c r="F28" s="25" t="s">
        <v>28</v>
      </c>
      <c r="G28" s="25" t="s">
        <v>23</v>
      </c>
      <c r="H28" s="3"/>
      <c r="I28" s="3"/>
      <c r="J28" s="3"/>
      <c r="K28" s="3"/>
      <c r="L28" s="3"/>
      <c r="M28" s="7">
        <f>STDEV(M21:M26)</f>
        <v>0.23745876835077381</v>
      </c>
      <c r="N28" s="7">
        <f t="shared" ref="N28:W28" si="5">STDEV(N21:N26)</f>
        <v>4.1952353926806102E-2</v>
      </c>
      <c r="O28" s="99">
        <f t="shared" si="5"/>
        <v>9.806460455570451E-2</v>
      </c>
      <c r="P28" s="99">
        <f t="shared" si="5"/>
        <v>0.37146556592323127</v>
      </c>
      <c r="Q28" s="99">
        <f t="shared" si="5"/>
        <v>1.2649110640673514E-2</v>
      </c>
      <c r="R28" s="99">
        <f t="shared" si="5"/>
        <v>0.11548448669265773</v>
      </c>
      <c r="S28" s="99">
        <f t="shared" si="5"/>
        <v>0.19815818596935791</v>
      </c>
      <c r="T28" s="7">
        <f t="shared" si="5"/>
        <v>0.41907835385124187</v>
      </c>
      <c r="U28" s="7">
        <f t="shared" si="5"/>
        <v>3.5449494589721145E-2</v>
      </c>
      <c r="V28" s="7">
        <f t="shared" si="5"/>
        <v>1.7224014243685096E-2</v>
      </c>
      <c r="W28" s="7">
        <f t="shared" si="5"/>
        <v>0</v>
      </c>
      <c r="X28" s="5"/>
      <c r="Y28" s="93">
        <v>0.454527848440963</v>
      </c>
      <c r="AA28" s="1"/>
      <c r="AB28" s="1"/>
      <c r="AC28" s="5"/>
      <c r="AD28" s="5" t="s">
        <v>31</v>
      </c>
      <c r="AE28" s="5" t="s">
        <v>398</v>
      </c>
      <c r="AF28" s="5">
        <v>9</v>
      </c>
      <c r="AG28" s="5">
        <v>0.1</v>
      </c>
      <c r="AH28" s="5">
        <v>1190</v>
      </c>
      <c r="AI28" s="5">
        <v>1100</v>
      </c>
      <c r="AJ28" s="5">
        <v>75</v>
      </c>
      <c r="AK28" s="63">
        <v>13.54</v>
      </c>
      <c r="AL28" s="5">
        <v>0.26</v>
      </c>
      <c r="AM28" s="3" t="s">
        <v>33</v>
      </c>
      <c r="AN28" s="64" t="s">
        <v>33</v>
      </c>
      <c r="AO28" s="63">
        <v>3.77</v>
      </c>
      <c r="AP28" s="3">
        <v>0.13</v>
      </c>
      <c r="AQ28" s="3" t="s">
        <v>33</v>
      </c>
      <c r="AR28" s="64" t="s">
        <v>33</v>
      </c>
      <c r="AS28" s="63">
        <v>10.66</v>
      </c>
      <c r="AT28" s="3">
        <v>0.8</v>
      </c>
      <c r="AU28" s="3" t="s">
        <v>33</v>
      </c>
      <c r="AV28" s="64" t="s">
        <v>33</v>
      </c>
      <c r="AW28" s="63">
        <v>5.32</v>
      </c>
      <c r="AX28" s="3">
        <v>0.21</v>
      </c>
      <c r="AY28" s="3" t="s">
        <v>33</v>
      </c>
      <c r="AZ28" s="3" t="s">
        <v>33</v>
      </c>
    </row>
    <row r="29" spans="2:52" x14ac:dyDescent="0.25">
      <c r="B29" s="3" t="s">
        <v>22</v>
      </c>
      <c r="C29" s="3" t="s">
        <v>23</v>
      </c>
      <c r="D29" s="3"/>
      <c r="E29" s="3" t="s">
        <v>31</v>
      </c>
      <c r="F29" s="3" t="s">
        <v>69</v>
      </c>
      <c r="G29" s="3" t="s">
        <v>221</v>
      </c>
      <c r="H29" s="3" t="s">
        <v>222</v>
      </c>
      <c r="I29" s="3" t="s">
        <v>33</v>
      </c>
      <c r="J29" s="3">
        <v>1190</v>
      </c>
      <c r="K29" s="3">
        <v>1190</v>
      </c>
      <c r="L29" s="3">
        <v>0</v>
      </c>
      <c r="M29" s="5">
        <v>59.94777777777778</v>
      </c>
      <c r="N29" s="5">
        <v>1.2488888888888892</v>
      </c>
      <c r="O29" s="29">
        <v>16.985555555555557</v>
      </c>
      <c r="P29" s="29">
        <v>7.4065768699999994</v>
      </c>
      <c r="Q29" s="29">
        <v>0.15777777777777779</v>
      </c>
      <c r="R29" s="29">
        <v>2.7711111111111122</v>
      </c>
      <c r="S29" s="29">
        <v>5.8433333333333337</v>
      </c>
      <c r="T29" s="5">
        <v>4.3455555555555554</v>
      </c>
      <c r="U29" s="5">
        <v>1.0144444444444445</v>
      </c>
      <c r="V29" s="5">
        <v>0.19111111111111112</v>
      </c>
      <c r="W29" s="5">
        <v>-2.2222222222222222E-3</v>
      </c>
      <c r="X29" s="5">
        <v>99.909910203333354</v>
      </c>
      <c r="Y29" s="92">
        <v>5.3599999999999994</v>
      </c>
      <c r="AA29" s="1"/>
      <c r="AB29" s="1"/>
      <c r="AC29" s="5"/>
      <c r="AD29" s="5" t="s">
        <v>31</v>
      </c>
      <c r="AE29" s="5" t="s">
        <v>398</v>
      </c>
      <c r="AF29" s="5">
        <v>9</v>
      </c>
      <c r="AG29" s="5">
        <v>0.1</v>
      </c>
      <c r="AH29" s="5">
        <v>1190</v>
      </c>
      <c r="AI29" s="5">
        <v>1050</v>
      </c>
      <c r="AJ29" s="5">
        <v>125</v>
      </c>
      <c r="AK29" s="63">
        <v>12.91</v>
      </c>
      <c r="AL29" s="5">
        <v>0.59</v>
      </c>
      <c r="AM29" s="3" t="s">
        <v>33</v>
      </c>
      <c r="AN29" s="64" t="s">
        <v>33</v>
      </c>
      <c r="AO29" s="63">
        <v>1.81</v>
      </c>
      <c r="AP29" s="3">
        <v>0.09</v>
      </c>
      <c r="AQ29" s="3" t="s">
        <v>33</v>
      </c>
      <c r="AR29" s="64" t="s">
        <v>33</v>
      </c>
      <c r="AS29" s="63">
        <v>10.14</v>
      </c>
      <c r="AT29" s="3">
        <v>0.99</v>
      </c>
      <c r="AU29" s="3" t="s">
        <v>33</v>
      </c>
      <c r="AV29" s="64" t="s">
        <v>33</v>
      </c>
      <c r="AW29" s="63">
        <v>5.0999999999999996</v>
      </c>
      <c r="AX29" s="3">
        <v>0.24</v>
      </c>
      <c r="AY29" s="3" t="s">
        <v>33</v>
      </c>
      <c r="AZ29" s="3" t="s">
        <v>33</v>
      </c>
    </row>
    <row r="30" spans="2:52" x14ac:dyDescent="0.25">
      <c r="B30" s="3" t="s">
        <v>22</v>
      </c>
      <c r="C30" s="3" t="s">
        <v>23</v>
      </c>
      <c r="D30" s="3"/>
      <c r="E30" s="3" t="s">
        <v>31</v>
      </c>
      <c r="F30" s="3" t="s">
        <v>69</v>
      </c>
      <c r="G30" s="3" t="s">
        <v>221</v>
      </c>
      <c r="H30" s="3" t="s">
        <v>223</v>
      </c>
      <c r="I30" s="3" t="s">
        <v>33</v>
      </c>
      <c r="J30" s="3">
        <v>1190</v>
      </c>
      <c r="K30" s="3">
        <v>1190</v>
      </c>
      <c r="L30" s="3">
        <v>0</v>
      </c>
      <c r="M30" s="5">
        <v>59.187777777777782</v>
      </c>
      <c r="N30" s="5">
        <v>1.318888888888889</v>
      </c>
      <c r="O30" s="29">
        <v>17.025555555555556</v>
      </c>
      <c r="P30" s="29">
        <v>7.8465768699999998</v>
      </c>
      <c r="Q30" s="29">
        <v>0.17777777777777778</v>
      </c>
      <c r="R30" s="29">
        <v>2.8811111111111121</v>
      </c>
      <c r="S30" s="29">
        <v>6.0933333333333337</v>
      </c>
      <c r="T30" s="5">
        <v>4.2455555555555557</v>
      </c>
      <c r="U30" s="5">
        <v>0.98444444444444446</v>
      </c>
      <c r="V30" s="5">
        <v>0.21111111111111114</v>
      </c>
      <c r="W30" s="5">
        <v>-2.2222222222222222E-3</v>
      </c>
      <c r="X30" s="5">
        <v>99.969910203333356</v>
      </c>
      <c r="Y30" s="92">
        <v>5.23</v>
      </c>
      <c r="AA30" s="1"/>
      <c r="AB30" s="1"/>
      <c r="AC30" s="5"/>
      <c r="AD30" s="5" t="s">
        <v>31</v>
      </c>
      <c r="AE30" s="5" t="s">
        <v>398</v>
      </c>
      <c r="AF30" s="5">
        <v>9</v>
      </c>
      <c r="AG30" s="5">
        <v>0.1</v>
      </c>
      <c r="AH30" s="5">
        <v>1190</v>
      </c>
      <c r="AI30" s="5">
        <v>1000</v>
      </c>
      <c r="AJ30" s="5">
        <v>175</v>
      </c>
      <c r="AK30" s="63">
        <v>13.52</v>
      </c>
      <c r="AL30" s="5">
        <v>0.77</v>
      </c>
      <c r="AM30" s="3" t="s">
        <v>33</v>
      </c>
      <c r="AN30" s="64" t="s">
        <v>33</v>
      </c>
      <c r="AO30" s="63">
        <v>0.93</v>
      </c>
      <c r="AP30" s="3">
        <v>0.16</v>
      </c>
      <c r="AQ30" s="3" t="s">
        <v>33</v>
      </c>
      <c r="AR30" s="64" t="s">
        <v>33</v>
      </c>
      <c r="AS30" s="63">
        <v>5.65</v>
      </c>
      <c r="AT30" s="3">
        <v>0.98</v>
      </c>
      <c r="AU30" s="3" t="s">
        <v>33</v>
      </c>
      <c r="AV30" s="64" t="s">
        <v>33</v>
      </c>
      <c r="AW30" s="63">
        <v>3.08</v>
      </c>
      <c r="AX30" s="3">
        <v>0.4</v>
      </c>
      <c r="AY30" s="3" t="s">
        <v>33</v>
      </c>
      <c r="AZ30" s="3" t="s">
        <v>33</v>
      </c>
    </row>
    <row r="31" spans="2:52" x14ac:dyDescent="0.25">
      <c r="B31" s="3" t="s">
        <v>22</v>
      </c>
      <c r="C31" s="3" t="s">
        <v>23</v>
      </c>
      <c r="D31" s="3"/>
      <c r="E31" s="3" t="s">
        <v>31</v>
      </c>
      <c r="F31" s="3" t="s">
        <v>69</v>
      </c>
      <c r="G31" s="3" t="s">
        <v>221</v>
      </c>
      <c r="H31" s="3" t="s">
        <v>224</v>
      </c>
      <c r="I31" s="3" t="s">
        <v>33</v>
      </c>
      <c r="J31" s="3">
        <v>1190</v>
      </c>
      <c r="K31" s="3">
        <v>1190</v>
      </c>
      <c r="L31" s="3">
        <v>0</v>
      </c>
      <c r="M31" s="5">
        <v>58.857777777777777</v>
      </c>
      <c r="N31" s="5">
        <v>1.298888888888889</v>
      </c>
      <c r="O31" s="29">
        <v>17.045555555555556</v>
      </c>
      <c r="P31" s="29">
        <v>7.9265768699999999</v>
      </c>
      <c r="Q31" s="29">
        <v>0.17777777777777778</v>
      </c>
      <c r="R31" s="29">
        <v>2.9511111111111119</v>
      </c>
      <c r="S31" s="29">
        <v>6.1433333333333335</v>
      </c>
      <c r="T31" s="5">
        <v>4.3455555555555554</v>
      </c>
      <c r="U31" s="5">
        <v>0.94444444444444442</v>
      </c>
      <c r="V31" s="5">
        <v>0.21111111111111114</v>
      </c>
      <c r="W31" s="5">
        <v>-2.2222222222222222E-3</v>
      </c>
      <c r="X31" s="5">
        <v>99.899910203333334</v>
      </c>
      <c r="Y31" s="92">
        <v>5.29</v>
      </c>
      <c r="AA31" s="1"/>
      <c r="AB31" s="1"/>
      <c r="AC31" s="5"/>
      <c r="AD31" s="3" t="s">
        <v>31</v>
      </c>
      <c r="AE31" s="3" t="s">
        <v>398</v>
      </c>
      <c r="AF31" s="3">
        <v>25</v>
      </c>
      <c r="AG31" s="3">
        <v>0.1</v>
      </c>
      <c r="AH31" s="3">
        <v>1190</v>
      </c>
      <c r="AI31" s="3">
        <v>1165</v>
      </c>
      <c r="AJ31" s="5">
        <v>10</v>
      </c>
      <c r="AK31" s="67">
        <v>16.34</v>
      </c>
      <c r="AL31" s="5">
        <v>0.1</v>
      </c>
      <c r="AM31" s="3">
        <v>17.37</v>
      </c>
      <c r="AN31" s="64">
        <v>0.23</v>
      </c>
      <c r="AO31" s="63">
        <v>2.92</v>
      </c>
      <c r="AP31" s="3">
        <v>0.13</v>
      </c>
      <c r="AQ31" s="3">
        <v>2.98</v>
      </c>
      <c r="AR31" s="3">
        <v>7.0000000000000007E-2</v>
      </c>
      <c r="AS31" s="63">
        <v>9.07</v>
      </c>
      <c r="AT31" s="3">
        <v>0.34</v>
      </c>
      <c r="AU31" s="3">
        <v>8.83</v>
      </c>
      <c r="AV31" s="3">
        <v>0.25</v>
      </c>
      <c r="AW31" s="63">
        <v>6.02</v>
      </c>
      <c r="AX31" s="3">
        <v>0.26</v>
      </c>
      <c r="AY31" s="3">
        <v>6.35</v>
      </c>
      <c r="AZ31" s="3">
        <v>7.0000000000000007E-2</v>
      </c>
    </row>
    <row r="32" spans="2:52" x14ac:dyDescent="0.25">
      <c r="B32" s="3" t="s">
        <v>22</v>
      </c>
      <c r="C32" s="3" t="s">
        <v>23</v>
      </c>
      <c r="D32" s="3"/>
      <c r="E32" s="3" t="s">
        <v>31</v>
      </c>
      <c r="F32" s="3" t="s">
        <v>69</v>
      </c>
      <c r="G32" s="3" t="s">
        <v>221</v>
      </c>
      <c r="H32" s="3" t="s">
        <v>225</v>
      </c>
      <c r="I32" s="3" t="s">
        <v>33</v>
      </c>
      <c r="J32" s="3">
        <v>1190</v>
      </c>
      <c r="K32" s="3">
        <v>1190</v>
      </c>
      <c r="L32" s="3">
        <v>0</v>
      </c>
      <c r="M32" s="5">
        <v>59.507777777777783</v>
      </c>
      <c r="N32" s="5">
        <v>1.2588888888888892</v>
      </c>
      <c r="O32" s="29">
        <v>17.005555555555556</v>
      </c>
      <c r="P32" s="29">
        <v>7.6965768699999995</v>
      </c>
      <c r="Q32" s="29">
        <v>0.15777777777777779</v>
      </c>
      <c r="R32" s="29">
        <v>2.8311111111111122</v>
      </c>
      <c r="S32" s="29">
        <v>5.9433333333333334</v>
      </c>
      <c r="T32" s="5">
        <v>4.3455555555555554</v>
      </c>
      <c r="U32" s="5">
        <v>0.99444444444444446</v>
      </c>
      <c r="V32" s="5">
        <v>0.19111111111111112</v>
      </c>
      <c r="W32" s="5">
        <v>-2.2222222222222222E-3</v>
      </c>
      <c r="X32" s="5">
        <v>99.929910203333336</v>
      </c>
      <c r="Y32" s="92">
        <v>5.34</v>
      </c>
      <c r="AA32" s="1"/>
      <c r="AB32" s="1"/>
      <c r="AC32" s="5"/>
      <c r="AD32" s="5" t="s">
        <v>31</v>
      </c>
      <c r="AE32" s="5" t="s">
        <v>398</v>
      </c>
      <c r="AF32" s="5">
        <v>25</v>
      </c>
      <c r="AG32" s="5">
        <v>0.1</v>
      </c>
      <c r="AH32" s="5">
        <v>1190</v>
      </c>
      <c r="AI32" s="5">
        <v>1100</v>
      </c>
      <c r="AJ32" s="5">
        <v>75</v>
      </c>
      <c r="AK32" s="67">
        <v>16.36</v>
      </c>
      <c r="AL32" s="5">
        <v>0.11</v>
      </c>
      <c r="AM32" s="5">
        <v>14.56</v>
      </c>
      <c r="AN32" s="64">
        <v>0.96</v>
      </c>
      <c r="AO32" s="63">
        <v>2.91</v>
      </c>
      <c r="AP32" s="5">
        <v>0.11</v>
      </c>
      <c r="AQ32" s="3">
        <v>3.89</v>
      </c>
      <c r="AR32" s="3">
        <v>0.52</v>
      </c>
      <c r="AS32" s="63">
        <v>9.07</v>
      </c>
      <c r="AT32" s="3">
        <v>0.53</v>
      </c>
      <c r="AU32" s="3">
        <v>10.59</v>
      </c>
      <c r="AV32" s="3">
        <v>0.83</v>
      </c>
      <c r="AW32" s="63">
        <v>6.24</v>
      </c>
      <c r="AX32" s="3">
        <v>0.25</v>
      </c>
      <c r="AY32" s="3">
        <v>5.55</v>
      </c>
      <c r="AZ32" s="3">
        <v>0.56999999999999995</v>
      </c>
    </row>
    <row r="33" spans="2:52" x14ac:dyDescent="0.25">
      <c r="B33" s="3" t="s">
        <v>22</v>
      </c>
      <c r="C33" s="3" t="s">
        <v>23</v>
      </c>
      <c r="D33" s="3"/>
      <c r="E33" s="3" t="s">
        <v>31</v>
      </c>
      <c r="F33" s="3" t="s">
        <v>69</v>
      </c>
      <c r="G33" s="3" t="s">
        <v>221</v>
      </c>
      <c r="H33" s="3" t="s">
        <v>226</v>
      </c>
      <c r="I33" s="3" t="s">
        <v>33</v>
      </c>
      <c r="J33" s="3">
        <v>1190</v>
      </c>
      <c r="K33" s="3">
        <v>1190</v>
      </c>
      <c r="L33" s="3">
        <v>0</v>
      </c>
      <c r="M33" s="5">
        <v>59.387777777777778</v>
      </c>
      <c r="N33" s="5">
        <v>1.088888888888889</v>
      </c>
      <c r="O33" s="29">
        <v>17.675555555555558</v>
      </c>
      <c r="P33" s="29">
        <v>7.1265768699999992</v>
      </c>
      <c r="Q33" s="29">
        <v>0.14777777777777779</v>
      </c>
      <c r="R33" s="29">
        <v>3.071111111111112</v>
      </c>
      <c r="S33" s="29">
        <v>5.7133333333333338</v>
      </c>
      <c r="T33" s="5">
        <v>4.565555555555556</v>
      </c>
      <c r="U33" s="5">
        <v>0.86444444444444446</v>
      </c>
      <c r="V33" s="5">
        <v>0.24111111111111114</v>
      </c>
      <c r="W33" s="5">
        <v>-2.2222222222222222E-3</v>
      </c>
      <c r="X33" s="5">
        <v>99.879910203333338</v>
      </c>
      <c r="Y33" s="92">
        <v>5.4300000000000006</v>
      </c>
      <c r="AA33" s="1"/>
      <c r="AB33" s="1"/>
      <c r="AC33" s="5"/>
      <c r="AD33" s="5" t="s">
        <v>31</v>
      </c>
      <c r="AE33" s="5" t="s">
        <v>398</v>
      </c>
      <c r="AF33" s="5">
        <v>25</v>
      </c>
      <c r="AG33" s="5">
        <v>0.1</v>
      </c>
      <c r="AH33" s="5">
        <v>1190</v>
      </c>
      <c r="AI33" s="5">
        <v>1050</v>
      </c>
      <c r="AJ33" s="5">
        <v>125</v>
      </c>
      <c r="AK33" s="67">
        <v>16.2</v>
      </c>
      <c r="AL33" s="5">
        <v>0.09</v>
      </c>
      <c r="AM33" s="3" t="s">
        <v>33</v>
      </c>
      <c r="AN33" s="64" t="s">
        <v>33</v>
      </c>
      <c r="AO33" s="63">
        <v>2.84</v>
      </c>
      <c r="AP33" s="3">
        <v>0.11</v>
      </c>
      <c r="AQ33" s="3" t="s">
        <v>33</v>
      </c>
      <c r="AR33" s="3" t="s">
        <v>33</v>
      </c>
      <c r="AS33" s="63">
        <v>10.51</v>
      </c>
      <c r="AT33" s="3">
        <v>0.48</v>
      </c>
      <c r="AU33" s="3" t="s">
        <v>33</v>
      </c>
      <c r="AV33" s="3" t="s">
        <v>33</v>
      </c>
      <c r="AW33" s="63">
        <v>6.14</v>
      </c>
      <c r="AX33" s="3">
        <v>0.17</v>
      </c>
      <c r="AY33" s="3" t="s">
        <v>33</v>
      </c>
      <c r="AZ33" s="3" t="s">
        <v>33</v>
      </c>
    </row>
    <row r="34" spans="2:52" x14ac:dyDescent="0.25">
      <c r="B34" s="3" t="s">
        <v>22</v>
      </c>
      <c r="C34" s="3" t="s">
        <v>23</v>
      </c>
      <c r="D34" s="3"/>
      <c r="E34" s="3" t="s">
        <v>31</v>
      </c>
      <c r="F34" s="3" t="s">
        <v>69</v>
      </c>
      <c r="G34" s="3" t="s">
        <v>221</v>
      </c>
      <c r="H34" s="3" t="s">
        <v>227</v>
      </c>
      <c r="I34" s="3" t="s">
        <v>33</v>
      </c>
      <c r="J34" s="3">
        <v>1190</v>
      </c>
      <c r="K34" s="3">
        <v>1190</v>
      </c>
      <c r="L34" s="3">
        <v>0</v>
      </c>
      <c r="M34" s="5">
        <v>59.487777777777779</v>
      </c>
      <c r="N34" s="5">
        <v>1.038888888888889</v>
      </c>
      <c r="O34" s="29">
        <v>17.785555555555558</v>
      </c>
      <c r="P34" s="29">
        <v>6.8965768699999996</v>
      </c>
      <c r="Q34" s="29">
        <v>0.13777777777777778</v>
      </c>
      <c r="R34" s="29">
        <v>3.111111111111112</v>
      </c>
      <c r="S34" s="29">
        <v>5.6433333333333335</v>
      </c>
      <c r="T34" s="5">
        <v>4.7055555555555557</v>
      </c>
      <c r="U34" s="5">
        <v>0.84444444444444444</v>
      </c>
      <c r="V34" s="5">
        <v>0.25111111111111117</v>
      </c>
      <c r="W34" s="5">
        <v>-2.2222222222222222E-3</v>
      </c>
      <c r="X34" s="5">
        <v>99.899910203333363</v>
      </c>
      <c r="Y34" s="92">
        <v>5.55</v>
      </c>
      <c r="AA34" s="1"/>
      <c r="AB34" s="1"/>
      <c r="AC34" s="5"/>
      <c r="AD34" s="5" t="s">
        <v>31</v>
      </c>
      <c r="AE34" s="5" t="s">
        <v>398</v>
      </c>
      <c r="AF34" s="5">
        <v>125</v>
      </c>
      <c r="AG34" s="5">
        <v>0.1</v>
      </c>
      <c r="AH34" s="5">
        <v>1190</v>
      </c>
      <c r="AI34" s="5">
        <v>1165</v>
      </c>
      <c r="AJ34" s="5">
        <v>-27.5</v>
      </c>
      <c r="AK34" s="67" t="s">
        <v>33</v>
      </c>
      <c r="AL34" s="3" t="s">
        <v>33</v>
      </c>
      <c r="AM34" s="5">
        <v>17.25</v>
      </c>
      <c r="AN34" s="64">
        <v>0.18</v>
      </c>
      <c r="AO34" s="3" t="s">
        <v>33</v>
      </c>
      <c r="AP34" s="3" t="s">
        <v>33</v>
      </c>
      <c r="AQ34" s="3">
        <v>3.12</v>
      </c>
      <c r="AR34" s="3">
        <v>7.0000000000000007E-2</v>
      </c>
      <c r="AS34" s="63" t="s">
        <v>33</v>
      </c>
      <c r="AT34" s="3" t="s">
        <v>33</v>
      </c>
      <c r="AU34" s="3">
        <v>8.33</v>
      </c>
      <c r="AV34" s="3">
        <v>0.6</v>
      </c>
      <c r="AW34" s="63" t="s">
        <v>33</v>
      </c>
      <c r="AX34" s="3" t="s">
        <v>33</v>
      </c>
      <c r="AY34" s="3">
        <v>5.88</v>
      </c>
      <c r="AZ34" s="3">
        <v>0.24</v>
      </c>
    </row>
    <row r="35" spans="2:52" x14ac:dyDescent="0.25">
      <c r="B35" s="3" t="s">
        <v>22</v>
      </c>
      <c r="C35" s="3" t="s">
        <v>23</v>
      </c>
      <c r="D35" s="3"/>
      <c r="E35" s="3" t="s">
        <v>31</v>
      </c>
      <c r="F35" s="3" t="s">
        <v>69</v>
      </c>
      <c r="G35" s="3" t="s">
        <v>221</v>
      </c>
      <c r="H35" s="3" t="s">
        <v>228</v>
      </c>
      <c r="I35" s="3" t="s">
        <v>33</v>
      </c>
      <c r="J35" s="3">
        <v>1190</v>
      </c>
      <c r="K35" s="3">
        <v>1190</v>
      </c>
      <c r="L35" s="3">
        <v>0</v>
      </c>
      <c r="M35" s="5">
        <v>59.337777777777781</v>
      </c>
      <c r="N35" s="5">
        <v>1.078888888888889</v>
      </c>
      <c r="O35" s="29">
        <v>17.785555555555558</v>
      </c>
      <c r="P35" s="29">
        <v>7.0965768699999998</v>
      </c>
      <c r="Q35" s="29">
        <v>0.15777777777777779</v>
      </c>
      <c r="R35" s="29">
        <v>3.0811111111111122</v>
      </c>
      <c r="S35" s="29">
        <v>5.7333333333333334</v>
      </c>
      <c r="T35" s="5">
        <v>4.5955555555555554</v>
      </c>
      <c r="U35" s="5">
        <v>0.86444444444444446</v>
      </c>
      <c r="V35" s="5">
        <v>0.23111111111111113</v>
      </c>
      <c r="W35" s="5">
        <v>-2.2222222222222222E-3</v>
      </c>
      <c r="X35" s="5">
        <v>99.959910203333337</v>
      </c>
      <c r="Y35" s="92">
        <v>5.46</v>
      </c>
      <c r="AC35" s="3"/>
      <c r="AD35" s="5" t="s">
        <v>31</v>
      </c>
      <c r="AE35" s="5" t="s">
        <v>398</v>
      </c>
      <c r="AF35" s="5">
        <v>125</v>
      </c>
      <c r="AG35" s="5">
        <v>0.1</v>
      </c>
      <c r="AH35" s="5">
        <v>1190</v>
      </c>
      <c r="AI35" s="5">
        <v>1100</v>
      </c>
      <c r="AJ35" s="5">
        <v>37.5</v>
      </c>
      <c r="AK35" s="63" t="s">
        <v>33</v>
      </c>
      <c r="AL35" s="3" t="s">
        <v>33</v>
      </c>
      <c r="AM35" s="5">
        <v>17.149999999999999</v>
      </c>
      <c r="AN35" s="64">
        <v>0.54</v>
      </c>
      <c r="AO35" s="3" t="s">
        <v>33</v>
      </c>
      <c r="AP35" s="3" t="s">
        <v>33</v>
      </c>
      <c r="AQ35" s="3">
        <v>3.25</v>
      </c>
      <c r="AR35" s="3">
        <v>0.12</v>
      </c>
      <c r="AS35" s="63" t="s">
        <v>33</v>
      </c>
      <c r="AT35" s="3" t="s">
        <v>33</v>
      </c>
      <c r="AU35" s="3">
        <v>8.9600000000000009</v>
      </c>
      <c r="AV35" s="3">
        <v>0.32</v>
      </c>
      <c r="AW35" s="63" t="s">
        <v>33</v>
      </c>
      <c r="AX35" s="3" t="s">
        <v>33</v>
      </c>
      <c r="AY35" s="3">
        <v>6.22</v>
      </c>
      <c r="AZ35" s="3">
        <v>0.1</v>
      </c>
    </row>
    <row r="36" spans="2:52" x14ac:dyDescent="0.25">
      <c r="B36" s="3" t="s">
        <v>22</v>
      </c>
      <c r="C36" s="3" t="s">
        <v>23</v>
      </c>
      <c r="D36" s="3"/>
      <c r="E36" s="3" t="s">
        <v>31</v>
      </c>
      <c r="F36" s="3" t="s">
        <v>69</v>
      </c>
      <c r="G36" s="3" t="s">
        <v>221</v>
      </c>
      <c r="H36" s="3" t="s">
        <v>229</v>
      </c>
      <c r="I36" s="3" t="s">
        <v>33</v>
      </c>
      <c r="J36" s="3">
        <v>1190</v>
      </c>
      <c r="K36" s="3">
        <v>1190</v>
      </c>
      <c r="L36" s="3">
        <v>0</v>
      </c>
      <c r="M36" s="5">
        <v>58.487777777777779</v>
      </c>
      <c r="N36" s="5">
        <v>1.1888888888888891</v>
      </c>
      <c r="O36" s="29">
        <v>17.365555555555556</v>
      </c>
      <c r="P36" s="29">
        <v>8.25657687</v>
      </c>
      <c r="Q36" s="29">
        <v>0.15777777777777779</v>
      </c>
      <c r="R36" s="29">
        <v>2.9211111111111121</v>
      </c>
      <c r="S36" s="29">
        <v>6.1433333333333335</v>
      </c>
      <c r="T36" s="5">
        <v>4.2555555555555555</v>
      </c>
      <c r="U36" s="5">
        <v>0.9144444444444445</v>
      </c>
      <c r="V36" s="5">
        <v>0.22111111111111112</v>
      </c>
      <c r="W36" s="5">
        <v>-2.2222222222222222E-3</v>
      </c>
      <c r="X36" s="5">
        <v>99.909910203333354</v>
      </c>
      <c r="Y36" s="92">
        <v>5.17</v>
      </c>
      <c r="AC36" s="3"/>
      <c r="AD36" s="5" t="s">
        <v>31</v>
      </c>
      <c r="AE36" s="5" t="s">
        <v>398</v>
      </c>
      <c r="AF36" s="5">
        <v>125</v>
      </c>
      <c r="AG36" s="5">
        <v>0.1</v>
      </c>
      <c r="AH36" s="5">
        <v>1190</v>
      </c>
      <c r="AI36" s="5">
        <v>1100</v>
      </c>
      <c r="AJ36" s="5">
        <v>37.5</v>
      </c>
      <c r="AK36" s="63" t="s">
        <v>33</v>
      </c>
      <c r="AL36" s="3" t="s">
        <v>33</v>
      </c>
      <c r="AM36" s="5">
        <v>16.86</v>
      </c>
      <c r="AN36" s="64">
        <v>0.16</v>
      </c>
      <c r="AO36" s="3" t="s">
        <v>33</v>
      </c>
      <c r="AP36" s="3" t="s">
        <v>33</v>
      </c>
      <c r="AQ36" s="3">
        <v>2.91</v>
      </c>
      <c r="AR36" s="3">
        <v>0.09</v>
      </c>
      <c r="AS36" s="63" t="s">
        <v>33</v>
      </c>
      <c r="AT36" s="3" t="s">
        <v>33</v>
      </c>
      <c r="AU36" s="3">
        <v>10.98</v>
      </c>
      <c r="AV36" s="3">
        <v>0.26</v>
      </c>
      <c r="AW36" s="63" t="s">
        <v>33</v>
      </c>
      <c r="AX36" s="3" t="s">
        <v>33</v>
      </c>
      <c r="AY36" s="3">
        <v>6.65</v>
      </c>
      <c r="AZ36" s="3">
        <v>0.1</v>
      </c>
    </row>
    <row r="37" spans="2:52" x14ac:dyDescent="0.25">
      <c r="B37" s="3"/>
      <c r="C37" s="3"/>
      <c r="D37" s="3"/>
      <c r="E37" s="3"/>
      <c r="F37" s="16" t="s">
        <v>27</v>
      </c>
      <c r="G37" s="16" t="s">
        <v>23</v>
      </c>
      <c r="H37" s="3"/>
      <c r="I37" s="3"/>
      <c r="J37" s="3"/>
      <c r="K37" s="3"/>
      <c r="L37" s="3"/>
      <c r="M37" s="6">
        <f>AVERAGE(M29:M36)</f>
        <v>59.275277777777774</v>
      </c>
      <c r="N37" s="6">
        <f t="shared" ref="N37:W37" si="6">AVERAGE(N29:N36)</f>
        <v>1.1901388888888893</v>
      </c>
      <c r="O37" s="52">
        <f t="shared" si="6"/>
        <v>17.334305555555559</v>
      </c>
      <c r="P37" s="52">
        <f t="shared" si="6"/>
        <v>7.5315768700000003</v>
      </c>
      <c r="Q37" s="52">
        <f t="shared" si="6"/>
        <v>0.1590277777777778</v>
      </c>
      <c r="R37" s="52">
        <f t="shared" si="6"/>
        <v>2.9523611111111121</v>
      </c>
      <c r="S37" s="52">
        <f t="shared" si="6"/>
        <v>5.9070833333333335</v>
      </c>
      <c r="T37" s="6">
        <f t="shared" si="6"/>
        <v>4.4255555555555555</v>
      </c>
      <c r="U37" s="6">
        <f t="shared" si="6"/>
        <v>0.92819444444444443</v>
      </c>
      <c r="V37" s="6">
        <f t="shared" si="6"/>
        <v>0.21861111111111112</v>
      </c>
      <c r="W37" s="6">
        <f t="shared" si="6"/>
        <v>-2.2222222222222222E-3</v>
      </c>
      <c r="X37" s="5"/>
      <c r="Y37" s="93">
        <v>5.3537499999999998</v>
      </c>
      <c r="AA37" s="1"/>
      <c r="AB37" s="1"/>
      <c r="AC37" s="5"/>
      <c r="AD37" s="10" t="s">
        <v>31</v>
      </c>
      <c r="AE37" s="10" t="s">
        <v>398</v>
      </c>
      <c r="AF37" s="10">
        <v>125</v>
      </c>
      <c r="AG37" s="10">
        <v>0.1</v>
      </c>
      <c r="AH37" s="10">
        <v>1190</v>
      </c>
      <c r="AI37" s="10">
        <v>1050</v>
      </c>
      <c r="AJ37" s="10">
        <v>87.5</v>
      </c>
      <c r="AK37" s="70" t="s">
        <v>33</v>
      </c>
      <c r="AL37" s="20" t="s">
        <v>33</v>
      </c>
      <c r="AM37" s="10">
        <v>14.67</v>
      </c>
      <c r="AN37" s="69">
        <v>1.28</v>
      </c>
      <c r="AO37" s="20" t="s">
        <v>33</v>
      </c>
      <c r="AP37" s="20" t="s">
        <v>33</v>
      </c>
      <c r="AQ37" s="20">
        <v>4.04</v>
      </c>
      <c r="AR37" s="20">
        <v>0.39</v>
      </c>
      <c r="AS37" s="68" t="s">
        <v>33</v>
      </c>
      <c r="AT37" s="20" t="s">
        <v>33</v>
      </c>
      <c r="AU37" s="20">
        <v>10.9</v>
      </c>
      <c r="AV37" s="20">
        <v>1.1599999999999999</v>
      </c>
      <c r="AW37" s="68" t="s">
        <v>33</v>
      </c>
      <c r="AX37" s="20" t="s">
        <v>33</v>
      </c>
      <c r="AY37" s="20">
        <v>5.26</v>
      </c>
      <c r="AZ37" s="20">
        <v>0.13</v>
      </c>
    </row>
    <row r="38" spans="2:52" x14ac:dyDescent="0.25">
      <c r="B38" s="3"/>
      <c r="C38" s="3"/>
      <c r="D38" s="3"/>
      <c r="E38" s="3"/>
      <c r="F38" s="25" t="s">
        <v>28</v>
      </c>
      <c r="G38" s="25" t="s">
        <v>23</v>
      </c>
      <c r="H38" s="3"/>
      <c r="I38" s="3"/>
      <c r="J38" s="3"/>
      <c r="K38" s="3"/>
      <c r="L38" s="3"/>
      <c r="M38" s="7">
        <f>STDEV(M29:M36)</f>
        <v>0.44242029144888334</v>
      </c>
      <c r="N38" s="7">
        <f t="shared" ref="N38:W38" si="7">STDEV(N29:N36)</f>
        <v>0.10829028448704768</v>
      </c>
      <c r="O38" s="99">
        <f t="shared" si="7"/>
        <v>0.3651002797666893</v>
      </c>
      <c r="P38" s="99">
        <f t="shared" si="7"/>
        <v>0.47512404395363667</v>
      </c>
      <c r="Q38" s="99">
        <f t="shared" si="7"/>
        <v>1.3562026818605378E-2</v>
      </c>
      <c r="R38" s="99">
        <f t="shared" si="7"/>
        <v>0.12506426919216942</v>
      </c>
      <c r="S38" s="99">
        <f t="shared" si="7"/>
        <v>0.20318446931650205</v>
      </c>
      <c r="T38" s="7">
        <f t="shared" si="7"/>
        <v>0.17212951934102255</v>
      </c>
      <c r="U38" s="7">
        <f t="shared" si="7"/>
        <v>6.6103274178688443E-2</v>
      </c>
      <c r="V38" s="7">
        <f t="shared" si="7"/>
        <v>2.1876275473019378E-2</v>
      </c>
      <c r="W38" s="7">
        <f t="shared" si="7"/>
        <v>0</v>
      </c>
      <c r="X38" s="5"/>
      <c r="Y38" s="93">
        <v>0.23823279351971099</v>
      </c>
      <c r="AA38" s="1"/>
      <c r="AB38" s="1"/>
      <c r="AC38" s="5"/>
      <c r="AD38" s="5" t="s">
        <v>387</v>
      </c>
      <c r="AE38" s="5" t="s">
        <v>398</v>
      </c>
      <c r="AF38" s="5">
        <v>1</v>
      </c>
      <c r="AG38" s="5">
        <v>0.1</v>
      </c>
      <c r="AH38" s="5">
        <v>1190</v>
      </c>
      <c r="AI38" s="5">
        <v>1165</v>
      </c>
      <c r="AJ38" s="5">
        <v>10</v>
      </c>
      <c r="AK38" s="67" t="s">
        <v>33</v>
      </c>
      <c r="AL38" s="3" t="s">
        <v>33</v>
      </c>
      <c r="AM38" s="5">
        <v>16.239999999999998</v>
      </c>
      <c r="AN38" s="64">
        <v>0.12</v>
      </c>
      <c r="AO38" s="63" t="s">
        <v>33</v>
      </c>
      <c r="AP38" s="3" t="s">
        <v>33</v>
      </c>
      <c r="AQ38" s="3">
        <v>2.73</v>
      </c>
      <c r="AR38" s="3">
        <v>0.03</v>
      </c>
      <c r="AS38" s="63" t="s">
        <v>33</v>
      </c>
      <c r="AT38" s="3" t="s">
        <v>33</v>
      </c>
      <c r="AU38" s="3">
        <v>11.38</v>
      </c>
      <c r="AV38" s="3">
        <v>0.39</v>
      </c>
      <c r="AW38" s="63" t="s">
        <v>33</v>
      </c>
      <c r="AX38" s="3" t="s">
        <v>33</v>
      </c>
      <c r="AY38" s="3">
        <v>6.91</v>
      </c>
      <c r="AZ38" s="3">
        <v>0.17</v>
      </c>
    </row>
    <row r="39" spans="2:52" x14ac:dyDescent="0.25">
      <c r="B39" s="3" t="s">
        <v>22</v>
      </c>
      <c r="C39" s="3" t="s">
        <v>23</v>
      </c>
      <c r="D39" s="3"/>
      <c r="E39" s="3" t="s">
        <v>31</v>
      </c>
      <c r="F39" s="3" t="s">
        <v>230</v>
      </c>
      <c r="G39" s="3" t="s">
        <v>221</v>
      </c>
      <c r="H39" s="3" t="s">
        <v>222</v>
      </c>
      <c r="I39" s="3" t="s">
        <v>33</v>
      </c>
      <c r="J39" s="3">
        <v>1190</v>
      </c>
      <c r="K39" s="3">
        <v>1190</v>
      </c>
      <c r="L39" s="3">
        <v>0</v>
      </c>
      <c r="M39" s="5">
        <v>57.237777777777779</v>
      </c>
      <c r="N39" s="5">
        <v>1.568888888888889</v>
      </c>
      <c r="O39" s="29">
        <v>15.855555555555558</v>
      </c>
      <c r="P39" s="29">
        <v>10.31657687</v>
      </c>
      <c r="Q39" s="29">
        <v>0.22777777777777777</v>
      </c>
      <c r="R39" s="29">
        <v>2.551111111111112</v>
      </c>
      <c r="S39" s="29">
        <v>7.373333333333334</v>
      </c>
      <c r="T39" s="5">
        <v>3.4355555555555557</v>
      </c>
      <c r="U39" s="5">
        <v>1.0944444444444446</v>
      </c>
      <c r="V39" s="5">
        <v>0.30111111111111111</v>
      </c>
      <c r="W39" s="5">
        <v>-2.2222222222222222E-3</v>
      </c>
      <c r="X39" s="5">
        <v>99.959910203333351</v>
      </c>
      <c r="Y39" s="92">
        <v>4.53</v>
      </c>
      <c r="AA39" s="1"/>
      <c r="AB39" s="1"/>
      <c r="AC39" s="5"/>
      <c r="AD39" s="5" t="s">
        <v>387</v>
      </c>
      <c r="AE39" s="5" t="s">
        <v>398</v>
      </c>
      <c r="AF39" s="5">
        <v>1</v>
      </c>
      <c r="AG39" s="5">
        <v>0.1</v>
      </c>
      <c r="AH39" s="5">
        <v>1190</v>
      </c>
      <c r="AI39" s="5">
        <v>1140</v>
      </c>
      <c r="AJ39" s="5">
        <v>35</v>
      </c>
      <c r="AK39" s="63" t="s">
        <v>33</v>
      </c>
      <c r="AL39" s="3" t="s">
        <v>33</v>
      </c>
      <c r="AM39" s="5">
        <v>15.41</v>
      </c>
      <c r="AN39" s="64">
        <v>0.4</v>
      </c>
      <c r="AO39" s="63" t="s">
        <v>33</v>
      </c>
      <c r="AP39" s="3" t="s">
        <v>33</v>
      </c>
      <c r="AQ39" s="3">
        <v>3.01</v>
      </c>
      <c r="AR39" s="3">
        <v>0.09</v>
      </c>
      <c r="AS39" s="63" t="s">
        <v>33</v>
      </c>
      <c r="AT39" s="3" t="s">
        <v>33</v>
      </c>
      <c r="AU39" s="3">
        <v>11.85</v>
      </c>
      <c r="AV39" s="3">
        <v>0.31</v>
      </c>
      <c r="AW39" s="63" t="s">
        <v>33</v>
      </c>
      <c r="AX39" s="3" t="s">
        <v>33</v>
      </c>
      <c r="AY39" s="3">
        <v>6.25</v>
      </c>
      <c r="AZ39" s="3">
        <v>0.1</v>
      </c>
    </row>
    <row r="40" spans="2:52" x14ac:dyDescent="0.25">
      <c r="B40" s="3" t="s">
        <v>22</v>
      </c>
      <c r="C40" s="3" t="s">
        <v>23</v>
      </c>
      <c r="D40" s="3"/>
      <c r="E40" s="3" t="s">
        <v>31</v>
      </c>
      <c r="F40" s="3" t="s">
        <v>230</v>
      </c>
      <c r="G40" s="3" t="s">
        <v>221</v>
      </c>
      <c r="H40" s="3" t="s">
        <v>223</v>
      </c>
      <c r="I40" s="3" t="s">
        <v>33</v>
      </c>
      <c r="J40" s="3">
        <v>1190</v>
      </c>
      <c r="K40" s="3">
        <v>1190</v>
      </c>
      <c r="L40" s="3">
        <v>0</v>
      </c>
      <c r="M40" s="5">
        <v>57.077777777777783</v>
      </c>
      <c r="N40" s="5">
        <v>1.5088888888888892</v>
      </c>
      <c r="O40" s="29">
        <v>15.915555555555557</v>
      </c>
      <c r="P40" s="29">
        <v>10.33657687</v>
      </c>
      <c r="Q40" s="29">
        <v>0.2877777777777778</v>
      </c>
      <c r="R40" s="29">
        <v>2.6911111111111121</v>
      </c>
      <c r="S40" s="29">
        <v>7.4033333333333333</v>
      </c>
      <c r="T40" s="5">
        <v>3.485555555555556</v>
      </c>
      <c r="U40" s="5">
        <v>1.0644444444444445</v>
      </c>
      <c r="V40" s="5">
        <v>0.19111111111111112</v>
      </c>
      <c r="W40" s="5">
        <v>-2.2222222222222222E-3</v>
      </c>
      <c r="X40" s="5">
        <v>99.959910203333351</v>
      </c>
      <c r="Y40" s="92">
        <v>4.5500000000000007</v>
      </c>
      <c r="AA40" s="1"/>
      <c r="AB40" s="1"/>
      <c r="AC40" s="5"/>
      <c r="AD40" s="5" t="s">
        <v>387</v>
      </c>
      <c r="AE40" s="5" t="s">
        <v>398</v>
      </c>
      <c r="AF40" s="5">
        <v>1</v>
      </c>
      <c r="AG40" s="5">
        <v>0.1</v>
      </c>
      <c r="AH40" s="5">
        <v>1190</v>
      </c>
      <c r="AI40" s="5">
        <v>1120</v>
      </c>
      <c r="AJ40" s="5">
        <v>55</v>
      </c>
      <c r="AK40" s="63" t="s">
        <v>33</v>
      </c>
      <c r="AL40" s="3" t="s">
        <v>33</v>
      </c>
      <c r="AM40" s="5">
        <v>14.15</v>
      </c>
      <c r="AN40" s="64">
        <v>0.15</v>
      </c>
      <c r="AO40" s="63" t="s">
        <v>33</v>
      </c>
      <c r="AP40" s="3" t="s">
        <v>33</v>
      </c>
      <c r="AQ40" s="3">
        <v>3.35</v>
      </c>
      <c r="AR40" s="3">
        <v>0.19</v>
      </c>
      <c r="AS40" s="63" t="s">
        <v>33</v>
      </c>
      <c r="AT40" s="3" t="s">
        <v>33</v>
      </c>
      <c r="AU40" s="3">
        <v>10.84</v>
      </c>
      <c r="AV40" s="3">
        <v>0.56999999999999995</v>
      </c>
      <c r="AW40" s="63" t="s">
        <v>33</v>
      </c>
      <c r="AX40" s="3" t="s">
        <v>33</v>
      </c>
      <c r="AY40" s="3">
        <v>5.88</v>
      </c>
      <c r="AZ40" s="3">
        <v>0.21</v>
      </c>
    </row>
    <row r="41" spans="2:52" x14ac:dyDescent="0.25">
      <c r="B41" s="3" t="s">
        <v>22</v>
      </c>
      <c r="C41" s="3" t="s">
        <v>23</v>
      </c>
      <c r="D41" s="3"/>
      <c r="E41" s="3" t="s">
        <v>31</v>
      </c>
      <c r="F41" s="3" t="s">
        <v>230</v>
      </c>
      <c r="G41" s="3" t="s">
        <v>221</v>
      </c>
      <c r="H41" s="3" t="s">
        <v>224</v>
      </c>
      <c r="I41" s="3" t="s">
        <v>33</v>
      </c>
      <c r="J41" s="3">
        <v>1190</v>
      </c>
      <c r="K41" s="3">
        <v>1190</v>
      </c>
      <c r="L41" s="3">
        <v>0</v>
      </c>
      <c r="M41" s="5">
        <v>57.667777777777779</v>
      </c>
      <c r="N41" s="5">
        <v>1.3988888888888891</v>
      </c>
      <c r="O41" s="29">
        <v>16.245555555555558</v>
      </c>
      <c r="P41" s="29">
        <v>9.636576869999999</v>
      </c>
      <c r="Q41" s="29">
        <v>0.16777777777777778</v>
      </c>
      <c r="R41" s="29">
        <v>2.6611111111111119</v>
      </c>
      <c r="S41" s="29">
        <v>7.1433333333333335</v>
      </c>
      <c r="T41" s="5">
        <v>3.6655555555555557</v>
      </c>
      <c r="U41" s="5">
        <v>1.0544444444444445</v>
      </c>
      <c r="V41" s="5">
        <v>0.34111111111111114</v>
      </c>
      <c r="W41" s="5">
        <v>-2.2222222222222222E-3</v>
      </c>
      <c r="X41" s="5">
        <v>99.979910203333347</v>
      </c>
      <c r="Y41" s="92">
        <v>4.7200000000000006</v>
      </c>
      <c r="AA41" s="1"/>
      <c r="AB41" s="1"/>
      <c r="AC41" s="5"/>
      <c r="AD41" s="5" t="s">
        <v>387</v>
      </c>
      <c r="AE41" s="5" t="s">
        <v>398</v>
      </c>
      <c r="AF41" s="5">
        <v>1</v>
      </c>
      <c r="AG41" s="5">
        <v>0.1</v>
      </c>
      <c r="AH41" s="5">
        <v>1190</v>
      </c>
      <c r="AI41" s="5">
        <v>1100</v>
      </c>
      <c r="AJ41" s="5">
        <v>75</v>
      </c>
      <c r="AK41" s="67">
        <v>14.4</v>
      </c>
      <c r="AL41" s="5">
        <v>0.45</v>
      </c>
      <c r="AM41" s="5">
        <v>13.71</v>
      </c>
      <c r="AN41" s="64">
        <v>0.39</v>
      </c>
      <c r="AO41" s="63">
        <v>3.81</v>
      </c>
      <c r="AP41" s="5">
        <v>0.14000000000000001</v>
      </c>
      <c r="AQ41" s="5">
        <v>3.62</v>
      </c>
      <c r="AR41" s="5">
        <v>0.08</v>
      </c>
      <c r="AS41" s="63">
        <v>10.71</v>
      </c>
      <c r="AT41" s="3">
        <v>0.61</v>
      </c>
      <c r="AU41" s="3">
        <v>12.38</v>
      </c>
      <c r="AV41" s="3">
        <v>0.38</v>
      </c>
      <c r="AW41" s="63">
        <v>5.63</v>
      </c>
      <c r="AX41" s="3">
        <v>0.19</v>
      </c>
      <c r="AY41" s="3">
        <v>5.97</v>
      </c>
      <c r="AZ41" s="3">
        <v>0.15</v>
      </c>
    </row>
    <row r="42" spans="2:52" x14ac:dyDescent="0.25">
      <c r="B42" s="3" t="s">
        <v>22</v>
      </c>
      <c r="C42" s="3" t="s">
        <v>23</v>
      </c>
      <c r="D42" s="3"/>
      <c r="E42" s="3" t="s">
        <v>31</v>
      </c>
      <c r="F42" s="3" t="s">
        <v>230</v>
      </c>
      <c r="G42" s="3" t="s">
        <v>221</v>
      </c>
      <c r="H42" s="3" t="s">
        <v>225</v>
      </c>
      <c r="I42" s="3" t="s">
        <v>33</v>
      </c>
      <c r="J42" s="3">
        <v>1190</v>
      </c>
      <c r="K42" s="3">
        <v>1190</v>
      </c>
      <c r="L42" s="3">
        <v>0</v>
      </c>
      <c r="M42" s="5">
        <v>56.737777777777779</v>
      </c>
      <c r="N42" s="5">
        <v>1.6388888888888891</v>
      </c>
      <c r="O42" s="29">
        <v>15.835555555555556</v>
      </c>
      <c r="P42" s="29">
        <v>10.706576869999999</v>
      </c>
      <c r="Q42" s="29">
        <v>0.30777777777777782</v>
      </c>
      <c r="R42" s="29">
        <v>2.6311111111111121</v>
      </c>
      <c r="S42" s="29">
        <v>7.373333333333334</v>
      </c>
      <c r="T42" s="5">
        <v>3.4455555555555559</v>
      </c>
      <c r="U42" s="5">
        <v>1.0544444444444445</v>
      </c>
      <c r="V42" s="5">
        <v>0.24111111111111114</v>
      </c>
      <c r="W42" s="5">
        <v>-2.2222222222222222E-3</v>
      </c>
      <c r="X42" s="5">
        <v>99.969910203333342</v>
      </c>
      <c r="Y42" s="92">
        <v>4.5</v>
      </c>
      <c r="AA42" s="1"/>
      <c r="AB42" s="1"/>
      <c r="AC42" s="3"/>
      <c r="AD42" s="5" t="s">
        <v>387</v>
      </c>
      <c r="AE42" s="5" t="s">
        <v>398</v>
      </c>
      <c r="AF42" s="5">
        <v>9</v>
      </c>
      <c r="AG42" s="5">
        <v>0.1</v>
      </c>
      <c r="AH42" s="5">
        <v>1190</v>
      </c>
      <c r="AI42" s="5">
        <v>1050</v>
      </c>
      <c r="AJ42" s="5">
        <v>125</v>
      </c>
      <c r="AK42" s="67" t="s">
        <v>33</v>
      </c>
      <c r="AL42" s="3" t="s">
        <v>33</v>
      </c>
      <c r="AM42" s="5">
        <v>12.12</v>
      </c>
      <c r="AN42" s="64">
        <v>0.57999999999999996</v>
      </c>
      <c r="AO42" s="63" t="s">
        <v>33</v>
      </c>
      <c r="AP42" s="3" t="s">
        <v>33</v>
      </c>
      <c r="AQ42" s="3">
        <v>3.45</v>
      </c>
      <c r="AR42" s="3">
        <v>1.07</v>
      </c>
      <c r="AS42" s="63" t="s">
        <v>33</v>
      </c>
      <c r="AT42" s="3" t="s">
        <v>33</v>
      </c>
      <c r="AU42" s="3">
        <v>12.73</v>
      </c>
      <c r="AV42" s="3">
        <v>1.0900000000000001</v>
      </c>
      <c r="AW42" s="63" t="s">
        <v>33</v>
      </c>
      <c r="AX42" s="3" t="s">
        <v>33</v>
      </c>
      <c r="AY42" s="3">
        <v>5.1100000000000003</v>
      </c>
      <c r="AZ42" s="3">
        <v>0.4</v>
      </c>
    </row>
    <row r="43" spans="2:52" x14ac:dyDescent="0.25">
      <c r="B43" s="3" t="s">
        <v>22</v>
      </c>
      <c r="C43" s="3" t="s">
        <v>23</v>
      </c>
      <c r="D43" s="3"/>
      <c r="E43" s="3" t="s">
        <v>31</v>
      </c>
      <c r="F43" s="3" t="s">
        <v>230</v>
      </c>
      <c r="G43" s="3" t="s">
        <v>221</v>
      </c>
      <c r="H43" s="3" t="s">
        <v>226</v>
      </c>
      <c r="I43" s="3" t="s">
        <v>33</v>
      </c>
      <c r="J43" s="3">
        <v>1190</v>
      </c>
      <c r="K43" s="3">
        <v>1190</v>
      </c>
      <c r="L43" s="3">
        <v>0</v>
      </c>
      <c r="M43" s="5">
        <v>57.047777777777782</v>
      </c>
      <c r="N43" s="5">
        <v>1.548888888888889</v>
      </c>
      <c r="O43" s="29">
        <v>15.905555555555557</v>
      </c>
      <c r="P43" s="29">
        <v>10.546576869999999</v>
      </c>
      <c r="Q43" s="29">
        <v>0.25777777777777777</v>
      </c>
      <c r="R43" s="29">
        <v>2.5211111111111122</v>
      </c>
      <c r="S43" s="29">
        <v>7.3333333333333339</v>
      </c>
      <c r="T43" s="5">
        <v>3.4655555555555559</v>
      </c>
      <c r="U43" s="5">
        <v>1.0644444444444445</v>
      </c>
      <c r="V43" s="5">
        <v>0.28111111111111109</v>
      </c>
      <c r="W43" s="5">
        <v>-2.2222222222222222E-3</v>
      </c>
      <c r="X43" s="5">
        <v>99.969910203333342</v>
      </c>
      <c r="Y43" s="92">
        <v>4.53</v>
      </c>
      <c r="AA43" s="1"/>
      <c r="AB43" s="1"/>
      <c r="AC43" s="5"/>
      <c r="AD43" s="5" t="s">
        <v>387</v>
      </c>
      <c r="AE43" s="5" t="s">
        <v>398</v>
      </c>
      <c r="AF43" s="5">
        <v>9</v>
      </c>
      <c r="AG43" s="5">
        <v>0.1</v>
      </c>
      <c r="AH43" s="5">
        <v>1190</v>
      </c>
      <c r="AI43" s="5">
        <v>1000</v>
      </c>
      <c r="AJ43" s="5">
        <v>175</v>
      </c>
      <c r="AK43" s="63" t="s">
        <v>33</v>
      </c>
      <c r="AL43" s="3" t="s">
        <v>33</v>
      </c>
      <c r="AM43" s="5">
        <v>13.88</v>
      </c>
      <c r="AN43" s="64">
        <v>0.84</v>
      </c>
      <c r="AO43" s="63" t="s">
        <v>33</v>
      </c>
      <c r="AP43" s="3" t="s">
        <v>33</v>
      </c>
      <c r="AQ43" s="3">
        <v>0.77</v>
      </c>
      <c r="AR43" s="3">
        <v>0.1</v>
      </c>
      <c r="AS43" s="63" t="s">
        <v>33</v>
      </c>
      <c r="AT43" s="3" t="s">
        <v>33</v>
      </c>
      <c r="AU43" s="3">
        <v>5.81</v>
      </c>
      <c r="AV43" s="3">
        <v>0.88</v>
      </c>
      <c r="AW43" s="63" t="s">
        <v>33</v>
      </c>
      <c r="AX43" s="3" t="s">
        <v>33</v>
      </c>
      <c r="AY43" s="3">
        <v>2.94</v>
      </c>
      <c r="AZ43" s="3">
        <v>0.34</v>
      </c>
    </row>
    <row r="44" spans="2:52" x14ac:dyDescent="0.25">
      <c r="B44" s="3" t="s">
        <v>22</v>
      </c>
      <c r="C44" s="3" t="s">
        <v>23</v>
      </c>
      <c r="D44" s="3"/>
      <c r="E44" s="3" t="s">
        <v>31</v>
      </c>
      <c r="F44" s="3" t="s">
        <v>230</v>
      </c>
      <c r="G44" s="3" t="s">
        <v>221</v>
      </c>
      <c r="H44" s="3" t="s">
        <v>227</v>
      </c>
      <c r="I44" s="3" t="s">
        <v>33</v>
      </c>
      <c r="J44" s="3">
        <v>1190</v>
      </c>
      <c r="K44" s="3">
        <v>1190</v>
      </c>
      <c r="L44" s="3">
        <v>0</v>
      </c>
      <c r="M44" s="5">
        <v>57.797777777777782</v>
      </c>
      <c r="N44" s="5">
        <v>1.588888888888889</v>
      </c>
      <c r="O44" s="29">
        <v>15.695555555555558</v>
      </c>
      <c r="P44" s="29">
        <v>10.226576869999999</v>
      </c>
      <c r="Q44" s="29">
        <v>0.22777777777777777</v>
      </c>
      <c r="R44" s="29">
        <v>2.3711111111111118</v>
      </c>
      <c r="S44" s="29">
        <v>7.1833333333333336</v>
      </c>
      <c r="T44" s="5">
        <v>3.5355555555555558</v>
      </c>
      <c r="U44" s="5">
        <v>1.1344444444444444</v>
      </c>
      <c r="V44" s="5">
        <v>0.20111111111111113</v>
      </c>
      <c r="W44" s="5">
        <v>-2.2222222222222222E-3</v>
      </c>
      <c r="X44" s="5">
        <v>99.959910203333351</v>
      </c>
      <c r="Y44" s="92">
        <v>4.67</v>
      </c>
      <c r="AA44" s="1"/>
      <c r="AB44" s="1"/>
      <c r="AC44" s="3"/>
      <c r="AD44" s="5" t="s">
        <v>387</v>
      </c>
      <c r="AE44" s="5" t="s">
        <v>398</v>
      </c>
      <c r="AF44" s="5">
        <v>25</v>
      </c>
      <c r="AG44" s="5">
        <v>0.1</v>
      </c>
      <c r="AH44" s="5">
        <v>1190</v>
      </c>
      <c r="AI44" s="5">
        <v>1165</v>
      </c>
      <c r="AJ44" s="3">
        <v>-55</v>
      </c>
      <c r="AK44" s="63" t="s">
        <v>33</v>
      </c>
      <c r="AL44" s="3" t="s">
        <v>33</v>
      </c>
      <c r="AM44" s="5">
        <v>16.48</v>
      </c>
      <c r="AN44" s="64">
        <v>0.06</v>
      </c>
      <c r="AO44" s="63" t="s">
        <v>33</v>
      </c>
      <c r="AP44" s="3" t="s">
        <v>33</v>
      </c>
      <c r="AQ44" s="3">
        <v>2.88</v>
      </c>
      <c r="AR44" s="3">
        <v>0.1</v>
      </c>
      <c r="AS44" s="63" t="s">
        <v>33</v>
      </c>
      <c r="AT44" s="3" t="s">
        <v>33</v>
      </c>
      <c r="AU44" s="3">
        <v>10.050000000000001</v>
      </c>
      <c r="AV44" s="3">
        <v>0.36</v>
      </c>
      <c r="AW44" s="63" t="s">
        <v>33</v>
      </c>
      <c r="AX44" s="3" t="s">
        <v>33</v>
      </c>
      <c r="AY44" s="3">
        <v>6.48</v>
      </c>
      <c r="AZ44" s="3">
        <v>0.14000000000000001</v>
      </c>
    </row>
    <row r="45" spans="2:52" x14ac:dyDescent="0.25">
      <c r="B45" s="3" t="s">
        <v>22</v>
      </c>
      <c r="C45" s="3" t="s">
        <v>23</v>
      </c>
      <c r="D45" s="3"/>
      <c r="E45" s="3" t="s">
        <v>31</v>
      </c>
      <c r="F45" s="3" t="s">
        <v>230</v>
      </c>
      <c r="G45" s="3" t="s">
        <v>221</v>
      </c>
      <c r="H45" s="3" t="s">
        <v>228</v>
      </c>
      <c r="I45" s="3" t="s">
        <v>33</v>
      </c>
      <c r="J45" s="3">
        <v>1190</v>
      </c>
      <c r="K45" s="3">
        <v>1190</v>
      </c>
      <c r="L45" s="3">
        <v>0</v>
      </c>
      <c r="M45" s="5">
        <v>57.597777777777779</v>
      </c>
      <c r="N45" s="5">
        <v>1.4288888888888891</v>
      </c>
      <c r="O45" s="29">
        <v>16.075555555555557</v>
      </c>
      <c r="P45" s="29">
        <v>10.18657687</v>
      </c>
      <c r="Q45" s="29">
        <v>0.17777777777777778</v>
      </c>
      <c r="R45" s="29">
        <v>2.571111111111112</v>
      </c>
      <c r="S45" s="29">
        <v>7.1933333333333334</v>
      </c>
      <c r="T45" s="5">
        <v>3.4555555555555557</v>
      </c>
      <c r="U45" s="5">
        <v>1.0744444444444445</v>
      </c>
      <c r="V45" s="5">
        <v>0.21111111111111114</v>
      </c>
      <c r="W45" s="5">
        <v>-2.2222222222222222E-3</v>
      </c>
      <c r="X45" s="5">
        <v>99.969910203333313</v>
      </c>
      <c r="Y45" s="92">
        <v>4.53</v>
      </c>
      <c r="AA45" s="1"/>
      <c r="AB45" s="1"/>
      <c r="AC45" s="5"/>
      <c r="AD45" s="5" t="s">
        <v>387</v>
      </c>
      <c r="AE45" s="5" t="s">
        <v>398</v>
      </c>
      <c r="AF45" s="5">
        <v>25</v>
      </c>
      <c r="AG45" s="5">
        <v>0.1</v>
      </c>
      <c r="AH45" s="5">
        <v>1190</v>
      </c>
      <c r="AI45" s="5">
        <v>1100</v>
      </c>
      <c r="AJ45" s="5">
        <v>10</v>
      </c>
      <c r="AK45" s="67" t="s">
        <v>33</v>
      </c>
      <c r="AL45" s="3" t="s">
        <v>33</v>
      </c>
      <c r="AM45" s="5">
        <v>15.98</v>
      </c>
      <c r="AN45" s="64">
        <v>0.82</v>
      </c>
      <c r="AO45" s="63" t="s">
        <v>33</v>
      </c>
      <c r="AP45" s="3" t="s">
        <v>33</v>
      </c>
      <c r="AQ45" s="3">
        <v>3.13</v>
      </c>
      <c r="AR45" s="3">
        <v>0.28000000000000003</v>
      </c>
      <c r="AS45" s="63" t="s">
        <v>33</v>
      </c>
      <c r="AT45" s="3" t="s">
        <v>33</v>
      </c>
      <c r="AU45" s="3">
        <v>10.130000000000001</v>
      </c>
      <c r="AV45" s="3">
        <v>0.8</v>
      </c>
      <c r="AW45" s="63" t="s">
        <v>33</v>
      </c>
      <c r="AX45" s="3" t="s">
        <v>33</v>
      </c>
      <c r="AY45" s="3">
        <v>6.32</v>
      </c>
      <c r="AZ45" s="3">
        <v>0.15</v>
      </c>
    </row>
    <row r="46" spans="2:52" x14ac:dyDescent="0.25">
      <c r="B46" s="3"/>
      <c r="C46" s="3"/>
      <c r="D46" s="3"/>
      <c r="E46" s="3"/>
      <c r="F46" s="16" t="s">
        <v>27</v>
      </c>
      <c r="G46" s="16" t="s">
        <v>23</v>
      </c>
      <c r="H46" s="3"/>
      <c r="I46" s="3"/>
      <c r="J46" s="3"/>
      <c r="K46" s="3"/>
      <c r="L46" s="3"/>
      <c r="M46" s="6">
        <f>AVERAGE(M39:M45)</f>
        <v>57.309206349206356</v>
      </c>
      <c r="N46" s="6">
        <f t="shared" ref="N46:W46" si="8">AVERAGE(N39:N45)</f>
        <v>1.5260317460317461</v>
      </c>
      <c r="O46" s="52">
        <f t="shared" si="8"/>
        <v>15.932698412698414</v>
      </c>
      <c r="P46" s="52">
        <f t="shared" si="8"/>
        <v>10.279434012857141</v>
      </c>
      <c r="Q46" s="52">
        <f t="shared" si="8"/>
        <v>0.23634920634920636</v>
      </c>
      <c r="R46" s="52">
        <f t="shared" si="8"/>
        <v>2.571111111111112</v>
      </c>
      <c r="S46" s="52">
        <f t="shared" si="8"/>
        <v>7.2861904761904768</v>
      </c>
      <c r="T46" s="6">
        <f t="shared" si="8"/>
        <v>3.498412698412698</v>
      </c>
      <c r="U46" s="6">
        <f t="shared" si="8"/>
        <v>1.0773015873015874</v>
      </c>
      <c r="V46" s="6">
        <f t="shared" si="8"/>
        <v>0.25253968253968256</v>
      </c>
      <c r="W46" s="6">
        <f t="shared" si="8"/>
        <v>-2.2222222222222222E-3</v>
      </c>
      <c r="X46" s="3"/>
      <c r="Y46" s="93">
        <v>4.5757142857142856</v>
      </c>
      <c r="AA46" s="1"/>
      <c r="AB46" s="1"/>
      <c r="AC46" s="3"/>
      <c r="AD46" s="5" t="s">
        <v>387</v>
      </c>
      <c r="AE46" s="5" t="s">
        <v>398</v>
      </c>
      <c r="AF46" s="5">
        <v>25</v>
      </c>
      <c r="AG46" s="5">
        <v>0.1</v>
      </c>
      <c r="AH46" s="5">
        <v>1190</v>
      </c>
      <c r="AI46" s="5">
        <v>1050</v>
      </c>
      <c r="AJ46" s="5">
        <v>60</v>
      </c>
      <c r="AK46" s="63" t="s">
        <v>33</v>
      </c>
      <c r="AL46" s="3" t="s">
        <v>33</v>
      </c>
      <c r="AM46" s="5">
        <v>13.57</v>
      </c>
      <c r="AN46" s="64">
        <v>1.1100000000000001</v>
      </c>
      <c r="AO46" s="63" t="s">
        <v>33</v>
      </c>
      <c r="AP46" s="3" t="s">
        <v>33</v>
      </c>
      <c r="AQ46" s="3">
        <v>4.09</v>
      </c>
      <c r="AR46" s="3">
        <v>0.22</v>
      </c>
      <c r="AS46" s="63" t="s">
        <v>33</v>
      </c>
      <c r="AT46" s="3" t="s">
        <v>33</v>
      </c>
      <c r="AU46" s="3">
        <v>11.73</v>
      </c>
      <c r="AV46" s="3">
        <v>0.59</v>
      </c>
      <c r="AW46" s="63" t="s">
        <v>33</v>
      </c>
      <c r="AX46" s="3" t="s">
        <v>33</v>
      </c>
      <c r="AY46" s="3">
        <v>5.57</v>
      </c>
      <c r="AZ46" s="3">
        <v>0.19</v>
      </c>
    </row>
    <row r="47" spans="2:52" x14ac:dyDescent="0.25">
      <c r="B47" s="3"/>
      <c r="C47" s="3"/>
      <c r="D47" s="3"/>
      <c r="E47" s="3"/>
      <c r="F47" s="25" t="s">
        <v>28</v>
      </c>
      <c r="G47" s="25" t="s">
        <v>23</v>
      </c>
      <c r="H47" s="32"/>
      <c r="I47" s="32"/>
      <c r="J47" s="32"/>
      <c r="K47" s="32"/>
      <c r="L47" s="32"/>
      <c r="M47" s="7">
        <f>STDEV(M39:M45)</f>
        <v>0.38817644490740572</v>
      </c>
      <c r="N47" s="7">
        <f t="shared" ref="N47:W47" si="9">STDEV(N39:N45)</f>
        <v>8.6547537171638711E-2</v>
      </c>
      <c r="O47" s="99">
        <f t="shared" si="9"/>
        <v>0.17839229109972662</v>
      </c>
      <c r="P47" s="99">
        <f t="shared" si="9"/>
        <v>0.33742724083443965</v>
      </c>
      <c r="Q47" s="99">
        <f t="shared" si="9"/>
        <v>5.2417736002416546E-2</v>
      </c>
      <c r="R47" s="99">
        <f t="shared" si="9"/>
        <v>0.10723805294763614</v>
      </c>
      <c r="S47" s="99">
        <f t="shared" si="9"/>
        <v>0.10858395917664919</v>
      </c>
      <c r="T47" s="7">
        <f t="shared" si="9"/>
        <v>8.0770102908251359E-2</v>
      </c>
      <c r="U47" s="7">
        <f t="shared" si="9"/>
        <v>2.8702082220799261E-2</v>
      </c>
      <c r="V47" s="7">
        <f t="shared" si="9"/>
        <v>5.6694670951384099E-2</v>
      </c>
      <c r="W47" s="7">
        <f t="shared" si="9"/>
        <v>0</v>
      </c>
      <c r="X47" s="3"/>
      <c r="Y47" s="93">
        <v>0.10947218512905062</v>
      </c>
      <c r="AA47" s="1"/>
      <c r="AB47" s="1"/>
      <c r="AC47" s="5"/>
      <c r="AD47" s="3" t="s">
        <v>400</v>
      </c>
      <c r="AE47" s="3" t="s">
        <v>398</v>
      </c>
      <c r="AF47" s="3">
        <v>1</v>
      </c>
      <c r="AG47" s="3">
        <v>0.1</v>
      </c>
      <c r="AH47" s="3">
        <v>1210</v>
      </c>
      <c r="AI47" s="5">
        <v>1165</v>
      </c>
      <c r="AJ47" s="3">
        <v>-20</v>
      </c>
      <c r="AK47" s="67" t="s">
        <v>33</v>
      </c>
      <c r="AL47" s="3" t="s">
        <v>33</v>
      </c>
      <c r="AM47" s="5">
        <v>18.190000000000001</v>
      </c>
      <c r="AN47" s="64">
        <v>0.15</v>
      </c>
      <c r="AO47" s="63" t="s">
        <v>33</v>
      </c>
      <c r="AP47" s="3" t="s">
        <v>33</v>
      </c>
      <c r="AQ47" s="3">
        <v>3.49</v>
      </c>
      <c r="AR47" s="3">
        <v>0.06</v>
      </c>
      <c r="AS47" s="63" t="s">
        <v>33</v>
      </c>
      <c r="AT47" s="3" t="s">
        <v>33</v>
      </c>
      <c r="AU47" s="3">
        <v>4.9400000000000004</v>
      </c>
      <c r="AV47" s="3">
        <v>0.26</v>
      </c>
      <c r="AW47" s="63" t="s">
        <v>33</v>
      </c>
      <c r="AX47" s="3" t="s">
        <v>33</v>
      </c>
      <c r="AY47" s="3">
        <v>5.17</v>
      </c>
      <c r="AZ47" s="3">
        <v>0.08</v>
      </c>
    </row>
    <row r="48" spans="2:52" x14ac:dyDescent="0.25">
      <c r="B48" s="3" t="s">
        <v>22</v>
      </c>
      <c r="C48" s="3" t="s">
        <v>23</v>
      </c>
      <c r="D48" s="3"/>
      <c r="E48" s="3" t="s">
        <v>31</v>
      </c>
      <c r="F48" s="3" t="s">
        <v>89</v>
      </c>
      <c r="G48" s="3" t="s">
        <v>221</v>
      </c>
      <c r="H48" s="3" t="s">
        <v>221</v>
      </c>
      <c r="I48" s="3" t="s">
        <v>33</v>
      </c>
      <c r="J48" s="3">
        <v>1175</v>
      </c>
      <c r="K48" s="3">
        <v>1175</v>
      </c>
      <c r="L48" s="3">
        <v>0</v>
      </c>
      <c r="M48" s="5">
        <v>58.147777777777783</v>
      </c>
      <c r="N48" s="5">
        <v>1.3988888888888891</v>
      </c>
      <c r="O48" s="29">
        <v>16.475555555555559</v>
      </c>
      <c r="P48" s="29">
        <v>10.716576869999999</v>
      </c>
      <c r="Q48" s="29">
        <v>0.20777777777777778</v>
      </c>
      <c r="R48" s="29">
        <v>2.841111111111112</v>
      </c>
      <c r="S48" s="29">
        <v>4.5633333333333335</v>
      </c>
      <c r="T48" s="5">
        <v>3.9655555555555559</v>
      </c>
      <c r="U48" s="5">
        <v>1.0244444444444445</v>
      </c>
      <c r="V48" s="5">
        <v>0.32111111111111112</v>
      </c>
      <c r="W48" s="5">
        <v>-2.2222222222222222E-3</v>
      </c>
      <c r="X48" s="5">
        <v>99.659910203333354</v>
      </c>
      <c r="Y48" s="94">
        <v>4.99</v>
      </c>
      <c r="AA48" s="1"/>
      <c r="AB48" s="1"/>
      <c r="AC48" s="5"/>
      <c r="AD48" s="5" t="s">
        <v>400</v>
      </c>
      <c r="AE48" s="5" t="s">
        <v>398</v>
      </c>
      <c r="AF48" s="5">
        <v>1</v>
      </c>
      <c r="AG48" s="5">
        <v>0.1</v>
      </c>
      <c r="AH48" s="5">
        <v>1210</v>
      </c>
      <c r="AI48" s="5">
        <v>1140</v>
      </c>
      <c r="AJ48" s="5">
        <v>5</v>
      </c>
      <c r="AK48" s="63" t="s">
        <v>33</v>
      </c>
      <c r="AL48" s="3" t="s">
        <v>33</v>
      </c>
      <c r="AM48" s="5">
        <v>18.46</v>
      </c>
      <c r="AN48" s="64">
        <v>0.12</v>
      </c>
      <c r="AO48" s="63" t="s">
        <v>33</v>
      </c>
      <c r="AP48" s="3" t="s">
        <v>33</v>
      </c>
      <c r="AQ48" s="3">
        <v>3.58</v>
      </c>
      <c r="AR48" s="3">
        <v>0.05</v>
      </c>
      <c r="AS48" s="63" t="s">
        <v>33</v>
      </c>
      <c r="AT48" s="3" t="s">
        <v>33</v>
      </c>
      <c r="AU48" s="3">
        <v>4.04</v>
      </c>
      <c r="AV48" s="3">
        <v>0.23</v>
      </c>
      <c r="AW48" s="63" t="s">
        <v>33</v>
      </c>
      <c r="AX48" s="3" t="s">
        <v>33</v>
      </c>
      <c r="AY48" s="3">
        <v>5.03</v>
      </c>
      <c r="AZ48" s="3">
        <v>7.0000000000000007E-2</v>
      </c>
    </row>
    <row r="49" spans="2:54" x14ac:dyDescent="0.25">
      <c r="B49" s="3" t="s">
        <v>22</v>
      </c>
      <c r="C49" s="3" t="s">
        <v>23</v>
      </c>
      <c r="D49" s="3"/>
      <c r="E49" s="3" t="s">
        <v>31</v>
      </c>
      <c r="F49" s="3" t="s">
        <v>89</v>
      </c>
      <c r="G49" s="3" t="s">
        <v>221</v>
      </c>
      <c r="H49" s="3" t="s">
        <v>221</v>
      </c>
      <c r="I49" s="3" t="s">
        <v>33</v>
      </c>
      <c r="J49" s="3">
        <v>1175</v>
      </c>
      <c r="K49" s="3">
        <v>1175</v>
      </c>
      <c r="L49" s="3">
        <v>0</v>
      </c>
      <c r="M49" s="5">
        <v>58.357777777777777</v>
      </c>
      <c r="N49" s="5">
        <v>1.4788888888888891</v>
      </c>
      <c r="O49" s="29">
        <v>16.135555555555559</v>
      </c>
      <c r="P49" s="29">
        <v>10.59657687</v>
      </c>
      <c r="Q49" s="29">
        <v>0.13777777777777778</v>
      </c>
      <c r="R49" s="29">
        <v>2.7111111111111121</v>
      </c>
      <c r="S49" s="29">
        <v>5.0933333333333337</v>
      </c>
      <c r="T49" s="5">
        <v>3.8155555555555556</v>
      </c>
      <c r="U49" s="5">
        <v>1.0044444444444445</v>
      </c>
      <c r="V49" s="5">
        <v>0.30111111111111111</v>
      </c>
      <c r="W49" s="5">
        <v>-2.2222222222222222E-3</v>
      </c>
      <c r="X49" s="5">
        <v>99.629910203333353</v>
      </c>
      <c r="Y49" s="94">
        <v>4.82</v>
      </c>
      <c r="AA49" s="1"/>
      <c r="AB49" s="1"/>
      <c r="AC49" s="5"/>
      <c r="AD49" s="5" t="s">
        <v>400</v>
      </c>
      <c r="AE49" s="5" t="s">
        <v>398</v>
      </c>
      <c r="AF49" s="5">
        <v>1</v>
      </c>
      <c r="AG49" s="5">
        <v>0.1</v>
      </c>
      <c r="AH49" s="5">
        <v>1210</v>
      </c>
      <c r="AI49" s="5">
        <v>1130</v>
      </c>
      <c r="AJ49" s="5">
        <v>15</v>
      </c>
      <c r="AK49" s="67" t="s">
        <v>33</v>
      </c>
      <c r="AL49" s="3" t="s">
        <v>33</v>
      </c>
      <c r="AM49" s="5">
        <v>15.91</v>
      </c>
      <c r="AN49" s="64">
        <v>0.54</v>
      </c>
      <c r="AO49" s="63" t="s">
        <v>33</v>
      </c>
      <c r="AP49" s="3" t="s">
        <v>33</v>
      </c>
      <c r="AQ49" s="3">
        <v>3.21</v>
      </c>
      <c r="AR49" s="3">
        <v>7.0000000000000007E-2</v>
      </c>
      <c r="AS49" s="63" t="s">
        <v>33</v>
      </c>
      <c r="AT49" s="3" t="s">
        <v>33</v>
      </c>
      <c r="AU49" s="3">
        <v>9.85</v>
      </c>
      <c r="AV49" s="3">
        <v>0.37</v>
      </c>
      <c r="AW49" s="63" t="s">
        <v>33</v>
      </c>
      <c r="AX49" s="3" t="s">
        <v>33</v>
      </c>
      <c r="AY49" s="3">
        <v>6.14</v>
      </c>
      <c r="AZ49" s="3">
        <v>0.12</v>
      </c>
    </row>
    <row r="50" spans="2:54" x14ac:dyDescent="0.25">
      <c r="B50" s="3" t="s">
        <v>22</v>
      </c>
      <c r="C50" s="3" t="s">
        <v>23</v>
      </c>
      <c r="D50" s="3"/>
      <c r="E50" s="3" t="s">
        <v>31</v>
      </c>
      <c r="F50" s="3" t="s">
        <v>89</v>
      </c>
      <c r="G50" s="3" t="s">
        <v>221</v>
      </c>
      <c r="H50" s="3" t="s">
        <v>221</v>
      </c>
      <c r="I50" s="3" t="s">
        <v>33</v>
      </c>
      <c r="J50" s="3">
        <v>1175</v>
      </c>
      <c r="K50" s="3">
        <v>1175</v>
      </c>
      <c r="L50" s="3">
        <v>0</v>
      </c>
      <c r="M50" s="5">
        <v>57.147777777777783</v>
      </c>
      <c r="N50" s="5">
        <v>1.4288888888888891</v>
      </c>
      <c r="O50" s="29">
        <v>15.955555555555557</v>
      </c>
      <c r="P50" s="29">
        <v>11.67657687</v>
      </c>
      <c r="Q50" s="29">
        <v>0.16777777777777778</v>
      </c>
      <c r="R50" s="29">
        <v>2.8111111111111122</v>
      </c>
      <c r="S50" s="29">
        <v>5.5233333333333334</v>
      </c>
      <c r="T50" s="5">
        <v>3.8655555555555559</v>
      </c>
      <c r="U50" s="5">
        <v>1.0044444444444445</v>
      </c>
      <c r="V50" s="5">
        <v>0.38111111111111118</v>
      </c>
      <c r="W50" s="5">
        <v>-2.2222222222222222E-3</v>
      </c>
      <c r="X50" s="5">
        <v>99.959910203333351</v>
      </c>
      <c r="Y50" s="94">
        <v>4.87</v>
      </c>
      <c r="AA50" s="1"/>
      <c r="AB50" s="1"/>
      <c r="AC50" s="5"/>
      <c r="AD50" s="5" t="s">
        <v>400</v>
      </c>
      <c r="AE50" s="5" t="s">
        <v>398</v>
      </c>
      <c r="AF50" s="5">
        <v>1</v>
      </c>
      <c r="AG50" s="5">
        <v>0.1</v>
      </c>
      <c r="AH50" s="5">
        <v>1210</v>
      </c>
      <c r="AI50" s="5">
        <v>1120</v>
      </c>
      <c r="AJ50" s="5">
        <v>25</v>
      </c>
      <c r="AK50" s="63" t="s">
        <v>33</v>
      </c>
      <c r="AL50" s="3" t="s">
        <v>33</v>
      </c>
      <c r="AM50" s="5">
        <v>15.01</v>
      </c>
      <c r="AN50" s="64">
        <v>0.45</v>
      </c>
      <c r="AO50" s="63" t="s">
        <v>33</v>
      </c>
      <c r="AP50" s="3" t="s">
        <v>33</v>
      </c>
      <c r="AQ50" s="3">
        <v>3.66</v>
      </c>
      <c r="AR50" s="3">
        <v>0.09</v>
      </c>
      <c r="AS50" s="63" t="s">
        <v>33</v>
      </c>
      <c r="AT50" s="3" t="s">
        <v>33</v>
      </c>
      <c r="AU50" s="3">
        <v>9.3800000000000008</v>
      </c>
      <c r="AV50" s="3">
        <v>0.31</v>
      </c>
      <c r="AW50" s="63" t="s">
        <v>33</v>
      </c>
      <c r="AX50" s="3" t="s">
        <v>33</v>
      </c>
      <c r="AY50" s="3">
        <v>5.82</v>
      </c>
      <c r="AZ50" s="3">
        <v>0.11</v>
      </c>
    </row>
    <row r="51" spans="2:54" x14ac:dyDescent="0.25">
      <c r="B51" s="3" t="s">
        <v>22</v>
      </c>
      <c r="C51" s="3" t="s">
        <v>23</v>
      </c>
      <c r="D51" s="3"/>
      <c r="E51" s="3" t="s">
        <v>31</v>
      </c>
      <c r="F51" s="3" t="s">
        <v>89</v>
      </c>
      <c r="G51" s="3" t="s">
        <v>221</v>
      </c>
      <c r="H51" s="3" t="s">
        <v>221</v>
      </c>
      <c r="I51" s="3" t="s">
        <v>33</v>
      </c>
      <c r="J51" s="3">
        <v>1175</v>
      </c>
      <c r="K51" s="3">
        <v>1175</v>
      </c>
      <c r="L51" s="3">
        <v>0</v>
      </c>
      <c r="M51" s="5">
        <v>56.267777777777781</v>
      </c>
      <c r="N51" s="5">
        <v>1.4988888888888892</v>
      </c>
      <c r="O51" s="29">
        <v>15.945555555555558</v>
      </c>
      <c r="P51" s="29">
        <v>11.956576869999999</v>
      </c>
      <c r="Q51" s="29">
        <v>0.17777777777777778</v>
      </c>
      <c r="R51" s="29">
        <v>3.091111111111112</v>
      </c>
      <c r="S51" s="29">
        <v>5.8233333333333341</v>
      </c>
      <c r="T51" s="5">
        <v>3.6155555555555559</v>
      </c>
      <c r="U51" s="5">
        <v>0.9144444444444445</v>
      </c>
      <c r="V51" s="5">
        <v>0.37111111111111117</v>
      </c>
      <c r="W51" s="5">
        <v>-2.2222222222222222E-3</v>
      </c>
      <c r="X51" s="5">
        <v>99.659910203333354</v>
      </c>
      <c r="Y51" s="94">
        <v>4.53</v>
      </c>
      <c r="AA51" s="1"/>
      <c r="AB51" s="1"/>
      <c r="AC51" s="5"/>
      <c r="AD51" s="5" t="s">
        <v>400</v>
      </c>
      <c r="AE51" s="5" t="s">
        <v>398</v>
      </c>
      <c r="AF51" s="5">
        <v>1</v>
      </c>
      <c r="AG51" s="5">
        <v>0.1</v>
      </c>
      <c r="AH51" s="5">
        <v>1210</v>
      </c>
      <c r="AI51" s="5">
        <v>1100</v>
      </c>
      <c r="AJ51" s="5">
        <v>45</v>
      </c>
      <c r="AK51" s="67" t="s">
        <v>33</v>
      </c>
      <c r="AL51" s="3" t="s">
        <v>33</v>
      </c>
      <c r="AM51" s="5">
        <v>14.98</v>
      </c>
      <c r="AN51" s="64">
        <v>0.25</v>
      </c>
      <c r="AO51" s="63" t="s">
        <v>33</v>
      </c>
      <c r="AP51" s="3" t="s">
        <v>33</v>
      </c>
      <c r="AQ51" s="3">
        <v>3.67</v>
      </c>
      <c r="AR51" s="3">
        <v>0.1</v>
      </c>
      <c r="AS51" s="63" t="s">
        <v>33</v>
      </c>
      <c r="AT51" s="3" t="s">
        <v>33</v>
      </c>
      <c r="AU51" s="3">
        <v>9.65</v>
      </c>
      <c r="AV51" s="3">
        <v>0.16</v>
      </c>
      <c r="AW51" s="63" t="s">
        <v>33</v>
      </c>
      <c r="AX51" s="3" t="s">
        <v>33</v>
      </c>
      <c r="AY51" s="3">
        <v>5.52</v>
      </c>
      <c r="AZ51" s="3">
        <v>0.1</v>
      </c>
    </row>
    <row r="52" spans="2:54" x14ac:dyDescent="0.25">
      <c r="B52" s="3" t="s">
        <v>22</v>
      </c>
      <c r="C52" s="3" t="s">
        <v>23</v>
      </c>
      <c r="D52" s="3"/>
      <c r="E52" s="3" t="s">
        <v>31</v>
      </c>
      <c r="F52" s="3" t="s">
        <v>89</v>
      </c>
      <c r="G52" s="3" t="s">
        <v>221</v>
      </c>
      <c r="H52" s="3" t="s">
        <v>221</v>
      </c>
      <c r="I52" s="3" t="s">
        <v>33</v>
      </c>
      <c r="J52" s="3">
        <v>1175</v>
      </c>
      <c r="K52" s="3">
        <v>1175</v>
      </c>
      <c r="L52" s="3">
        <v>0</v>
      </c>
      <c r="M52" s="5">
        <v>59.017777777777781</v>
      </c>
      <c r="N52" s="5">
        <v>1.5088888888888892</v>
      </c>
      <c r="O52" s="29">
        <v>16.365555555555556</v>
      </c>
      <c r="P52" s="29">
        <v>9.6265768699999992</v>
      </c>
      <c r="Q52" s="29">
        <v>0.1277777777777778</v>
      </c>
      <c r="R52" s="29">
        <v>2.611111111111112</v>
      </c>
      <c r="S52" s="29">
        <v>4.623333333333334</v>
      </c>
      <c r="T52" s="5">
        <v>4.1755555555555555</v>
      </c>
      <c r="U52" s="5">
        <v>1.0444444444444445</v>
      </c>
      <c r="V52" s="5">
        <v>0.30111111111111111</v>
      </c>
      <c r="W52" s="5">
        <v>-2.2222222222222222E-3</v>
      </c>
      <c r="X52" s="5">
        <v>99.399910203333363</v>
      </c>
      <c r="Y52" s="94">
        <v>5.22</v>
      </c>
      <c r="AA52" s="1"/>
      <c r="AB52" s="1"/>
      <c r="AC52" s="5"/>
      <c r="AD52" s="5" t="s">
        <v>401</v>
      </c>
      <c r="AE52" s="5" t="s">
        <v>398</v>
      </c>
      <c r="AF52" s="5">
        <v>1</v>
      </c>
      <c r="AG52" s="5">
        <v>0.1</v>
      </c>
      <c r="AH52" s="5">
        <v>1230</v>
      </c>
      <c r="AI52" s="5">
        <v>1165</v>
      </c>
      <c r="AJ52" s="3" t="s">
        <v>33</v>
      </c>
      <c r="AK52" s="63" t="s">
        <v>33</v>
      </c>
      <c r="AL52" s="3" t="s">
        <v>33</v>
      </c>
      <c r="AM52" s="5">
        <v>17.68</v>
      </c>
      <c r="AN52" s="64">
        <v>0.26</v>
      </c>
      <c r="AO52" s="63" t="s">
        <v>33</v>
      </c>
      <c r="AP52" s="3" t="s">
        <v>33</v>
      </c>
      <c r="AQ52" s="3">
        <v>3.34</v>
      </c>
      <c r="AR52" s="3">
        <v>0.09</v>
      </c>
      <c r="AS52" s="63" t="s">
        <v>33</v>
      </c>
      <c r="AT52" s="3" t="s">
        <v>33</v>
      </c>
      <c r="AU52" s="3">
        <v>6.15</v>
      </c>
      <c r="AV52" s="3">
        <v>0.79</v>
      </c>
      <c r="AW52" s="63" t="s">
        <v>33</v>
      </c>
      <c r="AX52" s="3" t="s">
        <v>33</v>
      </c>
      <c r="AY52" s="3">
        <v>5.61</v>
      </c>
      <c r="AZ52" s="3">
        <v>0.25</v>
      </c>
    </row>
    <row r="53" spans="2:54" x14ac:dyDescent="0.25">
      <c r="B53" s="3" t="s">
        <v>22</v>
      </c>
      <c r="C53" s="3" t="s">
        <v>23</v>
      </c>
      <c r="D53" s="3"/>
      <c r="E53" s="3" t="s">
        <v>31</v>
      </c>
      <c r="F53" s="3" t="s">
        <v>89</v>
      </c>
      <c r="G53" s="3" t="s">
        <v>221</v>
      </c>
      <c r="H53" s="3" t="s">
        <v>221</v>
      </c>
      <c r="I53" s="3" t="s">
        <v>33</v>
      </c>
      <c r="J53" s="3">
        <v>1175</v>
      </c>
      <c r="K53" s="3">
        <v>1175</v>
      </c>
      <c r="L53" s="3">
        <v>0</v>
      </c>
      <c r="M53" s="5">
        <v>56.607777777777777</v>
      </c>
      <c r="N53" s="5">
        <v>1.608888888888889</v>
      </c>
      <c r="O53" s="29">
        <v>15.795555555555557</v>
      </c>
      <c r="P53" s="29">
        <v>11.726576869999999</v>
      </c>
      <c r="Q53" s="29">
        <v>0.22777777777777777</v>
      </c>
      <c r="R53" s="29">
        <v>3.091111111111112</v>
      </c>
      <c r="S53" s="29">
        <v>6.0533333333333337</v>
      </c>
      <c r="T53" s="5">
        <v>3.4555555555555557</v>
      </c>
      <c r="U53" s="5">
        <v>0.85444444444444445</v>
      </c>
      <c r="V53" s="5">
        <v>0.28111111111111109</v>
      </c>
      <c r="W53" s="5">
        <v>-2.2222222222222222E-3</v>
      </c>
      <c r="X53" s="5">
        <v>99.699910203333346</v>
      </c>
      <c r="Y53" s="94">
        <v>4.3100000000000005</v>
      </c>
      <c r="AA53" s="1"/>
      <c r="AB53" s="1"/>
      <c r="AC53" s="5"/>
      <c r="AD53" s="10" t="s">
        <v>401</v>
      </c>
      <c r="AE53" s="10" t="s">
        <v>398</v>
      </c>
      <c r="AF53" s="10">
        <v>1</v>
      </c>
      <c r="AG53" s="10">
        <v>0.1</v>
      </c>
      <c r="AH53" s="10">
        <v>1230</v>
      </c>
      <c r="AI53" s="10">
        <v>1100</v>
      </c>
      <c r="AJ53" s="10">
        <v>45</v>
      </c>
      <c r="AK53" s="70" t="s">
        <v>33</v>
      </c>
      <c r="AL53" s="20" t="s">
        <v>33</v>
      </c>
      <c r="AM53" s="10">
        <v>14.68</v>
      </c>
      <c r="AN53" s="69">
        <v>0.61</v>
      </c>
      <c r="AO53" s="68" t="s">
        <v>33</v>
      </c>
      <c r="AP53" s="20" t="s">
        <v>33</v>
      </c>
      <c r="AQ53" s="20">
        <v>4.1500000000000004</v>
      </c>
      <c r="AR53" s="20">
        <v>0.09</v>
      </c>
      <c r="AS53" s="68" t="s">
        <v>33</v>
      </c>
      <c r="AT53" s="20" t="s">
        <v>33</v>
      </c>
      <c r="AU53" s="20">
        <v>7.33</v>
      </c>
      <c r="AV53" s="20">
        <v>0.25</v>
      </c>
      <c r="AW53" s="68" t="s">
        <v>33</v>
      </c>
      <c r="AX53" s="20" t="s">
        <v>33</v>
      </c>
      <c r="AY53" s="20">
        <v>5.14</v>
      </c>
      <c r="AZ53" s="3">
        <v>0.16</v>
      </c>
      <c r="BA53" s="4"/>
      <c r="BB53" s="4"/>
    </row>
    <row r="54" spans="2:54" x14ac:dyDescent="0.25">
      <c r="B54" s="3" t="s">
        <v>22</v>
      </c>
      <c r="C54" s="3" t="s">
        <v>23</v>
      </c>
      <c r="D54" s="3"/>
      <c r="E54" s="3" t="s">
        <v>31</v>
      </c>
      <c r="F54" s="3" t="s">
        <v>89</v>
      </c>
      <c r="G54" s="3" t="s">
        <v>221</v>
      </c>
      <c r="H54" s="3" t="s">
        <v>221</v>
      </c>
      <c r="I54" s="3" t="s">
        <v>33</v>
      </c>
      <c r="J54" s="3">
        <v>1175</v>
      </c>
      <c r="K54" s="3">
        <v>1175</v>
      </c>
      <c r="L54" s="3">
        <v>0</v>
      </c>
      <c r="M54" s="5">
        <v>56.147777777777783</v>
      </c>
      <c r="N54" s="5">
        <v>1.6688888888888891</v>
      </c>
      <c r="O54" s="29">
        <v>15.775555555555558</v>
      </c>
      <c r="P54" s="29">
        <v>11.77657687</v>
      </c>
      <c r="Q54" s="29">
        <v>0.20777777777777778</v>
      </c>
      <c r="R54" s="29">
        <v>3.051111111111112</v>
      </c>
      <c r="S54" s="29">
        <v>6.1833333333333336</v>
      </c>
      <c r="T54" s="5">
        <v>3.5955555555555558</v>
      </c>
      <c r="U54" s="5">
        <v>0.84444444444444444</v>
      </c>
      <c r="V54" s="5">
        <v>0.31111111111111112</v>
      </c>
      <c r="W54" s="5">
        <v>-2.2222222222222222E-3</v>
      </c>
      <c r="X54" s="5">
        <v>99.559910203333359</v>
      </c>
      <c r="Y54" s="94">
        <v>4.4400000000000004</v>
      </c>
      <c r="AA54" s="1"/>
      <c r="AB54" s="1"/>
      <c r="AC54" s="5"/>
      <c r="AD54" s="5" t="s">
        <v>31</v>
      </c>
      <c r="AE54" s="5" t="s">
        <v>402</v>
      </c>
      <c r="AF54" s="5">
        <v>1</v>
      </c>
      <c r="AG54" s="5">
        <v>2</v>
      </c>
      <c r="AH54" s="5">
        <v>1190</v>
      </c>
      <c r="AI54" s="5">
        <v>1165</v>
      </c>
      <c r="AJ54" s="5">
        <v>10</v>
      </c>
      <c r="AK54" s="67">
        <v>16.14</v>
      </c>
      <c r="AL54" s="5">
        <v>0.18</v>
      </c>
      <c r="AM54" s="3" t="s">
        <v>33</v>
      </c>
      <c r="AN54" s="64" t="s">
        <v>33</v>
      </c>
      <c r="AO54" s="3">
        <v>3.05</v>
      </c>
      <c r="AP54" s="3">
        <v>0.12</v>
      </c>
      <c r="AQ54" s="3" t="s">
        <v>33</v>
      </c>
      <c r="AR54" s="64" t="s">
        <v>33</v>
      </c>
      <c r="AS54" s="71">
        <v>8.83</v>
      </c>
      <c r="AT54" s="3">
        <v>0.31</v>
      </c>
      <c r="AU54" s="3" t="s">
        <v>33</v>
      </c>
      <c r="AV54" s="64" t="s">
        <v>33</v>
      </c>
      <c r="AW54" s="63">
        <v>6.08</v>
      </c>
      <c r="AX54" s="3">
        <v>0.16</v>
      </c>
      <c r="AY54" s="3" t="s">
        <v>33</v>
      </c>
      <c r="AZ54" s="72" t="s">
        <v>33</v>
      </c>
    </row>
    <row r="55" spans="2:54" x14ac:dyDescent="0.25">
      <c r="B55" s="3" t="s">
        <v>22</v>
      </c>
      <c r="C55" s="3" t="s">
        <v>23</v>
      </c>
      <c r="D55" s="3"/>
      <c r="E55" s="3" t="s">
        <v>31</v>
      </c>
      <c r="F55" s="3" t="s">
        <v>89</v>
      </c>
      <c r="G55" s="3" t="s">
        <v>221</v>
      </c>
      <c r="H55" s="3" t="s">
        <v>221</v>
      </c>
      <c r="I55" s="3" t="s">
        <v>33</v>
      </c>
      <c r="J55" s="3">
        <v>1175</v>
      </c>
      <c r="K55" s="3">
        <v>1175</v>
      </c>
      <c r="L55" s="3">
        <v>0</v>
      </c>
      <c r="M55" s="5">
        <v>56.867777777777782</v>
      </c>
      <c r="N55" s="5">
        <v>1.7288888888888891</v>
      </c>
      <c r="O55" s="29">
        <v>15.795555555555557</v>
      </c>
      <c r="P55" s="29">
        <v>11.206576869999999</v>
      </c>
      <c r="Q55" s="29">
        <v>0.29777777777777781</v>
      </c>
      <c r="R55" s="29">
        <v>2.9211111111111121</v>
      </c>
      <c r="S55" s="29">
        <v>6.1833333333333336</v>
      </c>
      <c r="T55" s="5">
        <v>3.5055555555555555</v>
      </c>
      <c r="U55" s="5">
        <v>0.89444444444444449</v>
      </c>
      <c r="V55" s="5">
        <v>0.31111111111111112</v>
      </c>
      <c r="W55" s="5">
        <v>-2.2222222222222222E-3</v>
      </c>
      <c r="X55" s="5">
        <v>99.709910203333379</v>
      </c>
      <c r="Y55" s="94">
        <v>4.4000000000000004</v>
      </c>
      <c r="AA55" s="1"/>
      <c r="AB55" s="1"/>
      <c r="AC55" s="5"/>
      <c r="AD55" s="5" t="s">
        <v>31</v>
      </c>
      <c r="AE55" s="5" t="s">
        <v>402</v>
      </c>
      <c r="AF55" s="5">
        <v>1</v>
      </c>
      <c r="AG55" s="5">
        <v>5</v>
      </c>
      <c r="AH55" s="5">
        <v>1190</v>
      </c>
      <c r="AI55" s="5">
        <v>1165</v>
      </c>
      <c r="AJ55" s="5">
        <v>10</v>
      </c>
      <c r="AK55" s="67">
        <v>15.68</v>
      </c>
      <c r="AL55" s="5">
        <v>0.2</v>
      </c>
      <c r="AM55" s="3" t="s">
        <v>33</v>
      </c>
      <c r="AN55" s="64" t="s">
        <v>33</v>
      </c>
      <c r="AO55" s="3">
        <v>3.41</v>
      </c>
      <c r="AP55" s="3">
        <v>0.1</v>
      </c>
      <c r="AQ55" s="3" t="s">
        <v>33</v>
      </c>
      <c r="AR55" s="64" t="s">
        <v>33</v>
      </c>
      <c r="AS55" s="63">
        <v>9.14</v>
      </c>
      <c r="AT55" s="3">
        <v>0.16</v>
      </c>
      <c r="AU55" s="3" t="s">
        <v>33</v>
      </c>
      <c r="AV55" s="64" t="s">
        <v>33</v>
      </c>
      <c r="AW55" s="63">
        <v>6.08</v>
      </c>
      <c r="AX55" s="3">
        <v>7.0000000000000007E-2</v>
      </c>
      <c r="AY55" s="3" t="s">
        <v>33</v>
      </c>
      <c r="AZ55" s="3" t="s">
        <v>33</v>
      </c>
    </row>
    <row r="56" spans="2:54" x14ac:dyDescent="0.25">
      <c r="B56" s="3" t="s">
        <v>22</v>
      </c>
      <c r="C56" s="3" t="s">
        <v>23</v>
      </c>
      <c r="D56" s="3"/>
      <c r="E56" s="3" t="s">
        <v>31</v>
      </c>
      <c r="F56" s="3" t="s">
        <v>89</v>
      </c>
      <c r="G56" s="3" t="s">
        <v>221</v>
      </c>
      <c r="H56" s="3" t="s">
        <v>221</v>
      </c>
      <c r="I56" s="3" t="s">
        <v>33</v>
      </c>
      <c r="J56" s="3">
        <v>1175</v>
      </c>
      <c r="K56" s="3">
        <v>1175</v>
      </c>
      <c r="L56" s="3">
        <v>0</v>
      </c>
      <c r="M56" s="5">
        <v>57.497777777777777</v>
      </c>
      <c r="N56" s="5">
        <v>1.588888888888889</v>
      </c>
      <c r="O56" s="29">
        <v>15.955555555555557</v>
      </c>
      <c r="P56" s="29">
        <v>11.01657687</v>
      </c>
      <c r="Q56" s="29">
        <v>0.20777777777777778</v>
      </c>
      <c r="R56" s="29">
        <v>2.861111111111112</v>
      </c>
      <c r="S56" s="29">
        <v>6.0133333333333336</v>
      </c>
      <c r="T56" s="5">
        <v>3.5755555555555558</v>
      </c>
      <c r="U56" s="5">
        <v>0.9144444444444445</v>
      </c>
      <c r="V56" s="5">
        <v>0.35111111111111115</v>
      </c>
      <c r="W56" s="5">
        <v>-2.2222222222222222E-3</v>
      </c>
      <c r="X56" s="5">
        <v>99.979910203333333</v>
      </c>
      <c r="Y56" s="94">
        <v>4.49</v>
      </c>
      <c r="AA56" s="1"/>
      <c r="AB56" s="1"/>
      <c r="AC56" s="5"/>
      <c r="AD56" s="5" t="s">
        <v>31</v>
      </c>
      <c r="AE56" s="5" t="s">
        <v>402</v>
      </c>
      <c r="AF56" s="5">
        <v>1</v>
      </c>
      <c r="AG56" s="5">
        <v>5</v>
      </c>
      <c r="AH56" s="5">
        <v>1190</v>
      </c>
      <c r="AI56" s="5">
        <v>1165</v>
      </c>
      <c r="AJ56" s="5">
        <v>10</v>
      </c>
      <c r="AK56" s="67">
        <v>15.97</v>
      </c>
      <c r="AL56" s="5">
        <v>0.16</v>
      </c>
      <c r="AM56" s="3" t="s">
        <v>33</v>
      </c>
      <c r="AN56" s="64" t="s">
        <v>33</v>
      </c>
      <c r="AO56" s="3">
        <v>3.23</v>
      </c>
      <c r="AP56" s="3">
        <v>0.12</v>
      </c>
      <c r="AQ56" s="3" t="s">
        <v>33</v>
      </c>
      <c r="AR56" s="64" t="s">
        <v>33</v>
      </c>
      <c r="AS56" s="63">
        <v>8.9700000000000006</v>
      </c>
      <c r="AT56" s="3">
        <v>0.47</v>
      </c>
      <c r="AU56" s="3" t="s">
        <v>33</v>
      </c>
      <c r="AV56" s="64" t="s">
        <v>33</v>
      </c>
      <c r="AW56" s="63">
        <v>6.09</v>
      </c>
      <c r="AX56" s="3">
        <v>0.18</v>
      </c>
      <c r="AY56" s="3" t="s">
        <v>33</v>
      </c>
      <c r="AZ56" s="3" t="s">
        <v>33</v>
      </c>
    </row>
    <row r="57" spans="2:54" x14ac:dyDescent="0.25">
      <c r="B57" s="3" t="s">
        <v>22</v>
      </c>
      <c r="C57" s="3" t="s">
        <v>23</v>
      </c>
      <c r="D57" s="3"/>
      <c r="E57" s="3" t="s">
        <v>31</v>
      </c>
      <c r="F57" s="3" t="s">
        <v>89</v>
      </c>
      <c r="G57" s="3" t="s">
        <v>221</v>
      </c>
      <c r="H57" s="3" t="s">
        <v>221</v>
      </c>
      <c r="I57" s="3" t="s">
        <v>33</v>
      </c>
      <c r="J57" s="3">
        <v>1175</v>
      </c>
      <c r="K57" s="3">
        <v>1175</v>
      </c>
      <c r="L57" s="3">
        <v>0</v>
      </c>
      <c r="M57" s="5">
        <v>58.227777777777781</v>
      </c>
      <c r="N57" s="5">
        <v>1.598888888888889</v>
      </c>
      <c r="O57" s="29">
        <v>15.955555555555557</v>
      </c>
      <c r="P57" s="29">
        <v>10.48657687</v>
      </c>
      <c r="Q57" s="29">
        <v>0.1277777777777778</v>
      </c>
      <c r="R57" s="29">
        <v>2.7711111111111122</v>
      </c>
      <c r="S57" s="29">
        <v>5.9333333333333336</v>
      </c>
      <c r="T57" s="5">
        <v>3.6655555555555557</v>
      </c>
      <c r="U57" s="5">
        <v>0.96444444444444444</v>
      </c>
      <c r="V57" s="5">
        <v>0.25111111111111117</v>
      </c>
      <c r="W57" s="5">
        <v>-2.2222222222222222E-3</v>
      </c>
      <c r="X57" s="5">
        <v>99.979910203333347</v>
      </c>
      <c r="Y57" s="94">
        <v>4.63</v>
      </c>
      <c r="AA57" s="1"/>
      <c r="AB57" s="1"/>
      <c r="AC57" s="5"/>
      <c r="AD57" s="3" t="s">
        <v>31</v>
      </c>
      <c r="AE57" s="3" t="s">
        <v>402</v>
      </c>
      <c r="AF57" s="3">
        <v>1</v>
      </c>
      <c r="AG57" s="3">
        <v>10</v>
      </c>
      <c r="AH57" s="3">
        <v>1190</v>
      </c>
      <c r="AI57" s="3">
        <v>1165</v>
      </c>
      <c r="AJ57" s="3">
        <v>10</v>
      </c>
      <c r="AK57" s="67">
        <v>16.47</v>
      </c>
      <c r="AL57" s="5">
        <v>0.11</v>
      </c>
      <c r="AM57" s="3" t="s">
        <v>33</v>
      </c>
      <c r="AN57" s="64" t="s">
        <v>33</v>
      </c>
      <c r="AO57" s="3">
        <v>2.93</v>
      </c>
      <c r="AP57" s="3">
        <v>0.05</v>
      </c>
      <c r="AQ57" s="3" t="s">
        <v>33</v>
      </c>
      <c r="AR57" s="64" t="s">
        <v>33</v>
      </c>
      <c r="AS57" s="63">
        <v>9.32</v>
      </c>
      <c r="AT57" s="3">
        <v>0.24</v>
      </c>
      <c r="AU57" s="3" t="s">
        <v>33</v>
      </c>
      <c r="AV57" s="64" t="s">
        <v>33</v>
      </c>
      <c r="AW57" s="63">
        <v>5.97</v>
      </c>
      <c r="AX57" s="3">
        <v>0.17</v>
      </c>
      <c r="AY57" s="3" t="s">
        <v>33</v>
      </c>
      <c r="AZ57" s="3" t="s">
        <v>33</v>
      </c>
    </row>
    <row r="58" spans="2:54" x14ac:dyDescent="0.25">
      <c r="B58" s="3" t="s">
        <v>22</v>
      </c>
      <c r="C58" s="3" t="s">
        <v>23</v>
      </c>
      <c r="D58" s="3"/>
      <c r="E58" s="3" t="s">
        <v>31</v>
      </c>
      <c r="F58" s="3" t="s">
        <v>89</v>
      </c>
      <c r="G58" s="3" t="s">
        <v>221</v>
      </c>
      <c r="H58" s="3" t="s">
        <v>221</v>
      </c>
      <c r="I58" s="3" t="s">
        <v>33</v>
      </c>
      <c r="J58" s="3">
        <v>1175</v>
      </c>
      <c r="K58" s="3">
        <v>1175</v>
      </c>
      <c r="L58" s="3">
        <v>0</v>
      </c>
      <c r="M58" s="5">
        <v>58.097777777777779</v>
      </c>
      <c r="N58" s="5">
        <v>1.6588888888888891</v>
      </c>
      <c r="O58" s="29">
        <v>15.825555555555557</v>
      </c>
      <c r="P58" s="29">
        <v>10.31657687</v>
      </c>
      <c r="Q58" s="29">
        <v>0.13777777777777778</v>
      </c>
      <c r="R58" s="29">
        <v>2.7311111111111122</v>
      </c>
      <c r="S58" s="29">
        <v>5.9333333333333336</v>
      </c>
      <c r="T58" s="5">
        <v>3.6955555555555559</v>
      </c>
      <c r="U58" s="5">
        <v>1.0044444444444445</v>
      </c>
      <c r="V58" s="5">
        <v>0.28111111111111109</v>
      </c>
      <c r="W58" s="5">
        <v>-2.2222222222222222E-3</v>
      </c>
      <c r="X58" s="5">
        <v>99.679910203333364</v>
      </c>
      <c r="Y58" s="94">
        <v>4.7</v>
      </c>
      <c r="AA58" s="1"/>
      <c r="AB58" s="1"/>
      <c r="AC58" s="5"/>
      <c r="AD58" s="3" t="s">
        <v>31</v>
      </c>
      <c r="AE58" s="3" t="s">
        <v>402</v>
      </c>
      <c r="AF58" s="3">
        <v>1</v>
      </c>
      <c r="AG58" s="3">
        <v>24</v>
      </c>
      <c r="AH58" s="3">
        <v>1190</v>
      </c>
      <c r="AI58" s="3">
        <v>1165</v>
      </c>
      <c r="AJ58" s="3">
        <v>10</v>
      </c>
      <c r="AK58" s="67">
        <v>16.14</v>
      </c>
      <c r="AL58" s="5">
        <v>0.19</v>
      </c>
      <c r="AM58" s="3" t="s">
        <v>33</v>
      </c>
      <c r="AN58" s="64" t="s">
        <v>33</v>
      </c>
      <c r="AO58" s="3">
        <v>3.02</v>
      </c>
      <c r="AP58" s="3">
        <v>0.16</v>
      </c>
      <c r="AQ58" s="3" t="s">
        <v>33</v>
      </c>
      <c r="AR58" s="64" t="s">
        <v>33</v>
      </c>
      <c r="AS58" s="63">
        <v>9.36</v>
      </c>
      <c r="AT58" s="3">
        <v>0.3</v>
      </c>
      <c r="AU58" s="3" t="s">
        <v>33</v>
      </c>
      <c r="AV58" s="64" t="s">
        <v>33</v>
      </c>
      <c r="AW58" s="63">
        <v>6.06</v>
      </c>
      <c r="AX58" s="3">
        <v>0.14000000000000001</v>
      </c>
      <c r="AY58" s="3" t="s">
        <v>33</v>
      </c>
      <c r="AZ58" s="3" t="s">
        <v>33</v>
      </c>
    </row>
    <row r="59" spans="2:54" x14ac:dyDescent="0.25">
      <c r="B59" s="3"/>
      <c r="C59" s="3"/>
      <c r="D59" s="3"/>
      <c r="E59" s="3"/>
      <c r="F59" s="16" t="s">
        <v>27</v>
      </c>
      <c r="G59" s="16" t="s">
        <v>23</v>
      </c>
      <c r="H59" s="16"/>
      <c r="I59" s="16"/>
      <c r="J59" s="16"/>
      <c r="K59" s="16"/>
      <c r="L59" s="16"/>
      <c r="M59" s="6">
        <f>AVERAGE(M48:M58)</f>
        <v>57.489595959595952</v>
      </c>
      <c r="N59" s="6">
        <f t="shared" ref="N59:W59" si="10">AVERAGE(N48:N58)</f>
        <v>1.5607070707070709</v>
      </c>
      <c r="O59" s="52">
        <f t="shared" si="10"/>
        <v>15.998282828282827</v>
      </c>
      <c r="P59" s="52">
        <f t="shared" si="10"/>
        <v>11.009304142727272</v>
      </c>
      <c r="Q59" s="52">
        <f t="shared" si="10"/>
        <v>0.18414141414141419</v>
      </c>
      <c r="R59" s="52">
        <f t="shared" si="10"/>
        <v>2.862929292929294</v>
      </c>
      <c r="S59" s="52">
        <f t="shared" si="10"/>
        <v>5.6296969696969708</v>
      </c>
      <c r="T59" s="6">
        <f t="shared" si="10"/>
        <v>3.7210101010101013</v>
      </c>
      <c r="U59" s="6">
        <f t="shared" si="10"/>
        <v>0.95171717171717174</v>
      </c>
      <c r="V59" s="6">
        <f t="shared" si="10"/>
        <v>0.31474747474747472</v>
      </c>
      <c r="W59" s="6">
        <f t="shared" si="10"/>
        <v>-2.2222222222222222E-3</v>
      </c>
      <c r="X59" s="3"/>
      <c r="Y59" s="95">
        <v>4.6727272727272728</v>
      </c>
      <c r="AA59" s="1"/>
      <c r="AB59" s="1"/>
      <c r="AC59" s="5"/>
      <c r="AD59" s="3" t="s">
        <v>31</v>
      </c>
      <c r="AE59" s="3" t="s">
        <v>402</v>
      </c>
      <c r="AF59" s="3">
        <v>1</v>
      </c>
      <c r="AG59" s="3">
        <v>5</v>
      </c>
      <c r="AH59" s="3">
        <v>1190</v>
      </c>
      <c r="AI59" s="3">
        <v>1120</v>
      </c>
      <c r="AJ59" s="3">
        <v>55</v>
      </c>
      <c r="AK59" s="67">
        <v>14.44</v>
      </c>
      <c r="AL59" s="5">
        <v>0.17</v>
      </c>
      <c r="AM59" s="3" t="s">
        <v>33</v>
      </c>
      <c r="AN59" s="64" t="s">
        <v>33</v>
      </c>
      <c r="AO59" s="63">
        <v>3.57</v>
      </c>
      <c r="AP59" s="3">
        <v>0.11</v>
      </c>
      <c r="AQ59" s="3" t="s">
        <v>33</v>
      </c>
      <c r="AR59" s="64" t="s">
        <v>33</v>
      </c>
      <c r="AS59" s="63">
        <v>10.69</v>
      </c>
      <c r="AT59" s="3">
        <v>0.33</v>
      </c>
      <c r="AU59" s="3" t="s">
        <v>33</v>
      </c>
      <c r="AV59" s="64" t="s">
        <v>33</v>
      </c>
      <c r="AW59" s="63">
        <v>5.33</v>
      </c>
      <c r="AX59" s="3">
        <v>0.14000000000000001</v>
      </c>
      <c r="AY59" s="3" t="s">
        <v>33</v>
      </c>
      <c r="AZ59" s="3" t="s">
        <v>33</v>
      </c>
    </row>
    <row r="60" spans="2:54" x14ac:dyDescent="0.25">
      <c r="B60" s="3"/>
      <c r="C60" s="3"/>
      <c r="D60" s="3"/>
      <c r="E60" s="3"/>
      <c r="F60" s="25" t="s">
        <v>28</v>
      </c>
      <c r="G60" s="25" t="s">
        <v>23</v>
      </c>
      <c r="H60" s="25"/>
      <c r="I60" s="25"/>
      <c r="J60" s="25"/>
      <c r="K60" s="25"/>
      <c r="L60" s="25"/>
      <c r="M60" s="7">
        <f>STDEV(M48:M58)</f>
        <v>0.94929255956020364</v>
      </c>
      <c r="N60" s="7">
        <f t="shared" ref="N60:W60" si="11">STDEV(N48:N58)</f>
        <v>0.10533927869680727</v>
      </c>
      <c r="O60" s="99">
        <f t="shared" si="11"/>
        <v>0.23482295071354983</v>
      </c>
      <c r="P60" s="99">
        <f t="shared" si="11"/>
        <v>0.73524269338893677</v>
      </c>
      <c r="Q60" s="99">
        <f t="shared" si="11"/>
        <v>5.2397085276325576E-2</v>
      </c>
      <c r="R60" s="99">
        <f t="shared" si="11"/>
        <v>0.1607369392403738</v>
      </c>
      <c r="S60" s="99">
        <f t="shared" si="11"/>
        <v>0.60087058052916031</v>
      </c>
      <c r="T60" s="7">
        <f t="shared" si="11"/>
        <v>0.21560907385189687</v>
      </c>
      <c r="U60" s="7">
        <f t="shared" si="11"/>
        <v>7.0298066700430553E-2</v>
      </c>
      <c r="V60" s="7">
        <f t="shared" si="11"/>
        <v>3.9565825474196271E-2</v>
      </c>
      <c r="W60" s="7">
        <f t="shared" si="11"/>
        <v>0</v>
      </c>
      <c r="X60" s="3"/>
      <c r="Y60" s="95">
        <v>0.28590714055232741</v>
      </c>
      <c r="AA60" s="1"/>
      <c r="AB60" s="1"/>
      <c r="AC60" s="5"/>
      <c r="AD60" s="3" t="s">
        <v>31</v>
      </c>
      <c r="AE60" s="3" t="s">
        <v>402</v>
      </c>
      <c r="AF60" s="3">
        <v>1</v>
      </c>
      <c r="AG60" s="3">
        <v>10</v>
      </c>
      <c r="AH60" s="3">
        <v>1190</v>
      </c>
      <c r="AI60" s="3">
        <v>1120</v>
      </c>
      <c r="AJ60" s="3">
        <v>55</v>
      </c>
      <c r="AK60" s="67">
        <v>14.36</v>
      </c>
      <c r="AL60" s="5">
        <v>0.14000000000000001</v>
      </c>
      <c r="AM60" s="3" t="s">
        <v>33</v>
      </c>
      <c r="AN60" s="64" t="s">
        <v>33</v>
      </c>
      <c r="AO60" s="63">
        <v>3.53</v>
      </c>
      <c r="AP60" s="3">
        <v>7.0000000000000007E-2</v>
      </c>
      <c r="AQ60" s="3" t="s">
        <v>33</v>
      </c>
      <c r="AR60" s="64" t="s">
        <v>33</v>
      </c>
      <c r="AS60" s="63">
        <v>10.56</v>
      </c>
      <c r="AT60" s="3">
        <v>0.14000000000000001</v>
      </c>
      <c r="AU60" s="3" t="s">
        <v>33</v>
      </c>
      <c r="AV60" s="64" t="s">
        <v>33</v>
      </c>
      <c r="AW60" s="63">
        <v>5.39</v>
      </c>
      <c r="AX60" s="3">
        <v>0.1</v>
      </c>
      <c r="AY60" s="3" t="s">
        <v>33</v>
      </c>
      <c r="AZ60" s="3" t="s">
        <v>33</v>
      </c>
    </row>
    <row r="61" spans="2:54" x14ac:dyDescent="0.25">
      <c r="B61" s="3"/>
      <c r="C61" s="3"/>
      <c r="D61" s="3"/>
      <c r="E61" s="3" t="s">
        <v>31</v>
      </c>
      <c r="F61" s="3" t="s">
        <v>88</v>
      </c>
      <c r="G61" s="3" t="s">
        <v>221</v>
      </c>
      <c r="H61" s="3" t="s">
        <v>222</v>
      </c>
      <c r="I61" s="3" t="s">
        <v>33</v>
      </c>
      <c r="J61" s="3">
        <v>1180</v>
      </c>
      <c r="K61" s="3">
        <v>1180</v>
      </c>
      <c r="L61" s="3">
        <v>0</v>
      </c>
      <c r="M61" s="3">
        <v>57.006</v>
      </c>
      <c r="N61" s="3">
        <v>1.2689999999999999</v>
      </c>
      <c r="O61" s="13">
        <v>15.843999999999999</v>
      </c>
      <c r="P61" s="13">
        <v>10.169</v>
      </c>
      <c r="Q61" s="13">
        <v>0.27100000000000002</v>
      </c>
      <c r="R61" s="13">
        <v>3.4180000000000001</v>
      </c>
      <c r="S61" s="13">
        <v>6.4980000000000002</v>
      </c>
      <c r="T61" s="3">
        <v>3.8050000000000002</v>
      </c>
      <c r="U61" s="3">
        <v>0.96299999999999997</v>
      </c>
      <c r="V61" s="3">
        <v>0.34</v>
      </c>
      <c r="W61" s="3">
        <v>0</v>
      </c>
      <c r="X61" s="3">
        <v>99.583000000000013</v>
      </c>
      <c r="Y61" s="94">
        <v>4.7679999999999998</v>
      </c>
      <c r="AA61" s="1"/>
      <c r="AB61" s="1"/>
      <c r="AC61" s="5"/>
      <c r="AD61" s="3" t="s">
        <v>31</v>
      </c>
      <c r="AE61" s="3" t="s">
        <v>402</v>
      </c>
      <c r="AF61" s="3">
        <v>1</v>
      </c>
      <c r="AG61" s="3">
        <v>24</v>
      </c>
      <c r="AH61" s="3">
        <v>1190</v>
      </c>
      <c r="AI61" s="3">
        <v>1120</v>
      </c>
      <c r="AJ61" s="3">
        <v>55</v>
      </c>
      <c r="AK61" s="67">
        <v>14.12</v>
      </c>
      <c r="AL61" s="5">
        <v>0.19</v>
      </c>
      <c r="AM61" s="3" t="s">
        <v>33</v>
      </c>
      <c r="AN61" s="64" t="s">
        <v>33</v>
      </c>
      <c r="AO61" s="63">
        <v>3.49</v>
      </c>
      <c r="AP61" s="3">
        <v>0.18</v>
      </c>
      <c r="AQ61" s="3" t="s">
        <v>33</v>
      </c>
      <c r="AR61" s="64" t="s">
        <v>33</v>
      </c>
      <c r="AS61" s="63">
        <v>10.52</v>
      </c>
      <c r="AT61" s="3">
        <v>0.44</v>
      </c>
      <c r="AU61" s="3" t="s">
        <v>33</v>
      </c>
      <c r="AV61" s="64" t="s">
        <v>33</v>
      </c>
      <c r="AW61" s="63">
        <v>5.32</v>
      </c>
      <c r="AX61" s="3">
        <v>0.17</v>
      </c>
      <c r="AY61" s="3" t="s">
        <v>33</v>
      </c>
      <c r="AZ61" s="3" t="s">
        <v>33</v>
      </c>
    </row>
    <row r="62" spans="2:54" x14ac:dyDescent="0.25">
      <c r="B62" s="3"/>
      <c r="C62" s="3"/>
      <c r="D62" s="3"/>
      <c r="E62" s="3" t="s">
        <v>31</v>
      </c>
      <c r="F62" s="3" t="s">
        <v>88</v>
      </c>
      <c r="G62" s="3" t="s">
        <v>221</v>
      </c>
      <c r="H62" s="3" t="s">
        <v>223</v>
      </c>
      <c r="I62" s="3" t="s">
        <v>33</v>
      </c>
      <c r="J62" s="3">
        <v>1180</v>
      </c>
      <c r="K62" s="3">
        <v>1180</v>
      </c>
      <c r="L62" s="3">
        <v>0</v>
      </c>
      <c r="M62" s="3">
        <v>57.15</v>
      </c>
      <c r="N62" s="3">
        <v>1.373</v>
      </c>
      <c r="O62" s="13">
        <v>16.05</v>
      </c>
      <c r="P62" s="13">
        <v>10.085000000000001</v>
      </c>
      <c r="Q62" s="13">
        <v>0.19700000000000001</v>
      </c>
      <c r="R62" s="13">
        <v>3.371</v>
      </c>
      <c r="S62" s="13">
        <v>6.6849999999999996</v>
      </c>
      <c r="T62" s="3">
        <v>3.99</v>
      </c>
      <c r="U62" s="3">
        <v>0.94499999999999995</v>
      </c>
      <c r="V62" s="3">
        <v>0.26100000000000001</v>
      </c>
      <c r="W62" s="3">
        <v>0</v>
      </c>
      <c r="X62" s="3">
        <v>100.10699999999997</v>
      </c>
      <c r="Y62" s="94">
        <v>4.9350000000000005</v>
      </c>
      <c r="AA62" s="1"/>
      <c r="AB62" s="1"/>
      <c r="AC62" s="5"/>
      <c r="AD62" s="3" t="s">
        <v>31</v>
      </c>
      <c r="AE62" s="3" t="s">
        <v>402</v>
      </c>
      <c r="AF62" s="3">
        <v>1</v>
      </c>
      <c r="AG62" s="3">
        <v>240</v>
      </c>
      <c r="AH62" s="3">
        <v>1190</v>
      </c>
      <c r="AI62" s="3">
        <v>1120</v>
      </c>
      <c r="AJ62" s="3">
        <v>55</v>
      </c>
      <c r="AK62" s="67" t="s">
        <v>33</v>
      </c>
      <c r="AL62" s="3" t="s">
        <v>33</v>
      </c>
      <c r="AM62" s="3">
        <v>14.04</v>
      </c>
      <c r="AN62" s="64">
        <v>0.19</v>
      </c>
      <c r="AO62" s="63" t="s">
        <v>33</v>
      </c>
      <c r="AP62" s="3" t="s">
        <v>33</v>
      </c>
      <c r="AQ62" s="3">
        <v>3.58</v>
      </c>
      <c r="AR62" s="3">
        <v>0.17</v>
      </c>
      <c r="AS62" s="63" t="s">
        <v>33</v>
      </c>
      <c r="AT62" s="3" t="s">
        <v>33</v>
      </c>
      <c r="AU62" s="3">
        <v>9.75</v>
      </c>
      <c r="AV62" s="3">
        <v>0.35</v>
      </c>
      <c r="AW62" s="63" t="s">
        <v>33</v>
      </c>
      <c r="AX62" s="3" t="s">
        <v>33</v>
      </c>
      <c r="AY62" s="3">
        <v>5.2</v>
      </c>
      <c r="AZ62" s="3">
        <v>0.17</v>
      </c>
    </row>
    <row r="63" spans="2:54" x14ac:dyDescent="0.25">
      <c r="B63" s="3"/>
      <c r="C63" s="3"/>
      <c r="D63" s="3"/>
      <c r="E63" s="3" t="s">
        <v>31</v>
      </c>
      <c r="F63" s="3" t="s">
        <v>88</v>
      </c>
      <c r="G63" s="3" t="s">
        <v>221</v>
      </c>
      <c r="H63" s="3" t="s">
        <v>224</v>
      </c>
      <c r="I63" s="3" t="s">
        <v>33</v>
      </c>
      <c r="J63" s="3">
        <v>1180</v>
      </c>
      <c r="K63" s="3">
        <v>1180</v>
      </c>
      <c r="L63" s="3">
        <v>0</v>
      </c>
      <c r="M63" s="3">
        <v>56.857999999999997</v>
      </c>
      <c r="N63" s="3">
        <v>1.1659999999999999</v>
      </c>
      <c r="O63" s="13">
        <v>16.013000000000002</v>
      </c>
      <c r="P63" s="13">
        <v>11.247</v>
      </c>
      <c r="Q63" s="13">
        <v>0.20499999999999999</v>
      </c>
      <c r="R63" s="13">
        <v>3.4340000000000002</v>
      </c>
      <c r="S63" s="13">
        <v>6.67</v>
      </c>
      <c r="T63" s="3">
        <v>4.024</v>
      </c>
      <c r="U63" s="3">
        <v>0.91300000000000003</v>
      </c>
      <c r="V63" s="3">
        <v>0.28899999999999998</v>
      </c>
      <c r="W63" s="3">
        <v>0</v>
      </c>
      <c r="X63" s="3">
        <v>100.81899999999999</v>
      </c>
      <c r="Y63" s="94">
        <v>4.9370000000000003</v>
      </c>
      <c r="AA63" s="1"/>
      <c r="AB63" s="1"/>
      <c r="AC63" s="5"/>
      <c r="AD63" s="3" t="s">
        <v>31</v>
      </c>
      <c r="AE63" s="3" t="s">
        <v>402</v>
      </c>
      <c r="AF63" s="3">
        <v>9</v>
      </c>
      <c r="AG63" s="3">
        <v>24</v>
      </c>
      <c r="AH63" s="3">
        <v>1190</v>
      </c>
      <c r="AI63" s="3">
        <v>1165</v>
      </c>
      <c r="AJ63" s="3">
        <v>10</v>
      </c>
      <c r="AK63" s="67">
        <v>15.73</v>
      </c>
      <c r="AL63" s="5">
        <v>0.05</v>
      </c>
      <c r="AM63" s="3" t="s">
        <v>33</v>
      </c>
      <c r="AN63" s="64" t="s">
        <v>33</v>
      </c>
      <c r="AO63" s="63">
        <v>3.16</v>
      </c>
      <c r="AP63" s="3">
        <v>0.1</v>
      </c>
      <c r="AQ63" s="3" t="s">
        <v>33</v>
      </c>
      <c r="AR63" s="3" t="s">
        <v>33</v>
      </c>
      <c r="AS63" s="63">
        <v>9.18</v>
      </c>
      <c r="AT63" s="3">
        <v>0.15</v>
      </c>
      <c r="AU63" s="3" t="s">
        <v>33</v>
      </c>
      <c r="AV63" s="3" t="s">
        <v>33</v>
      </c>
      <c r="AW63" s="63">
        <v>6.05</v>
      </c>
      <c r="AX63" s="3">
        <v>0.17</v>
      </c>
      <c r="AY63" s="3" t="s">
        <v>33</v>
      </c>
      <c r="AZ63" s="3" t="s">
        <v>33</v>
      </c>
    </row>
    <row r="64" spans="2:54" x14ac:dyDescent="0.25">
      <c r="B64" s="3"/>
      <c r="C64" s="3"/>
      <c r="D64" s="3"/>
      <c r="E64" s="3" t="s">
        <v>31</v>
      </c>
      <c r="F64" s="3" t="s">
        <v>88</v>
      </c>
      <c r="G64" s="3" t="s">
        <v>221</v>
      </c>
      <c r="H64" s="3" t="s">
        <v>225</v>
      </c>
      <c r="I64" s="3" t="s">
        <v>33</v>
      </c>
      <c r="J64" s="3">
        <v>1180</v>
      </c>
      <c r="K64" s="3">
        <v>1180</v>
      </c>
      <c r="L64" s="3">
        <v>0</v>
      </c>
      <c r="M64" s="3">
        <v>57.076000000000001</v>
      </c>
      <c r="N64" s="3">
        <v>1.286</v>
      </c>
      <c r="O64" s="13">
        <v>16.318999999999999</v>
      </c>
      <c r="P64" s="13">
        <v>10.19</v>
      </c>
      <c r="Q64" s="13">
        <v>0.19500000000000001</v>
      </c>
      <c r="R64" s="13">
        <v>3.323</v>
      </c>
      <c r="S64" s="13">
        <v>6.4530000000000003</v>
      </c>
      <c r="T64" s="3">
        <v>3.8170000000000002</v>
      </c>
      <c r="U64" s="3">
        <v>0.94599999999999995</v>
      </c>
      <c r="V64" s="3">
        <v>0.24</v>
      </c>
      <c r="W64" s="3">
        <v>0</v>
      </c>
      <c r="X64" s="3">
        <v>99.844999999999985</v>
      </c>
      <c r="Y64" s="94">
        <v>4.7629999999999999</v>
      </c>
      <c r="AA64" s="1"/>
      <c r="AB64" s="1"/>
      <c r="AC64" s="5"/>
      <c r="AD64" s="3" t="s">
        <v>31</v>
      </c>
      <c r="AE64" s="3" t="s">
        <v>402</v>
      </c>
      <c r="AF64" s="3">
        <v>9</v>
      </c>
      <c r="AG64" s="3">
        <v>10</v>
      </c>
      <c r="AH64" s="3">
        <v>1190</v>
      </c>
      <c r="AI64" s="3">
        <v>1120</v>
      </c>
      <c r="AJ64" s="3">
        <v>55</v>
      </c>
      <c r="AK64" s="67">
        <v>14.02</v>
      </c>
      <c r="AL64" s="5">
        <v>0.24</v>
      </c>
      <c r="AM64" s="3" t="s">
        <v>33</v>
      </c>
      <c r="AN64" s="64" t="s">
        <v>33</v>
      </c>
      <c r="AO64" s="63">
        <v>3.7</v>
      </c>
      <c r="AP64" s="3">
        <v>0.23</v>
      </c>
      <c r="AQ64" s="3"/>
      <c r="AR64" s="3"/>
      <c r="AS64" s="63">
        <v>10.18</v>
      </c>
      <c r="AT64" s="3">
        <v>0.71</v>
      </c>
      <c r="AU64" s="3" t="s">
        <v>33</v>
      </c>
      <c r="AV64" s="3" t="s">
        <v>33</v>
      </c>
      <c r="AW64" s="63">
        <v>5.35</v>
      </c>
      <c r="AX64" s="3">
        <v>0.27</v>
      </c>
      <c r="AY64" s="3" t="s">
        <v>33</v>
      </c>
      <c r="AZ64" s="3" t="s">
        <v>33</v>
      </c>
    </row>
    <row r="65" spans="2:52" x14ac:dyDescent="0.25">
      <c r="B65" s="3"/>
      <c r="C65" s="3"/>
      <c r="D65" s="3"/>
      <c r="E65" s="3" t="s">
        <v>31</v>
      </c>
      <c r="F65" s="3" t="s">
        <v>88</v>
      </c>
      <c r="G65" s="3" t="s">
        <v>221</v>
      </c>
      <c r="H65" s="3" t="s">
        <v>226</v>
      </c>
      <c r="I65" s="3" t="s">
        <v>33</v>
      </c>
      <c r="J65" s="3">
        <v>1180</v>
      </c>
      <c r="K65" s="3">
        <v>1180</v>
      </c>
      <c r="L65" s="3">
        <v>0</v>
      </c>
      <c r="M65" s="3">
        <v>56.963999999999999</v>
      </c>
      <c r="N65" s="3">
        <v>1.37</v>
      </c>
      <c r="O65" s="13">
        <v>15.97</v>
      </c>
      <c r="P65" s="13">
        <v>9.782</v>
      </c>
      <c r="Q65" s="13">
        <v>0.193</v>
      </c>
      <c r="R65" s="13">
        <v>3.37</v>
      </c>
      <c r="S65" s="13">
        <v>6.1130000000000004</v>
      </c>
      <c r="T65" s="3">
        <v>3.8420000000000001</v>
      </c>
      <c r="U65" s="3">
        <v>0.878</v>
      </c>
      <c r="V65" s="3">
        <v>0.23799999999999999</v>
      </c>
      <c r="W65" s="3">
        <v>0</v>
      </c>
      <c r="X65" s="3">
        <v>98.72</v>
      </c>
      <c r="Y65" s="94">
        <v>4.72</v>
      </c>
      <c r="AA65" s="1"/>
      <c r="AB65" s="1"/>
      <c r="AC65" s="5"/>
      <c r="AD65" s="3" t="s">
        <v>31</v>
      </c>
      <c r="AE65" s="3" t="s">
        <v>402</v>
      </c>
      <c r="AF65" s="3">
        <v>9</v>
      </c>
      <c r="AG65" s="3">
        <v>264</v>
      </c>
      <c r="AH65" s="3">
        <v>1190</v>
      </c>
      <c r="AI65" s="3">
        <v>1120</v>
      </c>
      <c r="AJ65" s="3">
        <v>55</v>
      </c>
      <c r="AK65" s="67">
        <v>14.79</v>
      </c>
      <c r="AL65" s="5">
        <v>0.22</v>
      </c>
      <c r="AM65" s="3" t="s">
        <v>33</v>
      </c>
      <c r="AN65" s="64" t="s">
        <v>33</v>
      </c>
      <c r="AO65" s="63">
        <v>3.52</v>
      </c>
      <c r="AP65" s="3">
        <v>0.08</v>
      </c>
      <c r="AQ65" s="3"/>
      <c r="AR65" s="3"/>
      <c r="AS65" s="63">
        <v>9.56</v>
      </c>
      <c r="AT65" s="3">
        <v>0.17</v>
      </c>
      <c r="AU65" s="3" t="s">
        <v>33</v>
      </c>
      <c r="AV65" s="3" t="s">
        <v>33</v>
      </c>
      <c r="AW65" s="63">
        <v>5.49</v>
      </c>
      <c r="AX65" s="3">
        <v>0.1</v>
      </c>
      <c r="AY65" s="3" t="s">
        <v>33</v>
      </c>
      <c r="AZ65" s="3" t="s">
        <v>33</v>
      </c>
    </row>
    <row r="66" spans="2:52" x14ac:dyDescent="0.25">
      <c r="B66" s="3"/>
      <c r="C66" s="3"/>
      <c r="D66" s="3"/>
      <c r="E66" s="3" t="s">
        <v>31</v>
      </c>
      <c r="F66" s="3" t="s">
        <v>88</v>
      </c>
      <c r="G66" s="3" t="s">
        <v>221</v>
      </c>
      <c r="H66" s="3" t="s">
        <v>227</v>
      </c>
      <c r="I66" s="3" t="s">
        <v>33</v>
      </c>
      <c r="J66" s="3">
        <v>1180</v>
      </c>
      <c r="K66" s="3">
        <v>1180</v>
      </c>
      <c r="L66" s="3">
        <v>0</v>
      </c>
      <c r="M66" s="3">
        <v>56.610999999999997</v>
      </c>
      <c r="N66" s="3">
        <v>1.4370000000000001</v>
      </c>
      <c r="O66" s="13">
        <v>16.146999999999998</v>
      </c>
      <c r="P66" s="13">
        <v>9.9930000000000003</v>
      </c>
      <c r="Q66" s="13">
        <v>0.183</v>
      </c>
      <c r="R66" s="13">
        <v>3.3959999999999999</v>
      </c>
      <c r="S66" s="13">
        <v>6.5940000000000003</v>
      </c>
      <c r="T66" s="3">
        <v>4.0019999999999998</v>
      </c>
      <c r="U66" s="3">
        <v>0.9</v>
      </c>
      <c r="V66" s="3">
        <v>0.26200000000000001</v>
      </c>
      <c r="W66" s="3">
        <v>0</v>
      </c>
      <c r="X66" s="3">
        <v>99.524999999999991</v>
      </c>
      <c r="Y66" s="94">
        <v>4.9020000000000001</v>
      </c>
      <c r="AA66" s="1"/>
      <c r="AB66" s="1"/>
      <c r="AC66" s="5"/>
      <c r="AD66" s="3" t="s">
        <v>31</v>
      </c>
      <c r="AE66" s="3" t="s">
        <v>402</v>
      </c>
      <c r="AF66" s="3">
        <v>9</v>
      </c>
      <c r="AG66" s="3">
        <v>384</v>
      </c>
      <c r="AH66" s="3">
        <v>1190</v>
      </c>
      <c r="AI66" s="3">
        <v>1120</v>
      </c>
      <c r="AJ66" s="3">
        <v>55</v>
      </c>
      <c r="AK66" s="67" t="s">
        <v>33</v>
      </c>
      <c r="AL66" s="3" t="s">
        <v>33</v>
      </c>
      <c r="AM66" s="3">
        <v>15.05</v>
      </c>
      <c r="AN66" s="64">
        <v>0.21</v>
      </c>
      <c r="AO66" s="3"/>
      <c r="AP66" s="3"/>
      <c r="AQ66" s="3">
        <v>3.85</v>
      </c>
      <c r="AR66" s="3">
        <v>0.28000000000000003</v>
      </c>
      <c r="AS66" s="67" t="s">
        <v>33</v>
      </c>
      <c r="AT66" s="3" t="s">
        <v>33</v>
      </c>
      <c r="AU66" s="3">
        <v>8.0299999999999994</v>
      </c>
      <c r="AV66" s="3">
        <v>0.77</v>
      </c>
      <c r="AW66" s="67" t="s">
        <v>33</v>
      </c>
      <c r="AX66" s="3" t="s">
        <v>33</v>
      </c>
      <c r="AY66" s="3">
        <v>5.3</v>
      </c>
      <c r="AZ66" s="3">
        <v>0.34</v>
      </c>
    </row>
    <row r="67" spans="2:52" x14ac:dyDescent="0.25">
      <c r="B67" s="3"/>
      <c r="C67" s="3"/>
      <c r="D67" s="3"/>
      <c r="E67" s="3" t="s">
        <v>31</v>
      </c>
      <c r="F67" s="3" t="s">
        <v>88</v>
      </c>
      <c r="G67" s="3" t="s">
        <v>221</v>
      </c>
      <c r="H67" s="3" t="s">
        <v>228</v>
      </c>
      <c r="I67" s="3" t="s">
        <v>33</v>
      </c>
      <c r="J67" s="3">
        <v>1180</v>
      </c>
      <c r="K67" s="3">
        <v>1180</v>
      </c>
      <c r="L67" s="3">
        <v>0</v>
      </c>
      <c r="M67" s="3">
        <v>57.228999999999999</v>
      </c>
      <c r="N67" s="3">
        <v>1.38</v>
      </c>
      <c r="O67" s="13">
        <v>16.263000000000002</v>
      </c>
      <c r="P67" s="13">
        <v>10.228</v>
      </c>
      <c r="Q67" s="13">
        <v>0.185</v>
      </c>
      <c r="R67" s="13">
        <v>3.327</v>
      </c>
      <c r="S67" s="13">
        <v>6.2430000000000003</v>
      </c>
      <c r="T67" s="3">
        <v>3.9</v>
      </c>
      <c r="U67" s="3">
        <v>0.93</v>
      </c>
      <c r="V67" s="3">
        <v>0.26800000000000002</v>
      </c>
      <c r="W67" s="3">
        <v>0</v>
      </c>
      <c r="X67" s="3">
        <v>99.953000000000003</v>
      </c>
      <c r="Y67" s="94">
        <v>4.83</v>
      </c>
      <c r="AA67" s="1"/>
      <c r="AB67" s="1"/>
      <c r="AC67" s="3"/>
      <c r="AD67" s="5" t="s">
        <v>31</v>
      </c>
      <c r="AE67" s="5" t="s">
        <v>402</v>
      </c>
      <c r="AF67" s="5">
        <v>9</v>
      </c>
      <c r="AG67" s="5">
        <v>744</v>
      </c>
      <c r="AH67" s="5">
        <v>1190</v>
      </c>
      <c r="AI67" s="5">
        <v>1120</v>
      </c>
      <c r="AJ67" s="5">
        <v>55</v>
      </c>
      <c r="AK67" s="67" t="s">
        <v>33</v>
      </c>
      <c r="AL67" s="3" t="s">
        <v>33</v>
      </c>
      <c r="AM67" s="5">
        <v>15.06</v>
      </c>
      <c r="AN67" s="64">
        <v>0.21</v>
      </c>
      <c r="AO67" s="63"/>
      <c r="AP67" s="3"/>
      <c r="AQ67" s="3">
        <v>3.31</v>
      </c>
      <c r="AR67" s="3">
        <v>0.15</v>
      </c>
      <c r="AS67" s="67" t="s">
        <v>33</v>
      </c>
      <c r="AT67" s="3" t="s">
        <v>33</v>
      </c>
      <c r="AU67" s="3">
        <v>8.1999999999999993</v>
      </c>
      <c r="AV67" s="3">
        <v>0.43</v>
      </c>
      <c r="AW67" s="67" t="s">
        <v>33</v>
      </c>
      <c r="AX67" s="3" t="s">
        <v>33</v>
      </c>
      <c r="AY67" s="3">
        <v>5.24</v>
      </c>
      <c r="AZ67" s="3">
        <v>0.17</v>
      </c>
    </row>
    <row r="68" spans="2:52" x14ac:dyDescent="0.25">
      <c r="B68" s="3"/>
      <c r="C68" s="3"/>
      <c r="D68" s="3"/>
      <c r="E68" s="3"/>
      <c r="F68" s="16" t="s">
        <v>27</v>
      </c>
      <c r="G68" s="16"/>
      <c r="H68" s="16"/>
      <c r="I68" s="16"/>
      <c r="J68" s="16"/>
      <c r="K68" s="16"/>
      <c r="L68" s="16"/>
      <c r="M68" s="6">
        <v>56.984857142857138</v>
      </c>
      <c r="N68" s="6">
        <v>1.3258571428571426</v>
      </c>
      <c r="O68" s="52">
        <v>16.086571428571428</v>
      </c>
      <c r="P68" s="52">
        <v>10.242000000000001</v>
      </c>
      <c r="Q68" s="52">
        <v>0.20414285714285718</v>
      </c>
      <c r="R68" s="52">
        <v>3.3770000000000002</v>
      </c>
      <c r="S68" s="52">
        <v>6.4651428571428582</v>
      </c>
      <c r="T68" s="6">
        <v>3.9114285714285706</v>
      </c>
      <c r="U68" s="6">
        <v>0.92499999999999993</v>
      </c>
      <c r="V68" s="6">
        <v>0.27114285714285713</v>
      </c>
      <c r="W68" s="6">
        <v>0</v>
      </c>
      <c r="X68" s="3"/>
      <c r="Y68" s="95">
        <v>4.8364285714285709</v>
      </c>
      <c r="AA68" s="1"/>
      <c r="AB68" s="1"/>
      <c r="AC68" s="3"/>
      <c r="AD68" s="5" t="s">
        <v>31</v>
      </c>
      <c r="AE68" s="5" t="s">
        <v>402</v>
      </c>
      <c r="AF68" s="5">
        <v>9</v>
      </c>
      <c r="AG68" s="5">
        <v>744</v>
      </c>
      <c r="AH68" s="5">
        <v>1190</v>
      </c>
      <c r="AI68" s="5">
        <v>1120</v>
      </c>
      <c r="AJ68" s="5">
        <v>55</v>
      </c>
      <c r="AK68" s="67" t="s">
        <v>33</v>
      </c>
      <c r="AL68" s="3" t="s">
        <v>33</v>
      </c>
      <c r="AM68" s="5">
        <v>15.31</v>
      </c>
      <c r="AN68" s="64">
        <v>0.14000000000000001</v>
      </c>
      <c r="AO68" s="63"/>
      <c r="AP68" s="3"/>
      <c r="AQ68" s="3">
        <v>3.47</v>
      </c>
      <c r="AR68" s="3">
        <v>0.1</v>
      </c>
      <c r="AS68" s="67" t="s">
        <v>33</v>
      </c>
      <c r="AT68" s="3" t="s">
        <v>33</v>
      </c>
      <c r="AU68" s="3">
        <v>7.56</v>
      </c>
      <c r="AV68" s="3">
        <v>0.26</v>
      </c>
      <c r="AW68" s="67" t="s">
        <v>33</v>
      </c>
      <c r="AX68" s="3" t="s">
        <v>33</v>
      </c>
      <c r="AY68" s="3">
        <v>5.18</v>
      </c>
      <c r="AZ68" s="3">
        <v>0.18</v>
      </c>
    </row>
    <row r="69" spans="2:52" ht="15.75" thickBot="1" x14ac:dyDescent="0.3">
      <c r="B69" s="3"/>
      <c r="C69" s="3"/>
      <c r="D69" s="3"/>
      <c r="E69" s="3"/>
      <c r="F69" s="25" t="s">
        <v>28</v>
      </c>
      <c r="G69" s="25"/>
      <c r="H69" s="25"/>
      <c r="I69" s="25"/>
      <c r="J69" s="25"/>
      <c r="K69" s="25"/>
      <c r="L69" s="25"/>
      <c r="M69" s="7">
        <v>0.20491008481073653</v>
      </c>
      <c r="N69" s="7">
        <v>9.1132556516005103E-2</v>
      </c>
      <c r="O69" s="99">
        <v>0.16732289855531535</v>
      </c>
      <c r="P69" s="99">
        <v>0.46842003942330779</v>
      </c>
      <c r="Q69" s="99">
        <v>3.0394235042348276E-2</v>
      </c>
      <c r="R69" s="99">
        <v>4.2410690476183864E-2</v>
      </c>
      <c r="S69" s="99">
        <v>0.21659749811684367</v>
      </c>
      <c r="T69" s="7">
        <v>9.3312837885714844E-2</v>
      </c>
      <c r="U69" s="7">
        <v>2.9687258770949736E-2</v>
      </c>
      <c r="V69" s="7">
        <v>3.4940084771069489E-2</v>
      </c>
      <c r="W69" s="7">
        <v>0</v>
      </c>
      <c r="X69" s="3"/>
      <c r="Y69" s="93">
        <v>0.12300009665666459</v>
      </c>
      <c r="AA69" s="1"/>
      <c r="AB69" s="1"/>
      <c r="AC69" s="49"/>
      <c r="AD69" s="49" t="s">
        <v>31</v>
      </c>
      <c r="AE69" s="49" t="s">
        <v>402</v>
      </c>
      <c r="AF69" s="49">
        <v>1</v>
      </c>
      <c r="AG69" s="49">
        <v>24</v>
      </c>
      <c r="AH69" s="49">
        <v>1210</v>
      </c>
      <c r="AI69" s="49">
        <v>1120</v>
      </c>
      <c r="AJ69" s="49">
        <v>25</v>
      </c>
      <c r="AK69" s="85" t="s">
        <v>33</v>
      </c>
      <c r="AL69" s="12" t="s">
        <v>33</v>
      </c>
      <c r="AM69" s="49">
        <v>14.99</v>
      </c>
      <c r="AN69" s="66">
        <v>0.09</v>
      </c>
      <c r="AO69" s="12"/>
      <c r="AP69" s="12"/>
      <c r="AQ69" s="12">
        <v>3.09</v>
      </c>
      <c r="AR69" s="12">
        <v>0.19</v>
      </c>
      <c r="AS69" s="85" t="s">
        <v>33</v>
      </c>
      <c r="AT69" s="12" t="s">
        <v>33</v>
      </c>
      <c r="AU69" s="12">
        <v>7.27</v>
      </c>
      <c r="AV69" s="12">
        <v>0.36</v>
      </c>
      <c r="AW69" s="85" t="s">
        <v>33</v>
      </c>
      <c r="AX69" s="12" t="s">
        <v>33</v>
      </c>
      <c r="AY69" s="12">
        <v>5.08</v>
      </c>
      <c r="AZ69" s="12">
        <v>0.25</v>
      </c>
    </row>
    <row r="70" spans="2:52" x14ac:dyDescent="0.25">
      <c r="B70" s="3" t="s">
        <v>22</v>
      </c>
      <c r="C70" s="3" t="s">
        <v>23</v>
      </c>
      <c r="D70" s="3"/>
      <c r="E70" s="3" t="s">
        <v>31</v>
      </c>
      <c r="F70" s="3" t="s">
        <v>284</v>
      </c>
      <c r="G70" s="3" t="s">
        <v>221</v>
      </c>
      <c r="H70" s="3" t="s">
        <v>221</v>
      </c>
      <c r="I70" s="3" t="s">
        <v>33</v>
      </c>
      <c r="J70" s="3">
        <v>1160</v>
      </c>
      <c r="K70" s="3">
        <v>1160</v>
      </c>
      <c r="L70" s="3">
        <v>0</v>
      </c>
      <c r="M70" s="5">
        <v>56.347777777777779</v>
      </c>
      <c r="N70" s="5">
        <v>1.4588888888888891</v>
      </c>
      <c r="O70" s="29">
        <v>15.465555555555557</v>
      </c>
      <c r="P70" s="29">
        <v>11.716576869999999</v>
      </c>
      <c r="Q70" s="29">
        <v>0.24777777777777779</v>
      </c>
      <c r="R70" s="29">
        <v>3.1311111111111121</v>
      </c>
      <c r="S70" s="29">
        <v>6.6433333333333335</v>
      </c>
      <c r="T70" s="5">
        <v>3.8355555555555556</v>
      </c>
      <c r="U70" s="5">
        <v>0.93444444444444441</v>
      </c>
      <c r="V70" s="5">
        <v>0.18111111111111114</v>
      </c>
      <c r="W70" s="3">
        <v>0</v>
      </c>
      <c r="X70" s="5">
        <v>99.962132425555552</v>
      </c>
      <c r="Y70" s="94">
        <v>4.7699999999999996</v>
      </c>
    </row>
    <row r="71" spans="2:52" x14ac:dyDescent="0.25">
      <c r="B71" s="3" t="s">
        <v>22</v>
      </c>
      <c r="C71" s="3" t="s">
        <v>23</v>
      </c>
      <c r="D71" s="3"/>
      <c r="E71" s="3" t="s">
        <v>31</v>
      </c>
      <c r="F71" s="3" t="s">
        <v>284</v>
      </c>
      <c r="G71" s="3" t="s">
        <v>221</v>
      </c>
      <c r="H71" s="3" t="s">
        <v>221</v>
      </c>
      <c r="I71" s="3" t="s">
        <v>33</v>
      </c>
      <c r="J71" s="3">
        <v>1160</v>
      </c>
      <c r="K71" s="3">
        <v>1160</v>
      </c>
      <c r="L71" s="3">
        <v>0</v>
      </c>
      <c r="M71" s="5">
        <v>55.757777777777783</v>
      </c>
      <c r="N71" s="5">
        <v>1.5088888888888892</v>
      </c>
      <c r="O71" s="29">
        <v>15.395555555555557</v>
      </c>
      <c r="P71" s="29">
        <v>12.23657687</v>
      </c>
      <c r="Q71" s="29">
        <v>0.20777777777777778</v>
      </c>
      <c r="R71" s="29">
        <v>3.281111111111112</v>
      </c>
      <c r="S71" s="29">
        <v>6.6933333333333334</v>
      </c>
      <c r="T71" s="5">
        <v>3.6855555555555557</v>
      </c>
      <c r="U71" s="5">
        <v>0.95444444444444443</v>
      </c>
      <c r="V71" s="5">
        <v>0.26111111111111118</v>
      </c>
      <c r="W71" s="3">
        <v>0</v>
      </c>
      <c r="X71" s="5">
        <v>99.982132425555548</v>
      </c>
      <c r="Y71" s="94">
        <v>4.6400000000000006</v>
      </c>
    </row>
    <row r="72" spans="2:52" x14ac:dyDescent="0.25">
      <c r="B72" s="3" t="s">
        <v>22</v>
      </c>
      <c r="C72" s="3" t="s">
        <v>23</v>
      </c>
      <c r="D72" s="3"/>
      <c r="E72" s="3" t="s">
        <v>31</v>
      </c>
      <c r="F72" s="3" t="s">
        <v>284</v>
      </c>
      <c r="G72" s="3" t="s">
        <v>221</v>
      </c>
      <c r="H72" s="3" t="s">
        <v>221</v>
      </c>
      <c r="I72" s="3" t="s">
        <v>33</v>
      </c>
      <c r="J72" s="3">
        <v>1160</v>
      </c>
      <c r="K72" s="3">
        <v>1160</v>
      </c>
      <c r="L72" s="3">
        <v>0</v>
      </c>
      <c r="M72" s="5">
        <v>56.337777777777781</v>
      </c>
      <c r="N72" s="5">
        <v>1.4188888888888891</v>
      </c>
      <c r="O72" s="29">
        <v>15.535555555555558</v>
      </c>
      <c r="P72" s="29">
        <v>11.81657687</v>
      </c>
      <c r="Q72" s="29">
        <v>0.27777777777777779</v>
      </c>
      <c r="R72" s="29">
        <v>3.1311111111111121</v>
      </c>
      <c r="S72" s="29">
        <v>6.6033333333333335</v>
      </c>
      <c r="T72" s="5">
        <v>3.735555555555556</v>
      </c>
      <c r="U72" s="5">
        <v>0.93444444444444441</v>
      </c>
      <c r="V72" s="5">
        <v>0.17111111111111113</v>
      </c>
      <c r="W72" s="3">
        <v>0</v>
      </c>
      <c r="X72" s="5">
        <v>99.962132425555552</v>
      </c>
      <c r="Y72" s="94">
        <v>4.67</v>
      </c>
    </row>
    <row r="73" spans="2:52" x14ac:dyDescent="0.25">
      <c r="B73" s="3" t="s">
        <v>22</v>
      </c>
      <c r="C73" s="3" t="s">
        <v>23</v>
      </c>
      <c r="D73" s="3"/>
      <c r="E73" s="3" t="s">
        <v>31</v>
      </c>
      <c r="F73" s="3" t="s">
        <v>284</v>
      </c>
      <c r="G73" s="3" t="s">
        <v>221</v>
      </c>
      <c r="H73" s="3" t="s">
        <v>221</v>
      </c>
      <c r="I73" s="3" t="s">
        <v>33</v>
      </c>
      <c r="J73" s="3">
        <v>1160</v>
      </c>
      <c r="K73" s="3">
        <v>1160</v>
      </c>
      <c r="L73" s="3">
        <v>0</v>
      </c>
      <c r="M73" s="5">
        <v>56.567777777777778</v>
      </c>
      <c r="N73" s="5">
        <v>1.518888888888889</v>
      </c>
      <c r="O73" s="29">
        <v>15.515555555555558</v>
      </c>
      <c r="P73" s="29">
        <v>11.396576869999999</v>
      </c>
      <c r="Q73" s="29">
        <v>0.22777777777777777</v>
      </c>
      <c r="R73" s="29">
        <v>3.321111111111112</v>
      </c>
      <c r="S73" s="29">
        <v>6.5133333333333336</v>
      </c>
      <c r="T73" s="5">
        <v>3.7455555555555557</v>
      </c>
      <c r="U73" s="5">
        <v>0.94444444444444442</v>
      </c>
      <c r="V73" s="5">
        <v>0.21111111111111114</v>
      </c>
      <c r="W73" s="3">
        <v>0</v>
      </c>
      <c r="X73" s="5">
        <v>99.962132425555552</v>
      </c>
      <c r="Y73" s="94">
        <v>4.6900000000000004</v>
      </c>
    </row>
    <row r="74" spans="2:52" x14ac:dyDescent="0.25">
      <c r="B74" s="3" t="s">
        <v>22</v>
      </c>
      <c r="C74" s="3" t="s">
        <v>23</v>
      </c>
      <c r="D74" s="3"/>
      <c r="E74" s="3" t="s">
        <v>31</v>
      </c>
      <c r="F74" s="3" t="s">
        <v>284</v>
      </c>
      <c r="G74" s="3" t="s">
        <v>221</v>
      </c>
      <c r="H74" s="3" t="s">
        <v>221</v>
      </c>
      <c r="I74" s="3" t="s">
        <v>33</v>
      </c>
      <c r="J74" s="3">
        <v>1160</v>
      </c>
      <c r="K74" s="3">
        <v>1160</v>
      </c>
      <c r="L74" s="3">
        <v>0</v>
      </c>
      <c r="M74" s="5">
        <v>56.327777777777783</v>
      </c>
      <c r="N74" s="5">
        <v>1.528888888888889</v>
      </c>
      <c r="O74" s="29">
        <v>15.305555555555557</v>
      </c>
      <c r="P74" s="29">
        <v>11.60657687</v>
      </c>
      <c r="Q74" s="29">
        <v>0.22777777777777777</v>
      </c>
      <c r="R74" s="29">
        <v>3.2911111111111122</v>
      </c>
      <c r="S74" s="29">
        <v>6.5933333333333337</v>
      </c>
      <c r="T74" s="5">
        <v>3.8355555555555556</v>
      </c>
      <c r="U74" s="5">
        <v>0.94444444444444442</v>
      </c>
      <c r="V74" s="5">
        <v>0.32111111111111112</v>
      </c>
      <c r="W74" s="3">
        <v>0</v>
      </c>
      <c r="X74" s="5">
        <v>99.982132425555548</v>
      </c>
      <c r="Y74" s="94">
        <v>4.78</v>
      </c>
    </row>
    <row r="75" spans="2:52" x14ac:dyDescent="0.25">
      <c r="B75" s="3" t="s">
        <v>22</v>
      </c>
      <c r="C75" s="3" t="s">
        <v>23</v>
      </c>
      <c r="D75" s="3"/>
      <c r="E75" s="3" t="s">
        <v>31</v>
      </c>
      <c r="F75" s="3" t="s">
        <v>284</v>
      </c>
      <c r="G75" s="3" t="s">
        <v>221</v>
      </c>
      <c r="H75" s="3" t="s">
        <v>221</v>
      </c>
      <c r="I75" s="3" t="s">
        <v>33</v>
      </c>
      <c r="J75" s="3">
        <v>1160</v>
      </c>
      <c r="K75" s="3">
        <v>1160</v>
      </c>
      <c r="L75" s="3">
        <v>0</v>
      </c>
      <c r="M75" s="5">
        <v>56.047777777777782</v>
      </c>
      <c r="N75" s="5">
        <v>1.3988888888888891</v>
      </c>
      <c r="O75" s="29">
        <v>15.585555555555556</v>
      </c>
      <c r="P75" s="29">
        <v>11.716576869999999</v>
      </c>
      <c r="Q75" s="29">
        <v>0.23777777777777778</v>
      </c>
      <c r="R75" s="29">
        <v>3.3311111111111122</v>
      </c>
      <c r="S75" s="29">
        <v>6.6833333333333336</v>
      </c>
      <c r="T75" s="5">
        <v>3.7855555555555558</v>
      </c>
      <c r="U75" s="5">
        <v>0.94444444444444442</v>
      </c>
      <c r="V75" s="5">
        <v>0.22111111111111112</v>
      </c>
      <c r="W75" s="3">
        <v>0</v>
      </c>
      <c r="X75" s="5">
        <v>99.952132425555575</v>
      </c>
      <c r="Y75" s="94">
        <v>4.7300000000000004</v>
      </c>
    </row>
    <row r="76" spans="2:52" x14ac:dyDescent="0.25">
      <c r="B76" s="3" t="s">
        <v>22</v>
      </c>
      <c r="C76" s="3" t="s">
        <v>23</v>
      </c>
      <c r="D76" s="3"/>
      <c r="E76" s="3" t="s">
        <v>31</v>
      </c>
      <c r="F76" s="3" t="s">
        <v>284</v>
      </c>
      <c r="G76" s="3" t="s">
        <v>221</v>
      </c>
      <c r="H76" s="3" t="s">
        <v>221</v>
      </c>
      <c r="I76" s="3" t="s">
        <v>33</v>
      </c>
      <c r="J76" s="3">
        <v>1160</v>
      </c>
      <c r="K76" s="3">
        <v>1160</v>
      </c>
      <c r="L76" s="3">
        <v>0</v>
      </c>
      <c r="M76" s="5">
        <v>59.857777777777777</v>
      </c>
      <c r="N76" s="5">
        <v>1.368888888888889</v>
      </c>
      <c r="O76" s="29">
        <v>15.735555555555557</v>
      </c>
      <c r="P76" s="29">
        <v>8.6265768699999992</v>
      </c>
      <c r="Q76" s="29">
        <v>0.21777777777777779</v>
      </c>
      <c r="R76" s="29">
        <v>2.781111111111112</v>
      </c>
      <c r="S76" s="29">
        <v>5.6133333333333333</v>
      </c>
      <c r="T76" s="5">
        <v>4.3355555555555556</v>
      </c>
      <c r="U76" s="5">
        <v>1.2344444444444445</v>
      </c>
      <c r="V76" s="5">
        <v>0.19111111111111112</v>
      </c>
      <c r="W76" s="3">
        <v>0</v>
      </c>
      <c r="X76" s="5">
        <v>99.962132425555566</v>
      </c>
      <c r="Y76" s="94">
        <v>5.57</v>
      </c>
    </row>
    <row r="77" spans="2:52" x14ac:dyDescent="0.25">
      <c r="B77" s="3" t="s">
        <v>22</v>
      </c>
      <c r="C77" s="3" t="s">
        <v>23</v>
      </c>
      <c r="D77" s="3"/>
      <c r="E77" s="3" t="s">
        <v>31</v>
      </c>
      <c r="F77" s="3" t="s">
        <v>284</v>
      </c>
      <c r="G77" s="3" t="s">
        <v>221</v>
      </c>
      <c r="H77" s="3" t="s">
        <v>221</v>
      </c>
      <c r="I77" s="3" t="s">
        <v>33</v>
      </c>
      <c r="J77" s="3">
        <v>1160</v>
      </c>
      <c r="K77" s="3">
        <v>1160</v>
      </c>
      <c r="L77" s="3">
        <v>0</v>
      </c>
      <c r="M77" s="5">
        <v>60.667777777777779</v>
      </c>
      <c r="N77" s="5">
        <v>1.4188888888888891</v>
      </c>
      <c r="O77" s="29">
        <v>15.885555555555557</v>
      </c>
      <c r="P77" s="29">
        <v>7.9765768699999988</v>
      </c>
      <c r="Q77" s="29">
        <v>-1.2222222222222218E-2</v>
      </c>
      <c r="R77" s="29">
        <v>2.7011111111111119</v>
      </c>
      <c r="S77" s="29">
        <v>5.4633333333333338</v>
      </c>
      <c r="T77" s="5">
        <v>4.3655555555555559</v>
      </c>
      <c r="U77" s="5">
        <v>1.2044444444444444</v>
      </c>
      <c r="V77" s="5">
        <v>0.30111111111111111</v>
      </c>
      <c r="W77" s="3">
        <v>0</v>
      </c>
      <c r="X77" s="5">
        <v>99.972132425555586</v>
      </c>
      <c r="Y77" s="94">
        <v>5.57</v>
      </c>
    </row>
    <row r="78" spans="2:52" x14ac:dyDescent="0.25">
      <c r="B78" s="3" t="s">
        <v>22</v>
      </c>
      <c r="C78" s="3" t="s">
        <v>23</v>
      </c>
      <c r="D78" s="3"/>
      <c r="E78" s="3" t="s">
        <v>31</v>
      </c>
      <c r="F78" s="3" t="s">
        <v>284</v>
      </c>
      <c r="G78" s="3" t="s">
        <v>221</v>
      </c>
      <c r="H78" s="3" t="s">
        <v>221</v>
      </c>
      <c r="I78" s="3" t="s">
        <v>33</v>
      </c>
      <c r="J78" s="3">
        <v>1160</v>
      </c>
      <c r="K78" s="3">
        <v>1160</v>
      </c>
      <c r="L78" s="3">
        <v>0</v>
      </c>
      <c r="M78" s="5">
        <v>60.407777777777781</v>
      </c>
      <c r="N78" s="5">
        <v>1.4088888888888891</v>
      </c>
      <c r="O78" s="29">
        <v>15.805555555555557</v>
      </c>
      <c r="P78" s="29">
        <v>8.1965768699999995</v>
      </c>
      <c r="Q78" s="29">
        <v>0.16777777777777778</v>
      </c>
      <c r="R78" s="29">
        <v>2.761111111111112</v>
      </c>
      <c r="S78" s="29">
        <v>5.4233333333333338</v>
      </c>
      <c r="T78" s="5">
        <v>4.4455555555555559</v>
      </c>
      <c r="U78" s="5">
        <v>1.1744444444444444</v>
      </c>
      <c r="V78" s="5">
        <v>0.18111111111111114</v>
      </c>
      <c r="W78" s="3">
        <v>0</v>
      </c>
      <c r="X78" s="5">
        <v>99.972132425555557</v>
      </c>
      <c r="Y78" s="94">
        <v>5.62</v>
      </c>
    </row>
    <row r="79" spans="2:52" x14ac:dyDescent="0.25">
      <c r="B79" s="3" t="s">
        <v>22</v>
      </c>
      <c r="C79" s="3" t="s">
        <v>23</v>
      </c>
      <c r="D79" s="3"/>
      <c r="E79" s="3" t="s">
        <v>31</v>
      </c>
      <c r="F79" s="3" t="s">
        <v>284</v>
      </c>
      <c r="G79" s="3" t="s">
        <v>221</v>
      </c>
      <c r="H79" s="3" t="s">
        <v>221</v>
      </c>
      <c r="I79" s="3" t="s">
        <v>33</v>
      </c>
      <c r="J79" s="3">
        <v>1160</v>
      </c>
      <c r="K79" s="3">
        <v>1160</v>
      </c>
      <c r="L79" s="3">
        <v>0</v>
      </c>
      <c r="M79" s="5">
        <v>60.677777777777777</v>
      </c>
      <c r="N79" s="5">
        <v>1.4988888888888892</v>
      </c>
      <c r="O79" s="29">
        <v>15.925555555555558</v>
      </c>
      <c r="P79" s="29">
        <v>7.9465768699999995</v>
      </c>
      <c r="Q79" s="29">
        <v>-1.2222222222222218E-2</v>
      </c>
      <c r="R79" s="29">
        <v>2.7011111111111119</v>
      </c>
      <c r="S79" s="29">
        <v>5.3533333333333335</v>
      </c>
      <c r="T79" s="5">
        <v>4.4755555555555562</v>
      </c>
      <c r="U79" s="5">
        <v>1.1844444444444444</v>
      </c>
      <c r="V79" s="5">
        <v>0.23111111111111113</v>
      </c>
      <c r="W79" s="3">
        <v>0</v>
      </c>
      <c r="X79" s="5">
        <v>99.982132425555562</v>
      </c>
      <c r="Y79" s="94">
        <v>5.66</v>
      </c>
    </row>
    <row r="80" spans="2:52" x14ac:dyDescent="0.25">
      <c r="B80" s="3" t="s">
        <v>22</v>
      </c>
      <c r="C80" s="3" t="s">
        <v>23</v>
      </c>
      <c r="D80" s="3"/>
      <c r="E80" s="3" t="s">
        <v>31</v>
      </c>
      <c r="F80" s="3" t="s">
        <v>284</v>
      </c>
      <c r="G80" s="3" t="s">
        <v>221</v>
      </c>
      <c r="H80" s="3" t="s">
        <v>221</v>
      </c>
      <c r="I80" s="3" t="s">
        <v>33</v>
      </c>
      <c r="J80" s="3">
        <v>1160</v>
      </c>
      <c r="K80" s="3">
        <v>1160</v>
      </c>
      <c r="L80" s="3">
        <v>0</v>
      </c>
      <c r="M80" s="5">
        <v>59.567777777777778</v>
      </c>
      <c r="N80" s="5">
        <v>1.338888888888889</v>
      </c>
      <c r="O80" s="29">
        <v>15.545555555555557</v>
      </c>
      <c r="P80" s="29">
        <v>8.9965768700000002</v>
      </c>
      <c r="Q80" s="29">
        <v>0.24777777777777779</v>
      </c>
      <c r="R80" s="29">
        <v>2.9311111111111119</v>
      </c>
      <c r="S80" s="29">
        <v>5.7233333333333336</v>
      </c>
      <c r="T80" s="5">
        <v>4.275555555555556</v>
      </c>
      <c r="U80" s="5">
        <v>1.1144444444444443</v>
      </c>
      <c r="V80" s="5">
        <v>0.23111111111111113</v>
      </c>
      <c r="W80" s="3">
        <v>0</v>
      </c>
      <c r="X80" s="5">
        <v>99.972132425555543</v>
      </c>
      <c r="Y80" s="94">
        <v>5.3900000000000006</v>
      </c>
    </row>
    <row r="81" spans="2:51" x14ac:dyDescent="0.25">
      <c r="B81" s="3" t="s">
        <v>22</v>
      </c>
      <c r="C81" s="3" t="s">
        <v>23</v>
      </c>
      <c r="D81" s="3"/>
      <c r="E81" s="3" t="s">
        <v>31</v>
      </c>
      <c r="F81" s="3" t="s">
        <v>284</v>
      </c>
      <c r="G81" s="3" t="s">
        <v>221</v>
      </c>
      <c r="H81" s="3" t="s">
        <v>221</v>
      </c>
      <c r="I81" s="3" t="s">
        <v>33</v>
      </c>
      <c r="J81" s="3">
        <v>1160</v>
      </c>
      <c r="K81" s="3">
        <v>1160</v>
      </c>
      <c r="L81" s="3">
        <v>0</v>
      </c>
      <c r="M81" s="5">
        <v>59.87777777777778</v>
      </c>
      <c r="N81" s="5">
        <v>1.368888888888889</v>
      </c>
      <c r="O81" s="29">
        <v>15.655555555555557</v>
      </c>
      <c r="P81" s="29">
        <v>8.8465768699999998</v>
      </c>
      <c r="Q81" s="29">
        <v>0.13777777777777778</v>
      </c>
      <c r="R81" s="29">
        <v>2.8111111111111122</v>
      </c>
      <c r="S81" s="29">
        <v>5.663333333333334</v>
      </c>
      <c r="T81" s="5">
        <v>4.2955555555555556</v>
      </c>
      <c r="U81" s="5">
        <v>1.1344444444444444</v>
      </c>
      <c r="V81" s="5">
        <v>0.18111111111111114</v>
      </c>
      <c r="W81" s="3">
        <v>0</v>
      </c>
      <c r="X81" s="5">
        <v>99.972132425555529</v>
      </c>
      <c r="Y81" s="94">
        <v>5.43</v>
      </c>
    </row>
    <row r="82" spans="2:51" x14ac:dyDescent="0.25">
      <c r="B82" s="3" t="s">
        <v>22</v>
      </c>
      <c r="C82" s="3" t="s">
        <v>23</v>
      </c>
      <c r="D82" s="3"/>
      <c r="E82" s="3" t="s">
        <v>31</v>
      </c>
      <c r="F82" s="3" t="s">
        <v>284</v>
      </c>
      <c r="G82" s="3" t="s">
        <v>221</v>
      </c>
      <c r="H82" s="3" t="s">
        <v>221</v>
      </c>
      <c r="I82" s="3" t="s">
        <v>33</v>
      </c>
      <c r="J82" s="3">
        <v>1160</v>
      </c>
      <c r="K82" s="3">
        <v>1160</v>
      </c>
      <c r="L82" s="3">
        <v>0</v>
      </c>
      <c r="M82" s="5">
        <v>59.047777777777782</v>
      </c>
      <c r="N82" s="5">
        <v>1.3788888888888891</v>
      </c>
      <c r="O82" s="29">
        <v>15.735555555555557</v>
      </c>
      <c r="P82" s="29">
        <v>9.4065768700000003</v>
      </c>
      <c r="Q82" s="29">
        <v>0.16777777777777778</v>
      </c>
      <c r="R82" s="29">
        <v>2.9011111111111121</v>
      </c>
      <c r="S82" s="29">
        <v>5.7233333333333336</v>
      </c>
      <c r="T82" s="5">
        <v>4.1855555555555561</v>
      </c>
      <c r="U82" s="5">
        <v>1.1744444444444444</v>
      </c>
      <c r="V82" s="5">
        <v>0.24111111111111114</v>
      </c>
      <c r="W82" s="3">
        <v>0</v>
      </c>
      <c r="X82" s="5">
        <v>99.962132425555538</v>
      </c>
      <c r="Y82" s="94">
        <v>5.36</v>
      </c>
    </row>
    <row r="83" spans="2:51" x14ac:dyDescent="0.25">
      <c r="B83" s="3"/>
      <c r="C83" s="3"/>
      <c r="D83" s="3"/>
      <c r="E83" s="3"/>
      <c r="F83" s="16" t="s">
        <v>27</v>
      </c>
      <c r="G83" s="16"/>
      <c r="H83" s="16"/>
      <c r="I83" s="16"/>
      <c r="J83" s="16"/>
      <c r="K83" s="16"/>
      <c r="L83" s="16"/>
      <c r="M83" s="6">
        <v>58.268547008547003</v>
      </c>
      <c r="N83" s="6">
        <v>1.4319658119658121</v>
      </c>
      <c r="O83" s="52">
        <v>15.622478632478634</v>
      </c>
      <c r="P83" s="52">
        <v>10.037346100769231</v>
      </c>
      <c r="Q83" s="52">
        <v>0.18008547008547013</v>
      </c>
      <c r="R83" s="52">
        <v>3.0057264957264964</v>
      </c>
      <c r="S83" s="52">
        <v>6.0533333333333328</v>
      </c>
      <c r="T83" s="6">
        <v>4.0770940170940175</v>
      </c>
      <c r="U83" s="6">
        <v>1.0675213675213677</v>
      </c>
      <c r="V83" s="6">
        <v>0.22495726495726498</v>
      </c>
      <c r="W83" s="6">
        <v>0</v>
      </c>
      <c r="X83" s="16"/>
      <c r="Y83" s="93">
        <v>5.1446153846153848</v>
      </c>
    </row>
    <row r="84" spans="2:51" x14ac:dyDescent="0.25">
      <c r="B84" s="3"/>
      <c r="C84" s="3"/>
      <c r="D84" s="3"/>
      <c r="E84" s="3"/>
      <c r="F84" s="25" t="s">
        <v>28</v>
      </c>
      <c r="G84" s="25"/>
      <c r="H84" s="25"/>
      <c r="I84" s="25"/>
      <c r="J84" s="25"/>
      <c r="K84" s="25"/>
      <c r="L84" s="25"/>
      <c r="M84" s="7">
        <v>2.017830772300051</v>
      </c>
      <c r="N84" s="7">
        <v>6.4211190014489869E-2</v>
      </c>
      <c r="O84" s="99">
        <v>0.18798867941911718</v>
      </c>
      <c r="P84" s="99">
        <v>1.7041051490369841</v>
      </c>
      <c r="Q84" s="99">
        <v>9.3466022895474843E-2</v>
      </c>
      <c r="R84" s="99">
        <v>0.24905204893138927</v>
      </c>
      <c r="S84" s="99">
        <v>0.55967252329673389</v>
      </c>
      <c r="T84" s="7">
        <v>0.30618203065731331</v>
      </c>
      <c r="U84" s="7">
        <v>0.12365170273693453</v>
      </c>
      <c r="V84" s="7">
        <v>4.7176700029156825E-2</v>
      </c>
      <c r="W84" s="7">
        <v>0</v>
      </c>
      <c r="X84" s="25"/>
      <c r="Y84" s="95">
        <v>0.42983373339424785</v>
      </c>
      <c r="AB84" s="1"/>
      <c r="AC84" s="1"/>
      <c r="AJ84" s="1"/>
      <c r="AK84" s="1"/>
      <c r="AL84" s="1"/>
    </row>
    <row r="85" spans="2:51" x14ac:dyDescent="0.25">
      <c r="B85" s="3" t="s">
        <v>22</v>
      </c>
      <c r="C85" s="3" t="s">
        <v>23</v>
      </c>
      <c r="D85" s="3"/>
      <c r="E85" s="3" t="s">
        <v>31</v>
      </c>
      <c r="F85" s="3" t="s">
        <v>95</v>
      </c>
      <c r="G85" s="3" t="s">
        <v>221</v>
      </c>
      <c r="H85" s="3"/>
      <c r="I85" s="3" t="s">
        <v>33</v>
      </c>
      <c r="J85" s="3">
        <v>1150</v>
      </c>
      <c r="K85" s="3">
        <v>1150</v>
      </c>
      <c r="L85" s="3">
        <v>0</v>
      </c>
      <c r="M85" s="5">
        <v>58.777777777777779</v>
      </c>
      <c r="N85" s="5">
        <v>1.288888888888889</v>
      </c>
      <c r="O85" s="29">
        <v>15.075555555555557</v>
      </c>
      <c r="P85" s="29">
        <v>10.306576869999999</v>
      </c>
      <c r="Q85" s="29">
        <v>0.20777777777777778</v>
      </c>
      <c r="R85" s="29">
        <v>3.551111111111112</v>
      </c>
      <c r="S85" s="29">
        <v>5.6433333333333335</v>
      </c>
      <c r="T85" s="5">
        <v>3.8155555555555556</v>
      </c>
      <c r="U85" s="5">
        <v>1.0044444444444445</v>
      </c>
      <c r="V85" s="5">
        <v>0.30111111111111111</v>
      </c>
      <c r="W85" s="3">
        <v>0</v>
      </c>
      <c r="X85" s="5">
        <v>99.972132425555571</v>
      </c>
      <c r="Y85" s="94">
        <v>4.82</v>
      </c>
      <c r="AB85" s="1"/>
      <c r="AC85" s="1"/>
      <c r="AJ85" s="1"/>
      <c r="AK85" s="1"/>
      <c r="AL85" s="1"/>
    </row>
    <row r="86" spans="2:51" x14ac:dyDescent="0.25">
      <c r="B86" s="3" t="s">
        <v>22</v>
      </c>
      <c r="C86" s="3" t="s">
        <v>23</v>
      </c>
      <c r="D86" s="3"/>
      <c r="E86" s="3" t="s">
        <v>31</v>
      </c>
      <c r="F86" s="3" t="s">
        <v>95</v>
      </c>
      <c r="G86" s="3" t="s">
        <v>221</v>
      </c>
      <c r="H86" s="3"/>
      <c r="I86" s="3" t="s">
        <v>33</v>
      </c>
      <c r="J86" s="3">
        <v>1150</v>
      </c>
      <c r="K86" s="3">
        <v>1150</v>
      </c>
      <c r="L86" s="3">
        <v>0</v>
      </c>
      <c r="M86" s="5">
        <v>58.737777777777779</v>
      </c>
      <c r="N86" s="5">
        <v>1.288888888888889</v>
      </c>
      <c r="O86" s="29">
        <v>15.105555555555558</v>
      </c>
      <c r="P86" s="29">
        <v>10.33657687</v>
      </c>
      <c r="Q86" s="29">
        <v>0.18777777777777779</v>
      </c>
      <c r="R86" s="29">
        <v>3.591111111111112</v>
      </c>
      <c r="S86" s="29">
        <v>5.623333333333334</v>
      </c>
      <c r="T86" s="5">
        <v>3.8055555555555558</v>
      </c>
      <c r="U86" s="5">
        <v>1.0044444444444445</v>
      </c>
      <c r="V86" s="5">
        <v>0.2911111111111111</v>
      </c>
      <c r="W86" s="3">
        <v>0</v>
      </c>
      <c r="X86" s="5">
        <v>99.972132425555571</v>
      </c>
      <c r="Y86" s="94">
        <v>4.8100000000000005</v>
      </c>
      <c r="AB86" s="1"/>
      <c r="AC86" s="1"/>
      <c r="AJ86" s="1"/>
      <c r="AK86" s="1"/>
      <c r="AL86" s="1"/>
    </row>
    <row r="87" spans="2:51" x14ac:dyDescent="0.25">
      <c r="B87" s="3" t="s">
        <v>22</v>
      </c>
      <c r="C87" s="3" t="s">
        <v>23</v>
      </c>
      <c r="D87" s="3"/>
      <c r="E87" s="3" t="s">
        <v>31</v>
      </c>
      <c r="F87" s="3" t="s">
        <v>95</v>
      </c>
      <c r="G87" s="3" t="s">
        <v>221</v>
      </c>
      <c r="H87" s="3"/>
      <c r="I87" s="3" t="s">
        <v>33</v>
      </c>
      <c r="J87" s="3">
        <v>1150</v>
      </c>
      <c r="K87" s="3">
        <v>1150</v>
      </c>
      <c r="L87" s="3">
        <v>0</v>
      </c>
      <c r="M87" s="5">
        <v>58.727777777777781</v>
      </c>
      <c r="N87" s="5">
        <v>1.2588888888888892</v>
      </c>
      <c r="O87" s="29">
        <v>15.055555555555557</v>
      </c>
      <c r="P87" s="29">
        <v>10.296576869999999</v>
      </c>
      <c r="Q87" s="29">
        <v>0.20777777777777778</v>
      </c>
      <c r="R87" s="29">
        <v>3.571111111111112</v>
      </c>
      <c r="S87" s="29">
        <v>5.5933333333333337</v>
      </c>
      <c r="T87" s="5">
        <v>3.9755555555555557</v>
      </c>
      <c r="U87" s="5">
        <v>1.0144444444444445</v>
      </c>
      <c r="V87" s="5">
        <v>0.27111111111111108</v>
      </c>
      <c r="W87" s="3">
        <v>0</v>
      </c>
      <c r="X87" s="5">
        <v>99.972132425555557</v>
      </c>
      <c r="Y87" s="94">
        <v>4.99</v>
      </c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2:51" x14ac:dyDescent="0.25">
      <c r="B88" s="3" t="s">
        <v>22</v>
      </c>
      <c r="C88" s="3" t="s">
        <v>23</v>
      </c>
      <c r="D88" s="3"/>
      <c r="E88" s="3" t="s">
        <v>31</v>
      </c>
      <c r="F88" s="3" t="s">
        <v>95</v>
      </c>
      <c r="G88" s="3" t="s">
        <v>221</v>
      </c>
      <c r="H88" s="3"/>
      <c r="I88" s="3" t="s">
        <v>33</v>
      </c>
      <c r="J88" s="3">
        <v>1150</v>
      </c>
      <c r="K88" s="3">
        <v>1150</v>
      </c>
      <c r="L88" s="3">
        <v>0</v>
      </c>
      <c r="M88" s="5">
        <v>58.907777777777781</v>
      </c>
      <c r="N88" s="5">
        <v>1.298888888888889</v>
      </c>
      <c r="O88" s="29">
        <v>15.085555555555556</v>
      </c>
      <c r="P88" s="29">
        <v>10.42657687</v>
      </c>
      <c r="Q88" s="29">
        <v>0.21777777777777779</v>
      </c>
      <c r="R88" s="29">
        <v>3.5811111111111122</v>
      </c>
      <c r="S88" s="29">
        <v>5.6533333333333333</v>
      </c>
      <c r="T88" s="5">
        <v>3.4955555555555557</v>
      </c>
      <c r="U88" s="5">
        <v>1.0144444444444445</v>
      </c>
      <c r="V88" s="5">
        <v>0.30111111111111111</v>
      </c>
      <c r="W88" s="3">
        <v>0</v>
      </c>
      <c r="X88" s="5">
        <v>99.982132425555577</v>
      </c>
      <c r="Y88" s="94">
        <v>4.51</v>
      </c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2:51" x14ac:dyDescent="0.25">
      <c r="B89" s="3" t="s">
        <v>22</v>
      </c>
      <c r="C89" s="3" t="s">
        <v>23</v>
      </c>
      <c r="D89" s="3"/>
      <c r="E89" s="3" t="s">
        <v>31</v>
      </c>
      <c r="F89" s="3" t="s">
        <v>95</v>
      </c>
      <c r="G89" s="3" t="s">
        <v>221</v>
      </c>
      <c r="H89" s="3"/>
      <c r="I89" s="3" t="s">
        <v>33</v>
      </c>
      <c r="J89" s="3">
        <v>1150</v>
      </c>
      <c r="K89" s="3">
        <v>1150</v>
      </c>
      <c r="L89" s="3">
        <v>0</v>
      </c>
      <c r="M89" s="5">
        <v>58.797777777777782</v>
      </c>
      <c r="N89" s="5">
        <v>1.288888888888889</v>
      </c>
      <c r="O89" s="29">
        <v>15.085555555555556</v>
      </c>
      <c r="P89" s="29">
        <v>10.296576869999999</v>
      </c>
      <c r="Q89" s="29">
        <v>0.18777777777777779</v>
      </c>
      <c r="R89" s="29">
        <v>3.591111111111112</v>
      </c>
      <c r="S89" s="29">
        <v>5.6133333333333333</v>
      </c>
      <c r="T89" s="5">
        <v>3.8355555555555556</v>
      </c>
      <c r="U89" s="5">
        <v>1.0144444444444445</v>
      </c>
      <c r="V89" s="5">
        <v>0.27111111111111108</v>
      </c>
      <c r="W89" s="3">
        <v>0</v>
      </c>
      <c r="X89" s="5">
        <v>99.982132425555577</v>
      </c>
      <c r="Y89" s="94">
        <v>4.8499999999999996</v>
      </c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2:51" x14ac:dyDescent="0.25">
      <c r="B90" s="3" t="s">
        <v>22</v>
      </c>
      <c r="C90" s="3" t="s">
        <v>23</v>
      </c>
      <c r="D90" s="3"/>
      <c r="E90" s="3" t="s">
        <v>31</v>
      </c>
      <c r="F90" s="3" t="s">
        <v>95</v>
      </c>
      <c r="G90" s="3" t="s">
        <v>221</v>
      </c>
      <c r="H90" s="3"/>
      <c r="I90" s="3" t="s">
        <v>33</v>
      </c>
      <c r="J90" s="3">
        <v>1150</v>
      </c>
      <c r="K90" s="3">
        <v>1150</v>
      </c>
      <c r="L90" s="3">
        <v>0</v>
      </c>
      <c r="M90" s="5">
        <v>58.827777777777783</v>
      </c>
      <c r="N90" s="5">
        <v>1.268888888888889</v>
      </c>
      <c r="O90" s="29">
        <v>15.115555555555558</v>
      </c>
      <c r="P90" s="29">
        <v>10.32657687</v>
      </c>
      <c r="Q90" s="29">
        <v>0.20777777777777778</v>
      </c>
      <c r="R90" s="29">
        <v>3.5611111111111122</v>
      </c>
      <c r="S90" s="29">
        <v>5.663333333333334</v>
      </c>
      <c r="T90" s="5">
        <v>3.7155555555555559</v>
      </c>
      <c r="U90" s="5">
        <v>1.0144444444444445</v>
      </c>
      <c r="V90" s="5">
        <v>0.28111111111111109</v>
      </c>
      <c r="W90" s="3">
        <v>0</v>
      </c>
      <c r="X90" s="5">
        <v>99.982132425555562</v>
      </c>
      <c r="Y90" s="94">
        <v>4.7300000000000004</v>
      </c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2:51" x14ac:dyDescent="0.25">
      <c r="B91" s="3" t="s">
        <v>22</v>
      </c>
      <c r="C91" s="3" t="s">
        <v>23</v>
      </c>
      <c r="D91" s="3"/>
      <c r="E91" s="3" t="s">
        <v>31</v>
      </c>
      <c r="F91" s="3" t="s">
        <v>95</v>
      </c>
      <c r="G91" s="3" t="s">
        <v>221</v>
      </c>
      <c r="H91" s="3"/>
      <c r="I91" s="3" t="s">
        <v>33</v>
      </c>
      <c r="J91" s="3">
        <v>1150</v>
      </c>
      <c r="K91" s="3">
        <v>1150</v>
      </c>
      <c r="L91" s="3">
        <v>0</v>
      </c>
      <c r="M91" s="5">
        <v>58.047777777777782</v>
      </c>
      <c r="N91" s="5">
        <v>1.338888888888889</v>
      </c>
      <c r="O91" s="29">
        <v>14.845555555555558</v>
      </c>
      <c r="P91" s="29">
        <v>10.536576869999999</v>
      </c>
      <c r="Q91" s="29">
        <v>0.19777777777777777</v>
      </c>
      <c r="R91" s="29">
        <v>3.7911111111111122</v>
      </c>
      <c r="S91" s="29">
        <v>5.7933333333333339</v>
      </c>
      <c r="T91" s="5">
        <v>4.1655555555555557</v>
      </c>
      <c r="U91" s="5">
        <v>0.96444444444444444</v>
      </c>
      <c r="V91" s="5">
        <v>0.28111111111111109</v>
      </c>
      <c r="W91" s="3">
        <v>0</v>
      </c>
      <c r="X91" s="5">
        <v>99.962132425555566</v>
      </c>
      <c r="Y91" s="94">
        <v>5.13</v>
      </c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2:51" x14ac:dyDescent="0.25">
      <c r="B92" s="3" t="s">
        <v>22</v>
      </c>
      <c r="C92" s="3" t="s">
        <v>23</v>
      </c>
      <c r="D92" s="3"/>
      <c r="E92" s="3" t="s">
        <v>31</v>
      </c>
      <c r="F92" s="3" t="s">
        <v>95</v>
      </c>
      <c r="G92" s="3" t="s">
        <v>221</v>
      </c>
      <c r="H92" s="3"/>
      <c r="I92" s="3" t="s">
        <v>33</v>
      </c>
      <c r="J92" s="3">
        <v>1150</v>
      </c>
      <c r="K92" s="3">
        <v>1150</v>
      </c>
      <c r="L92" s="3">
        <v>0</v>
      </c>
      <c r="M92" s="5">
        <v>58.227777777777781</v>
      </c>
      <c r="N92" s="5">
        <v>1.328888888888889</v>
      </c>
      <c r="O92" s="29">
        <v>14.885555555555557</v>
      </c>
      <c r="P92" s="29">
        <v>10.48657687</v>
      </c>
      <c r="Q92" s="29">
        <v>0.25777777777777777</v>
      </c>
      <c r="R92" s="29">
        <v>3.7311111111111122</v>
      </c>
      <c r="S92" s="29">
        <v>5.7733333333333334</v>
      </c>
      <c r="T92" s="5">
        <v>4.0455555555555556</v>
      </c>
      <c r="U92" s="5">
        <v>0.96444444444444444</v>
      </c>
      <c r="V92" s="5">
        <v>0.26111111111111118</v>
      </c>
      <c r="W92" s="3">
        <v>0</v>
      </c>
      <c r="X92" s="5">
        <v>99.962132425555538</v>
      </c>
      <c r="Y92" s="94">
        <v>5.01</v>
      </c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2:51" x14ac:dyDescent="0.25">
      <c r="B93" s="3" t="s">
        <v>22</v>
      </c>
      <c r="C93" s="3" t="s">
        <v>23</v>
      </c>
      <c r="D93" s="3"/>
      <c r="E93" s="3" t="s">
        <v>31</v>
      </c>
      <c r="F93" s="3" t="s">
        <v>95</v>
      </c>
      <c r="G93" s="3" t="s">
        <v>221</v>
      </c>
      <c r="H93" s="3"/>
      <c r="I93" s="3" t="s">
        <v>33</v>
      </c>
      <c r="J93" s="3">
        <v>1150</v>
      </c>
      <c r="K93" s="3">
        <v>1150</v>
      </c>
      <c r="L93" s="3">
        <v>0</v>
      </c>
      <c r="M93" s="5">
        <v>58.357777777777777</v>
      </c>
      <c r="N93" s="5">
        <v>1.338888888888889</v>
      </c>
      <c r="O93" s="29">
        <v>14.865555555555558</v>
      </c>
      <c r="P93" s="29">
        <v>10.306576869999999</v>
      </c>
      <c r="Q93" s="29">
        <v>0.18777777777777779</v>
      </c>
      <c r="R93" s="29">
        <v>3.761111111111112</v>
      </c>
      <c r="S93" s="29">
        <v>5.7233333333333336</v>
      </c>
      <c r="T93" s="5">
        <v>4.2255555555555562</v>
      </c>
      <c r="U93" s="5">
        <v>0.95444444444444443</v>
      </c>
      <c r="V93" s="5">
        <v>0.25111111111111117</v>
      </c>
      <c r="W93" s="3">
        <v>0</v>
      </c>
      <c r="X93" s="5">
        <v>99.972132425555557</v>
      </c>
      <c r="Y93" s="94">
        <v>5.1800000000000006</v>
      </c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2:51" x14ac:dyDescent="0.25">
      <c r="B94" s="3" t="s">
        <v>22</v>
      </c>
      <c r="C94" s="3" t="s">
        <v>23</v>
      </c>
      <c r="D94" s="3"/>
      <c r="E94" s="3" t="s">
        <v>31</v>
      </c>
      <c r="F94" s="3" t="s">
        <v>95</v>
      </c>
      <c r="G94" s="3" t="s">
        <v>221</v>
      </c>
      <c r="H94" s="3"/>
      <c r="I94" s="3" t="s">
        <v>33</v>
      </c>
      <c r="J94" s="3">
        <v>1150</v>
      </c>
      <c r="K94" s="3">
        <v>1150</v>
      </c>
      <c r="L94" s="3">
        <v>0</v>
      </c>
      <c r="M94" s="5">
        <v>58.297777777777782</v>
      </c>
      <c r="N94" s="5">
        <v>1.348888888888889</v>
      </c>
      <c r="O94" s="29">
        <v>14.905555555555557</v>
      </c>
      <c r="P94" s="29">
        <v>10.34657687</v>
      </c>
      <c r="Q94" s="29">
        <v>0.23777777777777778</v>
      </c>
      <c r="R94" s="29">
        <v>3.761111111111112</v>
      </c>
      <c r="S94" s="29">
        <v>5.703333333333334</v>
      </c>
      <c r="T94" s="5">
        <v>4.1655555555555557</v>
      </c>
      <c r="U94" s="5">
        <v>0.97444444444444445</v>
      </c>
      <c r="V94" s="5">
        <v>0.23111111111111113</v>
      </c>
      <c r="W94" s="3">
        <v>0</v>
      </c>
      <c r="X94" s="5">
        <v>99.972132425555543</v>
      </c>
      <c r="Y94" s="94">
        <v>5.1400000000000006</v>
      </c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2:51" x14ac:dyDescent="0.25">
      <c r="B95" s="3" t="s">
        <v>22</v>
      </c>
      <c r="C95" s="3" t="s">
        <v>23</v>
      </c>
      <c r="D95" s="3"/>
      <c r="E95" s="3" t="s">
        <v>31</v>
      </c>
      <c r="F95" s="3" t="s">
        <v>95</v>
      </c>
      <c r="G95" s="3" t="s">
        <v>221</v>
      </c>
      <c r="H95" s="3"/>
      <c r="I95" s="3" t="s">
        <v>33</v>
      </c>
      <c r="J95" s="3">
        <v>1150</v>
      </c>
      <c r="K95" s="3">
        <v>1150</v>
      </c>
      <c r="L95" s="3">
        <v>0</v>
      </c>
      <c r="M95" s="5">
        <v>58.077777777777783</v>
      </c>
      <c r="N95" s="5">
        <v>1.368888888888889</v>
      </c>
      <c r="O95" s="29">
        <v>14.855555555555558</v>
      </c>
      <c r="P95" s="29">
        <v>10.446576869999999</v>
      </c>
      <c r="Q95" s="29">
        <v>0.21777777777777779</v>
      </c>
      <c r="R95" s="29">
        <v>3.801111111111112</v>
      </c>
      <c r="S95" s="29">
        <v>5.7733333333333334</v>
      </c>
      <c r="T95" s="5">
        <v>4.2255555555555562</v>
      </c>
      <c r="U95" s="5">
        <v>0.94444444444444442</v>
      </c>
      <c r="V95" s="5">
        <v>0.26111111111111118</v>
      </c>
      <c r="W95" s="3">
        <v>0</v>
      </c>
      <c r="X95" s="5">
        <v>99.972132425555571</v>
      </c>
      <c r="Y95" s="94">
        <v>5.1700000000000008</v>
      </c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</row>
    <row r="96" spans="2:51" x14ac:dyDescent="0.25">
      <c r="B96" s="3" t="s">
        <v>22</v>
      </c>
      <c r="C96" s="3" t="s">
        <v>23</v>
      </c>
      <c r="D96" s="3"/>
      <c r="E96" s="3" t="s">
        <v>31</v>
      </c>
      <c r="F96" s="3" t="s">
        <v>95</v>
      </c>
      <c r="G96" s="3" t="s">
        <v>221</v>
      </c>
      <c r="H96" s="3"/>
      <c r="I96" s="3" t="s">
        <v>33</v>
      </c>
      <c r="J96" s="3">
        <v>1150</v>
      </c>
      <c r="K96" s="3">
        <v>1150</v>
      </c>
      <c r="L96" s="3">
        <v>0</v>
      </c>
      <c r="M96" s="5">
        <v>58.087777777777781</v>
      </c>
      <c r="N96" s="5">
        <v>1.348888888888889</v>
      </c>
      <c r="O96" s="29">
        <v>14.885555555555557</v>
      </c>
      <c r="P96" s="29">
        <v>10.49657687</v>
      </c>
      <c r="Q96" s="29">
        <v>0.18777777777777779</v>
      </c>
      <c r="R96" s="29">
        <v>3.801111111111112</v>
      </c>
      <c r="S96" s="29">
        <v>5.7433333333333341</v>
      </c>
      <c r="T96" s="5">
        <v>4.1755555555555555</v>
      </c>
      <c r="U96" s="5">
        <v>0.96444444444444444</v>
      </c>
      <c r="V96" s="5">
        <v>0.27111111111111108</v>
      </c>
      <c r="W96" s="3">
        <v>0</v>
      </c>
      <c r="X96" s="5">
        <v>99.962132425555566</v>
      </c>
      <c r="Y96" s="94">
        <v>5.14</v>
      </c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</row>
    <row r="97" spans="2:50" x14ac:dyDescent="0.25">
      <c r="B97" s="3" t="s">
        <v>22</v>
      </c>
      <c r="C97" s="3" t="s">
        <v>23</v>
      </c>
      <c r="D97" s="3"/>
      <c r="E97" s="3" t="s">
        <v>31</v>
      </c>
      <c r="F97" s="3" t="s">
        <v>95</v>
      </c>
      <c r="G97" s="3" t="s">
        <v>221</v>
      </c>
      <c r="H97" s="3"/>
      <c r="I97" s="3" t="s">
        <v>33</v>
      </c>
      <c r="J97" s="3">
        <v>1150</v>
      </c>
      <c r="K97" s="3">
        <v>1150</v>
      </c>
      <c r="L97" s="3">
        <v>0</v>
      </c>
      <c r="M97" s="5">
        <v>58.087777777777781</v>
      </c>
      <c r="N97" s="5">
        <v>1.348888888888889</v>
      </c>
      <c r="O97" s="29">
        <v>14.915555555555557</v>
      </c>
      <c r="P97" s="29">
        <v>10.49657687</v>
      </c>
      <c r="Q97" s="29">
        <v>0.24777777777777779</v>
      </c>
      <c r="R97" s="29">
        <v>3.781111111111112</v>
      </c>
      <c r="S97" s="29">
        <v>5.7733333333333334</v>
      </c>
      <c r="T97" s="5">
        <v>4.0755555555555558</v>
      </c>
      <c r="U97" s="5">
        <v>0.96444444444444444</v>
      </c>
      <c r="V97" s="5">
        <v>0.27111111111111108</v>
      </c>
      <c r="W97" s="3">
        <v>0</v>
      </c>
      <c r="X97" s="5">
        <v>99.962132425555552</v>
      </c>
      <c r="Y97" s="94">
        <v>5.04</v>
      </c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</row>
    <row r="98" spans="2:50" x14ac:dyDescent="0.25">
      <c r="B98" s="3" t="s">
        <v>22</v>
      </c>
      <c r="C98" s="3" t="s">
        <v>23</v>
      </c>
      <c r="D98" s="3"/>
      <c r="E98" s="3" t="s">
        <v>31</v>
      </c>
      <c r="F98" s="3" t="s">
        <v>95</v>
      </c>
      <c r="G98" s="3" t="s">
        <v>221</v>
      </c>
      <c r="H98" s="3"/>
      <c r="I98" s="3" t="s">
        <v>33</v>
      </c>
      <c r="J98" s="3">
        <v>1150</v>
      </c>
      <c r="K98" s="3">
        <v>1150</v>
      </c>
      <c r="L98" s="3">
        <v>0</v>
      </c>
      <c r="M98" s="5">
        <v>58.327777777777783</v>
      </c>
      <c r="N98" s="5">
        <v>1.348888888888889</v>
      </c>
      <c r="O98" s="29">
        <v>14.905555555555557</v>
      </c>
      <c r="P98" s="29">
        <v>10.306576869999999</v>
      </c>
      <c r="Q98" s="29">
        <v>0.18777777777777779</v>
      </c>
      <c r="R98" s="29">
        <v>3.781111111111112</v>
      </c>
      <c r="S98" s="29">
        <v>5.7233333333333336</v>
      </c>
      <c r="T98" s="5">
        <v>4.1855555555555561</v>
      </c>
      <c r="U98" s="5">
        <v>0.94444444444444442</v>
      </c>
      <c r="V98" s="5">
        <v>0.26111111111111118</v>
      </c>
      <c r="W98" s="3">
        <v>0</v>
      </c>
      <c r="X98" s="5">
        <v>99.972132425555557</v>
      </c>
      <c r="Y98" s="94">
        <v>5.1300000000000008</v>
      </c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</row>
    <row r="99" spans="2:50" x14ac:dyDescent="0.25">
      <c r="B99" s="3" t="s">
        <v>22</v>
      </c>
      <c r="C99" s="3" t="s">
        <v>23</v>
      </c>
      <c r="D99" s="3"/>
      <c r="E99" s="3" t="s">
        <v>31</v>
      </c>
      <c r="F99" s="3" t="s">
        <v>95</v>
      </c>
      <c r="G99" s="3" t="s">
        <v>221</v>
      </c>
      <c r="H99" s="3"/>
      <c r="I99" s="3" t="s">
        <v>33</v>
      </c>
      <c r="J99" s="3">
        <v>1150</v>
      </c>
      <c r="K99" s="3">
        <v>1150</v>
      </c>
      <c r="L99" s="3">
        <v>0</v>
      </c>
      <c r="M99" s="5">
        <v>58.297777777777782</v>
      </c>
      <c r="N99" s="5">
        <v>1.328888888888889</v>
      </c>
      <c r="O99" s="29">
        <v>14.865555555555558</v>
      </c>
      <c r="P99" s="29">
        <v>10.48657687</v>
      </c>
      <c r="Q99" s="29">
        <v>0.21777777777777779</v>
      </c>
      <c r="R99" s="29">
        <v>3.7311111111111122</v>
      </c>
      <c r="S99" s="29">
        <v>5.7433333333333341</v>
      </c>
      <c r="T99" s="5">
        <v>4.0555555555555554</v>
      </c>
      <c r="U99" s="5">
        <v>0.96444444444444444</v>
      </c>
      <c r="V99" s="5">
        <v>0.2911111111111111</v>
      </c>
      <c r="W99" s="3">
        <v>0</v>
      </c>
      <c r="X99" s="5">
        <v>99.982132425555577</v>
      </c>
      <c r="Y99" s="94">
        <v>5.0199999999999996</v>
      </c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</row>
    <row r="100" spans="2:50" x14ac:dyDescent="0.25">
      <c r="B100" s="3" t="s">
        <v>22</v>
      </c>
      <c r="C100" s="3" t="s">
        <v>23</v>
      </c>
      <c r="D100" s="3"/>
      <c r="E100" s="3" t="s">
        <v>31</v>
      </c>
      <c r="F100" s="3" t="s">
        <v>95</v>
      </c>
      <c r="G100" s="3" t="s">
        <v>221</v>
      </c>
      <c r="H100" s="3"/>
      <c r="I100" s="3" t="s">
        <v>33</v>
      </c>
      <c r="J100" s="3">
        <v>1150</v>
      </c>
      <c r="K100" s="3">
        <v>1150</v>
      </c>
      <c r="L100" s="3">
        <v>0</v>
      </c>
      <c r="M100" s="5">
        <v>57.607777777777777</v>
      </c>
      <c r="N100" s="5">
        <v>1.4688888888888891</v>
      </c>
      <c r="O100" s="29">
        <v>14.955555555555557</v>
      </c>
      <c r="P100" s="29">
        <v>10.52657687</v>
      </c>
      <c r="Q100" s="29">
        <v>0.20777777777777778</v>
      </c>
      <c r="R100" s="29">
        <v>3.9711111111111119</v>
      </c>
      <c r="S100" s="29">
        <v>5.9033333333333333</v>
      </c>
      <c r="T100" s="5">
        <v>4.1155555555555559</v>
      </c>
      <c r="U100" s="5">
        <v>0.93444444444444441</v>
      </c>
      <c r="V100" s="5">
        <v>0.2911111111111111</v>
      </c>
      <c r="W100" s="3">
        <v>0</v>
      </c>
      <c r="X100" s="5">
        <v>99.982132425555562</v>
      </c>
      <c r="Y100" s="94">
        <v>5.0500000000000007</v>
      </c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</row>
    <row r="101" spans="2:50" x14ac:dyDescent="0.25">
      <c r="B101" s="3" t="s">
        <v>22</v>
      </c>
      <c r="C101" s="3" t="s">
        <v>23</v>
      </c>
      <c r="D101" s="3"/>
      <c r="E101" s="3" t="s">
        <v>31</v>
      </c>
      <c r="F101" s="3" t="s">
        <v>95</v>
      </c>
      <c r="G101" s="3" t="s">
        <v>221</v>
      </c>
      <c r="H101" s="3"/>
      <c r="I101" s="3" t="s">
        <v>33</v>
      </c>
      <c r="J101" s="3">
        <v>1150</v>
      </c>
      <c r="K101" s="3">
        <v>1150</v>
      </c>
      <c r="L101" s="3">
        <v>0</v>
      </c>
      <c r="M101" s="5">
        <v>57.717777777777783</v>
      </c>
      <c r="N101" s="5">
        <v>1.4488888888888891</v>
      </c>
      <c r="O101" s="29">
        <v>14.975555555555557</v>
      </c>
      <c r="P101" s="29">
        <v>10.396576869999999</v>
      </c>
      <c r="Q101" s="29">
        <v>0.24777777777777779</v>
      </c>
      <c r="R101" s="29">
        <v>3.9411111111111121</v>
      </c>
      <c r="S101" s="29">
        <v>5.8833333333333337</v>
      </c>
      <c r="T101" s="5">
        <v>4.1355555555555554</v>
      </c>
      <c r="U101" s="5">
        <v>0.9144444444444445</v>
      </c>
      <c r="V101" s="5">
        <v>0.30111111111111111</v>
      </c>
      <c r="W101" s="3">
        <v>0</v>
      </c>
      <c r="X101" s="5">
        <v>99.962132425555581</v>
      </c>
      <c r="Y101" s="94">
        <v>5.05</v>
      </c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</row>
    <row r="102" spans="2:50" x14ac:dyDescent="0.25">
      <c r="B102" s="3" t="s">
        <v>22</v>
      </c>
      <c r="C102" s="3" t="s">
        <v>23</v>
      </c>
      <c r="D102" s="3"/>
      <c r="E102" s="3" t="s">
        <v>31</v>
      </c>
      <c r="F102" s="3" t="s">
        <v>95</v>
      </c>
      <c r="G102" s="3" t="s">
        <v>221</v>
      </c>
      <c r="H102" s="3"/>
      <c r="I102" s="3" t="s">
        <v>33</v>
      </c>
      <c r="J102" s="3">
        <v>1150</v>
      </c>
      <c r="K102" s="3">
        <v>1150</v>
      </c>
      <c r="L102" s="3">
        <v>0</v>
      </c>
      <c r="M102" s="5">
        <v>57.847777777777779</v>
      </c>
      <c r="N102" s="5">
        <v>1.3888888888888891</v>
      </c>
      <c r="O102" s="29">
        <v>15.035555555555558</v>
      </c>
      <c r="P102" s="29">
        <v>10.40657687</v>
      </c>
      <c r="Q102" s="29">
        <v>0.20777777777777778</v>
      </c>
      <c r="R102" s="29">
        <v>3.8811111111111121</v>
      </c>
      <c r="S102" s="29">
        <v>5.8033333333333337</v>
      </c>
      <c r="T102" s="5">
        <v>4.1955555555555559</v>
      </c>
      <c r="U102" s="5">
        <v>0.94444444444444442</v>
      </c>
      <c r="V102" s="5">
        <v>0.26111111111111118</v>
      </c>
      <c r="W102" s="3">
        <v>0</v>
      </c>
      <c r="X102" s="5">
        <v>99.972132425555543</v>
      </c>
      <c r="Y102" s="94">
        <v>5.1400000000000006</v>
      </c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</row>
    <row r="103" spans="2:50" x14ac:dyDescent="0.25">
      <c r="B103" s="3" t="s">
        <v>22</v>
      </c>
      <c r="C103" s="3" t="s">
        <v>23</v>
      </c>
      <c r="D103" s="3"/>
      <c r="E103" s="3" t="s">
        <v>31</v>
      </c>
      <c r="F103" s="3" t="s">
        <v>95</v>
      </c>
      <c r="G103" s="3" t="s">
        <v>221</v>
      </c>
      <c r="H103" s="3"/>
      <c r="I103" s="3" t="s">
        <v>33</v>
      </c>
      <c r="J103" s="3">
        <v>1150</v>
      </c>
      <c r="K103" s="3">
        <v>1150</v>
      </c>
      <c r="L103" s="3">
        <v>0</v>
      </c>
      <c r="M103" s="5">
        <v>57.737777777777779</v>
      </c>
      <c r="N103" s="5">
        <v>1.4688888888888891</v>
      </c>
      <c r="O103" s="29">
        <v>14.985555555555557</v>
      </c>
      <c r="P103" s="29">
        <v>10.396576869999999</v>
      </c>
      <c r="Q103" s="29">
        <v>0.25777777777777777</v>
      </c>
      <c r="R103" s="29">
        <v>3.9511111111111119</v>
      </c>
      <c r="S103" s="29">
        <v>5.8633333333333333</v>
      </c>
      <c r="T103" s="5">
        <v>4.1255555555555556</v>
      </c>
      <c r="U103" s="5">
        <v>0.93444444444444441</v>
      </c>
      <c r="V103" s="5">
        <v>0.25111111111111117</v>
      </c>
      <c r="W103" s="3">
        <v>0</v>
      </c>
      <c r="X103" s="5">
        <v>99.972132425555557</v>
      </c>
      <c r="Y103" s="94">
        <v>5.0600000000000005</v>
      </c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</row>
    <row r="104" spans="2:50" x14ac:dyDescent="0.25">
      <c r="B104" s="3" t="s">
        <v>22</v>
      </c>
      <c r="C104" s="3" t="s">
        <v>23</v>
      </c>
      <c r="D104" s="3"/>
      <c r="E104" s="3" t="s">
        <v>31</v>
      </c>
      <c r="F104" s="3" t="s">
        <v>95</v>
      </c>
      <c r="G104" s="3" t="s">
        <v>221</v>
      </c>
      <c r="H104" s="3"/>
      <c r="I104" s="3" t="s">
        <v>33</v>
      </c>
      <c r="J104" s="3">
        <v>1150</v>
      </c>
      <c r="K104" s="3">
        <v>1150</v>
      </c>
      <c r="L104" s="3">
        <v>0</v>
      </c>
      <c r="M104" s="5">
        <v>57.967777777777783</v>
      </c>
      <c r="N104" s="5">
        <v>1.4188888888888891</v>
      </c>
      <c r="O104" s="29">
        <v>14.975555555555557</v>
      </c>
      <c r="P104" s="29">
        <v>10.35657687</v>
      </c>
      <c r="Q104" s="29">
        <v>0.20777777777777778</v>
      </c>
      <c r="R104" s="29">
        <v>3.861111111111112</v>
      </c>
      <c r="S104" s="29">
        <v>5.8033333333333337</v>
      </c>
      <c r="T104" s="5">
        <v>4.1655555555555557</v>
      </c>
      <c r="U104" s="5">
        <v>0.93444444444444441</v>
      </c>
      <c r="V104" s="5">
        <v>0.27111111111111108</v>
      </c>
      <c r="W104" s="3">
        <v>0</v>
      </c>
      <c r="X104" s="5">
        <v>99.962132425555552</v>
      </c>
      <c r="Y104" s="94">
        <v>5.0999999999999996</v>
      </c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</row>
    <row r="105" spans="2:50" x14ac:dyDescent="0.25">
      <c r="B105" s="3" t="s">
        <v>22</v>
      </c>
      <c r="C105" s="3" t="s">
        <v>23</v>
      </c>
      <c r="D105" s="3"/>
      <c r="E105" s="3" t="s">
        <v>31</v>
      </c>
      <c r="F105" s="3" t="s">
        <v>95</v>
      </c>
      <c r="G105" s="3" t="s">
        <v>221</v>
      </c>
      <c r="H105" s="3"/>
      <c r="I105" s="3" t="s">
        <v>33</v>
      </c>
      <c r="J105" s="3">
        <v>1150</v>
      </c>
      <c r="K105" s="3">
        <v>1150</v>
      </c>
      <c r="L105" s="3">
        <v>0</v>
      </c>
      <c r="M105" s="5">
        <v>58.05777777777778</v>
      </c>
      <c r="N105" s="5">
        <v>1.3888888888888891</v>
      </c>
      <c r="O105" s="29">
        <v>15.025555555555558</v>
      </c>
      <c r="P105" s="29">
        <v>10.32657687</v>
      </c>
      <c r="Q105" s="29">
        <v>0.21777777777777779</v>
      </c>
      <c r="R105" s="29">
        <v>3.801111111111112</v>
      </c>
      <c r="S105" s="29">
        <v>5.7633333333333336</v>
      </c>
      <c r="T105" s="5">
        <v>4.1555555555555559</v>
      </c>
      <c r="U105" s="5">
        <v>0.95444444444444443</v>
      </c>
      <c r="V105" s="5">
        <v>0.28111111111111109</v>
      </c>
      <c r="W105" s="3">
        <v>0</v>
      </c>
      <c r="X105" s="5">
        <v>99.972132425555571</v>
      </c>
      <c r="Y105" s="94">
        <v>5.1100000000000003</v>
      </c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</row>
    <row r="106" spans="2:50" x14ac:dyDescent="0.25">
      <c r="B106" s="3" t="s">
        <v>22</v>
      </c>
      <c r="C106" s="3" t="s">
        <v>23</v>
      </c>
      <c r="D106" s="3"/>
      <c r="E106" s="3" t="s">
        <v>31</v>
      </c>
      <c r="F106" s="3" t="s">
        <v>95</v>
      </c>
      <c r="G106" s="3" t="s">
        <v>221</v>
      </c>
      <c r="H106" s="3"/>
      <c r="I106" s="3" t="s">
        <v>33</v>
      </c>
      <c r="J106" s="3">
        <v>1150</v>
      </c>
      <c r="K106" s="3">
        <v>1150</v>
      </c>
      <c r="L106" s="3">
        <v>0</v>
      </c>
      <c r="M106" s="5">
        <v>57.777777777777779</v>
      </c>
      <c r="N106" s="5">
        <v>1.4588888888888891</v>
      </c>
      <c r="O106" s="29">
        <v>15.045555555555557</v>
      </c>
      <c r="P106" s="29">
        <v>10.31657687</v>
      </c>
      <c r="Q106" s="29">
        <v>0.22777777777777777</v>
      </c>
      <c r="R106" s="29">
        <v>3.9011111111111121</v>
      </c>
      <c r="S106" s="29">
        <v>5.8633333333333333</v>
      </c>
      <c r="T106" s="5">
        <v>4.1355555555555554</v>
      </c>
      <c r="U106" s="5">
        <v>0.93444444444444441</v>
      </c>
      <c r="V106" s="5">
        <v>0.2911111111111111</v>
      </c>
      <c r="W106" s="3">
        <v>0</v>
      </c>
      <c r="X106" s="5">
        <v>99.952132425555533</v>
      </c>
      <c r="Y106" s="94">
        <v>5.07</v>
      </c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</row>
    <row r="107" spans="2:50" x14ac:dyDescent="0.25">
      <c r="B107" s="3" t="s">
        <v>22</v>
      </c>
      <c r="C107" s="3" t="s">
        <v>23</v>
      </c>
      <c r="D107" s="3"/>
      <c r="E107" s="3" t="s">
        <v>31</v>
      </c>
      <c r="F107" s="3" t="s">
        <v>95</v>
      </c>
      <c r="G107" s="3" t="s">
        <v>221</v>
      </c>
      <c r="H107" s="3"/>
      <c r="I107" s="3" t="s">
        <v>33</v>
      </c>
      <c r="J107" s="3">
        <v>1150</v>
      </c>
      <c r="K107" s="3">
        <v>1150</v>
      </c>
      <c r="L107" s="3">
        <v>0</v>
      </c>
      <c r="M107" s="5">
        <v>57.937777777777782</v>
      </c>
      <c r="N107" s="5">
        <v>1.328888888888889</v>
      </c>
      <c r="O107" s="29">
        <v>15.015555555555558</v>
      </c>
      <c r="P107" s="29">
        <v>10.546576869999999</v>
      </c>
      <c r="Q107" s="29">
        <v>0.18777777777777779</v>
      </c>
      <c r="R107" s="29">
        <v>3.8711111111111118</v>
      </c>
      <c r="S107" s="29">
        <v>5.8133333333333335</v>
      </c>
      <c r="T107" s="5">
        <v>4.065555555555556</v>
      </c>
      <c r="U107" s="5">
        <v>0.93444444444444441</v>
      </c>
      <c r="V107" s="5">
        <v>0.26111111111111118</v>
      </c>
      <c r="W107" s="3">
        <v>0</v>
      </c>
      <c r="X107" s="5">
        <v>99.962132425555552</v>
      </c>
      <c r="Y107" s="94">
        <v>5</v>
      </c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</row>
    <row r="108" spans="2:50" x14ac:dyDescent="0.25">
      <c r="B108" s="3" t="s">
        <v>22</v>
      </c>
      <c r="C108" s="3" t="s">
        <v>23</v>
      </c>
      <c r="D108" s="3"/>
      <c r="E108" s="3" t="s">
        <v>31</v>
      </c>
      <c r="F108" s="3" t="s">
        <v>95</v>
      </c>
      <c r="G108" s="3" t="s">
        <v>221</v>
      </c>
      <c r="H108" s="3"/>
      <c r="I108" s="3" t="s">
        <v>33</v>
      </c>
      <c r="J108" s="3">
        <v>1150</v>
      </c>
      <c r="K108" s="3">
        <v>1150</v>
      </c>
      <c r="L108" s="3">
        <v>0</v>
      </c>
      <c r="M108" s="5">
        <v>58.327777777777783</v>
      </c>
      <c r="N108" s="5">
        <v>1.4088888888888891</v>
      </c>
      <c r="O108" s="29">
        <v>15.085555555555556</v>
      </c>
      <c r="P108" s="29">
        <v>10.456576869999999</v>
      </c>
      <c r="Q108" s="29">
        <v>0.21777777777777779</v>
      </c>
      <c r="R108" s="29">
        <v>3.8711111111111118</v>
      </c>
      <c r="S108" s="29">
        <v>5.8533333333333335</v>
      </c>
      <c r="T108" s="5">
        <v>3.5255555555555556</v>
      </c>
      <c r="U108" s="5">
        <v>0.96444444444444444</v>
      </c>
      <c r="V108" s="5">
        <v>0.25111111111111117</v>
      </c>
      <c r="W108" s="3">
        <v>0</v>
      </c>
      <c r="X108" s="5">
        <v>99.962132425555552</v>
      </c>
      <c r="Y108" s="94">
        <v>4.49</v>
      </c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2:50" x14ac:dyDescent="0.25">
      <c r="B109" s="3"/>
      <c r="C109" s="3"/>
      <c r="D109" s="3"/>
      <c r="E109" s="3"/>
      <c r="F109" s="16" t="s">
        <v>27</v>
      </c>
      <c r="G109" s="16" t="s">
        <v>23</v>
      </c>
      <c r="H109" s="16"/>
      <c r="I109" s="16"/>
      <c r="J109" s="16"/>
      <c r="K109" s="16"/>
      <c r="L109" s="16"/>
      <c r="M109" s="6">
        <v>58.231944444444451</v>
      </c>
      <c r="N109" s="6">
        <v>1.3572222222222223</v>
      </c>
      <c r="O109" s="52">
        <v>14.981388888888892</v>
      </c>
      <c r="P109" s="52">
        <v>10.401160203333331</v>
      </c>
      <c r="Q109" s="52">
        <v>0.21402777777777782</v>
      </c>
      <c r="R109" s="52">
        <v>3.7681944444444451</v>
      </c>
      <c r="S109" s="52">
        <v>5.7537500000000001</v>
      </c>
      <c r="T109" s="6">
        <v>4.0243055555555562</v>
      </c>
      <c r="U109" s="6">
        <v>0.96486111111111128</v>
      </c>
      <c r="V109" s="6">
        <v>0.27319444444444446</v>
      </c>
      <c r="W109" s="6">
        <v>0</v>
      </c>
      <c r="X109" s="16"/>
      <c r="Y109" s="95">
        <v>4.9891666666666676</v>
      </c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</row>
    <row r="110" spans="2:50" x14ac:dyDescent="0.25">
      <c r="B110" s="20"/>
      <c r="C110" s="20"/>
      <c r="D110" s="20"/>
      <c r="E110" s="20"/>
      <c r="F110" s="33" t="s">
        <v>28</v>
      </c>
      <c r="G110" s="33" t="s">
        <v>23</v>
      </c>
      <c r="H110" s="33"/>
      <c r="I110" s="33"/>
      <c r="J110" s="33"/>
      <c r="K110" s="33"/>
      <c r="L110" s="33"/>
      <c r="M110" s="34">
        <v>0.3907842356602681</v>
      </c>
      <c r="N110" s="34">
        <v>6.2739396586658183E-2</v>
      </c>
      <c r="O110" s="100">
        <v>9.0068412002098086E-2</v>
      </c>
      <c r="P110" s="100">
        <v>8.5971641768700771E-2</v>
      </c>
      <c r="Q110" s="100">
        <v>2.242136015732174E-2</v>
      </c>
      <c r="R110" s="100">
        <v>0.13159487127136654</v>
      </c>
      <c r="S110" s="100">
        <v>8.8929829038144517E-2</v>
      </c>
      <c r="T110" s="34">
        <v>0.21248657246579344</v>
      </c>
      <c r="U110" s="34">
        <v>3.0713142161772972E-2</v>
      </c>
      <c r="V110" s="34">
        <v>1.8410575095914788E-2</v>
      </c>
      <c r="W110" s="34">
        <v>0</v>
      </c>
      <c r="X110" s="19"/>
      <c r="Y110" s="96">
        <v>0.24319971462756643</v>
      </c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</row>
    <row r="111" spans="2:50" x14ac:dyDescent="0.25">
      <c r="B111" s="3" t="s">
        <v>22</v>
      </c>
      <c r="C111" s="3" t="s">
        <v>23</v>
      </c>
      <c r="D111" s="3"/>
      <c r="E111" s="3" t="s">
        <v>231</v>
      </c>
      <c r="F111" s="3" t="s">
        <v>285</v>
      </c>
      <c r="G111" s="3" t="s">
        <v>221</v>
      </c>
      <c r="H111" s="3"/>
      <c r="I111" s="3" t="s">
        <v>33</v>
      </c>
      <c r="J111" s="3">
        <v>1200</v>
      </c>
      <c r="K111" s="3">
        <v>1200</v>
      </c>
      <c r="L111" s="3">
        <v>0</v>
      </c>
      <c r="M111" s="5">
        <v>56.347777777777779</v>
      </c>
      <c r="N111" s="5">
        <v>1.2288888888888891</v>
      </c>
      <c r="O111" s="29">
        <v>16.445555555555558</v>
      </c>
      <c r="P111" s="29">
        <v>10.98657687</v>
      </c>
      <c r="Q111" s="29">
        <v>0.19777777777777777</v>
      </c>
      <c r="R111" s="29">
        <v>3.1011111111111118</v>
      </c>
      <c r="S111" s="29">
        <v>6.3833333333333337</v>
      </c>
      <c r="T111" s="5">
        <v>4.2155555555555555</v>
      </c>
      <c r="U111" s="5">
        <v>0.85444444444444445</v>
      </c>
      <c r="V111" s="5">
        <v>0.22111111111111112</v>
      </c>
      <c r="W111" s="3">
        <v>0</v>
      </c>
      <c r="X111" s="5">
        <v>99.982132425555562</v>
      </c>
      <c r="Y111" s="94">
        <v>5.07</v>
      </c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</row>
    <row r="112" spans="2:50" x14ac:dyDescent="0.25">
      <c r="B112" s="3" t="s">
        <v>22</v>
      </c>
      <c r="C112" s="3" t="s">
        <v>23</v>
      </c>
      <c r="D112" s="3"/>
      <c r="E112" s="3" t="s">
        <v>231</v>
      </c>
      <c r="F112" s="3" t="s">
        <v>285</v>
      </c>
      <c r="G112" s="3" t="s">
        <v>221</v>
      </c>
      <c r="H112" s="3"/>
      <c r="I112" s="3" t="s">
        <v>33</v>
      </c>
      <c r="J112" s="3">
        <v>1200</v>
      </c>
      <c r="K112" s="3">
        <v>1200</v>
      </c>
      <c r="L112" s="3">
        <v>0</v>
      </c>
      <c r="M112" s="5">
        <v>56.677777777777777</v>
      </c>
      <c r="N112" s="5">
        <v>1.288888888888889</v>
      </c>
      <c r="O112" s="29">
        <v>16.515555555555558</v>
      </c>
      <c r="P112" s="29">
        <v>10.786576869999999</v>
      </c>
      <c r="Q112" s="29">
        <v>0.19777777777777777</v>
      </c>
      <c r="R112" s="29">
        <v>3.051111111111112</v>
      </c>
      <c r="S112" s="29">
        <v>6.2733333333333334</v>
      </c>
      <c r="T112" s="5">
        <v>4.1555555555555559</v>
      </c>
      <c r="U112" s="5">
        <v>0.83444444444444443</v>
      </c>
      <c r="V112" s="5">
        <v>0.19111111111111112</v>
      </c>
      <c r="W112" s="3">
        <v>0</v>
      </c>
      <c r="X112" s="5">
        <v>99.972132425555543</v>
      </c>
      <c r="Y112" s="94">
        <v>4.99</v>
      </c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</row>
    <row r="113" spans="2:50" x14ac:dyDescent="0.25">
      <c r="B113" s="3" t="s">
        <v>22</v>
      </c>
      <c r="C113" s="3" t="s">
        <v>23</v>
      </c>
      <c r="D113" s="3"/>
      <c r="E113" s="3" t="s">
        <v>231</v>
      </c>
      <c r="F113" s="3" t="s">
        <v>285</v>
      </c>
      <c r="G113" s="3" t="s">
        <v>221</v>
      </c>
      <c r="H113" s="3"/>
      <c r="I113" s="3" t="s">
        <v>33</v>
      </c>
      <c r="J113" s="3">
        <v>1200</v>
      </c>
      <c r="K113" s="3">
        <v>1200</v>
      </c>
      <c r="L113" s="3">
        <v>0</v>
      </c>
      <c r="M113" s="5">
        <v>55.917777777777779</v>
      </c>
      <c r="N113" s="5">
        <v>1.288888888888889</v>
      </c>
      <c r="O113" s="29">
        <v>16.455555555555556</v>
      </c>
      <c r="P113" s="29">
        <v>11.446576869999999</v>
      </c>
      <c r="Q113" s="29">
        <v>0.21777777777777779</v>
      </c>
      <c r="R113" s="29">
        <v>3.1611111111111119</v>
      </c>
      <c r="S113" s="29">
        <v>6.6433333333333335</v>
      </c>
      <c r="T113" s="5">
        <v>4.0155555555555553</v>
      </c>
      <c r="U113" s="5">
        <v>0.83444444444444443</v>
      </c>
      <c r="V113" s="5">
        <v>-1.8888888888888872E-2</v>
      </c>
      <c r="W113" s="3">
        <v>0</v>
      </c>
      <c r="X113" s="5">
        <v>99.962132425555552</v>
      </c>
      <c r="Y113" s="94">
        <v>4.8499999999999996</v>
      </c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</row>
    <row r="114" spans="2:50" x14ac:dyDescent="0.25">
      <c r="B114" s="3" t="s">
        <v>22</v>
      </c>
      <c r="C114" s="3" t="s">
        <v>23</v>
      </c>
      <c r="D114" s="3"/>
      <c r="E114" s="3" t="s">
        <v>231</v>
      </c>
      <c r="F114" s="3" t="s">
        <v>285</v>
      </c>
      <c r="G114" s="3" t="s">
        <v>221</v>
      </c>
      <c r="H114" s="3"/>
      <c r="I114" s="3" t="s">
        <v>33</v>
      </c>
      <c r="J114" s="3">
        <v>1200</v>
      </c>
      <c r="K114" s="3">
        <v>1200</v>
      </c>
      <c r="L114" s="3">
        <v>0</v>
      </c>
      <c r="M114" s="5">
        <v>55.897777777777783</v>
      </c>
      <c r="N114" s="5">
        <v>1.278888888888889</v>
      </c>
      <c r="O114" s="29">
        <v>16.385555555555559</v>
      </c>
      <c r="P114" s="29">
        <v>11.40657687</v>
      </c>
      <c r="Q114" s="29">
        <v>0.18777777777777779</v>
      </c>
      <c r="R114" s="29">
        <v>3.071111111111112</v>
      </c>
      <c r="S114" s="29">
        <v>6.5933333333333337</v>
      </c>
      <c r="T114" s="5">
        <v>4.0155555555555553</v>
      </c>
      <c r="U114" s="5">
        <v>0.88444444444444448</v>
      </c>
      <c r="V114" s="5">
        <v>0.25111111111111117</v>
      </c>
      <c r="W114" s="3">
        <v>0</v>
      </c>
      <c r="X114" s="5">
        <v>99.972132425555557</v>
      </c>
      <c r="Y114" s="94">
        <v>4.8999999999999995</v>
      </c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</row>
    <row r="115" spans="2:50" x14ac:dyDescent="0.25">
      <c r="B115" s="3" t="s">
        <v>22</v>
      </c>
      <c r="C115" s="3" t="s">
        <v>23</v>
      </c>
      <c r="D115" s="3"/>
      <c r="E115" s="3" t="s">
        <v>231</v>
      </c>
      <c r="F115" s="3" t="s">
        <v>285</v>
      </c>
      <c r="G115" s="3" t="s">
        <v>221</v>
      </c>
      <c r="H115" s="3"/>
      <c r="I115" s="3" t="s">
        <v>33</v>
      </c>
      <c r="J115" s="3">
        <v>1200</v>
      </c>
      <c r="K115" s="3">
        <v>1200</v>
      </c>
      <c r="L115" s="3">
        <v>0</v>
      </c>
      <c r="M115" s="5">
        <v>55.997777777777777</v>
      </c>
      <c r="N115" s="5">
        <v>1.348888888888889</v>
      </c>
      <c r="O115" s="29">
        <v>16.315555555555559</v>
      </c>
      <c r="P115" s="29">
        <v>11.296576869999999</v>
      </c>
      <c r="Q115" s="29">
        <v>0.20777777777777778</v>
      </c>
      <c r="R115" s="29">
        <v>3.071111111111112</v>
      </c>
      <c r="S115" s="29">
        <v>6.6133333333333333</v>
      </c>
      <c r="T115" s="5">
        <v>4.065555555555556</v>
      </c>
      <c r="U115" s="5">
        <v>0.85444444444444445</v>
      </c>
      <c r="V115" s="5">
        <v>0.21111111111111114</v>
      </c>
      <c r="W115" s="3">
        <v>0</v>
      </c>
      <c r="X115" s="5">
        <v>99.982132425555548</v>
      </c>
      <c r="Y115" s="94">
        <v>4.9200000000000008</v>
      </c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</row>
    <row r="116" spans="2:50" x14ac:dyDescent="0.25">
      <c r="B116" s="3" t="s">
        <v>22</v>
      </c>
      <c r="C116" s="3" t="s">
        <v>23</v>
      </c>
      <c r="D116" s="3"/>
      <c r="E116" s="3" t="s">
        <v>231</v>
      </c>
      <c r="F116" s="3" t="s">
        <v>285</v>
      </c>
      <c r="G116" s="3" t="s">
        <v>221</v>
      </c>
      <c r="H116" s="3"/>
      <c r="I116" s="3" t="s">
        <v>33</v>
      </c>
      <c r="J116" s="3">
        <v>1200</v>
      </c>
      <c r="K116" s="3">
        <v>1200</v>
      </c>
      <c r="L116" s="3">
        <v>0</v>
      </c>
      <c r="M116" s="5">
        <v>56.227777777777781</v>
      </c>
      <c r="N116" s="5">
        <v>1.348888888888889</v>
      </c>
      <c r="O116" s="29">
        <v>16.325555555555557</v>
      </c>
      <c r="P116" s="29">
        <v>11.16657687</v>
      </c>
      <c r="Q116" s="29">
        <v>0.17777777777777778</v>
      </c>
      <c r="R116" s="29">
        <v>3.1611111111111119</v>
      </c>
      <c r="S116" s="29">
        <v>6.4833333333333334</v>
      </c>
      <c r="T116" s="5">
        <v>3.985555555555556</v>
      </c>
      <c r="U116" s="5">
        <v>0.87444444444444447</v>
      </c>
      <c r="V116" s="5">
        <v>0.23111111111111113</v>
      </c>
      <c r="W116" s="3">
        <v>0</v>
      </c>
      <c r="X116" s="5">
        <v>99.982132425555548</v>
      </c>
      <c r="Y116" s="94">
        <v>4.8600000000000003</v>
      </c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</row>
    <row r="117" spans="2:50" x14ac:dyDescent="0.25">
      <c r="B117" s="3" t="s">
        <v>22</v>
      </c>
      <c r="C117" s="3" t="s">
        <v>23</v>
      </c>
      <c r="D117" s="3"/>
      <c r="E117" s="3" t="s">
        <v>231</v>
      </c>
      <c r="F117" s="3" t="s">
        <v>285</v>
      </c>
      <c r="G117" s="3" t="s">
        <v>221</v>
      </c>
      <c r="H117" s="3"/>
      <c r="I117" s="3" t="s">
        <v>33</v>
      </c>
      <c r="J117" s="3">
        <v>1200</v>
      </c>
      <c r="K117" s="3">
        <v>1200</v>
      </c>
      <c r="L117" s="3">
        <v>0</v>
      </c>
      <c r="M117" s="5">
        <v>56.787777777777777</v>
      </c>
      <c r="N117" s="5">
        <v>1.2388888888888892</v>
      </c>
      <c r="O117" s="29">
        <v>16.235555555555557</v>
      </c>
      <c r="P117" s="29">
        <v>10.92657687</v>
      </c>
      <c r="Q117" s="29">
        <v>0.23777777777777778</v>
      </c>
      <c r="R117" s="29">
        <v>2.8511111111111118</v>
      </c>
      <c r="S117" s="29">
        <v>6.5033333333333339</v>
      </c>
      <c r="T117" s="5">
        <v>4.065555555555556</v>
      </c>
      <c r="U117" s="5">
        <v>0.9144444444444445</v>
      </c>
      <c r="V117" s="5">
        <v>0.21111111111111114</v>
      </c>
      <c r="W117" s="3">
        <v>0</v>
      </c>
      <c r="X117" s="5">
        <v>99.972132425555557</v>
      </c>
      <c r="Y117" s="94">
        <v>4.9800000000000004</v>
      </c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</row>
    <row r="118" spans="2:50" x14ac:dyDescent="0.25">
      <c r="B118" s="3" t="s">
        <v>22</v>
      </c>
      <c r="C118" s="3" t="s">
        <v>23</v>
      </c>
      <c r="D118" s="3"/>
      <c r="E118" s="3" t="s">
        <v>231</v>
      </c>
      <c r="F118" s="3" t="s">
        <v>285</v>
      </c>
      <c r="G118" s="3" t="s">
        <v>221</v>
      </c>
      <c r="H118" s="3"/>
      <c r="I118" s="3" t="s">
        <v>33</v>
      </c>
      <c r="J118" s="3">
        <v>1200</v>
      </c>
      <c r="K118" s="3">
        <v>1200</v>
      </c>
      <c r="L118" s="3">
        <v>0</v>
      </c>
      <c r="M118" s="5">
        <v>56.007777777777783</v>
      </c>
      <c r="N118" s="5">
        <v>1.2588888888888892</v>
      </c>
      <c r="O118" s="29">
        <v>16.545555555555556</v>
      </c>
      <c r="P118" s="29">
        <v>11.196576869999999</v>
      </c>
      <c r="Q118" s="29">
        <v>0.1277777777777778</v>
      </c>
      <c r="R118" s="29">
        <v>3.1811111111111119</v>
      </c>
      <c r="S118" s="29">
        <v>6.4433333333333334</v>
      </c>
      <c r="T118" s="5">
        <v>4.1655555555555557</v>
      </c>
      <c r="U118" s="5">
        <v>0.84444444444444444</v>
      </c>
      <c r="V118" s="5">
        <v>0.20111111111111113</v>
      </c>
      <c r="W118" s="3">
        <v>0</v>
      </c>
      <c r="X118" s="5">
        <v>99.972132425555571</v>
      </c>
      <c r="Y118" s="94">
        <v>5.01</v>
      </c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</row>
    <row r="119" spans="2:50" x14ac:dyDescent="0.25">
      <c r="B119" s="3" t="s">
        <v>22</v>
      </c>
      <c r="C119" s="3" t="s">
        <v>23</v>
      </c>
      <c r="D119" s="3"/>
      <c r="E119" s="3" t="s">
        <v>231</v>
      </c>
      <c r="F119" s="3" t="s">
        <v>285</v>
      </c>
      <c r="G119" s="3" t="s">
        <v>221</v>
      </c>
      <c r="H119" s="3"/>
      <c r="I119" s="3" t="s">
        <v>33</v>
      </c>
      <c r="J119" s="3">
        <v>1200</v>
      </c>
      <c r="K119" s="3">
        <v>1200</v>
      </c>
      <c r="L119" s="3">
        <v>0</v>
      </c>
      <c r="M119" s="5">
        <v>56.987777777777779</v>
      </c>
      <c r="N119" s="5">
        <v>1.2388888888888892</v>
      </c>
      <c r="O119" s="29">
        <v>16.435555555555556</v>
      </c>
      <c r="P119" s="29">
        <v>10.65657687</v>
      </c>
      <c r="Q119" s="29">
        <v>0.22777777777777777</v>
      </c>
      <c r="R119" s="29">
        <v>2.9111111111111119</v>
      </c>
      <c r="S119" s="29">
        <v>6.3233333333333341</v>
      </c>
      <c r="T119" s="5">
        <v>4.0955555555555554</v>
      </c>
      <c r="U119" s="5">
        <v>0.9044444444444445</v>
      </c>
      <c r="V119" s="5">
        <v>0.20111111111111113</v>
      </c>
      <c r="W119" s="3">
        <v>0</v>
      </c>
      <c r="X119" s="5">
        <v>99.982132425555562</v>
      </c>
      <c r="Y119" s="94">
        <v>5</v>
      </c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</row>
    <row r="120" spans="2:50" x14ac:dyDescent="0.25">
      <c r="B120" s="3"/>
      <c r="C120" s="3"/>
      <c r="D120" s="3"/>
      <c r="E120" s="3"/>
      <c r="F120" s="16" t="s">
        <v>27</v>
      </c>
      <c r="G120" s="16" t="s">
        <v>23</v>
      </c>
      <c r="H120" s="3"/>
      <c r="I120" s="3"/>
      <c r="J120" s="3"/>
      <c r="K120" s="3"/>
      <c r="L120" s="3"/>
      <c r="M120" s="6">
        <v>56.31666666666667</v>
      </c>
      <c r="N120" s="6">
        <v>1.2800000000000002</v>
      </c>
      <c r="O120" s="52">
        <v>16.40666666666667</v>
      </c>
      <c r="P120" s="52">
        <v>11.09657687</v>
      </c>
      <c r="Q120" s="52">
        <v>0.1977777777777778</v>
      </c>
      <c r="R120" s="52">
        <v>3.0622222222222231</v>
      </c>
      <c r="S120" s="52">
        <v>6.4733333333333336</v>
      </c>
      <c r="T120" s="6">
        <v>4.0866666666666669</v>
      </c>
      <c r="U120" s="6">
        <v>0.8666666666666667</v>
      </c>
      <c r="V120" s="6">
        <v>0.18888888888888891</v>
      </c>
      <c r="W120" s="6">
        <v>0</v>
      </c>
      <c r="X120" s="3"/>
      <c r="Y120" s="95">
        <v>4.9533333333333331</v>
      </c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</row>
    <row r="121" spans="2:50" x14ac:dyDescent="0.25">
      <c r="B121" s="3"/>
      <c r="C121" s="3"/>
      <c r="D121" s="3"/>
      <c r="E121" s="3"/>
      <c r="F121" s="25" t="s">
        <v>28</v>
      </c>
      <c r="G121" s="25" t="s">
        <v>23</v>
      </c>
      <c r="H121" s="3"/>
      <c r="I121" s="3"/>
      <c r="J121" s="3"/>
      <c r="K121" s="3"/>
      <c r="L121" s="3"/>
      <c r="M121" s="6">
        <v>0.40976958295011362</v>
      </c>
      <c r="N121" s="6">
        <v>4.484541349024565E-2</v>
      </c>
      <c r="O121" s="52">
        <v>0.10030509015554015</v>
      </c>
      <c r="P121" s="52">
        <v>0.27481812167322578</v>
      </c>
      <c r="Q121" s="52">
        <v>3.2403703492039124E-2</v>
      </c>
      <c r="R121" s="52">
        <v>0.11340683890802668</v>
      </c>
      <c r="S121" s="52">
        <v>0.13009611831257678</v>
      </c>
      <c r="T121" s="6">
        <v>7.8173595997057158E-2</v>
      </c>
      <c r="U121" s="6">
        <v>2.9486343354923582E-2</v>
      </c>
      <c r="V121" s="6">
        <v>7.9965270239301042E-2</v>
      </c>
      <c r="W121" s="6">
        <v>0</v>
      </c>
      <c r="X121" s="3"/>
      <c r="Y121" s="93">
        <v>0.10765993935198073</v>
      </c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</row>
    <row r="122" spans="2:50" x14ac:dyDescent="0.25">
      <c r="B122" s="3" t="s">
        <v>22</v>
      </c>
      <c r="C122" s="3" t="s">
        <v>23</v>
      </c>
      <c r="D122" s="3"/>
      <c r="E122" s="3" t="s">
        <v>231</v>
      </c>
      <c r="F122" s="3" t="s">
        <v>286</v>
      </c>
      <c r="G122" s="3" t="s">
        <v>221</v>
      </c>
      <c r="H122" s="3"/>
      <c r="I122" s="3" t="s">
        <v>33</v>
      </c>
      <c r="J122" s="3">
        <v>1190</v>
      </c>
      <c r="K122" s="3">
        <v>1190</v>
      </c>
      <c r="L122" s="3">
        <v>0</v>
      </c>
      <c r="M122" s="5">
        <v>56.827777777777783</v>
      </c>
      <c r="N122" s="5">
        <v>1.2288888888888891</v>
      </c>
      <c r="O122" s="29">
        <v>16.855555555555558</v>
      </c>
      <c r="P122" s="29">
        <v>10.286576869999999</v>
      </c>
      <c r="Q122" s="29">
        <v>0.20777777777777778</v>
      </c>
      <c r="R122" s="29">
        <v>3.051111111111112</v>
      </c>
      <c r="S122" s="29">
        <v>6.1733333333333338</v>
      </c>
      <c r="T122" s="5">
        <v>4.2555555555555555</v>
      </c>
      <c r="U122" s="5">
        <v>0.89444444444444449</v>
      </c>
      <c r="V122" s="5">
        <v>0.21111111111111114</v>
      </c>
      <c r="W122" s="3">
        <v>0</v>
      </c>
      <c r="X122" s="5">
        <v>99.992132425555567</v>
      </c>
      <c r="Y122" s="94">
        <v>5.15</v>
      </c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</row>
    <row r="123" spans="2:50" x14ac:dyDescent="0.25">
      <c r="B123" s="3" t="s">
        <v>22</v>
      </c>
      <c r="C123" s="3" t="s">
        <v>23</v>
      </c>
      <c r="D123" s="3"/>
      <c r="E123" s="3" t="s">
        <v>231</v>
      </c>
      <c r="F123" s="3" t="s">
        <v>286</v>
      </c>
      <c r="G123" s="3" t="s">
        <v>221</v>
      </c>
      <c r="H123" s="3"/>
      <c r="I123" s="3" t="s">
        <v>33</v>
      </c>
      <c r="J123" s="3">
        <v>1190</v>
      </c>
      <c r="K123" s="3">
        <v>1190</v>
      </c>
      <c r="L123" s="3">
        <v>0</v>
      </c>
      <c r="M123" s="5">
        <v>56.037777777777777</v>
      </c>
      <c r="N123" s="5">
        <v>1.268888888888889</v>
      </c>
      <c r="O123" s="29">
        <v>16.695555555555558</v>
      </c>
      <c r="P123" s="29">
        <v>10.966576869999999</v>
      </c>
      <c r="Q123" s="29">
        <v>0.21777777777777779</v>
      </c>
      <c r="R123" s="29">
        <v>3.1511111111111121</v>
      </c>
      <c r="S123" s="29">
        <v>6.4433333333333334</v>
      </c>
      <c r="T123" s="5">
        <v>4.1355555555555554</v>
      </c>
      <c r="U123" s="5">
        <v>0.84444444444444444</v>
      </c>
      <c r="V123" s="5">
        <v>0.20111111111111113</v>
      </c>
      <c r="W123" s="3">
        <v>0</v>
      </c>
      <c r="X123" s="5">
        <v>99.962132425555566</v>
      </c>
      <c r="Y123" s="94">
        <v>4.9799999999999995</v>
      </c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</row>
    <row r="124" spans="2:50" x14ac:dyDescent="0.25">
      <c r="B124" s="3" t="s">
        <v>22</v>
      </c>
      <c r="C124" s="3" t="s">
        <v>23</v>
      </c>
      <c r="D124" s="3"/>
      <c r="E124" s="3" t="s">
        <v>231</v>
      </c>
      <c r="F124" s="3" t="s">
        <v>286</v>
      </c>
      <c r="G124" s="3" t="s">
        <v>221</v>
      </c>
      <c r="H124" s="3"/>
      <c r="I124" s="3" t="s">
        <v>33</v>
      </c>
      <c r="J124" s="3">
        <v>1190</v>
      </c>
      <c r="K124" s="3">
        <v>1190</v>
      </c>
      <c r="L124" s="3">
        <v>0</v>
      </c>
      <c r="M124" s="5">
        <v>56.087777777777781</v>
      </c>
      <c r="N124" s="5">
        <v>1.268888888888889</v>
      </c>
      <c r="O124" s="29">
        <v>16.745555555555558</v>
      </c>
      <c r="P124" s="29">
        <v>11.07657687</v>
      </c>
      <c r="Q124" s="29">
        <v>0.20777777777777778</v>
      </c>
      <c r="R124" s="29">
        <v>3.051111111111112</v>
      </c>
      <c r="S124" s="29">
        <v>6.5133333333333336</v>
      </c>
      <c r="T124" s="5">
        <v>4.0455555555555556</v>
      </c>
      <c r="U124" s="5">
        <v>0.82444444444444442</v>
      </c>
      <c r="V124" s="5">
        <v>0.17111111111111113</v>
      </c>
      <c r="W124" s="3">
        <v>0</v>
      </c>
      <c r="X124" s="5">
        <v>99.992132425555553</v>
      </c>
      <c r="Y124" s="94">
        <v>4.87</v>
      </c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</row>
    <row r="125" spans="2:50" x14ac:dyDescent="0.25">
      <c r="B125" s="3" t="s">
        <v>22</v>
      </c>
      <c r="C125" s="3" t="s">
        <v>23</v>
      </c>
      <c r="D125" s="3"/>
      <c r="E125" s="3" t="s">
        <v>231</v>
      </c>
      <c r="F125" s="3" t="s">
        <v>286</v>
      </c>
      <c r="G125" s="3" t="s">
        <v>221</v>
      </c>
      <c r="H125" s="3"/>
      <c r="I125" s="3" t="s">
        <v>33</v>
      </c>
      <c r="J125" s="3">
        <v>1190</v>
      </c>
      <c r="K125" s="3">
        <v>1190</v>
      </c>
      <c r="L125" s="3">
        <v>0</v>
      </c>
      <c r="M125" s="5">
        <v>55.597777777777779</v>
      </c>
      <c r="N125" s="5">
        <v>1.338888888888889</v>
      </c>
      <c r="O125" s="29">
        <v>16.685555555555556</v>
      </c>
      <c r="P125" s="29">
        <v>11.50657687</v>
      </c>
      <c r="Q125" s="29">
        <v>0.18777777777777779</v>
      </c>
      <c r="R125" s="29">
        <v>3.031111111111112</v>
      </c>
      <c r="S125" s="29">
        <v>6.7333333333333334</v>
      </c>
      <c r="T125" s="5">
        <v>3.9055555555555559</v>
      </c>
      <c r="U125" s="5">
        <v>0.79444444444444451</v>
      </c>
      <c r="V125" s="5">
        <v>0.18111111111111114</v>
      </c>
      <c r="W125" s="3">
        <v>0</v>
      </c>
      <c r="X125" s="5">
        <v>99.962132425555566</v>
      </c>
      <c r="Y125" s="94">
        <v>4.7</v>
      </c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</row>
    <row r="126" spans="2:50" x14ac:dyDescent="0.25">
      <c r="B126" s="3" t="s">
        <v>22</v>
      </c>
      <c r="C126" s="3" t="s">
        <v>23</v>
      </c>
      <c r="D126" s="3"/>
      <c r="E126" s="3" t="s">
        <v>231</v>
      </c>
      <c r="F126" s="3" t="s">
        <v>286</v>
      </c>
      <c r="G126" s="3" t="s">
        <v>221</v>
      </c>
      <c r="H126" s="3"/>
      <c r="I126" s="3" t="s">
        <v>33</v>
      </c>
      <c r="J126" s="3">
        <v>1190</v>
      </c>
      <c r="K126" s="3">
        <v>1190</v>
      </c>
      <c r="L126" s="3">
        <v>0</v>
      </c>
      <c r="M126" s="5">
        <v>55.667777777777779</v>
      </c>
      <c r="N126" s="5">
        <v>1.298888888888889</v>
      </c>
      <c r="O126" s="29">
        <v>16.785555555555558</v>
      </c>
      <c r="P126" s="29">
        <v>11.376576869999999</v>
      </c>
      <c r="Q126" s="29">
        <v>0.21777777777777779</v>
      </c>
      <c r="R126" s="29">
        <v>3.0211111111111122</v>
      </c>
      <c r="S126" s="29">
        <v>6.5933333333333337</v>
      </c>
      <c r="T126" s="5">
        <v>3.9255555555555559</v>
      </c>
      <c r="U126" s="5">
        <v>0.86444444444444446</v>
      </c>
      <c r="V126" s="5">
        <v>0.22111111111111112</v>
      </c>
      <c r="W126" s="3">
        <v>0</v>
      </c>
      <c r="X126" s="5">
        <v>99.972132425555571</v>
      </c>
      <c r="Y126" s="94">
        <v>4.79</v>
      </c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</row>
    <row r="127" spans="2:50" x14ac:dyDescent="0.25">
      <c r="B127" s="3" t="s">
        <v>22</v>
      </c>
      <c r="C127" s="3" t="s">
        <v>23</v>
      </c>
      <c r="D127" s="3"/>
      <c r="E127" s="3" t="s">
        <v>231</v>
      </c>
      <c r="F127" s="3" t="s">
        <v>286</v>
      </c>
      <c r="G127" s="3" t="s">
        <v>221</v>
      </c>
      <c r="H127" s="3"/>
      <c r="I127" s="3" t="s">
        <v>33</v>
      </c>
      <c r="J127" s="3">
        <v>1190</v>
      </c>
      <c r="K127" s="3">
        <v>1190</v>
      </c>
      <c r="L127" s="3">
        <v>0</v>
      </c>
      <c r="M127" s="5">
        <v>56.507777777777783</v>
      </c>
      <c r="N127" s="5">
        <v>1.1688888888888891</v>
      </c>
      <c r="O127" s="29">
        <v>16.865555555555556</v>
      </c>
      <c r="P127" s="29">
        <v>10.886576869999999</v>
      </c>
      <c r="Q127" s="29">
        <v>0.14777777777777779</v>
      </c>
      <c r="R127" s="29">
        <v>2.9111111111111119</v>
      </c>
      <c r="S127" s="29">
        <v>6.2833333333333341</v>
      </c>
      <c r="T127" s="5">
        <v>4.0955555555555554</v>
      </c>
      <c r="U127" s="5">
        <v>0.85444444444444445</v>
      </c>
      <c r="V127" s="5">
        <v>0.26111111111111118</v>
      </c>
      <c r="W127" s="3">
        <v>0</v>
      </c>
      <c r="X127" s="5">
        <v>99.982132425555534</v>
      </c>
      <c r="Y127" s="94">
        <v>4.95</v>
      </c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</row>
    <row r="128" spans="2:50" x14ac:dyDescent="0.25">
      <c r="B128" s="3" t="s">
        <v>22</v>
      </c>
      <c r="C128" s="3" t="s">
        <v>23</v>
      </c>
      <c r="D128" s="3"/>
      <c r="E128" s="3" t="s">
        <v>231</v>
      </c>
      <c r="F128" s="3" t="s">
        <v>286</v>
      </c>
      <c r="G128" s="3" t="s">
        <v>221</v>
      </c>
      <c r="H128" s="3"/>
      <c r="I128" s="3" t="s">
        <v>33</v>
      </c>
      <c r="J128" s="3">
        <v>1190</v>
      </c>
      <c r="K128" s="3">
        <v>1190</v>
      </c>
      <c r="L128" s="3">
        <v>0</v>
      </c>
      <c r="M128" s="5">
        <v>56.757777777777783</v>
      </c>
      <c r="N128" s="5">
        <v>1.2588888888888892</v>
      </c>
      <c r="O128" s="29">
        <v>16.875555555555557</v>
      </c>
      <c r="P128" s="29">
        <v>10.366576869999999</v>
      </c>
      <c r="Q128" s="29">
        <v>0.14777777777777779</v>
      </c>
      <c r="R128" s="29">
        <v>3.011111111111112</v>
      </c>
      <c r="S128" s="29">
        <v>6.2433333333333341</v>
      </c>
      <c r="T128" s="5">
        <v>4.2255555555555562</v>
      </c>
      <c r="U128" s="5">
        <v>0.85444444444444445</v>
      </c>
      <c r="V128" s="5">
        <v>0.24111111111111114</v>
      </c>
      <c r="W128" s="3">
        <v>0</v>
      </c>
      <c r="X128" s="5">
        <v>99.982132425555562</v>
      </c>
      <c r="Y128" s="94">
        <v>5.080000000000001</v>
      </c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</row>
    <row r="129" spans="2:50" x14ac:dyDescent="0.25">
      <c r="B129" s="3" t="s">
        <v>22</v>
      </c>
      <c r="C129" s="3" t="s">
        <v>23</v>
      </c>
      <c r="D129" s="3"/>
      <c r="E129" s="3" t="s">
        <v>231</v>
      </c>
      <c r="F129" s="3" t="s">
        <v>286</v>
      </c>
      <c r="G129" s="3" t="s">
        <v>221</v>
      </c>
      <c r="H129" s="3"/>
      <c r="I129" s="3" t="s">
        <v>33</v>
      </c>
      <c r="J129" s="3">
        <v>1190</v>
      </c>
      <c r="K129" s="3">
        <v>1190</v>
      </c>
      <c r="L129" s="3">
        <v>0</v>
      </c>
      <c r="M129" s="5">
        <v>55.767777777777781</v>
      </c>
      <c r="N129" s="5">
        <v>1.308888888888889</v>
      </c>
      <c r="O129" s="29">
        <v>16.695555555555558</v>
      </c>
      <c r="P129" s="29">
        <v>11.206576869999999</v>
      </c>
      <c r="Q129" s="29">
        <v>0.21777777777777779</v>
      </c>
      <c r="R129" s="29">
        <v>3.1811111111111119</v>
      </c>
      <c r="S129" s="29">
        <v>6.5933333333333337</v>
      </c>
      <c r="T129" s="5">
        <v>3.9955555555555557</v>
      </c>
      <c r="U129" s="5">
        <v>0.79444444444444451</v>
      </c>
      <c r="V129" s="5">
        <v>0.21111111111111114</v>
      </c>
      <c r="W129" s="3">
        <v>0</v>
      </c>
      <c r="X129" s="5">
        <v>99.972132425555571</v>
      </c>
      <c r="Y129" s="94">
        <v>4.79</v>
      </c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</row>
    <row r="130" spans="2:50" x14ac:dyDescent="0.25">
      <c r="B130" s="3"/>
      <c r="C130" s="3"/>
      <c r="D130" s="3"/>
      <c r="E130" s="3"/>
      <c r="F130" s="16" t="s">
        <v>27</v>
      </c>
      <c r="G130" s="16" t="s">
        <v>23</v>
      </c>
      <c r="H130" s="16"/>
      <c r="I130" s="16"/>
      <c r="J130" s="16"/>
      <c r="K130" s="16"/>
      <c r="L130" s="16"/>
      <c r="M130" s="6">
        <v>56.156527777777782</v>
      </c>
      <c r="N130" s="6">
        <v>1.267638888888889</v>
      </c>
      <c r="O130" s="52">
        <v>16.775555555555556</v>
      </c>
      <c r="P130" s="52">
        <v>10.959076870000001</v>
      </c>
      <c r="Q130" s="52">
        <v>0.1940277777777778</v>
      </c>
      <c r="R130" s="52">
        <v>3.051111111111112</v>
      </c>
      <c r="S130" s="52">
        <v>6.4470833333333335</v>
      </c>
      <c r="T130" s="6">
        <v>4.0730555555555554</v>
      </c>
      <c r="U130" s="6">
        <v>0.84069444444444452</v>
      </c>
      <c r="V130" s="6">
        <v>0.21236111111111111</v>
      </c>
      <c r="W130" s="6">
        <v>0</v>
      </c>
      <c r="X130" s="3"/>
      <c r="Y130" s="95">
        <v>4.9137500000000003</v>
      </c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</row>
    <row r="131" spans="2:50" x14ac:dyDescent="0.25">
      <c r="B131" s="3"/>
      <c r="C131" s="3"/>
      <c r="D131" s="3"/>
      <c r="E131" s="3"/>
      <c r="F131" s="25" t="s">
        <v>28</v>
      </c>
      <c r="G131" s="25" t="s">
        <v>23</v>
      </c>
      <c r="H131" s="25"/>
      <c r="I131" s="25"/>
      <c r="J131" s="25"/>
      <c r="K131" s="25"/>
      <c r="L131" s="25"/>
      <c r="M131" s="7">
        <v>0.4864576769140076</v>
      </c>
      <c r="N131" s="7">
        <v>5.2218633784174295E-2</v>
      </c>
      <c r="O131" s="99">
        <v>8.1416039135857071E-2</v>
      </c>
      <c r="P131" s="99">
        <v>0.44041376649042863</v>
      </c>
      <c r="Q131" s="99">
        <v>3.0207614933986406E-2</v>
      </c>
      <c r="R131" s="99">
        <v>8.400680244565234E-2</v>
      </c>
      <c r="S131" s="99">
        <v>0.19726251544578843</v>
      </c>
      <c r="T131" s="7">
        <v>0.12958725686909625</v>
      </c>
      <c r="U131" s="7">
        <v>3.4615231989895502E-2</v>
      </c>
      <c r="V131" s="7">
        <v>2.9489707647633204E-2</v>
      </c>
      <c r="W131" s="7">
        <v>0</v>
      </c>
      <c r="X131" s="3"/>
      <c r="Y131" s="93">
        <v>0.16420248885899175</v>
      </c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</row>
    <row r="132" spans="2:50" x14ac:dyDescent="0.25">
      <c r="B132" s="3" t="s">
        <v>22</v>
      </c>
      <c r="C132" s="3" t="s">
        <v>23</v>
      </c>
      <c r="D132" s="3"/>
      <c r="E132" s="3" t="s">
        <v>231</v>
      </c>
      <c r="F132" s="3" t="s">
        <v>287</v>
      </c>
      <c r="G132" s="3" t="s">
        <v>221</v>
      </c>
      <c r="H132" s="3"/>
      <c r="I132" s="3" t="s">
        <v>33</v>
      </c>
      <c r="J132" s="3">
        <v>1180</v>
      </c>
      <c r="K132" s="3">
        <v>1180</v>
      </c>
      <c r="L132" s="3">
        <v>0</v>
      </c>
      <c r="M132" s="5">
        <v>57.097777777777779</v>
      </c>
      <c r="N132" s="5">
        <v>1.2588888888888892</v>
      </c>
      <c r="O132" s="29">
        <v>16.945555555555558</v>
      </c>
      <c r="P132" s="29">
        <v>10.01657687</v>
      </c>
      <c r="Q132" s="29">
        <v>0.14777777777777779</v>
      </c>
      <c r="R132" s="29">
        <v>2.8811111111111121</v>
      </c>
      <c r="S132" s="29">
        <v>6.123333333333334</v>
      </c>
      <c r="T132" s="5">
        <v>4.315555555555556</v>
      </c>
      <c r="U132" s="5">
        <v>0.94444444444444442</v>
      </c>
      <c r="V132" s="5">
        <v>0.24111111111111114</v>
      </c>
      <c r="W132" s="3">
        <v>0</v>
      </c>
      <c r="X132" s="5">
        <v>99.972132425555557</v>
      </c>
      <c r="Y132" s="94">
        <v>5.2600000000000007</v>
      </c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</row>
    <row r="133" spans="2:50" x14ac:dyDescent="0.25">
      <c r="B133" s="3" t="s">
        <v>22</v>
      </c>
      <c r="C133" s="3" t="s">
        <v>23</v>
      </c>
      <c r="D133" s="3"/>
      <c r="E133" s="3" t="s">
        <v>231</v>
      </c>
      <c r="F133" s="3" t="s">
        <v>287</v>
      </c>
      <c r="G133" s="3" t="s">
        <v>221</v>
      </c>
      <c r="H133" s="3"/>
      <c r="I133" s="3" t="s">
        <v>33</v>
      </c>
      <c r="J133" s="3">
        <v>1180</v>
      </c>
      <c r="K133" s="3">
        <v>1180</v>
      </c>
      <c r="L133" s="3">
        <v>0</v>
      </c>
      <c r="M133" s="5">
        <v>56.797777777777782</v>
      </c>
      <c r="N133" s="5">
        <v>1.2188888888888891</v>
      </c>
      <c r="O133" s="29">
        <v>16.695555555555558</v>
      </c>
      <c r="P133" s="29">
        <v>10.65657687</v>
      </c>
      <c r="Q133" s="29">
        <v>-1.2222222222222218E-2</v>
      </c>
      <c r="R133" s="29">
        <v>3.0411111111111122</v>
      </c>
      <c r="S133" s="29">
        <v>6.3533333333333335</v>
      </c>
      <c r="T133" s="5">
        <v>4.1255555555555556</v>
      </c>
      <c r="U133" s="5">
        <v>0.9244444444444444</v>
      </c>
      <c r="V133" s="5">
        <v>0.18111111111111114</v>
      </c>
      <c r="W133" s="3">
        <v>0</v>
      </c>
      <c r="X133" s="5">
        <v>99.982132425555562</v>
      </c>
      <c r="Y133" s="94">
        <v>5.05</v>
      </c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</row>
    <row r="134" spans="2:50" x14ac:dyDescent="0.25">
      <c r="B134" s="3" t="s">
        <v>22</v>
      </c>
      <c r="C134" s="3" t="s">
        <v>23</v>
      </c>
      <c r="D134" s="3"/>
      <c r="E134" s="3" t="s">
        <v>231</v>
      </c>
      <c r="F134" s="3" t="s">
        <v>287</v>
      </c>
      <c r="G134" s="3" t="s">
        <v>221</v>
      </c>
      <c r="H134" s="3"/>
      <c r="I134" s="3" t="s">
        <v>33</v>
      </c>
      <c r="J134" s="3">
        <v>1180</v>
      </c>
      <c r="K134" s="3">
        <v>1180</v>
      </c>
      <c r="L134" s="3">
        <v>0</v>
      </c>
      <c r="M134" s="5">
        <v>56.117777777777782</v>
      </c>
      <c r="N134" s="5">
        <v>1.2488888888888892</v>
      </c>
      <c r="O134" s="29">
        <v>16.955555555555556</v>
      </c>
      <c r="P134" s="29">
        <v>10.90657687</v>
      </c>
      <c r="Q134" s="29">
        <v>0.18777777777777779</v>
      </c>
      <c r="R134" s="29">
        <v>2.9811111111111122</v>
      </c>
      <c r="S134" s="29">
        <v>6.4633333333333338</v>
      </c>
      <c r="T134" s="5">
        <v>4.0155555555555553</v>
      </c>
      <c r="U134" s="5">
        <v>0.86444444444444446</v>
      </c>
      <c r="V134" s="5">
        <v>0.22111111111111112</v>
      </c>
      <c r="W134" s="3">
        <v>0</v>
      </c>
      <c r="X134" s="5">
        <v>99.962132425555566</v>
      </c>
      <c r="Y134" s="94">
        <v>4.88</v>
      </c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</row>
    <row r="135" spans="2:50" x14ac:dyDescent="0.25">
      <c r="B135" s="3" t="s">
        <v>22</v>
      </c>
      <c r="C135" s="3" t="s">
        <v>23</v>
      </c>
      <c r="D135" s="3"/>
      <c r="E135" s="3" t="s">
        <v>231</v>
      </c>
      <c r="F135" s="3" t="s">
        <v>287</v>
      </c>
      <c r="G135" s="3" t="s">
        <v>221</v>
      </c>
      <c r="H135" s="3"/>
      <c r="I135" s="3" t="s">
        <v>33</v>
      </c>
      <c r="J135" s="3">
        <v>1180</v>
      </c>
      <c r="K135" s="3">
        <v>1180</v>
      </c>
      <c r="L135" s="3">
        <v>0</v>
      </c>
      <c r="M135" s="5">
        <v>57.267777777777781</v>
      </c>
      <c r="N135" s="5">
        <v>1.2388888888888892</v>
      </c>
      <c r="O135" s="29">
        <v>17.085555555555558</v>
      </c>
      <c r="P135" s="29">
        <v>10.116576869999999</v>
      </c>
      <c r="Q135" s="29">
        <v>0.17777777777777778</v>
      </c>
      <c r="R135" s="29">
        <v>2.801111111111112</v>
      </c>
      <c r="S135" s="29">
        <v>6.0233333333333334</v>
      </c>
      <c r="T135" s="5">
        <v>4.1555555555555559</v>
      </c>
      <c r="U135" s="5">
        <v>0.9244444444444444</v>
      </c>
      <c r="V135" s="5">
        <v>0.20111111111111113</v>
      </c>
      <c r="W135" s="3">
        <v>0</v>
      </c>
      <c r="X135" s="5">
        <v>99.992132425555567</v>
      </c>
      <c r="Y135" s="94">
        <v>5.08</v>
      </c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</row>
    <row r="136" spans="2:50" x14ac:dyDescent="0.25">
      <c r="B136" s="3" t="s">
        <v>22</v>
      </c>
      <c r="C136" s="3" t="s">
        <v>23</v>
      </c>
      <c r="D136" s="3"/>
      <c r="E136" s="3" t="s">
        <v>231</v>
      </c>
      <c r="F136" s="3" t="s">
        <v>287</v>
      </c>
      <c r="G136" s="3" t="s">
        <v>221</v>
      </c>
      <c r="H136" s="3"/>
      <c r="I136" s="3" t="s">
        <v>33</v>
      </c>
      <c r="J136" s="3">
        <v>1180</v>
      </c>
      <c r="K136" s="3">
        <v>1180</v>
      </c>
      <c r="L136" s="3">
        <v>0</v>
      </c>
      <c r="M136" s="5">
        <v>56.177777777777777</v>
      </c>
      <c r="N136" s="5">
        <v>1.2288888888888891</v>
      </c>
      <c r="O136" s="29">
        <v>17.065555555555559</v>
      </c>
      <c r="P136" s="29">
        <v>10.73657687</v>
      </c>
      <c r="Q136" s="29">
        <v>0.21777777777777779</v>
      </c>
      <c r="R136" s="29">
        <v>3.051111111111112</v>
      </c>
      <c r="S136" s="29">
        <v>6.413333333333334</v>
      </c>
      <c r="T136" s="5">
        <v>4.0355555555555558</v>
      </c>
      <c r="U136" s="5">
        <v>0.80444444444444441</v>
      </c>
      <c r="V136" s="5">
        <v>0.23111111111111113</v>
      </c>
      <c r="W136" s="3">
        <v>0</v>
      </c>
      <c r="X136" s="5">
        <v>99.962132425555566</v>
      </c>
      <c r="Y136" s="94">
        <v>4.84</v>
      </c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</row>
    <row r="137" spans="2:50" x14ac:dyDescent="0.25">
      <c r="B137" s="3" t="s">
        <v>22</v>
      </c>
      <c r="C137" s="3" t="s">
        <v>23</v>
      </c>
      <c r="D137" s="3"/>
      <c r="E137" s="3" t="s">
        <v>231</v>
      </c>
      <c r="F137" s="3" t="s">
        <v>287</v>
      </c>
      <c r="G137" s="3" t="s">
        <v>221</v>
      </c>
      <c r="H137" s="3"/>
      <c r="I137" s="3" t="s">
        <v>33</v>
      </c>
      <c r="J137" s="3">
        <v>1180</v>
      </c>
      <c r="K137" s="3">
        <v>1180</v>
      </c>
      <c r="L137" s="3">
        <v>0</v>
      </c>
      <c r="M137" s="5">
        <v>57.147777777777783</v>
      </c>
      <c r="N137" s="5">
        <v>1.2388888888888892</v>
      </c>
      <c r="O137" s="29">
        <v>17.165555555555557</v>
      </c>
      <c r="P137" s="29">
        <v>10.196576869999999</v>
      </c>
      <c r="Q137" s="29">
        <v>0.16777777777777778</v>
      </c>
      <c r="R137" s="29">
        <v>2.861111111111112</v>
      </c>
      <c r="S137" s="29">
        <v>6.1833333333333336</v>
      </c>
      <c r="T137" s="5">
        <v>4.0955555555555554</v>
      </c>
      <c r="U137" s="5">
        <v>0.94444444444444442</v>
      </c>
      <c r="V137" s="5">
        <v>-1.8888888888888872E-2</v>
      </c>
      <c r="W137" s="3">
        <v>0</v>
      </c>
      <c r="X137" s="5">
        <v>99.982132425555548</v>
      </c>
      <c r="Y137" s="94">
        <v>5.04</v>
      </c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</row>
    <row r="138" spans="2:50" x14ac:dyDescent="0.25">
      <c r="B138" s="3" t="s">
        <v>22</v>
      </c>
      <c r="C138" s="3" t="s">
        <v>23</v>
      </c>
      <c r="D138" s="3"/>
      <c r="E138" s="3" t="s">
        <v>231</v>
      </c>
      <c r="F138" s="3" t="s">
        <v>287</v>
      </c>
      <c r="G138" s="3" t="s">
        <v>221</v>
      </c>
      <c r="H138" s="3"/>
      <c r="I138" s="3" t="s">
        <v>33</v>
      </c>
      <c r="J138" s="3">
        <v>1180</v>
      </c>
      <c r="K138" s="3">
        <v>1180</v>
      </c>
      <c r="L138" s="3">
        <v>0</v>
      </c>
      <c r="M138" s="5">
        <v>56.827777777777783</v>
      </c>
      <c r="N138" s="5">
        <v>1.1888888888888891</v>
      </c>
      <c r="O138" s="29">
        <v>16.985555555555557</v>
      </c>
      <c r="P138" s="29">
        <v>10.43657687</v>
      </c>
      <c r="Q138" s="29">
        <v>0.16777777777777778</v>
      </c>
      <c r="R138" s="29">
        <v>2.821111111111112</v>
      </c>
      <c r="S138" s="29">
        <v>6.2533333333333339</v>
      </c>
      <c r="T138" s="5">
        <v>4.1155555555555559</v>
      </c>
      <c r="U138" s="5">
        <v>0.93444444444444441</v>
      </c>
      <c r="V138" s="5">
        <v>0.23111111111111113</v>
      </c>
      <c r="W138" s="3">
        <v>0</v>
      </c>
      <c r="X138" s="5">
        <v>99.962132425555538</v>
      </c>
      <c r="Y138" s="94">
        <v>5.0500000000000007</v>
      </c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</row>
    <row r="139" spans="2:50" x14ac:dyDescent="0.25">
      <c r="B139" s="3" t="s">
        <v>22</v>
      </c>
      <c r="C139" s="3" t="s">
        <v>23</v>
      </c>
      <c r="D139" s="3"/>
      <c r="E139" s="3" t="s">
        <v>231</v>
      </c>
      <c r="F139" s="3" t="s">
        <v>287</v>
      </c>
      <c r="G139" s="3" t="s">
        <v>221</v>
      </c>
      <c r="H139" s="3"/>
      <c r="I139" s="3" t="s">
        <v>33</v>
      </c>
      <c r="J139" s="3">
        <v>1180</v>
      </c>
      <c r="K139" s="3">
        <v>1180</v>
      </c>
      <c r="L139" s="3">
        <v>0</v>
      </c>
      <c r="M139" s="5">
        <v>56.777777777777779</v>
      </c>
      <c r="N139" s="5">
        <v>1.298888888888889</v>
      </c>
      <c r="O139" s="29">
        <v>16.765555555555558</v>
      </c>
      <c r="P139" s="29">
        <v>10.446576869999999</v>
      </c>
      <c r="Q139" s="29">
        <v>0.16777777777777778</v>
      </c>
      <c r="R139" s="29">
        <v>2.9111111111111119</v>
      </c>
      <c r="S139" s="29">
        <v>6.2233333333333336</v>
      </c>
      <c r="T139" s="5">
        <v>4.1555555555555559</v>
      </c>
      <c r="U139" s="5">
        <v>0.9044444444444445</v>
      </c>
      <c r="V139" s="5">
        <v>0.30111111111111111</v>
      </c>
      <c r="W139" s="3">
        <v>0</v>
      </c>
      <c r="X139" s="5">
        <v>99.952132425555561</v>
      </c>
      <c r="Y139" s="94">
        <v>5.0600000000000005</v>
      </c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</row>
    <row r="140" spans="2:50" x14ac:dyDescent="0.25">
      <c r="B140" s="3"/>
      <c r="C140" s="3"/>
      <c r="D140" s="3"/>
      <c r="E140" s="3"/>
      <c r="F140" s="16" t="s">
        <v>27</v>
      </c>
      <c r="G140" s="16" t="s">
        <v>23</v>
      </c>
      <c r="H140" s="16"/>
      <c r="I140" s="16"/>
      <c r="J140" s="16"/>
      <c r="K140" s="16"/>
      <c r="L140" s="16"/>
      <c r="M140" s="6">
        <v>56.77652777777778</v>
      </c>
      <c r="N140" s="6">
        <v>1.2401388888888891</v>
      </c>
      <c r="O140" s="52">
        <v>16.958055555555557</v>
      </c>
      <c r="P140" s="52">
        <v>10.439076870000001</v>
      </c>
      <c r="Q140" s="52">
        <v>0.15277777777777779</v>
      </c>
      <c r="R140" s="52">
        <v>2.9186111111111117</v>
      </c>
      <c r="S140" s="52">
        <v>6.2545833333333336</v>
      </c>
      <c r="T140" s="6">
        <v>4.1268055555555554</v>
      </c>
      <c r="U140" s="6">
        <v>0.90569444444444447</v>
      </c>
      <c r="V140" s="6">
        <v>0.1986111111111111</v>
      </c>
      <c r="W140" s="6">
        <v>0</v>
      </c>
      <c r="X140" s="3"/>
      <c r="Y140" s="95">
        <v>5.0324999999999998</v>
      </c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</row>
    <row r="141" spans="2:50" x14ac:dyDescent="0.25">
      <c r="B141" s="3"/>
      <c r="C141" s="3"/>
      <c r="D141" s="3"/>
      <c r="E141" s="3"/>
      <c r="F141" s="25" t="s">
        <v>28</v>
      </c>
      <c r="G141" s="25" t="s">
        <v>23</v>
      </c>
      <c r="H141" s="25"/>
      <c r="I141" s="25"/>
      <c r="J141" s="25"/>
      <c r="K141" s="25"/>
      <c r="L141" s="25"/>
      <c r="M141" s="7">
        <v>0.42726497298849303</v>
      </c>
      <c r="N141" s="7">
        <v>3.1819805153394609E-2</v>
      </c>
      <c r="O141" s="99">
        <v>0.15935136379352738</v>
      </c>
      <c r="P141" s="99">
        <v>0.31526632732161131</v>
      </c>
      <c r="Q141" s="99">
        <v>6.9693205243716957E-2</v>
      </c>
      <c r="R141" s="99">
        <v>9.6028269647164738E-2</v>
      </c>
      <c r="S141" s="99">
        <v>0.14894270231007828</v>
      </c>
      <c r="T141" s="7">
        <v>9.1875303692403987E-2</v>
      </c>
      <c r="U141" s="7">
        <v>4.8532021829480201E-2</v>
      </c>
      <c r="V141" s="7">
        <v>9.4528907143340557E-2</v>
      </c>
      <c r="W141" s="7">
        <v>0</v>
      </c>
      <c r="X141" s="3"/>
      <c r="Y141" s="93">
        <v>0.14040732552188417</v>
      </c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</row>
    <row r="142" spans="2:50" x14ac:dyDescent="0.25">
      <c r="B142" s="3" t="s">
        <v>22</v>
      </c>
      <c r="C142" s="3" t="s">
        <v>23</v>
      </c>
      <c r="D142" s="3" t="s">
        <v>232</v>
      </c>
      <c r="E142" s="3" t="s">
        <v>231</v>
      </c>
      <c r="F142" s="3" t="s">
        <v>120</v>
      </c>
      <c r="G142" s="3" t="s">
        <v>221</v>
      </c>
      <c r="H142" s="3"/>
      <c r="I142" s="3" t="s">
        <v>33</v>
      </c>
      <c r="J142" s="3">
        <v>1150</v>
      </c>
      <c r="K142" s="3">
        <v>1150</v>
      </c>
      <c r="L142" s="3">
        <v>0</v>
      </c>
      <c r="M142" s="5">
        <v>55.417777777777779</v>
      </c>
      <c r="N142" s="5">
        <v>1.608888888888889</v>
      </c>
      <c r="O142" s="29">
        <v>15.035555555555558</v>
      </c>
      <c r="P142" s="29">
        <v>13.146576869999999</v>
      </c>
      <c r="Q142" s="29">
        <v>0.25777777777777777</v>
      </c>
      <c r="R142" s="29">
        <v>3.4311111111111119</v>
      </c>
      <c r="S142" s="29">
        <v>6.623333333333334</v>
      </c>
      <c r="T142" s="5">
        <v>3.2455555555555557</v>
      </c>
      <c r="U142" s="5">
        <v>0.9244444444444444</v>
      </c>
      <c r="V142" s="5">
        <v>0.19111111111111112</v>
      </c>
      <c r="W142" s="3">
        <v>0</v>
      </c>
      <c r="X142" s="5">
        <v>99.882132425555568</v>
      </c>
      <c r="Y142" s="94">
        <v>4.17</v>
      </c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</row>
    <row r="143" spans="2:50" x14ac:dyDescent="0.25">
      <c r="B143" s="3" t="s">
        <v>22</v>
      </c>
      <c r="C143" s="3" t="s">
        <v>23</v>
      </c>
      <c r="D143" s="3" t="s">
        <v>232</v>
      </c>
      <c r="E143" s="3" t="s">
        <v>231</v>
      </c>
      <c r="F143" s="3" t="s">
        <v>120</v>
      </c>
      <c r="G143" s="3" t="s">
        <v>221</v>
      </c>
      <c r="H143" s="3"/>
      <c r="I143" s="3" t="s">
        <v>33</v>
      </c>
      <c r="J143" s="3">
        <v>1150</v>
      </c>
      <c r="K143" s="3">
        <v>1150</v>
      </c>
      <c r="L143" s="3">
        <v>0</v>
      </c>
      <c r="M143" s="5">
        <v>55.297777777777782</v>
      </c>
      <c r="N143" s="5">
        <v>1.608888888888889</v>
      </c>
      <c r="O143" s="29">
        <v>14.975555555555557</v>
      </c>
      <c r="P143" s="29">
        <v>13.226576869999999</v>
      </c>
      <c r="Q143" s="29">
        <v>0.21777777777777779</v>
      </c>
      <c r="R143" s="29">
        <v>3.4311111111111119</v>
      </c>
      <c r="S143" s="29">
        <v>6.6333333333333337</v>
      </c>
      <c r="T143" s="5">
        <v>3.4055555555555559</v>
      </c>
      <c r="U143" s="5">
        <v>0.9144444444444445</v>
      </c>
      <c r="V143" s="5">
        <v>0.25111111111111117</v>
      </c>
      <c r="W143" s="3">
        <v>0</v>
      </c>
      <c r="X143" s="5">
        <v>99.962132425555566</v>
      </c>
      <c r="Y143" s="94">
        <v>4.32</v>
      </c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</row>
    <row r="144" spans="2:50" x14ac:dyDescent="0.25">
      <c r="B144" s="3" t="s">
        <v>22</v>
      </c>
      <c r="C144" s="3" t="s">
        <v>23</v>
      </c>
      <c r="D144" s="3" t="s">
        <v>232</v>
      </c>
      <c r="E144" s="3" t="s">
        <v>231</v>
      </c>
      <c r="F144" s="3" t="s">
        <v>120</v>
      </c>
      <c r="G144" s="3" t="s">
        <v>221</v>
      </c>
      <c r="H144" s="3"/>
      <c r="I144" s="3" t="s">
        <v>33</v>
      </c>
      <c r="J144" s="3">
        <v>1150</v>
      </c>
      <c r="K144" s="3">
        <v>1150</v>
      </c>
      <c r="L144" s="3">
        <v>0</v>
      </c>
      <c r="M144" s="5">
        <v>55.387777777777778</v>
      </c>
      <c r="N144" s="5">
        <v>1.608888888888889</v>
      </c>
      <c r="O144" s="29">
        <v>14.995555555555557</v>
      </c>
      <c r="P144" s="29">
        <v>13.32657687</v>
      </c>
      <c r="Q144" s="29">
        <v>0.23777777777777778</v>
      </c>
      <c r="R144" s="29">
        <v>3.4011111111111121</v>
      </c>
      <c r="S144" s="29">
        <v>6.6933333333333334</v>
      </c>
      <c r="T144" s="5">
        <v>3.1855555555555557</v>
      </c>
      <c r="U144" s="5">
        <v>0.9244444444444444</v>
      </c>
      <c r="V144" s="5">
        <v>0.22111111111111112</v>
      </c>
      <c r="W144" s="3">
        <v>0</v>
      </c>
      <c r="X144" s="5">
        <v>99.982132425555548</v>
      </c>
      <c r="Y144" s="94">
        <v>4.1100000000000003</v>
      </c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</row>
    <row r="145" spans="2:50" x14ac:dyDescent="0.25">
      <c r="B145" s="3" t="s">
        <v>22</v>
      </c>
      <c r="C145" s="3" t="s">
        <v>23</v>
      </c>
      <c r="D145" s="3" t="s">
        <v>232</v>
      </c>
      <c r="E145" s="3" t="s">
        <v>231</v>
      </c>
      <c r="F145" s="3" t="s">
        <v>120</v>
      </c>
      <c r="G145" s="3" t="s">
        <v>221</v>
      </c>
      <c r="H145" s="3"/>
      <c r="I145" s="3" t="s">
        <v>33</v>
      </c>
      <c r="J145" s="3">
        <v>1150</v>
      </c>
      <c r="K145" s="3">
        <v>1150</v>
      </c>
      <c r="L145" s="3">
        <v>0</v>
      </c>
      <c r="M145" s="5">
        <v>55.287777777777777</v>
      </c>
      <c r="N145" s="5">
        <v>1.568888888888889</v>
      </c>
      <c r="O145" s="29">
        <v>14.965555555555557</v>
      </c>
      <c r="P145" s="29">
        <v>13.24657687</v>
      </c>
      <c r="Q145" s="29">
        <v>0.23777777777777778</v>
      </c>
      <c r="R145" s="29">
        <v>3.4111111111111119</v>
      </c>
      <c r="S145" s="29">
        <v>6.6933333333333334</v>
      </c>
      <c r="T145" s="5">
        <v>3.2855555555555558</v>
      </c>
      <c r="U145" s="5">
        <v>0.94444444444444442</v>
      </c>
      <c r="V145" s="5">
        <v>0.24111111111111114</v>
      </c>
      <c r="W145" s="3">
        <v>0</v>
      </c>
      <c r="X145" s="5">
        <v>99.882132425555554</v>
      </c>
      <c r="Y145" s="94">
        <v>4.2300000000000004</v>
      </c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</row>
    <row r="146" spans="2:50" x14ac:dyDescent="0.25">
      <c r="B146" s="3" t="s">
        <v>22</v>
      </c>
      <c r="C146" s="3" t="s">
        <v>23</v>
      </c>
      <c r="D146" s="3" t="s">
        <v>232</v>
      </c>
      <c r="E146" s="3" t="s">
        <v>231</v>
      </c>
      <c r="F146" s="3" t="s">
        <v>120</v>
      </c>
      <c r="G146" s="3" t="s">
        <v>221</v>
      </c>
      <c r="H146" s="3"/>
      <c r="I146" s="3" t="s">
        <v>33</v>
      </c>
      <c r="J146" s="3">
        <v>1150</v>
      </c>
      <c r="K146" s="3">
        <v>1150</v>
      </c>
      <c r="L146" s="3">
        <v>0</v>
      </c>
      <c r="M146" s="5">
        <v>55.237777777777779</v>
      </c>
      <c r="N146" s="5">
        <v>1.588888888888889</v>
      </c>
      <c r="O146" s="29">
        <v>15.045555555555557</v>
      </c>
      <c r="P146" s="29">
        <v>13.226576869999999</v>
      </c>
      <c r="Q146" s="29">
        <v>0.25777777777777777</v>
      </c>
      <c r="R146" s="29">
        <v>3.4011111111111121</v>
      </c>
      <c r="S146" s="29">
        <v>6.6533333333333333</v>
      </c>
      <c r="T146" s="5">
        <v>3.3355555555555556</v>
      </c>
      <c r="U146" s="5">
        <v>0.9144444444444445</v>
      </c>
      <c r="V146" s="5">
        <v>0.25111111111111117</v>
      </c>
      <c r="W146" s="3">
        <v>0</v>
      </c>
      <c r="X146" s="5">
        <v>99.912132425555555</v>
      </c>
      <c r="Y146" s="94">
        <v>4.25</v>
      </c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</row>
    <row r="147" spans="2:50" x14ac:dyDescent="0.25">
      <c r="B147" s="3" t="s">
        <v>22</v>
      </c>
      <c r="C147" s="3" t="s">
        <v>23</v>
      </c>
      <c r="D147" s="3" t="s">
        <v>232</v>
      </c>
      <c r="E147" s="3" t="s">
        <v>231</v>
      </c>
      <c r="F147" s="3" t="s">
        <v>120</v>
      </c>
      <c r="G147" s="3" t="s">
        <v>221</v>
      </c>
      <c r="H147" s="3"/>
      <c r="I147" s="3" t="s">
        <v>33</v>
      </c>
      <c r="J147" s="3">
        <v>1150</v>
      </c>
      <c r="K147" s="3">
        <v>1150</v>
      </c>
      <c r="L147" s="3">
        <v>0</v>
      </c>
      <c r="M147" s="5">
        <v>55.397777777777783</v>
      </c>
      <c r="N147" s="5">
        <v>1.608888888888889</v>
      </c>
      <c r="O147" s="29">
        <v>15.005555555555556</v>
      </c>
      <c r="P147" s="29">
        <v>13.18657687</v>
      </c>
      <c r="Q147" s="29">
        <v>0.21777777777777779</v>
      </c>
      <c r="R147" s="29">
        <v>3.4111111111111119</v>
      </c>
      <c r="S147" s="29">
        <v>6.663333333333334</v>
      </c>
      <c r="T147" s="5">
        <v>3.2255555555555557</v>
      </c>
      <c r="U147" s="5">
        <v>0.93444444444444441</v>
      </c>
      <c r="V147" s="5">
        <v>0.24111111111111114</v>
      </c>
      <c r="W147" s="3">
        <v>0</v>
      </c>
      <c r="X147" s="5">
        <v>99.892132425555559</v>
      </c>
      <c r="Y147" s="94">
        <v>4.16</v>
      </c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</row>
    <row r="148" spans="2:50" x14ac:dyDescent="0.25">
      <c r="B148" s="3" t="s">
        <v>22</v>
      </c>
      <c r="C148" s="3" t="s">
        <v>23</v>
      </c>
      <c r="D148" s="3" t="s">
        <v>232</v>
      </c>
      <c r="E148" s="3" t="s">
        <v>231</v>
      </c>
      <c r="F148" s="3" t="s">
        <v>120</v>
      </c>
      <c r="G148" s="3" t="s">
        <v>221</v>
      </c>
      <c r="H148" s="3"/>
      <c r="I148" s="3" t="s">
        <v>33</v>
      </c>
      <c r="J148" s="3">
        <v>1150</v>
      </c>
      <c r="K148" s="3">
        <v>1150</v>
      </c>
      <c r="L148" s="3">
        <v>0</v>
      </c>
      <c r="M148" s="5">
        <v>55.407777777777781</v>
      </c>
      <c r="N148" s="5">
        <v>1.608888888888889</v>
      </c>
      <c r="O148" s="29">
        <v>14.995555555555557</v>
      </c>
      <c r="P148" s="29">
        <v>13.206576869999999</v>
      </c>
      <c r="Q148" s="29">
        <v>0.23777777777777778</v>
      </c>
      <c r="R148" s="29">
        <v>3.4411111111111121</v>
      </c>
      <c r="S148" s="29">
        <v>6.6733333333333338</v>
      </c>
      <c r="T148" s="5">
        <v>3.2455555555555557</v>
      </c>
      <c r="U148" s="5">
        <v>0.9244444444444444</v>
      </c>
      <c r="V148" s="5">
        <v>0.22111111111111112</v>
      </c>
      <c r="W148" s="3">
        <v>0</v>
      </c>
      <c r="X148" s="5">
        <v>99.962132425555581</v>
      </c>
      <c r="Y148" s="94">
        <v>4.17</v>
      </c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</row>
    <row r="149" spans="2:50" x14ac:dyDescent="0.25">
      <c r="B149" s="3" t="s">
        <v>22</v>
      </c>
      <c r="C149" s="3" t="s">
        <v>23</v>
      </c>
      <c r="D149" s="3" t="s">
        <v>232</v>
      </c>
      <c r="E149" s="3" t="s">
        <v>231</v>
      </c>
      <c r="F149" s="3" t="s">
        <v>120</v>
      </c>
      <c r="G149" s="3" t="s">
        <v>221</v>
      </c>
      <c r="H149" s="3"/>
      <c r="I149" s="3" t="s">
        <v>33</v>
      </c>
      <c r="J149" s="3">
        <v>1150</v>
      </c>
      <c r="K149" s="3">
        <v>1150</v>
      </c>
      <c r="L149" s="3">
        <v>0</v>
      </c>
      <c r="M149" s="5">
        <v>55.187777777777782</v>
      </c>
      <c r="N149" s="5">
        <v>1.608888888888889</v>
      </c>
      <c r="O149" s="29">
        <v>14.975555555555557</v>
      </c>
      <c r="P149" s="29">
        <v>13.286576869999999</v>
      </c>
      <c r="Q149" s="29">
        <v>0.24777777777777779</v>
      </c>
      <c r="R149" s="29">
        <v>3.3911111111111119</v>
      </c>
      <c r="S149" s="29">
        <v>6.6933333333333334</v>
      </c>
      <c r="T149" s="5">
        <v>3.3355555555555556</v>
      </c>
      <c r="U149" s="5">
        <v>0.93444444444444441</v>
      </c>
      <c r="V149" s="5">
        <v>0.23111111111111113</v>
      </c>
      <c r="W149" s="3">
        <v>0</v>
      </c>
      <c r="X149" s="5">
        <v>99.892132425555559</v>
      </c>
      <c r="Y149" s="94">
        <v>4.2699999999999996</v>
      </c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</row>
    <row r="150" spans="2:50" x14ac:dyDescent="0.25">
      <c r="B150" s="3" t="s">
        <v>22</v>
      </c>
      <c r="C150" s="3" t="s">
        <v>23</v>
      </c>
      <c r="D150" s="3" t="s">
        <v>232</v>
      </c>
      <c r="E150" s="3" t="s">
        <v>231</v>
      </c>
      <c r="F150" s="3" t="s">
        <v>120</v>
      </c>
      <c r="G150" s="3" t="s">
        <v>221</v>
      </c>
      <c r="H150" s="3"/>
      <c r="I150" s="3" t="s">
        <v>33</v>
      </c>
      <c r="J150" s="3">
        <v>1150</v>
      </c>
      <c r="K150" s="3">
        <v>1150</v>
      </c>
      <c r="L150" s="3">
        <v>0</v>
      </c>
      <c r="M150" s="5">
        <v>55.387777777777778</v>
      </c>
      <c r="N150" s="5">
        <v>1.608888888888889</v>
      </c>
      <c r="O150" s="29">
        <v>15.035555555555558</v>
      </c>
      <c r="P150" s="29">
        <v>13.15657687</v>
      </c>
      <c r="Q150" s="29">
        <v>0.22777777777777777</v>
      </c>
      <c r="R150" s="29">
        <v>3.3911111111111119</v>
      </c>
      <c r="S150" s="29">
        <v>6.6533333333333333</v>
      </c>
      <c r="T150" s="5">
        <v>3.2255555555555557</v>
      </c>
      <c r="U150" s="5">
        <v>0.94444444444444442</v>
      </c>
      <c r="V150" s="5">
        <v>0.25111111111111117</v>
      </c>
      <c r="W150" s="3">
        <v>0</v>
      </c>
      <c r="X150" s="5">
        <v>99.882132425555568</v>
      </c>
      <c r="Y150" s="94">
        <v>4.17</v>
      </c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</row>
    <row r="151" spans="2:50" x14ac:dyDescent="0.25">
      <c r="B151" s="3" t="s">
        <v>22</v>
      </c>
      <c r="C151" s="3" t="s">
        <v>23</v>
      </c>
      <c r="D151" s="3" t="s">
        <v>232</v>
      </c>
      <c r="E151" s="3" t="s">
        <v>231</v>
      </c>
      <c r="F151" s="3" t="s">
        <v>120</v>
      </c>
      <c r="G151" s="3" t="s">
        <v>221</v>
      </c>
      <c r="H151" s="3"/>
      <c r="I151" s="3" t="s">
        <v>33</v>
      </c>
      <c r="J151" s="3">
        <v>1150</v>
      </c>
      <c r="K151" s="3">
        <v>1150</v>
      </c>
      <c r="L151" s="3">
        <v>0</v>
      </c>
      <c r="M151" s="5">
        <v>55.327777777777783</v>
      </c>
      <c r="N151" s="5">
        <v>1.588888888888889</v>
      </c>
      <c r="O151" s="29">
        <v>14.975555555555557</v>
      </c>
      <c r="P151" s="29">
        <v>13.27657687</v>
      </c>
      <c r="Q151" s="29">
        <v>0.24777777777777779</v>
      </c>
      <c r="R151" s="29">
        <v>3.3911111111111119</v>
      </c>
      <c r="S151" s="29">
        <v>6.6933333333333334</v>
      </c>
      <c r="T151" s="5">
        <v>3.2455555555555557</v>
      </c>
      <c r="U151" s="5">
        <v>0.9244444444444444</v>
      </c>
      <c r="V151" s="5">
        <v>0.20111111111111113</v>
      </c>
      <c r="W151" s="3">
        <v>0</v>
      </c>
      <c r="X151" s="5">
        <v>99.872132425555577</v>
      </c>
      <c r="Y151" s="94">
        <v>4.17</v>
      </c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</row>
    <row r="152" spans="2:50" x14ac:dyDescent="0.25">
      <c r="B152" s="3" t="s">
        <v>22</v>
      </c>
      <c r="C152" s="3" t="s">
        <v>23</v>
      </c>
      <c r="D152" s="3"/>
      <c r="E152" s="3" t="s">
        <v>231</v>
      </c>
      <c r="F152" s="3" t="s">
        <v>120</v>
      </c>
      <c r="G152" s="3" t="s">
        <v>221</v>
      </c>
      <c r="H152" s="3"/>
      <c r="I152" s="3" t="s">
        <v>33</v>
      </c>
      <c r="J152" s="3">
        <v>1150</v>
      </c>
      <c r="K152" s="3">
        <v>1150</v>
      </c>
      <c r="L152" s="3">
        <v>0</v>
      </c>
      <c r="M152" s="5">
        <v>58.147777777777783</v>
      </c>
      <c r="N152" s="5">
        <v>1.368888888888889</v>
      </c>
      <c r="O152" s="29">
        <v>15.455555555555557</v>
      </c>
      <c r="P152" s="29">
        <v>11.06657687</v>
      </c>
      <c r="Q152" s="29">
        <v>0.19777777777777777</v>
      </c>
      <c r="R152" s="29">
        <v>2.9911111111111119</v>
      </c>
      <c r="S152" s="29">
        <v>6.0733333333333341</v>
      </c>
      <c r="T152" s="5">
        <v>3.2955555555555556</v>
      </c>
      <c r="U152" s="5">
        <v>1.0944444444444446</v>
      </c>
      <c r="V152" s="5">
        <v>0.18111111111111114</v>
      </c>
      <c r="W152" s="3">
        <v>0</v>
      </c>
      <c r="X152" s="5">
        <v>99.872132425555563</v>
      </c>
      <c r="Y152" s="94">
        <v>4.3900000000000006</v>
      </c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</row>
    <row r="153" spans="2:50" x14ac:dyDescent="0.25">
      <c r="B153" s="3" t="s">
        <v>22</v>
      </c>
      <c r="C153" s="3" t="s">
        <v>23</v>
      </c>
      <c r="D153" s="3"/>
      <c r="E153" s="3" t="s">
        <v>231</v>
      </c>
      <c r="F153" s="3" t="s">
        <v>120</v>
      </c>
      <c r="G153" s="3" t="s">
        <v>221</v>
      </c>
      <c r="H153" s="3"/>
      <c r="I153" s="3" t="s">
        <v>33</v>
      </c>
      <c r="J153" s="3">
        <v>1150</v>
      </c>
      <c r="K153" s="3">
        <v>1150</v>
      </c>
      <c r="L153" s="3">
        <v>0</v>
      </c>
      <c r="M153" s="5">
        <v>57.837777777777781</v>
      </c>
      <c r="N153" s="5">
        <v>1.3788888888888891</v>
      </c>
      <c r="O153" s="29">
        <v>15.285555555555558</v>
      </c>
      <c r="P153" s="29">
        <v>11.366576869999999</v>
      </c>
      <c r="Q153" s="29">
        <v>0.21777777777777779</v>
      </c>
      <c r="R153" s="29">
        <v>3.0011111111111122</v>
      </c>
      <c r="S153" s="29">
        <v>6.0733333333333341</v>
      </c>
      <c r="T153" s="5">
        <v>3.5255555555555556</v>
      </c>
      <c r="U153" s="5">
        <v>1.0944444444444446</v>
      </c>
      <c r="V153" s="5">
        <v>0.20111111111111113</v>
      </c>
      <c r="W153" s="3">
        <v>0</v>
      </c>
      <c r="X153" s="5">
        <v>99.982132425555591</v>
      </c>
      <c r="Y153" s="94">
        <v>4.62</v>
      </c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</row>
    <row r="154" spans="2:50" x14ac:dyDescent="0.25">
      <c r="B154" s="3" t="s">
        <v>22</v>
      </c>
      <c r="C154" s="3" t="s">
        <v>23</v>
      </c>
      <c r="D154" s="3"/>
      <c r="E154" s="3" t="s">
        <v>231</v>
      </c>
      <c r="F154" s="3" t="s">
        <v>120</v>
      </c>
      <c r="G154" s="3" t="s">
        <v>221</v>
      </c>
      <c r="H154" s="3"/>
      <c r="I154" s="3" t="s">
        <v>33</v>
      </c>
      <c r="J154" s="3">
        <v>1150</v>
      </c>
      <c r="K154" s="3">
        <v>1150</v>
      </c>
      <c r="L154" s="3">
        <v>0</v>
      </c>
      <c r="M154" s="5">
        <v>58.717777777777783</v>
      </c>
      <c r="N154" s="5">
        <v>1.288888888888889</v>
      </c>
      <c r="O154" s="29">
        <v>15.355555555555558</v>
      </c>
      <c r="P154" s="29">
        <v>10.59657687</v>
      </c>
      <c r="Q154" s="29">
        <v>0.19777777777777777</v>
      </c>
      <c r="R154" s="29">
        <v>2.781111111111112</v>
      </c>
      <c r="S154" s="29">
        <v>5.7533333333333339</v>
      </c>
      <c r="T154" s="5">
        <v>3.8855555555555559</v>
      </c>
      <c r="U154" s="5">
        <v>1.1444444444444444</v>
      </c>
      <c r="V154" s="5">
        <v>0.14111111111111113</v>
      </c>
      <c r="W154" s="3">
        <v>0</v>
      </c>
      <c r="X154" s="5">
        <v>99.862132425555558</v>
      </c>
      <c r="Y154" s="94">
        <v>5.03</v>
      </c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</row>
    <row r="155" spans="2:50" x14ac:dyDescent="0.25">
      <c r="B155" s="3" t="s">
        <v>22</v>
      </c>
      <c r="C155" s="3" t="s">
        <v>23</v>
      </c>
      <c r="D155" s="3"/>
      <c r="E155" s="3" t="s">
        <v>231</v>
      </c>
      <c r="F155" s="3" t="s">
        <v>120</v>
      </c>
      <c r="G155" s="3" t="s">
        <v>221</v>
      </c>
      <c r="H155" s="3"/>
      <c r="I155" s="3" t="s">
        <v>33</v>
      </c>
      <c r="J155" s="3">
        <v>1150</v>
      </c>
      <c r="K155" s="3">
        <v>1150</v>
      </c>
      <c r="L155" s="3">
        <v>0</v>
      </c>
      <c r="M155" s="5">
        <v>59.357777777777777</v>
      </c>
      <c r="N155" s="5">
        <v>1.278888888888889</v>
      </c>
      <c r="O155" s="29">
        <v>15.315555555555557</v>
      </c>
      <c r="P155" s="29">
        <v>10.296576869999999</v>
      </c>
      <c r="Q155" s="29">
        <v>0.17777777777777778</v>
      </c>
      <c r="R155" s="29">
        <v>2.7111111111111121</v>
      </c>
      <c r="S155" s="29">
        <v>5.5833333333333339</v>
      </c>
      <c r="T155" s="5">
        <v>3.9055555555555559</v>
      </c>
      <c r="U155" s="5">
        <v>1.1944444444444444</v>
      </c>
      <c r="V155" s="5">
        <v>0.16111111111111112</v>
      </c>
      <c r="W155" s="3">
        <v>0</v>
      </c>
      <c r="X155" s="5">
        <v>99.982132425555534</v>
      </c>
      <c r="Y155" s="94">
        <v>5.1000000000000005</v>
      </c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</row>
    <row r="156" spans="2:50" x14ac:dyDescent="0.25">
      <c r="B156" s="3" t="s">
        <v>22</v>
      </c>
      <c r="C156" s="3" t="s">
        <v>23</v>
      </c>
      <c r="D156" s="3"/>
      <c r="E156" s="3" t="s">
        <v>231</v>
      </c>
      <c r="F156" s="3" t="s">
        <v>120</v>
      </c>
      <c r="G156" s="3" t="s">
        <v>221</v>
      </c>
      <c r="H156" s="3"/>
      <c r="I156" s="3" t="s">
        <v>33</v>
      </c>
      <c r="J156" s="3">
        <v>1150</v>
      </c>
      <c r="K156" s="3">
        <v>1150</v>
      </c>
      <c r="L156" s="3">
        <v>0</v>
      </c>
      <c r="M156" s="5">
        <v>59.427777777777777</v>
      </c>
      <c r="N156" s="5">
        <v>1.318888888888889</v>
      </c>
      <c r="O156" s="29">
        <v>15.375555555555557</v>
      </c>
      <c r="P156" s="29">
        <v>10.24657687</v>
      </c>
      <c r="Q156" s="29">
        <v>0.18777777777777779</v>
      </c>
      <c r="R156" s="29">
        <v>2.7311111111111122</v>
      </c>
      <c r="S156" s="29">
        <v>5.5833333333333339</v>
      </c>
      <c r="T156" s="5">
        <v>3.7955555555555556</v>
      </c>
      <c r="U156" s="5">
        <v>1.1944444444444444</v>
      </c>
      <c r="V156" s="5">
        <v>0.12111111111111114</v>
      </c>
      <c r="W156" s="3">
        <v>0</v>
      </c>
      <c r="X156" s="5">
        <v>99.982132425555562</v>
      </c>
      <c r="Y156" s="94">
        <v>4.99</v>
      </c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</row>
    <row r="157" spans="2:50" x14ac:dyDescent="0.25">
      <c r="B157" s="3" t="s">
        <v>22</v>
      </c>
      <c r="C157" s="3" t="s">
        <v>23</v>
      </c>
      <c r="D157" s="3"/>
      <c r="E157" s="3" t="s">
        <v>231</v>
      </c>
      <c r="F157" s="3" t="s">
        <v>120</v>
      </c>
      <c r="G157" s="3" t="s">
        <v>221</v>
      </c>
      <c r="H157" s="3"/>
      <c r="I157" s="3" t="s">
        <v>33</v>
      </c>
      <c r="J157" s="3">
        <v>1150</v>
      </c>
      <c r="K157" s="3">
        <v>1150</v>
      </c>
      <c r="L157" s="3">
        <v>0</v>
      </c>
      <c r="M157" s="5">
        <v>58.847777777777779</v>
      </c>
      <c r="N157" s="5">
        <v>1.328888888888889</v>
      </c>
      <c r="O157" s="29">
        <v>15.435555555555558</v>
      </c>
      <c r="P157" s="29">
        <v>10.82657687</v>
      </c>
      <c r="Q157" s="29">
        <v>0.19777777777777777</v>
      </c>
      <c r="R157" s="29">
        <v>2.8711111111111118</v>
      </c>
      <c r="S157" s="29">
        <v>5.8433333333333337</v>
      </c>
      <c r="T157" s="5">
        <v>3.2455555555555557</v>
      </c>
      <c r="U157" s="5">
        <v>1.1344444444444444</v>
      </c>
      <c r="V157" s="5">
        <v>0.18111111111111114</v>
      </c>
      <c r="W157" s="3">
        <v>0</v>
      </c>
      <c r="X157" s="5">
        <v>99.912132425555541</v>
      </c>
      <c r="Y157" s="94">
        <v>4.38</v>
      </c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</row>
    <row r="158" spans="2:50" x14ac:dyDescent="0.25">
      <c r="B158" s="3"/>
      <c r="C158" s="3"/>
      <c r="D158" s="3"/>
      <c r="E158" s="3"/>
      <c r="F158" s="16" t="s">
        <v>233</v>
      </c>
      <c r="G158" s="16" t="s">
        <v>23</v>
      </c>
      <c r="H158" s="16"/>
      <c r="I158" s="16"/>
      <c r="J158" s="16"/>
      <c r="K158" s="16"/>
      <c r="L158" s="16"/>
      <c r="M158" s="6">
        <v>55.333777777777776</v>
      </c>
      <c r="N158" s="6">
        <v>1.6008888888888886</v>
      </c>
      <c r="O158" s="52">
        <v>15.000555555555556</v>
      </c>
      <c r="P158" s="52">
        <v>13.228576870000001</v>
      </c>
      <c r="Q158" s="52">
        <v>0.23877777777777781</v>
      </c>
      <c r="R158" s="52">
        <v>3.4101111111111124</v>
      </c>
      <c r="S158" s="52">
        <v>6.6673333333333344</v>
      </c>
      <c r="T158" s="6">
        <v>3.2735555555555558</v>
      </c>
      <c r="U158" s="6">
        <v>0.92844444444444441</v>
      </c>
      <c r="V158" s="6">
        <v>0.2301111111111111</v>
      </c>
      <c r="W158" s="6">
        <v>0</v>
      </c>
      <c r="X158" s="16"/>
      <c r="Y158" s="95">
        <v>4.202</v>
      </c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</row>
    <row r="159" spans="2:50" x14ac:dyDescent="0.25">
      <c r="B159" s="3"/>
      <c r="C159" s="3"/>
      <c r="D159" s="3"/>
      <c r="E159" s="3"/>
      <c r="F159" s="25" t="s">
        <v>234</v>
      </c>
      <c r="G159" s="25" t="s">
        <v>23</v>
      </c>
      <c r="H159" s="25"/>
      <c r="I159" s="25"/>
      <c r="J159" s="25"/>
      <c r="K159" s="25"/>
      <c r="L159" s="25"/>
      <c r="M159" s="7">
        <v>7.9190347335461708E-2</v>
      </c>
      <c r="N159" s="7">
        <v>1.3984117975602034E-2</v>
      </c>
      <c r="O159" s="99">
        <v>2.915475947422666E-2</v>
      </c>
      <c r="P159" s="99">
        <v>5.7503623074261018E-2</v>
      </c>
      <c r="Q159" s="99">
        <v>1.4491376746189435E-2</v>
      </c>
      <c r="R159" s="99">
        <v>1.8529256146249763E-2</v>
      </c>
      <c r="S159" s="99">
        <v>2.6331223544175164E-2</v>
      </c>
      <c r="T159" s="7">
        <v>6.6633324995830745E-2</v>
      </c>
      <c r="U159" s="7">
        <v>1.0749676997731378E-2</v>
      </c>
      <c r="V159" s="7">
        <v>2.1317702607092662E-2</v>
      </c>
      <c r="W159" s="7">
        <v>0</v>
      </c>
      <c r="X159" s="16"/>
      <c r="Y159" s="93">
        <v>7.7383001993562128E-2</v>
      </c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</row>
    <row r="160" spans="2:50" x14ac:dyDescent="0.25">
      <c r="B160" s="3"/>
      <c r="C160" s="3"/>
      <c r="D160" s="3"/>
      <c r="E160" s="3"/>
      <c r="F160" s="16" t="s">
        <v>235</v>
      </c>
      <c r="G160" s="16" t="s">
        <v>23</v>
      </c>
      <c r="H160" s="16"/>
      <c r="I160" s="16"/>
      <c r="J160" s="16"/>
      <c r="K160" s="16"/>
      <c r="L160" s="16"/>
      <c r="M160" s="6">
        <v>58.722777777777786</v>
      </c>
      <c r="N160" s="6">
        <v>1.3272222222222223</v>
      </c>
      <c r="O160" s="52">
        <v>15.370555555555557</v>
      </c>
      <c r="P160" s="52">
        <v>10.733243536666665</v>
      </c>
      <c r="Q160" s="52">
        <v>0.19611111111111112</v>
      </c>
      <c r="R160" s="52">
        <v>2.8477777777777789</v>
      </c>
      <c r="S160" s="52">
        <v>5.8183333333333342</v>
      </c>
      <c r="T160" s="6">
        <v>3.6088888888888886</v>
      </c>
      <c r="U160" s="6">
        <v>1.1427777777777777</v>
      </c>
      <c r="V160" s="6">
        <v>0.16444444444444448</v>
      </c>
      <c r="W160" s="6">
        <v>0</v>
      </c>
      <c r="X160" s="16"/>
      <c r="Y160" s="95">
        <v>4.751666666666666</v>
      </c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</row>
    <row r="161" spans="2:50" x14ac:dyDescent="0.25">
      <c r="B161" s="3"/>
      <c r="C161" s="3"/>
      <c r="D161" s="3"/>
      <c r="E161" s="3"/>
      <c r="F161" s="25" t="s">
        <v>236</v>
      </c>
      <c r="G161" s="25" t="s">
        <v>23</v>
      </c>
      <c r="H161" s="25"/>
      <c r="I161" s="25"/>
      <c r="J161" s="25"/>
      <c r="K161" s="25"/>
      <c r="L161" s="25"/>
      <c r="M161" s="7">
        <v>0.63714205637361376</v>
      </c>
      <c r="N161" s="7">
        <v>4.0702170294305805E-2</v>
      </c>
      <c r="O161" s="99">
        <v>6.625707509390992E-2</v>
      </c>
      <c r="P161" s="99">
        <v>0.43980298619571323</v>
      </c>
      <c r="Q161" s="99">
        <v>1.3291601358251259E-2</v>
      </c>
      <c r="R161" s="99">
        <v>0.12754084313139324</v>
      </c>
      <c r="S161" s="99">
        <v>0.22151749366585033</v>
      </c>
      <c r="T161" s="7">
        <v>0.2954770154625681</v>
      </c>
      <c r="U161" s="7">
        <v>4.4907311951024875E-2</v>
      </c>
      <c r="V161" s="7">
        <v>2.9439202887759471E-2</v>
      </c>
      <c r="W161" s="7">
        <v>0</v>
      </c>
      <c r="X161" s="16"/>
      <c r="Y161" s="93">
        <v>0.34038432741359298</v>
      </c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</row>
    <row r="162" spans="2:50" x14ac:dyDescent="0.25">
      <c r="B162" s="3"/>
      <c r="C162" s="3"/>
      <c r="D162" s="3"/>
      <c r="E162" s="3"/>
      <c r="F162" s="16" t="s">
        <v>237</v>
      </c>
      <c r="G162" s="16" t="s">
        <v>23</v>
      </c>
      <c r="H162" s="16"/>
      <c r="I162" s="16"/>
      <c r="J162" s="16"/>
      <c r="K162" s="16"/>
      <c r="L162" s="16"/>
      <c r="M162" s="6">
        <v>56.60465277777778</v>
      </c>
      <c r="N162" s="6">
        <v>1.4982638888888888</v>
      </c>
      <c r="O162" s="52">
        <v>15.139305555555557</v>
      </c>
      <c r="P162" s="52">
        <v>12.292826870000001</v>
      </c>
      <c r="Q162" s="52">
        <v>0.22277777777777774</v>
      </c>
      <c r="R162" s="52">
        <v>3.1992361111111123</v>
      </c>
      <c r="S162" s="52">
        <v>6.3489583333333339</v>
      </c>
      <c r="T162" s="6">
        <v>3.3993055555555562</v>
      </c>
      <c r="U162" s="6">
        <v>1.0088194444444445</v>
      </c>
      <c r="V162" s="6">
        <v>0.20548611111111106</v>
      </c>
      <c r="W162" s="6">
        <v>0</v>
      </c>
      <c r="X162" s="16"/>
      <c r="Y162" s="95">
        <v>4.408125000000001</v>
      </c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</row>
    <row r="163" spans="2:50" x14ac:dyDescent="0.25">
      <c r="B163" s="20"/>
      <c r="C163" s="20"/>
      <c r="D163" s="20"/>
      <c r="E163" s="20"/>
      <c r="F163" s="33" t="s">
        <v>238</v>
      </c>
      <c r="G163" s="33" t="s">
        <v>23</v>
      </c>
      <c r="H163" s="33"/>
      <c r="I163" s="33"/>
      <c r="J163" s="33"/>
      <c r="K163" s="33"/>
      <c r="L163" s="33"/>
      <c r="M163" s="34">
        <v>1.7350531932287645</v>
      </c>
      <c r="N163" s="34">
        <v>0.13925845276559218</v>
      </c>
      <c r="O163" s="100">
        <v>0.19025859595123007</v>
      </c>
      <c r="P163" s="100">
        <v>1.2740218470130982</v>
      </c>
      <c r="Q163" s="100">
        <v>2.529822128134725E-2</v>
      </c>
      <c r="R163" s="100">
        <v>0.29100329322306068</v>
      </c>
      <c r="S163" s="100">
        <v>0.44381630959966595</v>
      </c>
      <c r="T163" s="34">
        <v>0.2447004972069598</v>
      </c>
      <c r="U163" s="34">
        <v>0.11057237448838564</v>
      </c>
      <c r="V163" s="34">
        <v>4.0491768710854907E-2</v>
      </c>
      <c r="W163" s="34">
        <v>0</v>
      </c>
      <c r="X163" s="34"/>
      <c r="Y163" s="97">
        <v>0.35527287169534544</v>
      </c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</row>
    <row r="164" spans="2:50" x14ac:dyDescent="0.25">
      <c r="B164" s="3" t="s">
        <v>30</v>
      </c>
      <c r="C164" s="3" t="s">
        <v>26</v>
      </c>
      <c r="D164" s="3"/>
      <c r="E164" s="3" t="s">
        <v>31</v>
      </c>
      <c r="F164" s="3" t="s">
        <v>121</v>
      </c>
      <c r="G164" s="3" t="s">
        <v>221</v>
      </c>
      <c r="H164" s="3" t="s">
        <v>222</v>
      </c>
      <c r="I164" s="3">
        <v>1</v>
      </c>
      <c r="J164" s="3">
        <v>1190</v>
      </c>
      <c r="K164" s="3">
        <v>1165</v>
      </c>
      <c r="L164" s="3">
        <v>0</v>
      </c>
      <c r="M164" s="3">
        <v>58.097000000000001</v>
      </c>
      <c r="N164" s="3">
        <v>1.3640000000000001</v>
      </c>
      <c r="O164" s="13">
        <v>16.152000000000001</v>
      </c>
      <c r="P164" s="13">
        <v>8.7899999999999991</v>
      </c>
      <c r="Q164" s="13">
        <v>0.16800000000000001</v>
      </c>
      <c r="R164" s="13">
        <v>2.94</v>
      </c>
      <c r="S164" s="13">
        <v>5.8959999999999999</v>
      </c>
      <c r="T164" s="3">
        <v>3.9860000000000002</v>
      </c>
      <c r="U164" s="3">
        <v>0.90600000000000003</v>
      </c>
      <c r="V164" s="3">
        <v>0.221</v>
      </c>
      <c r="W164" s="3">
        <v>0</v>
      </c>
      <c r="X164" s="5">
        <v>98.52000000000001</v>
      </c>
      <c r="Y164" s="94">
        <v>4.8920000000000003</v>
      </c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</row>
    <row r="165" spans="2:50" x14ac:dyDescent="0.25">
      <c r="B165" s="3" t="s">
        <v>30</v>
      </c>
      <c r="C165" s="3" t="s">
        <v>26</v>
      </c>
      <c r="D165" s="3"/>
      <c r="E165" s="3" t="s">
        <v>31</v>
      </c>
      <c r="F165" s="3" t="s">
        <v>121</v>
      </c>
      <c r="G165" s="3" t="s">
        <v>221</v>
      </c>
      <c r="H165" s="3" t="s">
        <v>223</v>
      </c>
      <c r="I165" s="3">
        <v>1</v>
      </c>
      <c r="J165" s="3">
        <v>1190</v>
      </c>
      <c r="K165" s="3">
        <v>1165</v>
      </c>
      <c r="L165" s="3">
        <v>0</v>
      </c>
      <c r="M165" s="3">
        <v>57.375999999999998</v>
      </c>
      <c r="N165" s="3">
        <v>1.252</v>
      </c>
      <c r="O165" s="13">
        <v>16.071999999999999</v>
      </c>
      <c r="P165" s="13">
        <v>9.2929999999999993</v>
      </c>
      <c r="Q165" s="13">
        <v>0.16800000000000001</v>
      </c>
      <c r="R165" s="13">
        <v>3.0470000000000002</v>
      </c>
      <c r="S165" s="13">
        <v>6.2220000000000004</v>
      </c>
      <c r="T165" s="3">
        <v>4.0720000000000001</v>
      </c>
      <c r="U165" s="3">
        <v>0.92600000000000005</v>
      </c>
      <c r="V165" s="3">
        <v>0.14099999999999999</v>
      </c>
      <c r="W165" s="3">
        <v>0</v>
      </c>
      <c r="X165" s="5">
        <v>98.569000000000003</v>
      </c>
      <c r="Y165" s="94">
        <v>4.9980000000000002</v>
      </c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</row>
    <row r="166" spans="2:50" x14ac:dyDescent="0.25">
      <c r="B166" s="3" t="s">
        <v>30</v>
      </c>
      <c r="C166" s="3" t="s">
        <v>26</v>
      </c>
      <c r="D166" s="3"/>
      <c r="E166" s="3" t="s">
        <v>31</v>
      </c>
      <c r="F166" s="3" t="s">
        <v>121</v>
      </c>
      <c r="G166" s="3" t="s">
        <v>221</v>
      </c>
      <c r="H166" s="3" t="s">
        <v>224</v>
      </c>
      <c r="I166" s="3">
        <v>1</v>
      </c>
      <c r="J166" s="3">
        <v>1190</v>
      </c>
      <c r="K166" s="3">
        <v>1165</v>
      </c>
      <c r="L166" s="3">
        <v>0</v>
      </c>
      <c r="M166" s="3">
        <v>57.436</v>
      </c>
      <c r="N166" s="3">
        <v>1.353</v>
      </c>
      <c r="O166" s="13">
        <v>16.016999999999999</v>
      </c>
      <c r="P166" s="13">
        <v>9.3719999999999999</v>
      </c>
      <c r="Q166" s="13">
        <v>0.16800000000000001</v>
      </c>
      <c r="R166" s="13">
        <v>3.097</v>
      </c>
      <c r="S166" s="13">
        <v>6.0140000000000002</v>
      </c>
      <c r="T166" s="3">
        <v>4.1589999999999998</v>
      </c>
      <c r="U166" s="3">
        <v>0.86899999999999999</v>
      </c>
      <c r="V166" s="3">
        <v>0.17100000000000001</v>
      </c>
      <c r="W166" s="3">
        <v>0</v>
      </c>
      <c r="X166" s="5">
        <v>98.656000000000006</v>
      </c>
      <c r="Y166" s="94">
        <v>5.0279999999999996</v>
      </c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</row>
    <row r="167" spans="2:50" x14ac:dyDescent="0.25">
      <c r="B167" s="3" t="s">
        <v>30</v>
      </c>
      <c r="C167" s="3" t="s">
        <v>26</v>
      </c>
      <c r="D167" s="3"/>
      <c r="E167" s="3" t="s">
        <v>31</v>
      </c>
      <c r="F167" s="3" t="s">
        <v>121</v>
      </c>
      <c r="G167" s="3" t="s">
        <v>221</v>
      </c>
      <c r="H167" s="3" t="s">
        <v>225</v>
      </c>
      <c r="I167" s="3">
        <v>1</v>
      </c>
      <c r="J167" s="3">
        <v>1190</v>
      </c>
      <c r="K167" s="3">
        <v>1165</v>
      </c>
      <c r="L167" s="3">
        <v>0</v>
      </c>
      <c r="M167" s="3">
        <v>57.241</v>
      </c>
      <c r="N167" s="3">
        <v>1.244</v>
      </c>
      <c r="O167" s="13">
        <v>16.015000000000001</v>
      </c>
      <c r="P167" s="13">
        <v>9.7289999999999992</v>
      </c>
      <c r="Q167" s="13">
        <v>0.20699999999999999</v>
      </c>
      <c r="R167" s="13">
        <v>3.173</v>
      </c>
      <c r="S167" s="13">
        <v>6.1459999999999999</v>
      </c>
      <c r="T167" s="3">
        <v>4.1619999999999999</v>
      </c>
      <c r="U167" s="3">
        <v>0.86399999999999999</v>
      </c>
      <c r="V167" s="3">
        <v>0.221</v>
      </c>
      <c r="W167" s="3">
        <v>0</v>
      </c>
      <c r="X167" s="5">
        <v>99.00200000000001</v>
      </c>
      <c r="Y167" s="94">
        <v>5.0259999999999998</v>
      </c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</row>
    <row r="168" spans="2:50" x14ac:dyDescent="0.25">
      <c r="B168" s="3" t="s">
        <v>30</v>
      </c>
      <c r="C168" s="3" t="s">
        <v>26</v>
      </c>
      <c r="D168" s="3"/>
      <c r="E168" s="3" t="s">
        <v>31</v>
      </c>
      <c r="F168" s="3" t="s">
        <v>121</v>
      </c>
      <c r="G168" s="3" t="s">
        <v>221</v>
      </c>
      <c r="H168" s="3" t="s">
        <v>226</v>
      </c>
      <c r="I168" s="3">
        <v>1</v>
      </c>
      <c r="J168" s="3">
        <v>1190</v>
      </c>
      <c r="K168" s="3">
        <v>1165</v>
      </c>
      <c r="L168" s="3">
        <v>0</v>
      </c>
      <c r="M168" s="3">
        <v>56.915999999999997</v>
      </c>
      <c r="N168" s="3">
        <v>1.3089999999999999</v>
      </c>
      <c r="O168" s="13">
        <v>15.98</v>
      </c>
      <c r="P168" s="13">
        <v>9.7409999999999997</v>
      </c>
      <c r="Q168" s="13">
        <v>0.219</v>
      </c>
      <c r="R168" s="13">
        <v>3.21</v>
      </c>
      <c r="S168" s="13">
        <v>6.2939999999999996</v>
      </c>
      <c r="T168" s="3">
        <v>4.09</v>
      </c>
      <c r="U168" s="3">
        <v>0.86</v>
      </c>
      <c r="V168" s="3">
        <v>0.27100000000000002</v>
      </c>
      <c r="W168" s="3">
        <v>4.2999999999999997E-2</v>
      </c>
      <c r="X168" s="5">
        <v>98.932999999999993</v>
      </c>
      <c r="Y168" s="94">
        <v>4.95</v>
      </c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</row>
    <row r="169" spans="2:50" x14ac:dyDescent="0.25">
      <c r="B169" s="3" t="s">
        <v>30</v>
      </c>
      <c r="C169" s="3" t="s">
        <v>26</v>
      </c>
      <c r="D169" s="3"/>
      <c r="E169" s="3" t="s">
        <v>31</v>
      </c>
      <c r="F169" s="3" t="s">
        <v>121</v>
      </c>
      <c r="G169" s="3" t="s">
        <v>221</v>
      </c>
      <c r="H169" s="3" t="s">
        <v>227</v>
      </c>
      <c r="I169" s="3">
        <v>1</v>
      </c>
      <c r="J169" s="3">
        <v>1190</v>
      </c>
      <c r="K169" s="3">
        <v>1165</v>
      </c>
      <c r="L169" s="3">
        <v>0</v>
      </c>
      <c r="M169" s="3">
        <v>56.847000000000001</v>
      </c>
      <c r="N169" s="3">
        <v>1.353</v>
      </c>
      <c r="O169" s="13">
        <v>15.898</v>
      </c>
      <c r="P169" s="13">
        <v>10.081</v>
      </c>
      <c r="Q169" s="13">
        <v>0.21299999999999999</v>
      </c>
      <c r="R169" s="13">
        <v>3.2629999999999999</v>
      </c>
      <c r="S169" s="13">
        <v>6.2949999999999999</v>
      </c>
      <c r="T169" s="3">
        <v>4.109</v>
      </c>
      <c r="U169" s="3">
        <v>0.91400000000000003</v>
      </c>
      <c r="V169" s="3">
        <v>0.2</v>
      </c>
      <c r="W169" s="3">
        <v>1.9E-2</v>
      </c>
      <c r="X169" s="5">
        <v>99.192000000000007</v>
      </c>
      <c r="Y169" s="94">
        <v>5.0229999999999997</v>
      </c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</row>
    <row r="170" spans="2:50" x14ac:dyDescent="0.25">
      <c r="B170" s="3" t="s">
        <v>30</v>
      </c>
      <c r="C170" s="3" t="s">
        <v>26</v>
      </c>
      <c r="D170" s="3"/>
      <c r="E170" s="3" t="s">
        <v>31</v>
      </c>
      <c r="F170" s="3" t="s">
        <v>121</v>
      </c>
      <c r="G170" s="3" t="s">
        <v>221</v>
      </c>
      <c r="H170" s="3" t="s">
        <v>228</v>
      </c>
      <c r="I170" s="3">
        <v>1</v>
      </c>
      <c r="J170" s="3">
        <v>1190</v>
      </c>
      <c r="K170" s="3">
        <v>1165</v>
      </c>
      <c r="L170" s="3">
        <v>0</v>
      </c>
      <c r="M170" s="3">
        <v>56.561999999999998</v>
      </c>
      <c r="N170" s="3">
        <v>1.4359999999999999</v>
      </c>
      <c r="O170" s="13">
        <v>15.856999999999999</v>
      </c>
      <c r="P170" s="13">
        <v>9.9670000000000005</v>
      </c>
      <c r="Q170" s="13">
        <v>0.24399999999999999</v>
      </c>
      <c r="R170" s="13">
        <v>3.278</v>
      </c>
      <c r="S170" s="13">
        <v>6.3780000000000001</v>
      </c>
      <c r="T170" s="3">
        <v>3.956</v>
      </c>
      <c r="U170" s="3">
        <v>0.86499999999999999</v>
      </c>
      <c r="V170" s="3">
        <v>0.13</v>
      </c>
      <c r="W170" s="3">
        <v>3.4000000000000002E-2</v>
      </c>
      <c r="X170" s="5">
        <v>98.706999999999994</v>
      </c>
      <c r="Y170" s="94">
        <v>4.8209999999999997</v>
      </c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</row>
    <row r="171" spans="2:50" x14ac:dyDescent="0.25">
      <c r="B171" s="3" t="s">
        <v>30</v>
      </c>
      <c r="C171" s="3" t="s">
        <v>26</v>
      </c>
      <c r="D171" s="3"/>
      <c r="E171" s="3" t="s">
        <v>31</v>
      </c>
      <c r="F171" s="3" t="s">
        <v>121</v>
      </c>
      <c r="G171" s="3" t="s">
        <v>221</v>
      </c>
      <c r="H171" s="3" t="s">
        <v>229</v>
      </c>
      <c r="I171" s="3">
        <v>1</v>
      </c>
      <c r="J171" s="3">
        <v>1190</v>
      </c>
      <c r="K171" s="3">
        <v>1165</v>
      </c>
      <c r="L171" s="3">
        <v>0</v>
      </c>
      <c r="M171" s="3">
        <v>56.415999999999997</v>
      </c>
      <c r="N171" s="3">
        <v>1.41</v>
      </c>
      <c r="O171" s="13">
        <v>15.717000000000001</v>
      </c>
      <c r="P171" s="13">
        <v>10.196</v>
      </c>
      <c r="Q171" s="13">
        <v>0.28599999999999998</v>
      </c>
      <c r="R171" s="13">
        <v>3.2229999999999999</v>
      </c>
      <c r="S171" s="13">
        <v>6.3419999999999996</v>
      </c>
      <c r="T171" s="3">
        <v>4.016</v>
      </c>
      <c r="U171" s="3">
        <v>0.89100000000000001</v>
      </c>
      <c r="V171" s="3">
        <v>0.25</v>
      </c>
      <c r="W171" s="3">
        <v>5.6000000000000001E-2</v>
      </c>
      <c r="X171" s="5">
        <v>98.802999999999997</v>
      </c>
      <c r="Y171" s="94">
        <v>4.907</v>
      </c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</row>
    <row r="172" spans="2:50" x14ac:dyDescent="0.25">
      <c r="B172" s="3" t="s">
        <v>30</v>
      </c>
      <c r="C172" s="3" t="s">
        <v>26</v>
      </c>
      <c r="D172" s="3"/>
      <c r="E172" s="3" t="s">
        <v>31</v>
      </c>
      <c r="F172" s="3" t="s">
        <v>121</v>
      </c>
      <c r="G172" s="3" t="s">
        <v>221</v>
      </c>
      <c r="H172" s="3" t="s">
        <v>239</v>
      </c>
      <c r="I172" s="3">
        <v>1</v>
      </c>
      <c r="J172" s="3">
        <v>1190</v>
      </c>
      <c r="K172" s="3">
        <v>1165</v>
      </c>
      <c r="L172" s="3">
        <v>0</v>
      </c>
      <c r="M172" s="3">
        <v>56.415999999999997</v>
      </c>
      <c r="N172" s="3">
        <v>1.484</v>
      </c>
      <c r="O172" s="13">
        <v>15.597</v>
      </c>
      <c r="P172" s="13">
        <v>10.084</v>
      </c>
      <c r="Q172" s="13">
        <v>0.16800000000000001</v>
      </c>
      <c r="R172" s="13">
        <v>3.2949999999999999</v>
      </c>
      <c r="S172" s="13">
        <v>6.431</v>
      </c>
      <c r="T172" s="3">
        <v>4.1260000000000003</v>
      </c>
      <c r="U172" s="3">
        <v>0.84399999999999997</v>
      </c>
      <c r="V172" s="3">
        <v>0.17</v>
      </c>
      <c r="W172" s="3">
        <v>6.0000000000000001E-3</v>
      </c>
      <c r="X172" s="5">
        <v>98.621000000000009</v>
      </c>
      <c r="Y172" s="94">
        <v>4.9700000000000006</v>
      </c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</row>
    <row r="173" spans="2:50" x14ac:dyDescent="0.25">
      <c r="B173" s="3"/>
      <c r="C173" s="3"/>
      <c r="D173" s="3"/>
      <c r="E173" s="3"/>
      <c r="F173" s="16" t="s">
        <v>27</v>
      </c>
      <c r="G173" s="16" t="s">
        <v>26</v>
      </c>
      <c r="H173" s="16"/>
      <c r="I173" s="16"/>
      <c r="J173" s="16"/>
      <c r="K173" s="16"/>
      <c r="L173" s="16"/>
      <c r="M173" s="6">
        <v>57.034111111111116</v>
      </c>
      <c r="N173" s="6">
        <v>1.356111111111111</v>
      </c>
      <c r="O173" s="52">
        <v>15.922777777777778</v>
      </c>
      <c r="P173" s="52">
        <v>9.6947777777777784</v>
      </c>
      <c r="Q173" s="52">
        <v>0.20455555555555555</v>
      </c>
      <c r="R173" s="52">
        <v>3.1695555555555552</v>
      </c>
      <c r="S173" s="52">
        <v>6.2242222222222221</v>
      </c>
      <c r="T173" s="6">
        <v>4.0751111111111102</v>
      </c>
      <c r="U173" s="6">
        <v>0.88211111111111107</v>
      </c>
      <c r="V173" s="6">
        <v>0.19722222222222222</v>
      </c>
      <c r="W173" s="6">
        <v>1.7555555555555557E-2</v>
      </c>
      <c r="X173" s="3"/>
      <c r="Y173" s="95">
        <v>4.9572222222222209</v>
      </c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</row>
    <row r="174" spans="2:50" x14ac:dyDescent="0.25">
      <c r="B174" s="3"/>
      <c r="C174" s="3"/>
      <c r="D174" s="3"/>
      <c r="E174" s="3"/>
      <c r="F174" s="25" t="s">
        <v>28</v>
      </c>
      <c r="G174" s="25" t="s">
        <v>26</v>
      </c>
      <c r="H174" s="25"/>
      <c r="I174" s="25"/>
      <c r="J174" s="25"/>
      <c r="K174" s="25"/>
      <c r="L174" s="25"/>
      <c r="M174" s="7">
        <v>0.55755166676381895</v>
      </c>
      <c r="N174" s="7">
        <v>8.0117795221231025E-2</v>
      </c>
      <c r="O174" s="99">
        <v>0.17638153090515032</v>
      </c>
      <c r="P174" s="99">
        <v>0.46280821561900198</v>
      </c>
      <c r="Q174" s="99">
        <v>4.1563539042985494E-2</v>
      </c>
      <c r="R174" s="99">
        <v>0.11922259759700662</v>
      </c>
      <c r="S174" s="99">
        <v>0.17613970149981642</v>
      </c>
      <c r="T174" s="7">
        <v>7.4312590528867351E-2</v>
      </c>
      <c r="U174" s="7">
        <v>2.8122252952263845E-2</v>
      </c>
      <c r="V174" s="7">
        <v>4.8056679498738306E-2</v>
      </c>
      <c r="W174" s="7">
        <v>2.1691652260207792E-2</v>
      </c>
      <c r="X174" s="3"/>
      <c r="Y174" s="93">
        <v>0.10243484348113119</v>
      </c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</row>
    <row r="175" spans="2:50" x14ac:dyDescent="0.25">
      <c r="B175" s="3" t="s">
        <v>30</v>
      </c>
      <c r="C175" s="3" t="s">
        <v>26</v>
      </c>
      <c r="D175" s="3"/>
      <c r="E175" s="3" t="s">
        <v>31</v>
      </c>
      <c r="F175" s="3" t="s">
        <v>122</v>
      </c>
      <c r="G175" s="3" t="s">
        <v>221</v>
      </c>
      <c r="H175" s="3" t="s">
        <v>222</v>
      </c>
      <c r="I175" s="3">
        <v>1</v>
      </c>
      <c r="J175" s="3">
        <v>1190</v>
      </c>
      <c r="K175" s="3">
        <v>1165</v>
      </c>
      <c r="L175" s="3">
        <v>0</v>
      </c>
      <c r="M175" s="3">
        <v>56.982999999999997</v>
      </c>
      <c r="N175" s="3">
        <v>1.399</v>
      </c>
      <c r="O175" s="13">
        <v>15.920999999999999</v>
      </c>
      <c r="P175" s="13">
        <v>9.4350000000000005</v>
      </c>
      <c r="Q175" s="13">
        <v>0.19500000000000001</v>
      </c>
      <c r="R175" s="13">
        <v>3.121</v>
      </c>
      <c r="S175" s="13">
        <v>6.1390000000000002</v>
      </c>
      <c r="T175" s="3">
        <v>4.2</v>
      </c>
      <c r="U175" s="3">
        <v>0.90200000000000002</v>
      </c>
      <c r="V175" s="3">
        <v>0.40100000000000002</v>
      </c>
      <c r="W175" s="3">
        <v>7.5999999999999998E-2</v>
      </c>
      <c r="X175" s="5">
        <v>98.771999999999977</v>
      </c>
      <c r="Y175" s="94">
        <v>5.1020000000000003</v>
      </c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</row>
    <row r="176" spans="2:50" x14ac:dyDescent="0.25">
      <c r="B176" s="3" t="s">
        <v>30</v>
      </c>
      <c r="C176" s="3" t="s">
        <v>26</v>
      </c>
      <c r="D176" s="3"/>
      <c r="E176" s="3" t="s">
        <v>31</v>
      </c>
      <c r="F176" s="3" t="s">
        <v>122</v>
      </c>
      <c r="G176" s="3" t="s">
        <v>221</v>
      </c>
      <c r="H176" s="3" t="s">
        <v>223</v>
      </c>
      <c r="I176" s="3">
        <v>1</v>
      </c>
      <c r="J176" s="3">
        <v>1190</v>
      </c>
      <c r="K176" s="3">
        <v>1165</v>
      </c>
      <c r="L176" s="3">
        <v>0</v>
      </c>
      <c r="M176" s="3">
        <v>56.829000000000001</v>
      </c>
      <c r="N176" s="3">
        <v>1.4370000000000001</v>
      </c>
      <c r="O176" s="13">
        <v>15.781000000000001</v>
      </c>
      <c r="P176" s="13">
        <v>9.7639999999999993</v>
      </c>
      <c r="Q176" s="13">
        <v>0.155</v>
      </c>
      <c r="R176" s="13">
        <v>3.0779999999999998</v>
      </c>
      <c r="S176" s="13">
        <v>6.1879999999999997</v>
      </c>
      <c r="T176" s="3">
        <v>4.0350000000000001</v>
      </c>
      <c r="U176" s="3">
        <v>0.88600000000000001</v>
      </c>
      <c r="V176" s="3">
        <v>0.251</v>
      </c>
      <c r="W176" s="3">
        <v>4.1000000000000002E-2</v>
      </c>
      <c r="X176" s="5">
        <v>98.444999999999993</v>
      </c>
      <c r="Y176" s="94">
        <v>4.9210000000000003</v>
      </c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</row>
    <row r="177" spans="2:50" x14ac:dyDescent="0.25">
      <c r="B177" s="3" t="s">
        <v>30</v>
      </c>
      <c r="C177" s="3" t="s">
        <v>26</v>
      </c>
      <c r="D177" s="3"/>
      <c r="E177" s="3" t="s">
        <v>31</v>
      </c>
      <c r="F177" s="3" t="s">
        <v>122</v>
      </c>
      <c r="G177" s="3" t="s">
        <v>221</v>
      </c>
      <c r="H177" s="3" t="s">
        <v>224</v>
      </c>
      <c r="I177" s="3">
        <v>1</v>
      </c>
      <c r="J177" s="3">
        <v>1190</v>
      </c>
      <c r="K177" s="3">
        <v>1165</v>
      </c>
      <c r="L177" s="3">
        <v>0</v>
      </c>
      <c r="M177" s="3">
        <v>57.177</v>
      </c>
      <c r="N177" s="3">
        <v>1.2689999999999999</v>
      </c>
      <c r="O177" s="13">
        <v>15.978</v>
      </c>
      <c r="P177" s="13">
        <v>9.6850000000000005</v>
      </c>
      <c r="Q177" s="13">
        <v>0.189</v>
      </c>
      <c r="R177" s="13">
        <v>2.98</v>
      </c>
      <c r="S177" s="13">
        <v>6.1470000000000002</v>
      </c>
      <c r="T177" s="3">
        <v>4.0970000000000004</v>
      </c>
      <c r="U177" s="3">
        <v>0.90200000000000002</v>
      </c>
      <c r="V177" s="3">
        <v>0.191</v>
      </c>
      <c r="W177" s="3">
        <v>2.9000000000000001E-2</v>
      </c>
      <c r="X177" s="5">
        <v>98.643999999999991</v>
      </c>
      <c r="Y177" s="94">
        <v>4.9990000000000006</v>
      </c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</row>
    <row r="178" spans="2:50" x14ac:dyDescent="0.25">
      <c r="B178" s="3" t="s">
        <v>30</v>
      </c>
      <c r="C178" s="3" t="s">
        <v>26</v>
      </c>
      <c r="D178" s="3"/>
      <c r="E178" s="3" t="s">
        <v>31</v>
      </c>
      <c r="F178" s="3" t="s">
        <v>122</v>
      </c>
      <c r="G178" s="3" t="s">
        <v>221</v>
      </c>
      <c r="H178" s="3" t="s">
        <v>225</v>
      </c>
      <c r="I178" s="3">
        <v>1</v>
      </c>
      <c r="J178" s="3">
        <v>1190</v>
      </c>
      <c r="K178" s="3">
        <v>1165</v>
      </c>
      <c r="L178" s="3">
        <v>0</v>
      </c>
      <c r="M178" s="3">
        <v>58.2</v>
      </c>
      <c r="N178" s="3">
        <v>1.2310000000000001</v>
      </c>
      <c r="O178" s="13">
        <v>16.100999999999999</v>
      </c>
      <c r="P178" s="13">
        <v>8.8460000000000001</v>
      </c>
      <c r="Q178" s="13">
        <v>0.23799999999999999</v>
      </c>
      <c r="R178" s="13">
        <v>2.8149999999999999</v>
      </c>
      <c r="S178" s="13">
        <v>5.7850000000000001</v>
      </c>
      <c r="T178" s="3">
        <v>3.9660000000000002</v>
      </c>
      <c r="U178" s="3">
        <v>0.99299999999999999</v>
      </c>
      <c r="V178" s="3">
        <v>0.21099999999999999</v>
      </c>
      <c r="W178" s="3">
        <v>0</v>
      </c>
      <c r="X178" s="5">
        <v>98.385999999999996</v>
      </c>
      <c r="Y178" s="94">
        <v>4.9590000000000005</v>
      </c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</row>
    <row r="179" spans="2:50" x14ac:dyDescent="0.25">
      <c r="B179" s="3" t="s">
        <v>30</v>
      </c>
      <c r="C179" s="3" t="s">
        <v>26</v>
      </c>
      <c r="D179" s="3"/>
      <c r="E179" s="3" t="s">
        <v>31</v>
      </c>
      <c r="F179" s="3" t="s">
        <v>122</v>
      </c>
      <c r="G179" s="3" t="s">
        <v>221</v>
      </c>
      <c r="H179" s="3" t="s">
        <v>226</v>
      </c>
      <c r="I179" s="3">
        <v>1</v>
      </c>
      <c r="J179" s="3">
        <v>1190</v>
      </c>
      <c r="K179" s="3">
        <v>1165</v>
      </c>
      <c r="L179" s="3">
        <v>0</v>
      </c>
      <c r="M179" s="3">
        <v>59.125</v>
      </c>
      <c r="N179" s="3">
        <v>1.3480000000000001</v>
      </c>
      <c r="O179" s="13">
        <v>16.274999999999999</v>
      </c>
      <c r="P179" s="13">
        <v>8.6859999999999999</v>
      </c>
      <c r="Q179" s="13">
        <v>0.13100000000000001</v>
      </c>
      <c r="R179" s="13">
        <v>2.7850000000000001</v>
      </c>
      <c r="S179" s="13">
        <v>5.65</v>
      </c>
      <c r="T179" s="3">
        <v>4.0270000000000001</v>
      </c>
      <c r="U179" s="3">
        <v>1.0289999999999999</v>
      </c>
      <c r="V179" s="3">
        <v>0.26200000000000001</v>
      </c>
      <c r="W179" s="3">
        <v>2.3E-2</v>
      </c>
      <c r="X179" s="5">
        <v>99.340999999999994</v>
      </c>
      <c r="Y179" s="94">
        <v>5.056</v>
      </c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</row>
    <row r="180" spans="2:50" x14ac:dyDescent="0.25">
      <c r="B180" s="3" t="s">
        <v>30</v>
      </c>
      <c r="C180" s="3" t="s">
        <v>26</v>
      </c>
      <c r="D180" s="3"/>
      <c r="E180" s="3" t="s">
        <v>31</v>
      </c>
      <c r="F180" s="3" t="s">
        <v>122</v>
      </c>
      <c r="G180" s="3" t="s">
        <v>221</v>
      </c>
      <c r="H180" s="3" t="s">
        <v>227</v>
      </c>
      <c r="I180" s="3">
        <v>1</v>
      </c>
      <c r="J180" s="3">
        <v>1190</v>
      </c>
      <c r="K180" s="3">
        <v>1165</v>
      </c>
      <c r="L180" s="3">
        <v>0</v>
      </c>
      <c r="M180" s="3">
        <v>58.581000000000003</v>
      </c>
      <c r="N180" s="3">
        <v>1.254</v>
      </c>
      <c r="O180" s="13">
        <v>16.236999999999998</v>
      </c>
      <c r="P180" s="13">
        <v>8.5579999999999998</v>
      </c>
      <c r="Q180" s="13">
        <v>0.18</v>
      </c>
      <c r="R180" s="13">
        <v>2.718</v>
      </c>
      <c r="S180" s="13">
        <v>5.7320000000000002</v>
      </c>
      <c r="T180" s="3">
        <v>4.1580000000000004</v>
      </c>
      <c r="U180" s="3">
        <v>0.999</v>
      </c>
      <c r="V180" s="3">
        <v>0.17100000000000001</v>
      </c>
      <c r="W180" s="3">
        <v>5.3999999999999999E-2</v>
      </c>
      <c r="X180" s="5">
        <v>98.64200000000001</v>
      </c>
      <c r="Y180" s="94">
        <v>5.157</v>
      </c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</row>
    <row r="181" spans="2:50" x14ac:dyDescent="0.25">
      <c r="B181" s="3" t="s">
        <v>30</v>
      </c>
      <c r="C181" s="3" t="s">
        <v>26</v>
      </c>
      <c r="D181" s="3"/>
      <c r="E181" s="3" t="s">
        <v>31</v>
      </c>
      <c r="F181" s="3" t="s">
        <v>122</v>
      </c>
      <c r="G181" s="3" t="s">
        <v>221</v>
      </c>
      <c r="H181" s="3" t="s">
        <v>228</v>
      </c>
      <c r="I181" s="3">
        <v>1</v>
      </c>
      <c r="J181" s="3">
        <v>1190</v>
      </c>
      <c r="K181" s="3">
        <v>1165</v>
      </c>
      <c r="L181" s="3">
        <v>0</v>
      </c>
      <c r="M181" s="3">
        <v>58.32</v>
      </c>
      <c r="N181" s="3">
        <v>1.2649999999999999</v>
      </c>
      <c r="O181" s="13">
        <v>16.216999999999999</v>
      </c>
      <c r="P181" s="13">
        <v>8.7560000000000002</v>
      </c>
      <c r="Q181" s="13">
        <v>0.21099999999999999</v>
      </c>
      <c r="R181" s="13">
        <v>2.8919999999999999</v>
      </c>
      <c r="S181" s="13">
        <v>5.9189999999999996</v>
      </c>
      <c r="T181" s="3">
        <v>3.9510000000000001</v>
      </c>
      <c r="U181" s="3">
        <v>1</v>
      </c>
      <c r="V181" s="3">
        <v>0.27100000000000002</v>
      </c>
      <c r="W181" s="3">
        <v>0</v>
      </c>
      <c r="X181" s="5">
        <v>98.801999999999978</v>
      </c>
      <c r="Y181" s="94">
        <v>4.9510000000000005</v>
      </c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</row>
    <row r="182" spans="2:50" x14ac:dyDescent="0.25">
      <c r="B182" s="3" t="s">
        <v>30</v>
      </c>
      <c r="C182" s="3" t="s">
        <v>26</v>
      </c>
      <c r="D182" s="3"/>
      <c r="E182" s="3" t="s">
        <v>31</v>
      </c>
      <c r="F182" s="3" t="s">
        <v>122</v>
      </c>
      <c r="G182" s="3" t="s">
        <v>221</v>
      </c>
      <c r="H182" s="3" t="s">
        <v>229</v>
      </c>
      <c r="I182" s="3">
        <v>1</v>
      </c>
      <c r="J182" s="3">
        <v>1190</v>
      </c>
      <c r="K182" s="3">
        <v>1165</v>
      </c>
      <c r="L182" s="3">
        <v>0</v>
      </c>
      <c r="M182" s="3">
        <v>58.469000000000001</v>
      </c>
      <c r="N182" s="3">
        <v>1.3460000000000001</v>
      </c>
      <c r="O182" s="13">
        <v>16.103999999999999</v>
      </c>
      <c r="P182" s="13">
        <v>8.6950000000000003</v>
      </c>
      <c r="Q182" s="13">
        <v>0.223</v>
      </c>
      <c r="R182" s="13">
        <v>2.766</v>
      </c>
      <c r="S182" s="13">
        <v>5.91</v>
      </c>
      <c r="T182" s="3">
        <v>4.0640000000000001</v>
      </c>
      <c r="U182" s="3">
        <v>0.93500000000000005</v>
      </c>
      <c r="V182" s="3">
        <v>0.20100000000000001</v>
      </c>
      <c r="W182" s="3">
        <v>0.01</v>
      </c>
      <c r="X182" s="5">
        <v>98.722999999999999</v>
      </c>
      <c r="Y182" s="94">
        <v>4.9990000000000006</v>
      </c>
    </row>
    <row r="183" spans="2:50" x14ac:dyDescent="0.25">
      <c r="B183" s="3" t="s">
        <v>30</v>
      </c>
      <c r="C183" s="3" t="s">
        <v>26</v>
      </c>
      <c r="D183" s="3"/>
      <c r="E183" s="3" t="s">
        <v>31</v>
      </c>
      <c r="F183" s="3" t="s">
        <v>122</v>
      </c>
      <c r="G183" s="3" t="s">
        <v>221</v>
      </c>
      <c r="H183" s="3" t="s">
        <v>239</v>
      </c>
      <c r="I183" s="3">
        <v>1</v>
      </c>
      <c r="J183" s="3">
        <v>1190</v>
      </c>
      <c r="K183" s="3">
        <v>1165</v>
      </c>
      <c r="L183" s="3">
        <v>0</v>
      </c>
      <c r="M183" s="3">
        <v>58.241</v>
      </c>
      <c r="N183" s="3">
        <v>1.2410000000000001</v>
      </c>
      <c r="O183" s="13">
        <v>16.071000000000002</v>
      </c>
      <c r="P183" s="13">
        <v>8.8130000000000006</v>
      </c>
      <c r="Q183" s="13">
        <v>0.20399999999999999</v>
      </c>
      <c r="R183" s="13">
        <v>2.839</v>
      </c>
      <c r="S183" s="13">
        <v>5.6639999999999997</v>
      </c>
      <c r="T183" s="3">
        <v>4.03</v>
      </c>
      <c r="U183" s="3">
        <v>0.98199999999999998</v>
      </c>
      <c r="V183" s="3">
        <v>0.29199999999999998</v>
      </c>
      <c r="W183" s="3">
        <v>0</v>
      </c>
      <c r="X183" s="5">
        <v>98.376999999999995</v>
      </c>
      <c r="Y183" s="94">
        <v>5.0120000000000005</v>
      </c>
    </row>
    <row r="184" spans="2:50" x14ac:dyDescent="0.25">
      <c r="B184" s="3"/>
      <c r="C184" s="3"/>
      <c r="D184" s="3"/>
      <c r="E184" s="3"/>
      <c r="F184" s="7" t="s">
        <v>27</v>
      </c>
      <c r="G184" s="16" t="s">
        <v>26</v>
      </c>
      <c r="H184" s="7"/>
      <c r="I184" s="7"/>
      <c r="J184" s="7"/>
      <c r="K184" s="7"/>
      <c r="L184" s="7"/>
      <c r="M184" s="7">
        <v>57.991666666666674</v>
      </c>
      <c r="N184" s="7">
        <v>1.31</v>
      </c>
      <c r="O184" s="99">
        <v>16.076111111111107</v>
      </c>
      <c r="P184" s="99">
        <v>9.0264444444444454</v>
      </c>
      <c r="Q184" s="99">
        <v>0.19177777777777777</v>
      </c>
      <c r="R184" s="99">
        <v>2.8882222222222222</v>
      </c>
      <c r="S184" s="99">
        <v>5.903777777777778</v>
      </c>
      <c r="T184" s="7">
        <v>4.0586666666666673</v>
      </c>
      <c r="U184" s="7">
        <v>0.95866666666666644</v>
      </c>
      <c r="V184" s="7">
        <v>0.25011111111111112</v>
      </c>
      <c r="W184" s="7">
        <v>2.5888888888888888E-2</v>
      </c>
      <c r="X184" s="7"/>
      <c r="Y184" s="93">
        <v>5.0173333333333341</v>
      </c>
    </row>
    <row r="185" spans="2:50" x14ac:dyDescent="0.25">
      <c r="B185" s="3"/>
      <c r="C185" s="3"/>
      <c r="D185" s="3"/>
      <c r="E185" s="3"/>
      <c r="F185" s="7" t="s">
        <v>28</v>
      </c>
      <c r="G185" s="25" t="s">
        <v>26</v>
      </c>
      <c r="H185" s="7"/>
      <c r="I185" s="7"/>
      <c r="J185" s="7"/>
      <c r="K185" s="7"/>
      <c r="L185" s="7"/>
      <c r="M185" s="7">
        <v>0.79889470520213213</v>
      </c>
      <c r="N185" s="7">
        <v>7.469437729842858E-2</v>
      </c>
      <c r="O185" s="99">
        <v>0.16104769824840992</v>
      </c>
      <c r="P185" s="99">
        <v>0.46651074776234008</v>
      </c>
      <c r="Q185" s="99">
        <v>3.322942136788485E-2</v>
      </c>
      <c r="R185" s="99">
        <v>0.14185888919783785</v>
      </c>
      <c r="S185" s="99">
        <v>0.21244162596921637</v>
      </c>
      <c r="T185" s="7">
        <v>8.2085321464924588E-2</v>
      </c>
      <c r="U185" s="7">
        <v>5.2758885507561637E-2</v>
      </c>
      <c r="V185" s="7">
        <v>6.9637354279948993E-2</v>
      </c>
      <c r="W185" s="7">
        <v>2.6951087382721894E-2</v>
      </c>
      <c r="X185" s="7"/>
      <c r="Y185" s="93">
        <v>0.13484420697248622</v>
      </c>
    </row>
    <row r="186" spans="2:50" x14ac:dyDescent="0.25">
      <c r="B186" s="3" t="s">
        <v>107</v>
      </c>
      <c r="C186" s="3" t="s">
        <v>26</v>
      </c>
      <c r="D186" s="3"/>
      <c r="E186" s="3" t="s">
        <v>31</v>
      </c>
      <c r="F186" s="3" t="s">
        <v>123</v>
      </c>
      <c r="G186" s="3" t="s">
        <v>221</v>
      </c>
      <c r="H186" s="3" t="s">
        <v>222</v>
      </c>
      <c r="I186" s="3">
        <v>1</v>
      </c>
      <c r="J186" s="3">
        <v>1190</v>
      </c>
      <c r="K186" s="3">
        <v>1137</v>
      </c>
      <c r="L186" s="3">
        <v>0</v>
      </c>
      <c r="M186" s="3">
        <v>60.374899999999997</v>
      </c>
      <c r="N186" s="3">
        <v>1.5153000000000001</v>
      </c>
      <c r="O186" s="13">
        <v>15.343500000000001</v>
      </c>
      <c r="P186" s="13">
        <v>8.9830000000000005</v>
      </c>
      <c r="Q186" s="13">
        <v>0.2462</v>
      </c>
      <c r="R186" s="13">
        <v>2.7538</v>
      </c>
      <c r="S186" s="13">
        <v>5.2903000000000002</v>
      </c>
      <c r="T186" s="3">
        <v>4.4218999999999999</v>
      </c>
      <c r="U186" s="3">
        <v>1.2222999999999999</v>
      </c>
      <c r="V186" s="3">
        <v>0.16800000000000001</v>
      </c>
      <c r="W186" s="3">
        <v>0</v>
      </c>
      <c r="X186" s="5">
        <v>100.31920000000001</v>
      </c>
      <c r="Y186" s="94">
        <v>5.6441999999999997</v>
      </c>
    </row>
    <row r="187" spans="2:50" x14ac:dyDescent="0.25">
      <c r="B187" s="3" t="s">
        <v>107</v>
      </c>
      <c r="C187" s="3" t="s">
        <v>26</v>
      </c>
      <c r="D187" s="3"/>
      <c r="E187" s="3" t="s">
        <v>31</v>
      </c>
      <c r="F187" s="3" t="s">
        <v>123</v>
      </c>
      <c r="G187" s="3" t="s">
        <v>221</v>
      </c>
      <c r="H187" s="3" t="s">
        <v>223</v>
      </c>
      <c r="I187" s="3">
        <v>1</v>
      </c>
      <c r="J187" s="3">
        <v>1190</v>
      </c>
      <c r="K187" s="3">
        <v>1137</v>
      </c>
      <c r="L187" s="3">
        <v>0</v>
      </c>
      <c r="M187" s="3">
        <v>60.4345</v>
      </c>
      <c r="N187" s="3">
        <v>1.4251</v>
      </c>
      <c r="O187" s="13">
        <v>15.4345</v>
      </c>
      <c r="P187" s="13">
        <v>8.5699000000000005</v>
      </c>
      <c r="Q187" s="13">
        <v>0.1605</v>
      </c>
      <c r="R187" s="13">
        <v>2.8542999999999998</v>
      </c>
      <c r="S187" s="13">
        <v>5.2732999999999999</v>
      </c>
      <c r="T187" s="3">
        <v>4.2949999999999999</v>
      </c>
      <c r="U187" s="3">
        <v>1.1607000000000001</v>
      </c>
      <c r="V187" s="3">
        <v>0.13830000000000001</v>
      </c>
      <c r="W187" s="3">
        <v>0</v>
      </c>
      <c r="X187" s="5">
        <v>99.746100000000013</v>
      </c>
      <c r="Y187" s="94">
        <v>5.4557000000000002</v>
      </c>
    </row>
    <row r="188" spans="2:50" x14ac:dyDescent="0.25">
      <c r="B188" s="3" t="s">
        <v>107</v>
      </c>
      <c r="C188" s="3" t="s">
        <v>26</v>
      </c>
      <c r="D188" s="3"/>
      <c r="E188" s="3" t="s">
        <v>31</v>
      </c>
      <c r="F188" s="3" t="s">
        <v>123</v>
      </c>
      <c r="G188" s="3" t="s">
        <v>221</v>
      </c>
      <c r="H188" s="3" t="s">
        <v>224</v>
      </c>
      <c r="I188" s="3">
        <v>1</v>
      </c>
      <c r="J188" s="3">
        <v>1190</v>
      </c>
      <c r="K188" s="3">
        <v>1137</v>
      </c>
      <c r="L188" s="3">
        <v>0</v>
      </c>
      <c r="M188" s="3">
        <v>60.334299999999999</v>
      </c>
      <c r="N188" s="3">
        <v>1.3885000000000001</v>
      </c>
      <c r="O188" s="13">
        <v>15.7805</v>
      </c>
      <c r="P188" s="13">
        <v>8.8470999999999993</v>
      </c>
      <c r="Q188" s="13">
        <v>0.19289999999999999</v>
      </c>
      <c r="R188" s="13">
        <v>2.9087000000000001</v>
      </c>
      <c r="S188" s="13">
        <v>5.2512999999999996</v>
      </c>
      <c r="T188" s="3">
        <v>4.4207000000000001</v>
      </c>
      <c r="U188" s="3">
        <v>1.1504000000000001</v>
      </c>
      <c r="V188" s="3">
        <v>0.1953</v>
      </c>
      <c r="W188" s="3">
        <v>0</v>
      </c>
      <c r="X188" s="5">
        <v>100.46969999999999</v>
      </c>
      <c r="Y188" s="94">
        <v>5.5711000000000004</v>
      </c>
    </row>
    <row r="189" spans="2:50" x14ac:dyDescent="0.25">
      <c r="B189" s="3" t="s">
        <v>107</v>
      </c>
      <c r="C189" s="3" t="s">
        <v>26</v>
      </c>
      <c r="D189" s="3"/>
      <c r="E189" s="3" t="s">
        <v>31</v>
      </c>
      <c r="F189" s="3" t="s">
        <v>123</v>
      </c>
      <c r="G189" s="3" t="s">
        <v>221</v>
      </c>
      <c r="H189" s="3" t="s">
        <v>225</v>
      </c>
      <c r="I189" s="3">
        <v>1</v>
      </c>
      <c r="J189" s="3">
        <v>1190</v>
      </c>
      <c r="K189" s="3">
        <v>1137</v>
      </c>
      <c r="L189" s="3">
        <v>0</v>
      </c>
      <c r="M189" s="3">
        <v>59.634099999999997</v>
      </c>
      <c r="N189" s="3">
        <v>1.4438</v>
      </c>
      <c r="O189" s="13">
        <v>15.2966</v>
      </c>
      <c r="P189" s="13">
        <v>9.1402999999999999</v>
      </c>
      <c r="Q189" s="13">
        <v>0.2084</v>
      </c>
      <c r="R189" s="13">
        <v>3.0585</v>
      </c>
      <c r="S189" s="13">
        <v>5.3993000000000002</v>
      </c>
      <c r="T189" s="3">
        <v>4.5034999999999998</v>
      </c>
      <c r="U189" s="3">
        <v>1.1841999999999999</v>
      </c>
      <c r="V189" s="3">
        <v>0.30940000000000001</v>
      </c>
      <c r="W189" s="3">
        <v>0</v>
      </c>
      <c r="X189" s="5">
        <v>100.17809999999999</v>
      </c>
      <c r="Y189" s="94">
        <v>5.6876999999999995</v>
      </c>
    </row>
    <row r="190" spans="2:50" x14ac:dyDescent="0.25">
      <c r="B190" s="3" t="s">
        <v>107</v>
      </c>
      <c r="C190" s="3" t="s">
        <v>26</v>
      </c>
      <c r="D190" s="3"/>
      <c r="E190" s="3" t="s">
        <v>31</v>
      </c>
      <c r="F190" s="3" t="s">
        <v>123</v>
      </c>
      <c r="G190" s="3" t="s">
        <v>221</v>
      </c>
      <c r="H190" s="3" t="s">
        <v>226</v>
      </c>
      <c r="I190" s="3">
        <v>1</v>
      </c>
      <c r="J190" s="3">
        <v>1190</v>
      </c>
      <c r="K190" s="3">
        <v>1137</v>
      </c>
      <c r="L190" s="3">
        <v>0</v>
      </c>
      <c r="M190" s="3">
        <v>59.631399999999999</v>
      </c>
      <c r="N190" s="3">
        <v>1.5397000000000001</v>
      </c>
      <c r="O190" s="13">
        <v>15.376300000000001</v>
      </c>
      <c r="P190" s="13">
        <v>9.2164000000000001</v>
      </c>
      <c r="Q190" s="13">
        <v>0.2666</v>
      </c>
      <c r="R190" s="13">
        <v>3.081</v>
      </c>
      <c r="S190" s="13">
        <v>5.3902999999999999</v>
      </c>
      <c r="T190" s="3">
        <v>4.2732999999999999</v>
      </c>
      <c r="U190" s="3">
        <v>1.1309</v>
      </c>
      <c r="V190" s="3">
        <v>0.2404</v>
      </c>
      <c r="W190" s="3">
        <v>0</v>
      </c>
      <c r="X190" s="5">
        <v>100.1463</v>
      </c>
      <c r="Y190" s="94">
        <v>5.4041999999999994</v>
      </c>
    </row>
    <row r="191" spans="2:50" x14ac:dyDescent="0.25">
      <c r="B191" s="3" t="s">
        <v>107</v>
      </c>
      <c r="C191" s="3" t="s">
        <v>26</v>
      </c>
      <c r="D191" s="3"/>
      <c r="E191" s="3" t="s">
        <v>31</v>
      </c>
      <c r="F191" s="3" t="s">
        <v>123</v>
      </c>
      <c r="G191" s="3" t="s">
        <v>221</v>
      </c>
      <c r="H191" s="3" t="s">
        <v>227</v>
      </c>
      <c r="I191" s="3">
        <v>1</v>
      </c>
      <c r="J191" s="3">
        <v>1190</v>
      </c>
      <c r="K191" s="3">
        <v>1137</v>
      </c>
      <c r="L191" s="3">
        <v>0</v>
      </c>
      <c r="M191" s="3">
        <v>60.231900000000003</v>
      </c>
      <c r="N191" s="3">
        <v>1.4249000000000001</v>
      </c>
      <c r="O191" s="13">
        <v>15.3005</v>
      </c>
      <c r="P191" s="13">
        <v>9.1527999999999992</v>
      </c>
      <c r="Q191" s="13">
        <v>0.1623</v>
      </c>
      <c r="R191" s="13">
        <v>2.9796</v>
      </c>
      <c r="S191" s="13">
        <v>5.2588999999999997</v>
      </c>
      <c r="T191" s="3">
        <v>4.3723999999999998</v>
      </c>
      <c r="U191" s="3">
        <v>1.1816</v>
      </c>
      <c r="V191" s="3">
        <v>0.2044</v>
      </c>
      <c r="W191" s="3">
        <v>0</v>
      </c>
      <c r="X191" s="5">
        <v>100.26930000000002</v>
      </c>
      <c r="Y191" s="94">
        <v>5.5540000000000003</v>
      </c>
    </row>
    <row r="192" spans="2:50" x14ac:dyDescent="0.25">
      <c r="B192" s="3" t="s">
        <v>107</v>
      </c>
      <c r="C192" s="3" t="s">
        <v>26</v>
      </c>
      <c r="D192" s="3"/>
      <c r="E192" s="3" t="s">
        <v>31</v>
      </c>
      <c r="F192" s="3" t="s">
        <v>123</v>
      </c>
      <c r="G192" s="3" t="s">
        <v>221</v>
      </c>
      <c r="H192" s="3" t="s">
        <v>228</v>
      </c>
      <c r="I192" s="3">
        <v>1</v>
      </c>
      <c r="J192" s="3">
        <v>1190</v>
      </c>
      <c r="K192" s="3">
        <v>1137</v>
      </c>
      <c r="L192" s="3">
        <v>0</v>
      </c>
      <c r="M192" s="3">
        <v>60.038400000000003</v>
      </c>
      <c r="N192" s="3">
        <v>1.4257</v>
      </c>
      <c r="O192" s="13">
        <v>15.301</v>
      </c>
      <c r="P192" s="13">
        <v>8.8275000000000006</v>
      </c>
      <c r="Q192" s="13">
        <v>0.1993</v>
      </c>
      <c r="R192" s="13">
        <v>2.8954</v>
      </c>
      <c r="S192" s="13">
        <v>5.1833999999999998</v>
      </c>
      <c r="T192" s="3">
        <v>4.3887</v>
      </c>
      <c r="U192" s="3">
        <v>1.1391</v>
      </c>
      <c r="V192" s="3">
        <v>0.19839999999999999</v>
      </c>
      <c r="W192" s="3">
        <v>0</v>
      </c>
      <c r="X192" s="5">
        <v>99.596900000000005</v>
      </c>
      <c r="Y192" s="94">
        <v>5.5278</v>
      </c>
    </row>
    <row r="193" spans="2:25" x14ac:dyDescent="0.25">
      <c r="B193" s="3" t="s">
        <v>107</v>
      </c>
      <c r="C193" s="3" t="s">
        <v>26</v>
      </c>
      <c r="D193" s="3"/>
      <c r="E193" s="3" t="s">
        <v>31</v>
      </c>
      <c r="F193" s="3" t="s">
        <v>123</v>
      </c>
      <c r="G193" s="3" t="s">
        <v>221</v>
      </c>
      <c r="H193" s="3" t="s">
        <v>229</v>
      </c>
      <c r="I193" s="3">
        <v>1</v>
      </c>
      <c r="J193" s="3">
        <v>1190</v>
      </c>
      <c r="K193" s="3">
        <v>1137</v>
      </c>
      <c r="L193" s="3">
        <v>0</v>
      </c>
      <c r="M193" s="3">
        <v>59.912199999999999</v>
      </c>
      <c r="N193" s="3">
        <v>1.4314</v>
      </c>
      <c r="O193" s="13">
        <v>15.486700000000001</v>
      </c>
      <c r="P193" s="13">
        <v>9.0603999999999996</v>
      </c>
      <c r="Q193" s="13">
        <v>0.20080000000000001</v>
      </c>
      <c r="R193" s="13">
        <v>2.9196</v>
      </c>
      <c r="S193" s="13">
        <v>5.2422000000000004</v>
      </c>
      <c r="T193" s="3">
        <v>4.4580000000000002</v>
      </c>
      <c r="U193" s="3">
        <v>1.1722999999999999</v>
      </c>
      <c r="V193" s="3">
        <v>0.24970000000000001</v>
      </c>
      <c r="W193" s="3">
        <v>0</v>
      </c>
      <c r="X193" s="5">
        <v>100.13330000000001</v>
      </c>
      <c r="Y193" s="94">
        <v>5.6303000000000001</v>
      </c>
    </row>
    <row r="194" spans="2:25" x14ac:dyDescent="0.25">
      <c r="B194" s="3" t="s">
        <v>107</v>
      </c>
      <c r="C194" s="3" t="s">
        <v>26</v>
      </c>
      <c r="D194" s="3"/>
      <c r="E194" s="3" t="s">
        <v>31</v>
      </c>
      <c r="F194" s="3" t="s">
        <v>123</v>
      </c>
      <c r="G194" s="3" t="s">
        <v>221</v>
      </c>
      <c r="H194" s="3" t="s">
        <v>239</v>
      </c>
      <c r="I194" s="3">
        <v>1</v>
      </c>
      <c r="J194" s="3">
        <v>1190</v>
      </c>
      <c r="K194" s="3">
        <v>1137</v>
      </c>
      <c r="L194" s="3">
        <v>0</v>
      </c>
      <c r="M194" s="3">
        <v>59.241900000000001</v>
      </c>
      <c r="N194" s="3">
        <v>1.4581</v>
      </c>
      <c r="O194" s="13">
        <v>15.508100000000001</v>
      </c>
      <c r="P194" s="13">
        <v>8.7759</v>
      </c>
      <c r="Q194" s="13">
        <v>0.19900000000000001</v>
      </c>
      <c r="R194" s="13">
        <v>3.0417000000000001</v>
      </c>
      <c r="S194" s="13">
        <v>5.3407999999999998</v>
      </c>
      <c r="T194" s="3">
        <v>4.4843000000000002</v>
      </c>
      <c r="U194" s="3">
        <v>1.1458999999999999</v>
      </c>
      <c r="V194" s="3">
        <v>0.1799</v>
      </c>
      <c r="W194" s="3">
        <v>0</v>
      </c>
      <c r="X194" s="5">
        <v>99.37560000000002</v>
      </c>
      <c r="Y194" s="94">
        <v>5.6302000000000003</v>
      </c>
    </row>
    <row r="195" spans="2:25" x14ac:dyDescent="0.25">
      <c r="B195" s="3" t="s">
        <v>107</v>
      </c>
      <c r="C195" s="3" t="s">
        <v>26</v>
      </c>
      <c r="D195" s="3"/>
      <c r="E195" s="3" t="s">
        <v>31</v>
      </c>
      <c r="F195" s="3" t="s">
        <v>123</v>
      </c>
      <c r="G195" s="3" t="s">
        <v>221</v>
      </c>
      <c r="H195" s="3" t="s">
        <v>240</v>
      </c>
      <c r="I195" s="3">
        <v>1</v>
      </c>
      <c r="J195" s="3">
        <v>1190</v>
      </c>
      <c r="K195" s="3">
        <v>1137</v>
      </c>
      <c r="L195" s="3">
        <v>0</v>
      </c>
      <c r="M195" s="3">
        <v>60.146500000000003</v>
      </c>
      <c r="N195" s="3">
        <v>1.5069999999999999</v>
      </c>
      <c r="O195" s="13">
        <v>15.4038</v>
      </c>
      <c r="P195" s="13">
        <v>8.9936000000000007</v>
      </c>
      <c r="Q195" s="13">
        <v>0.2084</v>
      </c>
      <c r="R195" s="13">
        <v>2.8561000000000001</v>
      </c>
      <c r="S195" s="13">
        <v>5.2637999999999998</v>
      </c>
      <c r="T195" s="3">
        <v>4.4145000000000003</v>
      </c>
      <c r="U195" s="3">
        <v>1.1531</v>
      </c>
      <c r="V195" s="3">
        <v>0.2167</v>
      </c>
      <c r="W195" s="3">
        <v>0</v>
      </c>
      <c r="X195" s="5">
        <v>100.1635</v>
      </c>
      <c r="Y195" s="94">
        <v>5.5676000000000005</v>
      </c>
    </row>
    <row r="196" spans="2:25" x14ac:dyDescent="0.25">
      <c r="B196" s="3" t="s">
        <v>30</v>
      </c>
      <c r="C196" s="3" t="s">
        <v>26</v>
      </c>
      <c r="D196" s="3"/>
      <c r="E196" s="3" t="s">
        <v>31</v>
      </c>
      <c r="F196" s="3" t="s">
        <v>123</v>
      </c>
      <c r="G196" s="3" t="s">
        <v>221</v>
      </c>
      <c r="H196" s="3" t="s">
        <v>241</v>
      </c>
      <c r="I196" s="3">
        <v>1</v>
      </c>
      <c r="J196" s="3">
        <v>1190</v>
      </c>
      <c r="K196" s="3">
        <v>1137</v>
      </c>
      <c r="L196" s="3">
        <v>0</v>
      </c>
      <c r="M196" s="3">
        <v>59.497</v>
      </c>
      <c r="N196" s="3">
        <v>1.4179999999999999</v>
      </c>
      <c r="O196" s="13">
        <v>14.843</v>
      </c>
      <c r="P196" s="13">
        <v>8.3520000000000003</v>
      </c>
      <c r="Q196" s="13">
        <v>0.15</v>
      </c>
      <c r="R196" s="13">
        <v>2.988</v>
      </c>
      <c r="S196" s="13">
        <v>4.7</v>
      </c>
      <c r="T196" s="3">
        <v>4.3250000000000002</v>
      </c>
      <c r="U196" s="3">
        <v>1.1120000000000001</v>
      </c>
      <c r="V196" s="3">
        <v>0.21199999999999999</v>
      </c>
      <c r="W196" s="3">
        <v>0</v>
      </c>
      <c r="X196" s="5">
        <v>97.597000000000008</v>
      </c>
      <c r="Y196" s="94">
        <v>5.4370000000000003</v>
      </c>
    </row>
    <row r="197" spans="2:25" x14ac:dyDescent="0.25">
      <c r="B197" s="3" t="s">
        <v>30</v>
      </c>
      <c r="C197" s="3" t="s">
        <v>26</v>
      </c>
      <c r="D197" s="3"/>
      <c r="E197" s="3" t="s">
        <v>31</v>
      </c>
      <c r="F197" s="3" t="s">
        <v>123</v>
      </c>
      <c r="G197" s="3" t="s">
        <v>221</v>
      </c>
      <c r="H197" s="3" t="s">
        <v>242</v>
      </c>
      <c r="I197" s="3">
        <v>1</v>
      </c>
      <c r="J197" s="3">
        <v>1190</v>
      </c>
      <c r="K197" s="3">
        <v>1137</v>
      </c>
      <c r="L197" s="3">
        <v>0</v>
      </c>
      <c r="M197" s="3">
        <v>59.219000000000001</v>
      </c>
      <c r="N197" s="3">
        <v>1.478</v>
      </c>
      <c r="O197" s="13">
        <v>14.863</v>
      </c>
      <c r="P197" s="13">
        <v>8.827</v>
      </c>
      <c r="Q197" s="13">
        <v>0.186</v>
      </c>
      <c r="R197" s="13">
        <v>3.1480000000000001</v>
      </c>
      <c r="S197" s="13">
        <v>5.1219999999999999</v>
      </c>
      <c r="T197" s="3">
        <v>4.4329999999999998</v>
      </c>
      <c r="U197" s="3">
        <v>1.1279999999999999</v>
      </c>
      <c r="V197" s="3">
        <v>0.252</v>
      </c>
      <c r="W197" s="3">
        <v>4.9000000000000002E-2</v>
      </c>
      <c r="X197" s="5">
        <v>98.705000000000013</v>
      </c>
      <c r="Y197" s="94">
        <v>5.5609999999999999</v>
      </c>
    </row>
    <row r="198" spans="2:25" x14ac:dyDescent="0.25">
      <c r="B198" s="3" t="s">
        <v>30</v>
      </c>
      <c r="C198" s="3" t="s">
        <v>26</v>
      </c>
      <c r="D198" s="3"/>
      <c r="E198" s="3" t="s">
        <v>31</v>
      </c>
      <c r="F198" s="3" t="s">
        <v>123</v>
      </c>
      <c r="G198" s="3" t="s">
        <v>221</v>
      </c>
      <c r="H198" s="3" t="s">
        <v>243</v>
      </c>
      <c r="I198" s="3">
        <v>1</v>
      </c>
      <c r="J198" s="3">
        <v>1190</v>
      </c>
      <c r="K198" s="3">
        <v>1137</v>
      </c>
      <c r="L198" s="3">
        <v>0</v>
      </c>
      <c r="M198" s="3">
        <v>59.033000000000001</v>
      </c>
      <c r="N198" s="3">
        <v>1.347</v>
      </c>
      <c r="O198" s="13">
        <v>14.93</v>
      </c>
      <c r="P198" s="13">
        <v>8.9730000000000008</v>
      </c>
      <c r="Q198" s="13">
        <v>0.128</v>
      </c>
      <c r="R198" s="13">
        <v>3.12</v>
      </c>
      <c r="S198" s="13">
        <v>5.0369999999999999</v>
      </c>
      <c r="T198" s="3">
        <v>4.3659999999999997</v>
      </c>
      <c r="U198" s="3">
        <v>1.091</v>
      </c>
      <c r="V198" s="3">
        <v>0.17100000000000001</v>
      </c>
      <c r="W198" s="3">
        <v>6.3E-2</v>
      </c>
      <c r="X198" s="5">
        <v>98.259000000000015</v>
      </c>
      <c r="Y198" s="94">
        <v>5.4569999999999999</v>
      </c>
    </row>
    <row r="199" spans="2:25" x14ac:dyDescent="0.25">
      <c r="B199" s="3" t="s">
        <v>30</v>
      </c>
      <c r="C199" s="3" t="s">
        <v>26</v>
      </c>
      <c r="D199" s="3"/>
      <c r="E199" s="3" t="s">
        <v>31</v>
      </c>
      <c r="F199" s="3" t="s">
        <v>123</v>
      </c>
      <c r="G199" s="3" t="s">
        <v>221</v>
      </c>
      <c r="H199" s="3" t="s">
        <v>244</v>
      </c>
      <c r="I199" s="3">
        <v>1</v>
      </c>
      <c r="J199" s="3">
        <v>1190</v>
      </c>
      <c r="K199" s="3">
        <v>1137</v>
      </c>
      <c r="L199" s="3">
        <v>0</v>
      </c>
      <c r="M199" s="3">
        <v>59.345999999999997</v>
      </c>
      <c r="N199" s="3">
        <v>1.3660000000000001</v>
      </c>
      <c r="O199" s="13">
        <v>15.02</v>
      </c>
      <c r="P199" s="13">
        <v>8.7680000000000007</v>
      </c>
      <c r="Q199" s="13">
        <v>0.22</v>
      </c>
      <c r="R199" s="13">
        <v>3.1030000000000002</v>
      </c>
      <c r="S199" s="13">
        <v>4.9489999999999998</v>
      </c>
      <c r="T199" s="3">
        <v>4.3639999999999999</v>
      </c>
      <c r="U199" s="3">
        <v>1.113</v>
      </c>
      <c r="V199" s="3">
        <v>0.27200000000000002</v>
      </c>
      <c r="W199" s="3">
        <v>0.02</v>
      </c>
      <c r="X199" s="5">
        <v>98.540999999999997</v>
      </c>
      <c r="Y199" s="94">
        <v>5.4770000000000003</v>
      </c>
    </row>
    <row r="200" spans="2:25" x14ac:dyDescent="0.25">
      <c r="B200" s="3" t="s">
        <v>30</v>
      </c>
      <c r="C200" s="3" t="s">
        <v>26</v>
      </c>
      <c r="D200" s="3"/>
      <c r="E200" s="3" t="s">
        <v>31</v>
      </c>
      <c r="F200" s="3" t="s">
        <v>123</v>
      </c>
      <c r="G200" s="3" t="s">
        <v>221</v>
      </c>
      <c r="H200" s="3" t="s">
        <v>245</v>
      </c>
      <c r="I200" s="3">
        <v>1</v>
      </c>
      <c r="J200" s="3">
        <v>1190</v>
      </c>
      <c r="K200" s="3">
        <v>1137</v>
      </c>
      <c r="L200" s="3">
        <v>0</v>
      </c>
      <c r="M200" s="3">
        <v>59.252000000000002</v>
      </c>
      <c r="N200" s="3">
        <v>1.3049999999999999</v>
      </c>
      <c r="O200" s="13">
        <v>15.132999999999999</v>
      </c>
      <c r="P200" s="13">
        <v>8.84</v>
      </c>
      <c r="Q200" s="13">
        <v>0.17399999999999999</v>
      </c>
      <c r="R200" s="13">
        <v>2.9990000000000001</v>
      </c>
      <c r="S200" s="13">
        <v>5.04</v>
      </c>
      <c r="T200" s="3">
        <v>4.5659999999999998</v>
      </c>
      <c r="U200" s="3">
        <v>1.1080000000000001</v>
      </c>
      <c r="V200" s="3">
        <v>0.111</v>
      </c>
      <c r="W200" s="3">
        <v>0</v>
      </c>
      <c r="X200" s="5">
        <v>98.52800000000002</v>
      </c>
      <c r="Y200" s="94">
        <v>5.6739999999999995</v>
      </c>
    </row>
    <row r="201" spans="2:25" x14ac:dyDescent="0.25">
      <c r="B201" s="3" t="s">
        <v>30</v>
      </c>
      <c r="C201" s="3" t="s">
        <v>26</v>
      </c>
      <c r="D201" s="3"/>
      <c r="E201" s="3" t="s">
        <v>31</v>
      </c>
      <c r="F201" s="3" t="s">
        <v>123</v>
      </c>
      <c r="G201" s="3" t="s">
        <v>221</v>
      </c>
      <c r="H201" s="3" t="s">
        <v>246</v>
      </c>
      <c r="I201" s="3">
        <v>1</v>
      </c>
      <c r="J201" s="3">
        <v>1190</v>
      </c>
      <c r="K201" s="3">
        <v>1137</v>
      </c>
      <c r="L201" s="3">
        <v>0</v>
      </c>
      <c r="M201" s="3">
        <v>59.781999999999996</v>
      </c>
      <c r="N201" s="3">
        <v>1.4930000000000001</v>
      </c>
      <c r="O201" s="13">
        <v>14.833</v>
      </c>
      <c r="P201" s="13">
        <v>8.8309999999999995</v>
      </c>
      <c r="Q201" s="13">
        <v>0.14699999999999999</v>
      </c>
      <c r="R201" s="13">
        <v>2.9249999999999998</v>
      </c>
      <c r="S201" s="13">
        <v>4.8630000000000004</v>
      </c>
      <c r="T201" s="3">
        <v>4.3</v>
      </c>
      <c r="U201" s="3">
        <v>1.1459999999999999</v>
      </c>
      <c r="V201" s="3">
        <v>0.192</v>
      </c>
      <c r="W201" s="3">
        <v>0</v>
      </c>
      <c r="X201" s="5">
        <v>98.512</v>
      </c>
      <c r="Y201" s="94">
        <v>5.4459999999999997</v>
      </c>
    </row>
    <row r="202" spans="2:25" x14ac:dyDescent="0.25">
      <c r="B202" s="3" t="s">
        <v>30</v>
      </c>
      <c r="C202" s="3" t="s">
        <v>26</v>
      </c>
      <c r="D202" s="3"/>
      <c r="E202" s="3" t="s">
        <v>31</v>
      </c>
      <c r="F202" s="3" t="s">
        <v>123</v>
      </c>
      <c r="G202" s="3" t="s">
        <v>221</v>
      </c>
      <c r="H202" s="3" t="s">
        <v>247</v>
      </c>
      <c r="I202" s="3">
        <v>1</v>
      </c>
      <c r="J202" s="3">
        <v>1190</v>
      </c>
      <c r="K202" s="3">
        <v>1137</v>
      </c>
      <c r="L202" s="3">
        <v>0</v>
      </c>
      <c r="M202" s="3">
        <v>59.573</v>
      </c>
      <c r="N202" s="3">
        <v>1.4259999999999999</v>
      </c>
      <c r="O202" s="13">
        <v>14.875999999999999</v>
      </c>
      <c r="P202" s="13">
        <v>8.8670000000000009</v>
      </c>
      <c r="Q202" s="13">
        <v>0.183</v>
      </c>
      <c r="R202" s="13">
        <v>3.1190000000000002</v>
      </c>
      <c r="S202" s="13">
        <v>4.9969999999999999</v>
      </c>
      <c r="T202" s="3">
        <v>4.383</v>
      </c>
      <c r="U202" s="3">
        <v>1.1200000000000001</v>
      </c>
      <c r="V202" s="3">
        <v>0.27200000000000002</v>
      </c>
      <c r="W202" s="3">
        <v>0</v>
      </c>
      <c r="X202" s="5">
        <v>98.816000000000017</v>
      </c>
      <c r="Y202" s="94">
        <v>5.5030000000000001</v>
      </c>
    </row>
    <row r="203" spans="2:25" x14ac:dyDescent="0.25">
      <c r="B203" s="3" t="s">
        <v>30</v>
      </c>
      <c r="C203" s="3" t="s">
        <v>26</v>
      </c>
      <c r="D203" s="3"/>
      <c r="E203" s="3" t="s">
        <v>31</v>
      </c>
      <c r="F203" s="3" t="s">
        <v>123</v>
      </c>
      <c r="G203" s="3" t="s">
        <v>221</v>
      </c>
      <c r="H203" s="3" t="s">
        <v>248</v>
      </c>
      <c r="I203" s="3">
        <v>1</v>
      </c>
      <c r="J203" s="3">
        <v>1190</v>
      </c>
      <c r="K203" s="3">
        <v>1137</v>
      </c>
      <c r="L203" s="3">
        <v>0</v>
      </c>
      <c r="M203" s="3">
        <v>58.854999999999997</v>
      </c>
      <c r="N203" s="3">
        <v>1.466</v>
      </c>
      <c r="O203" s="13">
        <v>14.754</v>
      </c>
      <c r="P203" s="13">
        <v>8.702</v>
      </c>
      <c r="Q203" s="13">
        <v>0.122</v>
      </c>
      <c r="R203" s="13">
        <v>3.1419999999999999</v>
      </c>
      <c r="S203" s="13">
        <v>5.1859999999999999</v>
      </c>
      <c r="T203" s="3">
        <v>4.2629999999999999</v>
      </c>
      <c r="U203" s="3">
        <v>1.1140000000000001</v>
      </c>
      <c r="V203" s="3">
        <v>0.221</v>
      </c>
      <c r="W203" s="3">
        <v>5.7000000000000002E-2</v>
      </c>
      <c r="X203" s="5">
        <v>97.882000000000019</v>
      </c>
      <c r="Y203" s="94">
        <v>5.3769999999999998</v>
      </c>
    </row>
    <row r="204" spans="2:25" x14ac:dyDescent="0.25">
      <c r="B204" s="3" t="s">
        <v>30</v>
      </c>
      <c r="C204" s="3" t="s">
        <v>26</v>
      </c>
      <c r="D204" s="3"/>
      <c r="E204" s="3" t="s">
        <v>31</v>
      </c>
      <c r="F204" s="3" t="s">
        <v>123</v>
      </c>
      <c r="G204" s="3" t="s">
        <v>221</v>
      </c>
      <c r="H204" s="3" t="s">
        <v>249</v>
      </c>
      <c r="I204" s="3">
        <v>1</v>
      </c>
      <c r="J204" s="3">
        <v>1190</v>
      </c>
      <c r="K204" s="3">
        <v>1137</v>
      </c>
      <c r="L204" s="3">
        <v>0</v>
      </c>
      <c r="M204" s="3">
        <v>58.905999999999999</v>
      </c>
      <c r="N204" s="3">
        <v>1.4259999999999999</v>
      </c>
      <c r="O204" s="13">
        <v>14.848000000000001</v>
      </c>
      <c r="P204" s="13">
        <v>8.9879999999999995</v>
      </c>
      <c r="Q204" s="13">
        <v>0.186</v>
      </c>
      <c r="R204" s="13">
        <v>3.165</v>
      </c>
      <c r="S204" s="13">
        <v>5.22</v>
      </c>
      <c r="T204" s="3">
        <v>4.3710000000000004</v>
      </c>
      <c r="U204" s="3">
        <v>1.1080000000000001</v>
      </c>
      <c r="V204" s="3">
        <v>0.151</v>
      </c>
      <c r="W204" s="3">
        <v>0</v>
      </c>
      <c r="X204" s="5">
        <v>98.369000000000014</v>
      </c>
      <c r="Y204" s="94">
        <v>5.479000000000001</v>
      </c>
    </row>
    <row r="205" spans="2:25" x14ac:dyDescent="0.25">
      <c r="B205" s="3" t="s">
        <v>30</v>
      </c>
      <c r="C205" s="3" t="s">
        <v>26</v>
      </c>
      <c r="D205" s="3"/>
      <c r="E205" s="3" t="s">
        <v>31</v>
      </c>
      <c r="F205" s="3" t="s">
        <v>123</v>
      </c>
      <c r="G205" s="3" t="s">
        <v>221</v>
      </c>
      <c r="H205" s="3" t="s">
        <v>250</v>
      </c>
      <c r="I205" s="3">
        <v>1</v>
      </c>
      <c r="J205" s="3">
        <v>1190</v>
      </c>
      <c r="K205" s="3">
        <v>1137</v>
      </c>
      <c r="L205" s="3">
        <v>0</v>
      </c>
      <c r="M205" s="3">
        <v>59.307000000000002</v>
      </c>
      <c r="N205" s="3">
        <v>1.3819999999999999</v>
      </c>
      <c r="O205" s="13">
        <v>14.781000000000001</v>
      </c>
      <c r="P205" s="13">
        <v>8.8610000000000007</v>
      </c>
      <c r="Q205" s="13">
        <v>0.128</v>
      </c>
      <c r="R205" s="13">
        <v>3.1459999999999999</v>
      </c>
      <c r="S205" s="13">
        <v>5.2629999999999999</v>
      </c>
      <c r="T205" s="3">
        <v>4.0999999999999996</v>
      </c>
      <c r="U205" s="3">
        <v>1.1220000000000001</v>
      </c>
      <c r="V205" s="3">
        <v>0.17100000000000001</v>
      </c>
      <c r="W205" s="3">
        <v>0.03</v>
      </c>
      <c r="X205" s="5">
        <v>98.291000000000011</v>
      </c>
      <c r="Y205" s="94">
        <v>5.2219999999999995</v>
      </c>
    </row>
    <row r="206" spans="2:25" x14ac:dyDescent="0.25">
      <c r="B206" s="3" t="s">
        <v>30</v>
      </c>
      <c r="C206" s="3" t="s">
        <v>26</v>
      </c>
      <c r="D206" s="3" t="s">
        <v>251</v>
      </c>
      <c r="E206" s="3" t="s">
        <v>31</v>
      </c>
      <c r="F206" s="3" t="s">
        <v>123</v>
      </c>
      <c r="G206" s="3" t="s">
        <v>221</v>
      </c>
      <c r="H206" s="3" t="s">
        <v>252</v>
      </c>
      <c r="I206" s="3">
        <v>1</v>
      </c>
      <c r="J206" s="3">
        <v>1190</v>
      </c>
      <c r="K206" s="3">
        <v>1137</v>
      </c>
      <c r="L206" s="3">
        <v>0</v>
      </c>
      <c r="M206" s="3">
        <v>59.069000000000003</v>
      </c>
      <c r="N206" s="3">
        <v>1.516</v>
      </c>
      <c r="O206" s="13">
        <v>14.694000000000001</v>
      </c>
      <c r="P206" s="13">
        <v>8.6839999999999993</v>
      </c>
      <c r="Q206" s="13">
        <v>0.20499999999999999</v>
      </c>
      <c r="R206" s="13">
        <v>3.165</v>
      </c>
      <c r="S206" s="13">
        <v>5.2629999999999999</v>
      </c>
      <c r="T206" s="3">
        <v>4.3789999999999996</v>
      </c>
      <c r="U206" s="3">
        <v>1.0720000000000001</v>
      </c>
      <c r="V206" s="3">
        <v>0.24199999999999999</v>
      </c>
      <c r="W206" s="3">
        <v>0</v>
      </c>
      <c r="X206" s="5">
        <v>98.289000000000016</v>
      </c>
      <c r="Y206" s="94">
        <v>5.4509999999999996</v>
      </c>
    </row>
    <row r="207" spans="2:25" x14ac:dyDescent="0.25">
      <c r="B207" s="3"/>
      <c r="C207" s="3"/>
      <c r="D207" s="3"/>
      <c r="E207" s="3"/>
      <c r="F207" s="16" t="s">
        <v>27</v>
      </c>
      <c r="G207" s="16" t="s">
        <v>26</v>
      </c>
      <c r="H207" s="16"/>
      <c r="I207" s="16"/>
      <c r="J207" s="16"/>
      <c r="K207" s="16"/>
      <c r="L207" s="16"/>
      <c r="M207" s="6">
        <v>59.610433333333333</v>
      </c>
      <c r="N207" s="6">
        <v>1.4372619047619046</v>
      </c>
      <c r="O207" s="52">
        <v>15.133642857142858</v>
      </c>
      <c r="P207" s="52">
        <v>8.8695190476190451</v>
      </c>
      <c r="Q207" s="52">
        <v>0.18444761904761903</v>
      </c>
      <c r="R207" s="52">
        <v>3.017557142857143</v>
      </c>
      <c r="S207" s="52">
        <v>5.1682666666666686</v>
      </c>
      <c r="T207" s="6">
        <v>4.3753476190476182</v>
      </c>
      <c r="U207" s="6">
        <v>1.1368809523809524</v>
      </c>
      <c r="V207" s="6">
        <v>0.20797619047619045</v>
      </c>
      <c r="W207" s="6">
        <v>1.0428571428571429E-2</v>
      </c>
      <c r="X207" s="16"/>
      <c r="Y207" s="93">
        <v>5.5122285714285706</v>
      </c>
    </row>
    <row r="208" spans="2:25" x14ac:dyDescent="0.25">
      <c r="B208" s="3"/>
      <c r="C208" s="3"/>
      <c r="D208" s="3"/>
      <c r="E208" s="3"/>
      <c r="F208" s="25" t="s">
        <v>28</v>
      </c>
      <c r="G208" s="25" t="s">
        <v>26</v>
      </c>
      <c r="H208" s="25"/>
      <c r="I208" s="25"/>
      <c r="J208" s="25"/>
      <c r="K208" s="25"/>
      <c r="L208" s="25"/>
      <c r="M208" s="7">
        <v>0.50264209168486207</v>
      </c>
      <c r="N208" s="7">
        <v>5.956488458975203E-2</v>
      </c>
      <c r="O208" s="99">
        <v>0.31179757146493076</v>
      </c>
      <c r="P208" s="99">
        <v>0.20112317524106366</v>
      </c>
      <c r="Q208" s="99">
        <v>3.7555820042273355E-2</v>
      </c>
      <c r="R208" s="99">
        <v>0.12180519927913004</v>
      </c>
      <c r="S208" s="99">
        <v>0.17817587472307611</v>
      </c>
      <c r="T208" s="7">
        <v>9.8632624516676176E-2</v>
      </c>
      <c r="U208" s="7">
        <v>3.4849083475001409E-2</v>
      </c>
      <c r="V208" s="7">
        <v>4.8878112737317507E-2</v>
      </c>
      <c r="W208" s="7">
        <v>2.0778766634647564E-2</v>
      </c>
      <c r="X208" s="16"/>
      <c r="Y208" s="93">
        <v>0.13348170799167758</v>
      </c>
    </row>
    <row r="209" spans="2:25" x14ac:dyDescent="0.25">
      <c r="B209" s="3" t="s">
        <v>30</v>
      </c>
      <c r="C209" s="3" t="s">
        <v>26</v>
      </c>
      <c r="D209" s="3"/>
      <c r="E209" s="3" t="s">
        <v>31</v>
      </c>
      <c r="F209" s="3" t="s">
        <v>124</v>
      </c>
      <c r="G209" s="3" t="s">
        <v>221</v>
      </c>
      <c r="H209" s="3" t="s">
        <v>222</v>
      </c>
      <c r="I209" s="3">
        <v>1</v>
      </c>
      <c r="J209" s="3">
        <v>1190</v>
      </c>
      <c r="K209" s="3">
        <v>1120</v>
      </c>
      <c r="L209" s="3">
        <v>0</v>
      </c>
      <c r="M209" s="3">
        <v>58.718000000000004</v>
      </c>
      <c r="N209" s="3">
        <v>1.3919999999999999</v>
      </c>
      <c r="O209" s="13">
        <v>13.786</v>
      </c>
      <c r="P209" s="13">
        <v>9.5510000000000002</v>
      </c>
      <c r="Q209" s="13">
        <v>0.152</v>
      </c>
      <c r="R209" s="13">
        <v>3.8220000000000001</v>
      </c>
      <c r="S209" s="13">
        <v>5.5919999999999996</v>
      </c>
      <c r="T209" s="3">
        <v>3.8639999999999999</v>
      </c>
      <c r="U209" s="3">
        <v>1.006</v>
      </c>
      <c r="V209" s="3">
        <v>0.151</v>
      </c>
      <c r="W209" s="3">
        <v>2.1999999999999999E-2</v>
      </c>
      <c r="X209" s="5">
        <v>98.056000000000012</v>
      </c>
      <c r="Y209" s="93">
        <v>4.87</v>
      </c>
    </row>
    <row r="210" spans="2:25" x14ac:dyDescent="0.25">
      <c r="B210" s="3" t="s">
        <v>30</v>
      </c>
      <c r="C210" s="3" t="s">
        <v>26</v>
      </c>
      <c r="D210" s="3"/>
      <c r="E210" s="3" t="s">
        <v>31</v>
      </c>
      <c r="F210" s="3" t="s">
        <v>124</v>
      </c>
      <c r="G210" s="3" t="s">
        <v>221</v>
      </c>
      <c r="H210" s="3" t="s">
        <v>253</v>
      </c>
      <c r="I210" s="3">
        <v>1</v>
      </c>
      <c r="J210" s="3">
        <v>1190</v>
      </c>
      <c r="K210" s="3">
        <v>1120</v>
      </c>
      <c r="L210" s="3">
        <v>0</v>
      </c>
      <c r="M210" s="3">
        <v>57.92</v>
      </c>
      <c r="N210" s="3">
        <v>1.653</v>
      </c>
      <c r="O210" s="13">
        <v>13.715999999999999</v>
      </c>
      <c r="P210" s="13">
        <v>9.9290000000000003</v>
      </c>
      <c r="Q210" s="13">
        <v>0.23799999999999999</v>
      </c>
      <c r="R210" s="13">
        <v>3.9279999999999999</v>
      </c>
      <c r="S210" s="13">
        <v>5.6689999999999996</v>
      </c>
      <c r="T210" s="3">
        <v>4.26</v>
      </c>
      <c r="U210" s="3">
        <v>1.026</v>
      </c>
      <c r="V210" s="3">
        <v>0.221</v>
      </c>
      <c r="W210" s="3">
        <v>2.1999999999999999E-2</v>
      </c>
      <c r="X210" s="5">
        <v>98.582000000000008</v>
      </c>
      <c r="Y210" s="93">
        <v>5.2859999999999996</v>
      </c>
    </row>
    <row r="211" spans="2:25" x14ac:dyDescent="0.25">
      <c r="B211" s="3" t="s">
        <v>30</v>
      </c>
      <c r="C211" s="3" t="s">
        <v>26</v>
      </c>
      <c r="D211" s="3"/>
      <c r="E211" s="3" t="s">
        <v>31</v>
      </c>
      <c r="F211" s="3" t="s">
        <v>124</v>
      </c>
      <c r="G211" s="3" t="s">
        <v>221</v>
      </c>
      <c r="H211" s="3" t="s">
        <v>224</v>
      </c>
      <c r="I211" s="3">
        <v>1</v>
      </c>
      <c r="J211" s="3">
        <v>1190</v>
      </c>
      <c r="K211" s="3">
        <v>1120</v>
      </c>
      <c r="L211" s="3">
        <v>0</v>
      </c>
      <c r="M211" s="3">
        <v>57.935000000000002</v>
      </c>
      <c r="N211" s="3">
        <v>1.5329999999999999</v>
      </c>
      <c r="O211" s="13">
        <v>13.718</v>
      </c>
      <c r="P211" s="13">
        <v>9.8260000000000005</v>
      </c>
      <c r="Q211" s="13">
        <v>0.23200000000000001</v>
      </c>
      <c r="R211" s="13">
        <v>3.8620000000000001</v>
      </c>
      <c r="S211" s="13">
        <v>5.5149999999999997</v>
      </c>
      <c r="T211" s="3">
        <v>3.871</v>
      </c>
      <c r="U211" s="3">
        <v>1.0569999999999999</v>
      </c>
      <c r="V211" s="3">
        <v>0.21099999999999999</v>
      </c>
      <c r="W211" s="3">
        <v>4.7E-2</v>
      </c>
      <c r="X211" s="5">
        <v>97.806999999999988</v>
      </c>
      <c r="Y211" s="93">
        <v>4.9279999999999999</v>
      </c>
    </row>
    <row r="212" spans="2:25" x14ac:dyDescent="0.25">
      <c r="B212" s="3" t="s">
        <v>30</v>
      </c>
      <c r="C212" s="3" t="s">
        <v>26</v>
      </c>
      <c r="D212" s="3"/>
      <c r="E212" s="3" t="s">
        <v>31</v>
      </c>
      <c r="F212" s="3" t="s">
        <v>124</v>
      </c>
      <c r="G212" s="3" t="s">
        <v>221</v>
      </c>
      <c r="H212" s="3" t="s">
        <v>225</v>
      </c>
      <c r="I212" s="3">
        <v>1</v>
      </c>
      <c r="J212" s="3">
        <v>1190</v>
      </c>
      <c r="K212" s="3">
        <v>1120</v>
      </c>
      <c r="L212" s="3">
        <v>0</v>
      </c>
      <c r="M212" s="3">
        <v>58.082999999999998</v>
      </c>
      <c r="N212" s="3">
        <v>1.57</v>
      </c>
      <c r="O212" s="13">
        <v>13.701000000000001</v>
      </c>
      <c r="P212" s="13">
        <v>10.021000000000001</v>
      </c>
      <c r="Q212" s="13">
        <v>0.21299999999999999</v>
      </c>
      <c r="R212" s="13">
        <v>3.8239999999999998</v>
      </c>
      <c r="S212" s="13">
        <v>5.5460000000000003</v>
      </c>
      <c r="T212" s="3">
        <v>4.4169999999999998</v>
      </c>
      <c r="U212" s="3">
        <v>0.99099999999999999</v>
      </c>
      <c r="V212" s="3">
        <v>0.17100000000000001</v>
      </c>
      <c r="W212" s="3">
        <v>0</v>
      </c>
      <c r="X212" s="5">
        <v>98.537000000000006</v>
      </c>
      <c r="Y212" s="93">
        <v>5.4079999999999995</v>
      </c>
    </row>
    <row r="213" spans="2:25" x14ac:dyDescent="0.25">
      <c r="B213" s="3" t="s">
        <v>30</v>
      </c>
      <c r="C213" s="3" t="s">
        <v>26</v>
      </c>
      <c r="D213" s="3"/>
      <c r="E213" s="3" t="s">
        <v>31</v>
      </c>
      <c r="F213" s="3" t="s">
        <v>124</v>
      </c>
      <c r="G213" s="3" t="s">
        <v>221</v>
      </c>
      <c r="H213" s="3" t="s">
        <v>226</v>
      </c>
      <c r="I213" s="3">
        <v>1</v>
      </c>
      <c r="J213" s="3">
        <v>1190</v>
      </c>
      <c r="K213" s="3">
        <v>1120</v>
      </c>
      <c r="L213" s="3">
        <v>0</v>
      </c>
      <c r="M213" s="3">
        <v>57.963999999999999</v>
      </c>
      <c r="N213" s="3">
        <v>1.5740000000000001</v>
      </c>
      <c r="O213" s="13">
        <v>13.787000000000001</v>
      </c>
      <c r="P213" s="13">
        <v>9.9930000000000003</v>
      </c>
      <c r="Q213" s="13">
        <v>0.27100000000000002</v>
      </c>
      <c r="R213" s="13">
        <v>3.91</v>
      </c>
      <c r="S213" s="13">
        <v>5.4829999999999997</v>
      </c>
      <c r="T213" s="3">
        <v>4.1379999999999999</v>
      </c>
      <c r="U213" s="3">
        <v>1.0369999999999999</v>
      </c>
      <c r="V213" s="3">
        <v>0.21099999999999999</v>
      </c>
      <c r="W213" s="3">
        <v>0</v>
      </c>
      <c r="X213" s="5">
        <v>98.368000000000009</v>
      </c>
      <c r="Y213" s="93">
        <v>5.1749999999999998</v>
      </c>
    </row>
    <row r="214" spans="2:25" x14ac:dyDescent="0.25">
      <c r="B214" s="3" t="s">
        <v>30</v>
      </c>
      <c r="C214" s="3" t="s">
        <v>26</v>
      </c>
      <c r="D214" s="3"/>
      <c r="E214" s="3" t="s">
        <v>31</v>
      </c>
      <c r="F214" s="3" t="s">
        <v>124</v>
      </c>
      <c r="G214" s="3" t="s">
        <v>221</v>
      </c>
      <c r="H214" s="3" t="s">
        <v>227</v>
      </c>
      <c r="I214" s="3">
        <v>1</v>
      </c>
      <c r="J214" s="3">
        <v>1190</v>
      </c>
      <c r="K214" s="3">
        <v>1120</v>
      </c>
      <c r="L214" s="3">
        <v>0</v>
      </c>
      <c r="M214" s="3">
        <v>57.987000000000002</v>
      </c>
      <c r="N214" s="3">
        <v>1.4730000000000001</v>
      </c>
      <c r="O214" s="13">
        <v>13.763999999999999</v>
      </c>
      <c r="P214" s="13">
        <v>9.7089999999999996</v>
      </c>
      <c r="Q214" s="13">
        <v>0.19500000000000001</v>
      </c>
      <c r="R214" s="13">
        <v>3.766</v>
      </c>
      <c r="S214" s="13">
        <v>5.3959999999999999</v>
      </c>
      <c r="T214" s="3">
        <v>4.218</v>
      </c>
      <c r="U214" s="3">
        <v>1.0649999999999999</v>
      </c>
      <c r="V214" s="3">
        <v>0.27100000000000002</v>
      </c>
      <c r="W214" s="3">
        <v>0</v>
      </c>
      <c r="X214" s="5">
        <v>97.844000000000008</v>
      </c>
      <c r="Y214" s="93">
        <v>5.2829999999999995</v>
      </c>
    </row>
    <row r="215" spans="2:25" x14ac:dyDescent="0.25">
      <c r="B215" s="3" t="s">
        <v>30</v>
      </c>
      <c r="C215" s="3" t="s">
        <v>26</v>
      </c>
      <c r="D215" s="3"/>
      <c r="E215" s="3" t="s">
        <v>31</v>
      </c>
      <c r="F215" s="3" t="s">
        <v>124</v>
      </c>
      <c r="G215" s="3" t="s">
        <v>221</v>
      </c>
      <c r="H215" s="3" t="s">
        <v>228</v>
      </c>
      <c r="I215" s="3">
        <v>1</v>
      </c>
      <c r="J215" s="3">
        <v>1190</v>
      </c>
      <c r="K215" s="3">
        <v>1120</v>
      </c>
      <c r="L215" s="3">
        <v>0</v>
      </c>
      <c r="M215" s="3">
        <v>58.225999999999999</v>
      </c>
      <c r="N215" s="3">
        <v>1.57</v>
      </c>
      <c r="O215" s="13">
        <v>13.803000000000001</v>
      </c>
      <c r="P215" s="13">
        <v>9.6289999999999996</v>
      </c>
      <c r="Q215" s="13">
        <v>0.24099999999999999</v>
      </c>
      <c r="R215" s="13">
        <v>3.8159999999999998</v>
      </c>
      <c r="S215" s="13">
        <v>5.4489999999999998</v>
      </c>
      <c r="T215" s="3">
        <v>4.109</v>
      </c>
      <c r="U215" s="3">
        <v>1</v>
      </c>
      <c r="V215" s="3">
        <v>0.251</v>
      </c>
      <c r="W215" s="3">
        <v>0</v>
      </c>
      <c r="X215" s="5">
        <v>98.094000000000008</v>
      </c>
      <c r="Y215" s="93">
        <v>5.109</v>
      </c>
    </row>
    <row r="216" spans="2:25" x14ac:dyDescent="0.25">
      <c r="B216" s="3" t="s">
        <v>30</v>
      </c>
      <c r="C216" s="3" t="s">
        <v>26</v>
      </c>
      <c r="D216" s="3"/>
      <c r="E216" s="3" t="s">
        <v>31</v>
      </c>
      <c r="F216" s="3" t="s">
        <v>124</v>
      </c>
      <c r="G216" s="3" t="s">
        <v>221</v>
      </c>
      <c r="H216" s="3" t="s">
        <v>229</v>
      </c>
      <c r="I216" s="3">
        <v>1</v>
      </c>
      <c r="J216" s="3">
        <v>1190</v>
      </c>
      <c r="K216" s="3">
        <v>1120</v>
      </c>
      <c r="L216" s="3">
        <v>0</v>
      </c>
      <c r="M216" s="3">
        <v>58.92</v>
      </c>
      <c r="N216" s="3">
        <v>1.4970000000000001</v>
      </c>
      <c r="O216" s="13">
        <v>13.773999999999999</v>
      </c>
      <c r="P216" s="13">
        <v>9.0850000000000009</v>
      </c>
      <c r="Q216" s="13">
        <v>0.27800000000000002</v>
      </c>
      <c r="R216" s="13">
        <v>3.5659999999999998</v>
      </c>
      <c r="S216" s="13">
        <v>5.48</v>
      </c>
      <c r="T216" s="3">
        <v>4.13</v>
      </c>
      <c r="U216" s="3">
        <v>1.1299999999999999</v>
      </c>
      <c r="V216" s="3">
        <v>0.17100000000000001</v>
      </c>
      <c r="W216" s="3">
        <v>5.0000000000000001E-3</v>
      </c>
      <c r="X216" s="5">
        <v>98.036000000000016</v>
      </c>
      <c r="Y216" s="93">
        <v>5.26</v>
      </c>
    </row>
    <row r="217" spans="2:25" x14ac:dyDescent="0.25">
      <c r="B217" s="3" t="s">
        <v>30</v>
      </c>
      <c r="C217" s="3" t="s">
        <v>26</v>
      </c>
      <c r="D217" s="3"/>
      <c r="E217" s="3" t="s">
        <v>31</v>
      </c>
      <c r="F217" s="3" t="s">
        <v>124</v>
      </c>
      <c r="G217" s="3" t="s">
        <v>221</v>
      </c>
      <c r="H217" s="3" t="s">
        <v>239</v>
      </c>
      <c r="I217" s="3">
        <v>1</v>
      </c>
      <c r="J217" s="3">
        <v>1190</v>
      </c>
      <c r="K217" s="3">
        <v>1120</v>
      </c>
      <c r="L217" s="3">
        <v>0</v>
      </c>
      <c r="M217" s="3">
        <v>59.502000000000002</v>
      </c>
      <c r="N217" s="3">
        <v>1.458</v>
      </c>
      <c r="O217" s="13">
        <v>14.211</v>
      </c>
      <c r="P217" s="13">
        <v>8.6069999999999993</v>
      </c>
      <c r="Q217" s="13">
        <v>0.20799999999999999</v>
      </c>
      <c r="R217" s="13">
        <v>3.48</v>
      </c>
      <c r="S217" s="13">
        <v>5.08</v>
      </c>
      <c r="T217" s="3">
        <v>4.3979999999999997</v>
      </c>
      <c r="U217" s="3">
        <v>1.1220000000000001</v>
      </c>
      <c r="V217" s="3">
        <v>0.252</v>
      </c>
      <c r="W217" s="3">
        <v>0</v>
      </c>
      <c r="X217" s="5">
        <v>98.317999999999998</v>
      </c>
      <c r="Y217" s="93">
        <v>5.52</v>
      </c>
    </row>
    <row r="218" spans="2:25" x14ac:dyDescent="0.25">
      <c r="B218" s="3"/>
      <c r="C218" s="3"/>
      <c r="D218" s="3"/>
      <c r="E218" s="3"/>
      <c r="F218" s="16" t="s">
        <v>27</v>
      </c>
      <c r="G218" s="16" t="s">
        <v>26</v>
      </c>
      <c r="H218" s="16"/>
      <c r="I218" s="16"/>
      <c r="J218" s="16"/>
      <c r="K218" s="16"/>
      <c r="L218" s="16"/>
      <c r="M218" s="6">
        <v>58.361666666666665</v>
      </c>
      <c r="N218" s="6">
        <v>1.5244444444444445</v>
      </c>
      <c r="O218" s="52">
        <v>13.806666666666665</v>
      </c>
      <c r="P218" s="52">
        <v>9.5944444444444432</v>
      </c>
      <c r="Q218" s="52">
        <v>0.22533333333333333</v>
      </c>
      <c r="R218" s="52">
        <v>3.7748888888888885</v>
      </c>
      <c r="S218" s="52">
        <v>5.4677777777777772</v>
      </c>
      <c r="T218" s="6">
        <v>4.1561111111111115</v>
      </c>
      <c r="U218" s="6">
        <v>1.0482222222222224</v>
      </c>
      <c r="V218" s="6">
        <v>0.21222222222222223</v>
      </c>
      <c r="W218" s="6">
        <v>1.0666666666666666E-2</v>
      </c>
      <c r="X218" s="16"/>
      <c r="Y218" s="93">
        <v>5.2043333333333344</v>
      </c>
    </row>
    <row r="219" spans="2:25" x14ac:dyDescent="0.25">
      <c r="B219" s="3"/>
      <c r="C219" s="3"/>
      <c r="D219" s="3"/>
      <c r="E219" s="3"/>
      <c r="F219" s="25" t="s">
        <v>28</v>
      </c>
      <c r="G219" s="25" t="s">
        <v>26</v>
      </c>
      <c r="H219" s="25"/>
      <c r="I219" s="25"/>
      <c r="J219" s="25"/>
      <c r="K219" s="25"/>
      <c r="L219" s="25"/>
      <c r="M219" s="7">
        <v>0.5602184841648844</v>
      </c>
      <c r="N219" s="7">
        <v>7.7911987381774461E-2</v>
      </c>
      <c r="O219" s="99">
        <v>0.15590381650235521</v>
      </c>
      <c r="P219" s="99">
        <v>0.46865848736342969</v>
      </c>
      <c r="Q219" s="99">
        <v>3.8826537316634289E-2</v>
      </c>
      <c r="R219" s="99">
        <v>0.15259459725400215</v>
      </c>
      <c r="S219" s="99">
        <v>0.16602995044402202</v>
      </c>
      <c r="T219" s="7">
        <v>0.19718103638816561</v>
      </c>
      <c r="U219" s="7">
        <v>5.0610714719755187E-2</v>
      </c>
      <c r="V219" s="7">
        <v>4.1484267432900811E-2</v>
      </c>
      <c r="W219" s="7">
        <v>1.6500000000000001E-2</v>
      </c>
      <c r="X219" s="16"/>
      <c r="Y219" s="93">
        <v>0.24779175110792079</v>
      </c>
    </row>
    <row r="220" spans="2:25" x14ac:dyDescent="0.25">
      <c r="B220" s="3" t="s">
        <v>107</v>
      </c>
      <c r="C220" s="3" t="s">
        <v>26</v>
      </c>
      <c r="D220" s="3"/>
      <c r="E220" s="3" t="s">
        <v>31</v>
      </c>
      <c r="F220" s="3" t="s">
        <v>125</v>
      </c>
      <c r="G220" s="3" t="s">
        <v>221</v>
      </c>
      <c r="H220" s="3" t="s">
        <v>222</v>
      </c>
      <c r="I220" s="3">
        <v>1</v>
      </c>
      <c r="J220" s="3">
        <v>1190</v>
      </c>
      <c r="K220" s="3">
        <v>1100</v>
      </c>
      <c r="L220" s="3">
        <v>0</v>
      </c>
      <c r="M220" s="3">
        <v>60.095500000000001</v>
      </c>
      <c r="N220" s="3">
        <v>1.6645000000000001</v>
      </c>
      <c r="O220" s="13">
        <v>13.920400000000001</v>
      </c>
      <c r="P220" s="13">
        <v>9.8344000000000005</v>
      </c>
      <c r="Q220" s="13">
        <v>0.19450000000000001</v>
      </c>
      <c r="R220" s="13">
        <v>3.2704</v>
      </c>
      <c r="S220" s="13">
        <v>4.8384</v>
      </c>
      <c r="T220" s="3">
        <v>4.3033999999999999</v>
      </c>
      <c r="U220" s="3">
        <v>1.2562</v>
      </c>
      <c r="V220" s="3">
        <v>0.21129999999999999</v>
      </c>
      <c r="W220" s="3">
        <v>0</v>
      </c>
      <c r="X220" s="5">
        <v>99.588999999999984</v>
      </c>
      <c r="Y220" s="94">
        <v>5.5595999999999997</v>
      </c>
    </row>
    <row r="221" spans="2:25" x14ac:dyDescent="0.25">
      <c r="B221" s="3" t="s">
        <v>107</v>
      </c>
      <c r="C221" s="3" t="s">
        <v>26</v>
      </c>
      <c r="D221" s="3"/>
      <c r="E221" s="3" t="s">
        <v>31</v>
      </c>
      <c r="F221" s="3" t="s">
        <v>125</v>
      </c>
      <c r="G221" s="3" t="s">
        <v>221</v>
      </c>
      <c r="H221" s="3" t="s">
        <v>223</v>
      </c>
      <c r="I221" s="3">
        <v>1</v>
      </c>
      <c r="J221" s="3">
        <v>1190</v>
      </c>
      <c r="K221" s="3">
        <v>1100</v>
      </c>
      <c r="L221" s="3">
        <v>0</v>
      </c>
      <c r="M221" s="3">
        <v>59.369100000000003</v>
      </c>
      <c r="N221" s="3">
        <v>1.6727000000000001</v>
      </c>
      <c r="O221" s="13">
        <v>13.815899999999999</v>
      </c>
      <c r="P221" s="13">
        <v>10.1515</v>
      </c>
      <c r="Q221" s="13">
        <v>0.22819999999999999</v>
      </c>
      <c r="R221" s="13">
        <v>3.5148000000000001</v>
      </c>
      <c r="S221" s="13">
        <v>4.9783999999999997</v>
      </c>
      <c r="T221" s="3">
        <v>4.0800999999999998</v>
      </c>
      <c r="U221" s="3">
        <v>1.1944999999999999</v>
      </c>
      <c r="V221" s="3">
        <v>0.2737</v>
      </c>
      <c r="W221" s="3">
        <v>0</v>
      </c>
      <c r="X221" s="5">
        <v>99.278899999999993</v>
      </c>
      <c r="Y221" s="94">
        <v>5.2745999999999995</v>
      </c>
    </row>
    <row r="222" spans="2:25" x14ac:dyDescent="0.25">
      <c r="B222" s="3" t="s">
        <v>107</v>
      </c>
      <c r="C222" s="3" t="s">
        <v>26</v>
      </c>
      <c r="D222" s="3"/>
      <c r="E222" s="3" t="s">
        <v>31</v>
      </c>
      <c r="F222" s="3" t="s">
        <v>125</v>
      </c>
      <c r="G222" s="3" t="s">
        <v>221</v>
      </c>
      <c r="H222" s="3" t="s">
        <v>224</v>
      </c>
      <c r="I222" s="3">
        <v>1</v>
      </c>
      <c r="J222" s="3">
        <v>1190</v>
      </c>
      <c r="K222" s="3">
        <v>1100</v>
      </c>
      <c r="L222" s="3">
        <v>0</v>
      </c>
      <c r="M222" s="3">
        <v>60.1023</v>
      </c>
      <c r="N222" s="3">
        <v>1.7395</v>
      </c>
      <c r="O222" s="13">
        <v>13.862299999999999</v>
      </c>
      <c r="P222" s="13">
        <v>10.4314</v>
      </c>
      <c r="Q222" s="13">
        <v>0.25219999999999998</v>
      </c>
      <c r="R222" s="13">
        <v>3.4397000000000002</v>
      </c>
      <c r="S222" s="13">
        <v>5.1882999999999999</v>
      </c>
      <c r="T222" s="3">
        <v>4.1562000000000001</v>
      </c>
      <c r="U222" s="3">
        <v>1.2141</v>
      </c>
      <c r="V222" s="3">
        <v>0.26679999999999998</v>
      </c>
      <c r="W222" s="3">
        <v>0</v>
      </c>
      <c r="X222" s="5">
        <v>100.6528</v>
      </c>
      <c r="Y222" s="94">
        <v>5.3703000000000003</v>
      </c>
    </row>
    <row r="223" spans="2:25" x14ac:dyDescent="0.25">
      <c r="B223" s="3" t="s">
        <v>107</v>
      </c>
      <c r="C223" s="3" t="s">
        <v>26</v>
      </c>
      <c r="D223" s="3"/>
      <c r="E223" s="3" t="s">
        <v>31</v>
      </c>
      <c r="F223" s="3" t="s">
        <v>125</v>
      </c>
      <c r="G223" s="3" t="s">
        <v>221</v>
      </c>
      <c r="H223" s="3" t="s">
        <v>225</v>
      </c>
      <c r="I223" s="3">
        <v>1</v>
      </c>
      <c r="J223" s="3">
        <v>1190</v>
      </c>
      <c r="K223" s="3">
        <v>1100</v>
      </c>
      <c r="L223" s="3">
        <v>0</v>
      </c>
      <c r="M223" s="3">
        <v>60.526600000000002</v>
      </c>
      <c r="N223" s="3">
        <v>1.6157999999999999</v>
      </c>
      <c r="O223" s="13">
        <v>13.991899999999999</v>
      </c>
      <c r="P223" s="13">
        <v>9.8995999999999995</v>
      </c>
      <c r="Q223" s="13">
        <v>0.23</v>
      </c>
      <c r="R223" s="13">
        <v>3.3812000000000002</v>
      </c>
      <c r="S223" s="13">
        <v>5.1303999999999998</v>
      </c>
      <c r="T223" s="3">
        <v>4.2055999999999996</v>
      </c>
      <c r="U223" s="3">
        <v>1.2115</v>
      </c>
      <c r="V223" s="3">
        <v>0.23699999999999999</v>
      </c>
      <c r="W223" s="3">
        <v>0</v>
      </c>
      <c r="X223" s="5">
        <v>100.42959999999999</v>
      </c>
      <c r="Y223" s="94">
        <v>5.4170999999999996</v>
      </c>
    </row>
    <row r="224" spans="2:25" x14ac:dyDescent="0.25">
      <c r="B224" s="3" t="s">
        <v>107</v>
      </c>
      <c r="C224" s="3" t="s">
        <v>26</v>
      </c>
      <c r="D224" s="3"/>
      <c r="E224" s="3" t="s">
        <v>31</v>
      </c>
      <c r="F224" s="3" t="s">
        <v>125</v>
      </c>
      <c r="G224" s="3" t="s">
        <v>221</v>
      </c>
      <c r="H224" s="3" t="s">
        <v>226</v>
      </c>
      <c r="I224" s="3">
        <v>1</v>
      </c>
      <c r="J224" s="3">
        <v>1190</v>
      </c>
      <c r="K224" s="3">
        <v>1100</v>
      </c>
      <c r="L224" s="3">
        <v>0</v>
      </c>
      <c r="M224" s="3">
        <v>59.656399999999998</v>
      </c>
      <c r="N224" s="3">
        <v>1.5925</v>
      </c>
      <c r="O224" s="13">
        <v>13.924799999999999</v>
      </c>
      <c r="P224" s="13">
        <v>10.1846</v>
      </c>
      <c r="Q224" s="13">
        <v>0.2155</v>
      </c>
      <c r="R224" s="13">
        <v>3.3803000000000001</v>
      </c>
      <c r="S224" s="13">
        <v>5.0922999999999998</v>
      </c>
      <c r="T224" s="3">
        <v>4.2826000000000004</v>
      </c>
      <c r="U224" s="3">
        <v>1.1629</v>
      </c>
      <c r="V224" s="3">
        <v>0.28029999999999999</v>
      </c>
      <c r="W224" s="3">
        <v>0</v>
      </c>
      <c r="X224" s="5">
        <v>99.772199999999998</v>
      </c>
      <c r="Y224" s="94">
        <v>5.4455000000000009</v>
      </c>
    </row>
    <row r="225" spans="2:25" x14ac:dyDescent="0.25">
      <c r="B225" s="3" t="s">
        <v>107</v>
      </c>
      <c r="C225" s="3" t="s">
        <v>26</v>
      </c>
      <c r="D225" s="3"/>
      <c r="E225" s="3" t="s">
        <v>31</v>
      </c>
      <c r="F225" s="3" t="s">
        <v>125</v>
      </c>
      <c r="G225" s="3" t="s">
        <v>221</v>
      </c>
      <c r="H225" s="3" t="s">
        <v>227</v>
      </c>
      <c r="I225" s="3">
        <v>1</v>
      </c>
      <c r="J225" s="3">
        <v>1190</v>
      </c>
      <c r="K225" s="3">
        <v>1100</v>
      </c>
      <c r="L225" s="3">
        <v>0</v>
      </c>
      <c r="M225" s="3">
        <v>59.532699999999998</v>
      </c>
      <c r="N225" s="3">
        <v>1.6654</v>
      </c>
      <c r="O225" s="13">
        <v>13.888299999999999</v>
      </c>
      <c r="P225" s="13">
        <v>10.0549</v>
      </c>
      <c r="Q225" s="13">
        <v>0.21460000000000001</v>
      </c>
      <c r="R225" s="13">
        <v>3.4933999999999998</v>
      </c>
      <c r="S225" s="13">
        <v>4.9485000000000001</v>
      </c>
      <c r="T225" s="3">
        <v>4.0955000000000004</v>
      </c>
      <c r="U225" s="3">
        <v>1.1935</v>
      </c>
      <c r="V225" s="3">
        <v>0.22370000000000001</v>
      </c>
      <c r="W225" s="3">
        <v>0</v>
      </c>
      <c r="X225" s="5">
        <v>99.31049999999999</v>
      </c>
      <c r="Y225" s="94">
        <v>5.2890000000000006</v>
      </c>
    </row>
    <row r="226" spans="2:25" x14ac:dyDescent="0.25">
      <c r="B226" s="3" t="s">
        <v>107</v>
      </c>
      <c r="C226" s="3" t="s">
        <v>26</v>
      </c>
      <c r="D226" s="3"/>
      <c r="E226" s="3" t="s">
        <v>31</v>
      </c>
      <c r="F226" s="3" t="s">
        <v>125</v>
      </c>
      <c r="G226" s="3" t="s">
        <v>221</v>
      </c>
      <c r="H226" s="3" t="s">
        <v>228</v>
      </c>
      <c r="I226" s="3">
        <v>1</v>
      </c>
      <c r="J226" s="3">
        <v>1190</v>
      </c>
      <c r="K226" s="3">
        <v>1100</v>
      </c>
      <c r="L226" s="3">
        <v>0</v>
      </c>
      <c r="M226" s="3">
        <v>59.805199999999999</v>
      </c>
      <c r="N226" s="3">
        <v>1.6625000000000001</v>
      </c>
      <c r="O226" s="13">
        <v>13.7661</v>
      </c>
      <c r="P226" s="13">
        <v>10.196199999999999</v>
      </c>
      <c r="Q226" s="13">
        <v>0.16089999999999999</v>
      </c>
      <c r="R226" s="13">
        <v>3.4914000000000001</v>
      </c>
      <c r="S226" s="13">
        <v>5.0278999999999998</v>
      </c>
      <c r="T226" s="3">
        <v>4.1702000000000004</v>
      </c>
      <c r="U226" s="3">
        <v>1.2069000000000001</v>
      </c>
      <c r="V226" s="3">
        <v>0.2601</v>
      </c>
      <c r="W226" s="3">
        <v>0</v>
      </c>
      <c r="X226" s="5">
        <v>99.747399999999999</v>
      </c>
      <c r="Y226" s="94">
        <v>5.3771000000000004</v>
      </c>
    </row>
    <row r="227" spans="2:25" x14ac:dyDescent="0.25">
      <c r="B227" s="3" t="s">
        <v>107</v>
      </c>
      <c r="C227" s="3" t="s">
        <v>26</v>
      </c>
      <c r="D227" s="3"/>
      <c r="E227" s="3" t="s">
        <v>31</v>
      </c>
      <c r="F227" s="3" t="s">
        <v>125</v>
      </c>
      <c r="G227" s="3" t="s">
        <v>221</v>
      </c>
      <c r="H227" s="3" t="s">
        <v>229</v>
      </c>
      <c r="I227" s="3">
        <v>1</v>
      </c>
      <c r="J227" s="3">
        <v>1190</v>
      </c>
      <c r="K227" s="3">
        <v>1100</v>
      </c>
      <c r="L227" s="3">
        <v>0</v>
      </c>
      <c r="M227" s="3">
        <v>59.572000000000003</v>
      </c>
      <c r="N227" s="3">
        <v>1.7153</v>
      </c>
      <c r="O227" s="13">
        <v>13.7097</v>
      </c>
      <c r="P227" s="13">
        <v>10.629200000000001</v>
      </c>
      <c r="Q227" s="13">
        <v>0.2293</v>
      </c>
      <c r="R227" s="13">
        <v>3.56</v>
      </c>
      <c r="S227" s="13">
        <v>5.1185</v>
      </c>
      <c r="T227" s="3">
        <v>4.0909000000000004</v>
      </c>
      <c r="U227" s="3">
        <v>1.1408</v>
      </c>
      <c r="V227" s="3">
        <v>0.33510000000000001</v>
      </c>
      <c r="W227" s="3">
        <v>0</v>
      </c>
      <c r="X227" s="5">
        <v>100.10079999999999</v>
      </c>
      <c r="Y227" s="94">
        <v>5.2317</v>
      </c>
    </row>
    <row r="228" spans="2:25" x14ac:dyDescent="0.25">
      <c r="B228" s="3" t="s">
        <v>107</v>
      </c>
      <c r="C228" s="3" t="s">
        <v>26</v>
      </c>
      <c r="D228" s="3"/>
      <c r="E228" s="3" t="s">
        <v>31</v>
      </c>
      <c r="F228" s="3" t="s">
        <v>125</v>
      </c>
      <c r="G228" s="3" t="s">
        <v>221</v>
      </c>
      <c r="H228" s="3" t="s">
        <v>239</v>
      </c>
      <c r="I228" s="3">
        <v>1</v>
      </c>
      <c r="J228" s="3">
        <v>1190</v>
      </c>
      <c r="K228" s="3">
        <v>1100</v>
      </c>
      <c r="L228" s="3">
        <v>0</v>
      </c>
      <c r="M228" s="3">
        <v>58.374899999999997</v>
      </c>
      <c r="N228" s="3">
        <v>1.8574999999999999</v>
      </c>
      <c r="O228" s="13">
        <v>13.6226</v>
      </c>
      <c r="P228" s="13">
        <v>10.713200000000001</v>
      </c>
      <c r="Q228" s="13">
        <v>0.25679999999999997</v>
      </c>
      <c r="R228" s="13">
        <v>3.5533999999999999</v>
      </c>
      <c r="S228" s="13">
        <v>5.3654999999999999</v>
      </c>
      <c r="T228" s="3">
        <v>4.0612000000000004</v>
      </c>
      <c r="U228" s="3">
        <v>1.1138999999999999</v>
      </c>
      <c r="V228" s="3">
        <v>0.33119999999999999</v>
      </c>
      <c r="W228" s="3">
        <v>0</v>
      </c>
      <c r="X228" s="5">
        <v>99.250199999999992</v>
      </c>
      <c r="Y228" s="94">
        <v>5.1751000000000005</v>
      </c>
    </row>
    <row r="229" spans="2:25" x14ac:dyDescent="0.25">
      <c r="B229" s="3" t="s">
        <v>107</v>
      </c>
      <c r="C229" s="3" t="s">
        <v>26</v>
      </c>
      <c r="D229" s="3"/>
      <c r="E229" s="3" t="s">
        <v>31</v>
      </c>
      <c r="F229" s="3" t="s">
        <v>125</v>
      </c>
      <c r="G229" s="3" t="s">
        <v>221</v>
      </c>
      <c r="H229" s="3" t="s">
        <v>240</v>
      </c>
      <c r="I229" s="3">
        <v>1</v>
      </c>
      <c r="J229" s="3">
        <v>1190</v>
      </c>
      <c r="K229" s="3">
        <v>1100</v>
      </c>
      <c r="L229" s="3">
        <v>0</v>
      </c>
      <c r="M229" s="3">
        <v>58.537999999999997</v>
      </c>
      <c r="N229" s="3">
        <v>1.7861</v>
      </c>
      <c r="O229" s="13">
        <v>13.6143</v>
      </c>
      <c r="P229" s="13">
        <v>10.7118</v>
      </c>
      <c r="Q229" s="13">
        <v>0.22439999999999999</v>
      </c>
      <c r="R229" s="13">
        <v>3.6126</v>
      </c>
      <c r="S229" s="13">
        <v>5.2457000000000003</v>
      </c>
      <c r="T229" s="3">
        <v>4.1089000000000002</v>
      </c>
      <c r="U229" s="3">
        <v>1.1473</v>
      </c>
      <c r="V229" s="3">
        <v>0.3019</v>
      </c>
      <c r="W229" s="3">
        <v>0</v>
      </c>
      <c r="X229" s="5">
        <v>99.291000000000011</v>
      </c>
      <c r="Y229" s="94">
        <v>5.2561999999999998</v>
      </c>
    </row>
    <row r="230" spans="2:25" x14ac:dyDescent="0.25">
      <c r="B230" s="3" t="s">
        <v>107</v>
      </c>
      <c r="C230" s="3" t="s">
        <v>26</v>
      </c>
      <c r="D230" s="3"/>
      <c r="E230" s="3" t="s">
        <v>31</v>
      </c>
      <c r="F230" s="3" t="s">
        <v>125</v>
      </c>
      <c r="G230" s="3" t="s">
        <v>221</v>
      </c>
      <c r="H230" s="3" t="s">
        <v>241</v>
      </c>
      <c r="I230" s="3">
        <v>1</v>
      </c>
      <c r="J230" s="3">
        <v>1190</v>
      </c>
      <c r="K230" s="3">
        <v>1100</v>
      </c>
      <c r="L230" s="3">
        <v>0</v>
      </c>
      <c r="M230" s="3">
        <v>59.7532</v>
      </c>
      <c r="N230" s="3">
        <v>1.7285999999999999</v>
      </c>
      <c r="O230" s="13">
        <v>13.6275</v>
      </c>
      <c r="P230" s="13">
        <v>10.301399999999999</v>
      </c>
      <c r="Q230" s="13">
        <v>0.25600000000000001</v>
      </c>
      <c r="R230" s="13">
        <v>3.6244999999999998</v>
      </c>
      <c r="S230" s="13">
        <v>5.1402000000000001</v>
      </c>
      <c r="T230" s="3">
        <v>4.0496999999999996</v>
      </c>
      <c r="U230" s="3">
        <v>1.2054</v>
      </c>
      <c r="V230" s="3">
        <v>0.25700000000000001</v>
      </c>
      <c r="W230" s="3">
        <v>0</v>
      </c>
      <c r="X230" s="5">
        <v>99.9435</v>
      </c>
      <c r="Y230" s="94">
        <v>5.2550999999999997</v>
      </c>
    </row>
    <row r="231" spans="2:25" x14ac:dyDescent="0.25">
      <c r="B231" s="3" t="s">
        <v>30</v>
      </c>
      <c r="C231" s="3" t="s">
        <v>26</v>
      </c>
      <c r="D231" s="3"/>
      <c r="E231" s="3" t="s">
        <v>31</v>
      </c>
      <c r="F231" s="3" t="s">
        <v>125</v>
      </c>
      <c r="G231" s="3" t="s">
        <v>221</v>
      </c>
      <c r="H231" s="3" t="s">
        <v>244</v>
      </c>
      <c r="I231" s="3">
        <v>1</v>
      </c>
      <c r="J231" s="3">
        <v>1190</v>
      </c>
      <c r="K231" s="3">
        <v>1100</v>
      </c>
      <c r="L231" s="3">
        <v>0</v>
      </c>
      <c r="M231" s="3">
        <v>59.695999999999998</v>
      </c>
      <c r="N231" s="3">
        <v>1.643</v>
      </c>
      <c r="O231" s="13">
        <v>13.518000000000001</v>
      </c>
      <c r="P231" s="13">
        <v>9.0289999999999999</v>
      </c>
      <c r="Q231" s="13">
        <v>0.20100000000000001</v>
      </c>
      <c r="R231" s="13">
        <v>3.427</v>
      </c>
      <c r="S231" s="13">
        <v>4.4420000000000002</v>
      </c>
      <c r="T231" s="3">
        <v>4.3099999999999996</v>
      </c>
      <c r="U231" s="3">
        <v>1.2390000000000001</v>
      </c>
      <c r="V231" s="3">
        <v>0.20200000000000001</v>
      </c>
      <c r="W231" s="3">
        <v>1.4999999999999999E-2</v>
      </c>
      <c r="X231" s="5">
        <v>97.721999999999994</v>
      </c>
      <c r="Y231" s="94">
        <v>5.5489999999999995</v>
      </c>
    </row>
    <row r="232" spans="2:25" x14ac:dyDescent="0.25">
      <c r="B232" s="3" t="s">
        <v>30</v>
      </c>
      <c r="C232" s="3" t="s">
        <v>26</v>
      </c>
      <c r="D232" s="3"/>
      <c r="E232" s="3" t="s">
        <v>31</v>
      </c>
      <c r="F232" s="3" t="s">
        <v>125</v>
      </c>
      <c r="G232" s="3" t="s">
        <v>221</v>
      </c>
      <c r="H232" s="3" t="s">
        <v>245</v>
      </c>
      <c r="I232" s="3">
        <v>1</v>
      </c>
      <c r="J232" s="3">
        <v>1190</v>
      </c>
      <c r="K232" s="3">
        <v>1100</v>
      </c>
      <c r="L232" s="3">
        <v>0</v>
      </c>
      <c r="M232" s="3">
        <v>58.665999999999997</v>
      </c>
      <c r="N232" s="3">
        <v>1.6579999999999999</v>
      </c>
      <c r="O232" s="13">
        <v>13.464</v>
      </c>
      <c r="P232" s="13">
        <v>9.7370000000000001</v>
      </c>
      <c r="Q232" s="13">
        <v>0.26200000000000001</v>
      </c>
      <c r="R232" s="13">
        <v>3.569</v>
      </c>
      <c r="S232" s="13">
        <v>4.7050000000000001</v>
      </c>
      <c r="T232" s="3">
        <v>4.0350000000000001</v>
      </c>
      <c r="U232" s="3">
        <v>1.1719999999999999</v>
      </c>
      <c r="V232" s="3">
        <v>0.27200000000000002</v>
      </c>
      <c r="W232" s="3">
        <v>3.5000000000000003E-2</v>
      </c>
      <c r="X232" s="5">
        <v>97.574999999999989</v>
      </c>
      <c r="Y232" s="94">
        <v>5.2069999999999999</v>
      </c>
    </row>
    <row r="233" spans="2:25" x14ac:dyDescent="0.25">
      <c r="B233" s="3" t="s">
        <v>30</v>
      </c>
      <c r="C233" s="3" t="s">
        <v>26</v>
      </c>
      <c r="D233" s="3"/>
      <c r="E233" s="3" t="s">
        <v>31</v>
      </c>
      <c r="F233" s="3" t="s">
        <v>125</v>
      </c>
      <c r="G233" s="3" t="s">
        <v>221</v>
      </c>
      <c r="H233" s="3" t="s">
        <v>246</v>
      </c>
      <c r="I233" s="3">
        <v>1</v>
      </c>
      <c r="J233" s="3">
        <v>1190</v>
      </c>
      <c r="K233" s="3">
        <v>1100</v>
      </c>
      <c r="L233" s="3">
        <v>0</v>
      </c>
      <c r="M233" s="3">
        <v>58.762999999999998</v>
      </c>
      <c r="N233" s="3">
        <v>1.5129999999999999</v>
      </c>
      <c r="O233" s="13">
        <v>13.394</v>
      </c>
      <c r="P233" s="13">
        <v>9.8640000000000008</v>
      </c>
      <c r="Q233" s="13">
        <v>0.153</v>
      </c>
      <c r="R233" s="13">
        <v>3.5960000000000001</v>
      </c>
      <c r="S233" s="13">
        <v>4.883</v>
      </c>
      <c r="T233" s="3">
        <v>4.016</v>
      </c>
      <c r="U233" s="3">
        <v>1.159</v>
      </c>
      <c r="V233" s="3">
        <v>0.21099999999999999</v>
      </c>
      <c r="W233" s="3">
        <v>1E-3</v>
      </c>
      <c r="X233" s="5">
        <v>97.553000000000026</v>
      </c>
      <c r="Y233" s="94">
        <v>5.1749999999999998</v>
      </c>
    </row>
    <row r="234" spans="2:25" x14ac:dyDescent="0.25">
      <c r="B234" s="3" t="s">
        <v>30</v>
      </c>
      <c r="C234" s="3" t="s">
        <v>26</v>
      </c>
      <c r="D234" s="3"/>
      <c r="E234" s="3" t="s">
        <v>31</v>
      </c>
      <c r="F234" s="3" t="s">
        <v>125</v>
      </c>
      <c r="G234" s="3" t="s">
        <v>221</v>
      </c>
      <c r="H234" s="3" t="s">
        <v>247</v>
      </c>
      <c r="I234" s="3">
        <v>1</v>
      </c>
      <c r="J234" s="3">
        <v>1190</v>
      </c>
      <c r="K234" s="3">
        <v>1100</v>
      </c>
      <c r="L234" s="3">
        <v>0</v>
      </c>
      <c r="M234" s="3">
        <v>58.825000000000003</v>
      </c>
      <c r="N234" s="3">
        <v>1.593</v>
      </c>
      <c r="O234" s="13">
        <v>13.343999999999999</v>
      </c>
      <c r="P234" s="13">
        <v>9.9740000000000002</v>
      </c>
      <c r="Q234" s="13">
        <v>0.19500000000000001</v>
      </c>
      <c r="R234" s="13">
        <v>3.6349999999999998</v>
      </c>
      <c r="S234" s="13">
        <v>4.7990000000000004</v>
      </c>
      <c r="T234" s="3">
        <v>4.1859999999999999</v>
      </c>
      <c r="U234" s="3">
        <v>1.1850000000000001</v>
      </c>
      <c r="V234" s="3">
        <v>0.26200000000000001</v>
      </c>
      <c r="W234" s="3">
        <v>0</v>
      </c>
      <c r="X234" s="5">
        <v>97.998000000000019</v>
      </c>
      <c r="Y234" s="94">
        <v>5.3710000000000004</v>
      </c>
    </row>
    <row r="235" spans="2:25" x14ac:dyDescent="0.25">
      <c r="B235" s="3" t="s">
        <v>30</v>
      </c>
      <c r="C235" s="3" t="s">
        <v>26</v>
      </c>
      <c r="D235" s="3"/>
      <c r="E235" s="3" t="s">
        <v>31</v>
      </c>
      <c r="F235" s="3" t="s">
        <v>125</v>
      </c>
      <c r="G235" s="3" t="s">
        <v>221</v>
      </c>
      <c r="H235" s="3" t="s">
        <v>248</v>
      </c>
      <c r="I235" s="3">
        <v>1</v>
      </c>
      <c r="J235" s="3">
        <v>1190</v>
      </c>
      <c r="K235" s="3">
        <v>1100</v>
      </c>
      <c r="L235" s="3">
        <v>0</v>
      </c>
      <c r="M235" s="3">
        <v>58.331000000000003</v>
      </c>
      <c r="N235" s="3">
        <v>1.667</v>
      </c>
      <c r="O235" s="13">
        <v>13.332000000000001</v>
      </c>
      <c r="P235" s="13">
        <v>10.154999999999999</v>
      </c>
      <c r="Q235" s="13">
        <v>0.29299999999999998</v>
      </c>
      <c r="R235" s="13">
        <v>3.665</v>
      </c>
      <c r="S235" s="13">
        <v>4.806</v>
      </c>
      <c r="T235" s="3">
        <v>4.1840000000000002</v>
      </c>
      <c r="U235" s="3">
        <v>1.1819999999999999</v>
      </c>
      <c r="V235" s="3">
        <v>0.18099999999999999</v>
      </c>
      <c r="W235" s="3">
        <v>7.0000000000000001E-3</v>
      </c>
      <c r="X235" s="5">
        <v>97.803000000000026</v>
      </c>
      <c r="Y235" s="94">
        <v>5.3659999999999997</v>
      </c>
    </row>
    <row r="236" spans="2:25" x14ac:dyDescent="0.25">
      <c r="B236" s="3" t="s">
        <v>30</v>
      </c>
      <c r="C236" s="3" t="s">
        <v>26</v>
      </c>
      <c r="D236" s="3"/>
      <c r="E236" s="3" t="s">
        <v>31</v>
      </c>
      <c r="F236" s="3" t="s">
        <v>125</v>
      </c>
      <c r="G236" s="3" t="s">
        <v>221</v>
      </c>
      <c r="H236" s="3" t="s">
        <v>249</v>
      </c>
      <c r="I236" s="3">
        <v>1</v>
      </c>
      <c r="J236" s="3">
        <v>1190</v>
      </c>
      <c r="K236" s="3">
        <v>1100</v>
      </c>
      <c r="L236" s="3">
        <v>0</v>
      </c>
      <c r="M236" s="3">
        <v>58.155999999999999</v>
      </c>
      <c r="N236" s="3">
        <v>1.762</v>
      </c>
      <c r="O236" s="13">
        <v>13.228999999999999</v>
      </c>
      <c r="P236" s="13">
        <v>10.345000000000001</v>
      </c>
      <c r="Q236" s="13">
        <v>0.17100000000000001</v>
      </c>
      <c r="R236" s="13">
        <v>3.7719999999999998</v>
      </c>
      <c r="S236" s="13">
        <v>5.0110000000000001</v>
      </c>
      <c r="T236" s="3">
        <v>4.0419999999999998</v>
      </c>
      <c r="U236" s="3">
        <v>1.1120000000000001</v>
      </c>
      <c r="V236" s="3">
        <v>0.20100000000000001</v>
      </c>
      <c r="W236" s="3">
        <v>2E-3</v>
      </c>
      <c r="X236" s="5">
        <v>97.802999999999983</v>
      </c>
      <c r="Y236" s="94">
        <v>5.1539999999999999</v>
      </c>
    </row>
    <row r="237" spans="2:25" x14ac:dyDescent="0.25">
      <c r="B237" s="3" t="s">
        <v>30</v>
      </c>
      <c r="C237" s="3" t="s">
        <v>26</v>
      </c>
      <c r="D237" s="3"/>
      <c r="E237" s="3" t="s">
        <v>31</v>
      </c>
      <c r="F237" s="3" t="s">
        <v>125</v>
      </c>
      <c r="G237" s="3" t="s">
        <v>221</v>
      </c>
      <c r="H237" s="3" t="s">
        <v>250</v>
      </c>
      <c r="I237" s="3">
        <v>1</v>
      </c>
      <c r="J237" s="3">
        <v>1190</v>
      </c>
      <c r="K237" s="3">
        <v>1100</v>
      </c>
      <c r="L237" s="3">
        <v>0</v>
      </c>
      <c r="M237" s="3">
        <v>57.546999999999997</v>
      </c>
      <c r="N237" s="3">
        <v>1.69</v>
      </c>
      <c r="O237" s="13">
        <v>13.108000000000001</v>
      </c>
      <c r="P237" s="13">
        <v>10.609</v>
      </c>
      <c r="Q237" s="13">
        <v>0.216</v>
      </c>
      <c r="R237" s="13">
        <v>4.0019999999999998</v>
      </c>
      <c r="S237" s="13">
        <v>5.2370000000000001</v>
      </c>
      <c r="T237" s="3">
        <v>4.04</v>
      </c>
      <c r="U237" s="3">
        <v>1.117</v>
      </c>
      <c r="V237" s="3">
        <v>0.36099999999999999</v>
      </c>
      <c r="W237" s="3">
        <v>6.0000000000000001E-3</v>
      </c>
      <c r="X237" s="5">
        <v>97.932999999999993</v>
      </c>
      <c r="Y237" s="94">
        <v>5.157</v>
      </c>
    </row>
    <row r="238" spans="2:25" x14ac:dyDescent="0.25">
      <c r="B238" s="3" t="s">
        <v>30</v>
      </c>
      <c r="C238" s="3" t="s">
        <v>26</v>
      </c>
      <c r="D238" s="3"/>
      <c r="E238" s="3" t="s">
        <v>31</v>
      </c>
      <c r="F238" s="3" t="s">
        <v>125</v>
      </c>
      <c r="G238" s="3" t="s">
        <v>221</v>
      </c>
      <c r="H238" s="3" t="s">
        <v>254</v>
      </c>
      <c r="I238" s="3">
        <v>1</v>
      </c>
      <c r="J238" s="3">
        <v>1190</v>
      </c>
      <c r="K238" s="3">
        <v>1100</v>
      </c>
      <c r="L238" s="3">
        <v>0</v>
      </c>
      <c r="M238" s="3">
        <v>57.38</v>
      </c>
      <c r="N238" s="3">
        <v>1.728</v>
      </c>
      <c r="O238" s="13">
        <v>13.04</v>
      </c>
      <c r="P238" s="13">
        <v>10.951000000000001</v>
      </c>
      <c r="Q238" s="13">
        <v>0.29199999999999998</v>
      </c>
      <c r="R238" s="13">
        <v>4.0759999999999996</v>
      </c>
      <c r="S238" s="13">
        <v>5.2240000000000002</v>
      </c>
      <c r="T238" s="3">
        <v>4.0880000000000001</v>
      </c>
      <c r="U238" s="3">
        <v>1.091</v>
      </c>
      <c r="V238" s="3">
        <v>0.311</v>
      </c>
      <c r="W238" s="3">
        <v>8.0000000000000002E-3</v>
      </c>
      <c r="X238" s="5">
        <v>98.188999999999979</v>
      </c>
      <c r="Y238" s="94">
        <v>5.1790000000000003</v>
      </c>
    </row>
    <row r="239" spans="2:25" x14ac:dyDescent="0.25">
      <c r="B239" s="3" t="s">
        <v>30</v>
      </c>
      <c r="C239" s="3" t="s">
        <v>26</v>
      </c>
      <c r="D239" s="3" t="s">
        <v>251</v>
      </c>
      <c r="E239" s="3" t="s">
        <v>31</v>
      </c>
      <c r="F239" s="3" t="s">
        <v>125</v>
      </c>
      <c r="G239" s="3" t="s">
        <v>221</v>
      </c>
      <c r="H239" s="3" t="s">
        <v>255</v>
      </c>
      <c r="I239" s="3">
        <v>1</v>
      </c>
      <c r="J239" s="3">
        <v>1190</v>
      </c>
      <c r="K239" s="3">
        <v>1100</v>
      </c>
      <c r="L239" s="3">
        <v>0</v>
      </c>
      <c r="M239" s="3">
        <v>58.884999999999998</v>
      </c>
      <c r="N239" s="3">
        <v>1.6639999999999999</v>
      </c>
      <c r="O239" s="13">
        <v>13.214</v>
      </c>
      <c r="P239" s="13">
        <v>10.054</v>
      </c>
      <c r="Q239" s="13">
        <v>0.23799999999999999</v>
      </c>
      <c r="R239" s="13">
        <v>3.9769999999999999</v>
      </c>
      <c r="S239" s="13">
        <v>5.1790000000000003</v>
      </c>
      <c r="T239" s="3">
        <v>4.1710000000000003</v>
      </c>
      <c r="U239" s="3">
        <v>1.101</v>
      </c>
      <c r="V239" s="3">
        <v>0.40200000000000002</v>
      </c>
      <c r="W239" s="3">
        <v>5.6000000000000001E-2</v>
      </c>
      <c r="X239" s="5">
        <v>98.941000000000017</v>
      </c>
      <c r="Y239" s="94">
        <v>5.2720000000000002</v>
      </c>
    </row>
    <row r="240" spans="2:25" x14ac:dyDescent="0.25">
      <c r="B240" s="3"/>
      <c r="C240" s="3"/>
      <c r="D240" s="3"/>
      <c r="E240" s="3"/>
      <c r="F240" s="16" t="s">
        <v>27</v>
      </c>
      <c r="G240" s="16" t="s">
        <v>26</v>
      </c>
      <c r="H240" s="16"/>
      <c r="I240" s="16"/>
      <c r="J240" s="16"/>
      <c r="K240" s="16"/>
      <c r="L240" s="16"/>
      <c r="M240" s="7">
        <v>59.078745000000012</v>
      </c>
      <c r="N240" s="7">
        <v>1.6809200000000004</v>
      </c>
      <c r="O240" s="99">
        <v>13.56934</v>
      </c>
      <c r="P240" s="99">
        <v>10.19131</v>
      </c>
      <c r="Q240" s="99">
        <v>0.22416999999999998</v>
      </c>
      <c r="R240" s="99">
        <v>3.6020349999999994</v>
      </c>
      <c r="S240" s="99">
        <v>5.0180049999999996</v>
      </c>
      <c r="T240" s="7">
        <v>4.1338150000000002</v>
      </c>
      <c r="U240" s="7">
        <v>1.1702499999999998</v>
      </c>
      <c r="V240" s="7">
        <v>0.26905499999999993</v>
      </c>
      <c r="W240" s="7">
        <v>6.5000000000000006E-3</v>
      </c>
      <c r="X240" s="6"/>
      <c r="Y240" s="93">
        <v>5.3040649999999996</v>
      </c>
    </row>
    <row r="241" spans="2:25" x14ac:dyDescent="0.25">
      <c r="B241" s="3"/>
      <c r="C241" s="3"/>
      <c r="D241" s="3"/>
      <c r="E241" s="3"/>
      <c r="F241" s="25" t="s">
        <v>28</v>
      </c>
      <c r="G241" s="25" t="s">
        <v>26</v>
      </c>
      <c r="H241" s="16"/>
      <c r="I241" s="16"/>
      <c r="J241" s="16"/>
      <c r="K241" s="16"/>
      <c r="L241" s="16"/>
      <c r="M241" s="7">
        <v>0.86484178502867182</v>
      </c>
      <c r="N241" s="7">
        <v>7.5863336960199979E-2</v>
      </c>
      <c r="O241" s="99">
        <v>0.29288751999431623</v>
      </c>
      <c r="P241" s="99">
        <v>0.43192562091174924</v>
      </c>
      <c r="Q241" s="99">
        <v>3.8592242198332447E-2</v>
      </c>
      <c r="R241" s="99">
        <v>0.21294761964043238</v>
      </c>
      <c r="S241" s="99">
        <v>0.22251996356329587</v>
      </c>
      <c r="T241" s="7">
        <v>9.1098236593944601E-2</v>
      </c>
      <c r="U241" s="7">
        <v>4.6937287388263312E-2</v>
      </c>
      <c r="V241" s="7">
        <v>5.8173791123531333E-2</v>
      </c>
      <c r="W241" s="7">
        <v>1.4317821063276353E-2</v>
      </c>
      <c r="X241" s="6"/>
      <c r="Y241" s="93">
        <v>0.13803552398220792</v>
      </c>
    </row>
    <row r="242" spans="2:25" x14ac:dyDescent="0.25">
      <c r="B242" s="3" t="s">
        <v>22</v>
      </c>
      <c r="C242" s="3" t="s">
        <v>26</v>
      </c>
      <c r="D242" s="3"/>
      <c r="E242" s="3" t="s">
        <v>31</v>
      </c>
      <c r="F242" s="3" t="s">
        <v>130</v>
      </c>
      <c r="G242" s="3" t="s">
        <v>221</v>
      </c>
      <c r="H242" s="3" t="s">
        <v>256</v>
      </c>
      <c r="I242" s="3">
        <v>3</v>
      </c>
      <c r="J242" s="3">
        <v>1190</v>
      </c>
      <c r="K242" s="3">
        <v>1165</v>
      </c>
      <c r="L242" s="3">
        <v>0</v>
      </c>
      <c r="M242" s="3">
        <v>57.927</v>
      </c>
      <c r="N242" s="3">
        <v>1.274</v>
      </c>
      <c r="O242" s="13">
        <v>16.396000000000001</v>
      </c>
      <c r="P242" s="13">
        <v>9.1660000000000004</v>
      </c>
      <c r="Q242" s="13">
        <v>0.20599999999999999</v>
      </c>
      <c r="R242" s="13">
        <v>3.0339999999999998</v>
      </c>
      <c r="S242" s="13">
        <v>6.5490000000000004</v>
      </c>
      <c r="T242" s="3">
        <v>4.1029999999999998</v>
      </c>
      <c r="U242" s="3">
        <v>0.93100000000000005</v>
      </c>
      <c r="V242" s="3">
        <v>0.26200000000000001</v>
      </c>
      <c r="W242" s="3">
        <v>0</v>
      </c>
      <c r="X242" s="5">
        <v>99.848000000000013</v>
      </c>
      <c r="Y242" s="94">
        <v>5.0339999999999998</v>
      </c>
    </row>
    <row r="243" spans="2:25" x14ac:dyDescent="0.25">
      <c r="B243" s="3" t="s">
        <v>22</v>
      </c>
      <c r="C243" s="3" t="s">
        <v>26</v>
      </c>
      <c r="D243" s="3"/>
      <c r="E243" s="3" t="s">
        <v>31</v>
      </c>
      <c r="F243" s="3" t="s">
        <v>130</v>
      </c>
      <c r="G243" s="3" t="s">
        <v>221</v>
      </c>
      <c r="H243" s="3" t="s">
        <v>257</v>
      </c>
      <c r="I243" s="3">
        <v>3</v>
      </c>
      <c r="J243" s="3">
        <v>1190</v>
      </c>
      <c r="K243" s="3">
        <v>1165</v>
      </c>
      <c r="L243" s="3">
        <v>0</v>
      </c>
      <c r="M243" s="3">
        <v>58.119</v>
      </c>
      <c r="N243" s="3">
        <v>1.2589999999999999</v>
      </c>
      <c r="O243" s="13">
        <v>16.414000000000001</v>
      </c>
      <c r="P243" s="13">
        <v>9.07</v>
      </c>
      <c r="Q243" s="13">
        <v>0.156</v>
      </c>
      <c r="R243" s="13">
        <v>2.871</v>
      </c>
      <c r="S243" s="13">
        <v>6.1760000000000002</v>
      </c>
      <c r="T243" s="3">
        <v>4.1319999999999997</v>
      </c>
      <c r="U243" s="3">
        <v>0.95899999999999996</v>
      </c>
      <c r="V243" s="3">
        <v>0.26100000000000001</v>
      </c>
      <c r="W243" s="3">
        <v>0</v>
      </c>
      <c r="X243" s="5">
        <v>99.417000000000002</v>
      </c>
      <c r="Y243" s="94">
        <v>5.0909999999999993</v>
      </c>
    </row>
    <row r="244" spans="2:25" x14ac:dyDescent="0.25">
      <c r="B244" s="3" t="s">
        <v>22</v>
      </c>
      <c r="C244" s="3" t="s">
        <v>26</v>
      </c>
      <c r="D244" s="3"/>
      <c r="E244" s="3" t="s">
        <v>31</v>
      </c>
      <c r="F244" s="3" t="s">
        <v>130</v>
      </c>
      <c r="G244" s="3" t="s">
        <v>221</v>
      </c>
      <c r="H244" s="3" t="s">
        <v>258</v>
      </c>
      <c r="I244" s="3">
        <v>3</v>
      </c>
      <c r="J244" s="3">
        <v>1190</v>
      </c>
      <c r="K244" s="3">
        <v>1165</v>
      </c>
      <c r="L244" s="3">
        <v>0</v>
      </c>
      <c r="M244" s="3">
        <v>57.816000000000003</v>
      </c>
      <c r="N244" s="3">
        <v>1.153</v>
      </c>
      <c r="O244" s="13">
        <v>16.547999999999998</v>
      </c>
      <c r="P244" s="13">
        <v>8.6850000000000005</v>
      </c>
      <c r="Q244" s="13">
        <v>0.19800000000000001</v>
      </c>
      <c r="R244" s="13">
        <v>3.0459999999999998</v>
      </c>
      <c r="S244" s="13">
        <v>6.125</v>
      </c>
      <c r="T244" s="3">
        <v>4.09</v>
      </c>
      <c r="U244" s="3">
        <v>0.95199999999999996</v>
      </c>
      <c r="V244" s="3">
        <v>0.22800000000000001</v>
      </c>
      <c r="W244" s="3">
        <v>0</v>
      </c>
      <c r="X244" s="5">
        <v>98.840999999999994</v>
      </c>
      <c r="Y244" s="94">
        <v>5.0419999999999998</v>
      </c>
    </row>
    <row r="245" spans="2:25" x14ac:dyDescent="0.25">
      <c r="B245" s="3" t="s">
        <v>22</v>
      </c>
      <c r="C245" s="3" t="s">
        <v>26</v>
      </c>
      <c r="D245" s="3"/>
      <c r="E245" s="3" t="s">
        <v>31</v>
      </c>
      <c r="F245" s="3" t="s">
        <v>130</v>
      </c>
      <c r="G245" s="3" t="s">
        <v>221</v>
      </c>
      <c r="H245" s="3" t="s">
        <v>259</v>
      </c>
      <c r="I245" s="3">
        <v>3</v>
      </c>
      <c r="J245" s="3">
        <v>1190</v>
      </c>
      <c r="K245" s="3">
        <v>1165</v>
      </c>
      <c r="L245" s="3">
        <v>0</v>
      </c>
      <c r="M245" s="3">
        <v>57.921999999999997</v>
      </c>
      <c r="N245" s="3">
        <v>1.2909999999999999</v>
      </c>
      <c r="O245" s="13">
        <v>16.393000000000001</v>
      </c>
      <c r="P245" s="13">
        <v>9.673</v>
      </c>
      <c r="Q245" s="13">
        <v>0.18099999999999999</v>
      </c>
      <c r="R245" s="13">
        <v>2.9860000000000002</v>
      </c>
      <c r="S245" s="13">
        <v>6.4489999999999998</v>
      </c>
      <c r="T245" s="3">
        <v>4.0209999999999999</v>
      </c>
      <c r="U245" s="3">
        <v>0.96599999999999997</v>
      </c>
      <c r="V245" s="3">
        <v>0.28000000000000003</v>
      </c>
      <c r="W245" s="3">
        <v>0</v>
      </c>
      <c r="X245" s="5">
        <v>100.16199999999999</v>
      </c>
      <c r="Y245" s="94">
        <v>4.9870000000000001</v>
      </c>
    </row>
    <row r="246" spans="2:25" x14ac:dyDescent="0.25">
      <c r="B246" s="3" t="s">
        <v>22</v>
      </c>
      <c r="C246" s="3" t="s">
        <v>26</v>
      </c>
      <c r="D246" s="3"/>
      <c r="E246" s="3" t="s">
        <v>31</v>
      </c>
      <c r="F246" s="3" t="s">
        <v>130</v>
      </c>
      <c r="G246" s="3" t="s">
        <v>221</v>
      </c>
      <c r="H246" s="3" t="s">
        <v>260</v>
      </c>
      <c r="I246" s="3">
        <v>3</v>
      </c>
      <c r="J246" s="3">
        <v>1190</v>
      </c>
      <c r="K246" s="3">
        <v>1165</v>
      </c>
      <c r="L246" s="3">
        <v>0</v>
      </c>
      <c r="M246" s="3">
        <v>58.283000000000001</v>
      </c>
      <c r="N246" s="3">
        <v>1.2809999999999999</v>
      </c>
      <c r="O246" s="13">
        <v>16.440000000000001</v>
      </c>
      <c r="P246" s="13">
        <v>9.3989999999999991</v>
      </c>
      <c r="Q246" s="13">
        <v>0.224</v>
      </c>
      <c r="R246" s="13">
        <v>3.0659999999999998</v>
      </c>
      <c r="S246" s="13">
        <v>6.173</v>
      </c>
      <c r="T246" s="3">
        <v>3.9540000000000002</v>
      </c>
      <c r="U246" s="3">
        <v>0.92500000000000004</v>
      </c>
      <c r="V246" s="3">
        <v>0.311</v>
      </c>
      <c r="W246" s="3">
        <v>0</v>
      </c>
      <c r="X246" s="5">
        <v>100.05600000000001</v>
      </c>
      <c r="Y246" s="94">
        <v>4.8790000000000004</v>
      </c>
    </row>
    <row r="247" spans="2:25" x14ac:dyDescent="0.25">
      <c r="B247" s="3" t="s">
        <v>22</v>
      </c>
      <c r="C247" s="3" t="s">
        <v>26</v>
      </c>
      <c r="D247" s="3"/>
      <c r="E247" s="3" t="s">
        <v>31</v>
      </c>
      <c r="F247" s="3" t="s">
        <v>130</v>
      </c>
      <c r="G247" s="3" t="s">
        <v>221</v>
      </c>
      <c r="H247" s="3" t="s">
        <v>261</v>
      </c>
      <c r="I247" s="3">
        <v>3</v>
      </c>
      <c r="J247" s="3">
        <v>1190</v>
      </c>
      <c r="K247" s="3">
        <v>1165</v>
      </c>
      <c r="L247" s="3">
        <v>0</v>
      </c>
      <c r="M247" s="3">
        <v>57.606000000000002</v>
      </c>
      <c r="N247" s="3">
        <v>1.258</v>
      </c>
      <c r="O247" s="13">
        <v>16.161999999999999</v>
      </c>
      <c r="P247" s="13">
        <v>8.7929999999999993</v>
      </c>
      <c r="Q247" s="13">
        <v>0.193</v>
      </c>
      <c r="R247" s="13">
        <v>3.0350000000000001</v>
      </c>
      <c r="S247" s="13">
        <v>6.3449999999999998</v>
      </c>
      <c r="T247" s="3">
        <v>3.9470000000000001</v>
      </c>
      <c r="U247" s="3">
        <v>0.98399999999999999</v>
      </c>
      <c r="V247" s="3">
        <v>0.33600000000000002</v>
      </c>
      <c r="W247" s="3">
        <v>0</v>
      </c>
      <c r="X247" s="5">
        <v>98.659000000000006</v>
      </c>
      <c r="Y247" s="94">
        <v>4.931</v>
      </c>
    </row>
    <row r="248" spans="2:25" x14ac:dyDescent="0.25">
      <c r="B248" s="3" t="s">
        <v>30</v>
      </c>
      <c r="C248" s="3" t="s">
        <v>26</v>
      </c>
      <c r="D248" s="3"/>
      <c r="E248" s="3" t="s">
        <v>31</v>
      </c>
      <c r="F248" s="3" t="s">
        <v>130</v>
      </c>
      <c r="G248" s="3" t="s">
        <v>221</v>
      </c>
      <c r="H248" s="3" t="s">
        <v>262</v>
      </c>
      <c r="I248" s="3">
        <v>3</v>
      </c>
      <c r="J248" s="3">
        <v>1190</v>
      </c>
      <c r="K248" s="3">
        <v>1165</v>
      </c>
      <c r="L248" s="3">
        <v>0</v>
      </c>
      <c r="M248" s="3">
        <v>57.152000000000001</v>
      </c>
      <c r="N248" s="3">
        <v>1.2410000000000001</v>
      </c>
      <c r="O248" s="13">
        <v>16.353999999999999</v>
      </c>
      <c r="P248" s="13">
        <v>8.9139999999999997</v>
      </c>
      <c r="Q248" s="13">
        <v>0.20699999999999999</v>
      </c>
      <c r="R248" s="13">
        <v>3.0369999999999999</v>
      </c>
      <c r="S248" s="13">
        <v>6.1150000000000002</v>
      </c>
      <c r="T248" s="3">
        <v>4.2149999999999999</v>
      </c>
      <c r="U248" s="3">
        <v>0.89600000000000002</v>
      </c>
      <c r="V248" s="3">
        <v>0.20100000000000001</v>
      </c>
      <c r="W248" s="3">
        <v>0</v>
      </c>
      <c r="X248" s="5">
        <v>98.331999999999994</v>
      </c>
      <c r="Y248" s="94">
        <v>5.1109999999999998</v>
      </c>
    </row>
    <row r="249" spans="2:25" x14ac:dyDescent="0.25">
      <c r="B249" s="3" t="s">
        <v>30</v>
      </c>
      <c r="C249" s="3" t="s">
        <v>26</v>
      </c>
      <c r="D249" s="3"/>
      <c r="E249" s="3" t="s">
        <v>31</v>
      </c>
      <c r="F249" s="3" t="s">
        <v>130</v>
      </c>
      <c r="G249" s="3" t="s">
        <v>221</v>
      </c>
      <c r="H249" s="3" t="s">
        <v>263</v>
      </c>
      <c r="I249" s="3">
        <v>3</v>
      </c>
      <c r="J249" s="3">
        <v>1190</v>
      </c>
      <c r="K249" s="3">
        <v>1165</v>
      </c>
      <c r="L249" s="3">
        <v>0</v>
      </c>
      <c r="M249" s="3">
        <v>58.511000000000003</v>
      </c>
      <c r="N249" s="3">
        <v>1.2709999999999999</v>
      </c>
      <c r="O249" s="13">
        <v>16.492000000000001</v>
      </c>
      <c r="P249" s="13">
        <v>8.0660000000000007</v>
      </c>
      <c r="Q249" s="13">
        <v>0.19900000000000001</v>
      </c>
      <c r="R249" s="13">
        <v>2.9049999999999998</v>
      </c>
      <c r="S249" s="13">
        <v>5.8380000000000001</v>
      </c>
      <c r="T249" s="3">
        <v>4.327</v>
      </c>
      <c r="U249" s="3">
        <v>1.008</v>
      </c>
      <c r="V249" s="3">
        <v>0.221</v>
      </c>
      <c r="W249" s="3">
        <v>0</v>
      </c>
      <c r="X249" s="5">
        <v>98.837999999999994</v>
      </c>
      <c r="Y249" s="94">
        <v>5.335</v>
      </c>
    </row>
    <row r="250" spans="2:25" x14ac:dyDescent="0.25">
      <c r="B250" s="3" t="s">
        <v>30</v>
      </c>
      <c r="C250" s="3" t="s">
        <v>26</v>
      </c>
      <c r="D250" s="3"/>
      <c r="E250" s="3" t="s">
        <v>31</v>
      </c>
      <c r="F250" s="3" t="s">
        <v>130</v>
      </c>
      <c r="G250" s="3" t="s">
        <v>221</v>
      </c>
      <c r="H250" s="3" t="s">
        <v>264</v>
      </c>
      <c r="I250" s="3">
        <v>3</v>
      </c>
      <c r="J250" s="3">
        <v>1190</v>
      </c>
      <c r="K250" s="3">
        <v>1165</v>
      </c>
      <c r="L250" s="3">
        <v>0</v>
      </c>
      <c r="M250" s="3">
        <v>58.841000000000001</v>
      </c>
      <c r="N250" s="3">
        <v>1.2789999999999999</v>
      </c>
      <c r="O250" s="13">
        <v>16.600000000000001</v>
      </c>
      <c r="P250" s="13">
        <v>8.24</v>
      </c>
      <c r="Q250" s="13">
        <v>0.125</v>
      </c>
      <c r="R250" s="13">
        <v>2.7930000000000001</v>
      </c>
      <c r="S250" s="13">
        <v>5.7939999999999996</v>
      </c>
      <c r="T250" s="3">
        <v>4.1829999999999998</v>
      </c>
      <c r="U250" s="3">
        <v>0.99399999999999999</v>
      </c>
      <c r="V250" s="3">
        <v>0.14099999999999999</v>
      </c>
      <c r="W250" s="3">
        <v>3.5999999999999997E-2</v>
      </c>
      <c r="X250" s="5">
        <v>99.025999999999996</v>
      </c>
      <c r="Y250" s="94">
        <v>5.1769999999999996</v>
      </c>
    </row>
    <row r="251" spans="2:25" x14ac:dyDescent="0.25">
      <c r="B251" s="3" t="s">
        <v>30</v>
      </c>
      <c r="C251" s="3" t="s">
        <v>26</v>
      </c>
      <c r="D251" s="3"/>
      <c r="E251" s="3" t="s">
        <v>31</v>
      </c>
      <c r="F251" s="3" t="s">
        <v>130</v>
      </c>
      <c r="G251" s="3" t="s">
        <v>221</v>
      </c>
      <c r="H251" s="3" t="s">
        <v>265</v>
      </c>
      <c r="I251" s="3">
        <v>3</v>
      </c>
      <c r="J251" s="3">
        <v>1190</v>
      </c>
      <c r="K251" s="3">
        <v>1165</v>
      </c>
      <c r="L251" s="3">
        <v>0</v>
      </c>
      <c r="M251" s="3">
        <v>57.183</v>
      </c>
      <c r="N251" s="3">
        <v>1.4079999999999999</v>
      </c>
      <c r="O251" s="13">
        <v>16.309999999999999</v>
      </c>
      <c r="P251" s="13">
        <v>8.5839999999999996</v>
      </c>
      <c r="Q251" s="13">
        <v>0.107</v>
      </c>
      <c r="R251" s="13">
        <v>2.96</v>
      </c>
      <c r="S251" s="13">
        <v>6.0780000000000003</v>
      </c>
      <c r="T251" s="3">
        <v>4.4480000000000004</v>
      </c>
      <c r="U251" s="3">
        <v>0.95499999999999996</v>
      </c>
      <c r="V251" s="3">
        <v>0.18099999999999999</v>
      </c>
      <c r="W251" s="3">
        <v>2.9000000000000001E-2</v>
      </c>
      <c r="X251" s="5">
        <v>98.242999999999995</v>
      </c>
      <c r="Y251" s="94">
        <v>5.4030000000000005</v>
      </c>
    </row>
    <row r="252" spans="2:25" x14ac:dyDescent="0.25">
      <c r="B252" s="3" t="s">
        <v>30</v>
      </c>
      <c r="C252" s="3" t="s">
        <v>26</v>
      </c>
      <c r="D252" s="3"/>
      <c r="E252" s="3" t="s">
        <v>31</v>
      </c>
      <c r="F252" s="3" t="s">
        <v>130</v>
      </c>
      <c r="G252" s="3" t="s">
        <v>221</v>
      </c>
      <c r="H252" s="3" t="s">
        <v>266</v>
      </c>
      <c r="I252" s="3">
        <v>3</v>
      </c>
      <c r="J252" s="3">
        <v>1190</v>
      </c>
      <c r="K252" s="3">
        <v>1165</v>
      </c>
      <c r="L252" s="3">
        <v>0</v>
      </c>
      <c r="M252" s="3">
        <v>56.954999999999998</v>
      </c>
      <c r="N252" s="3">
        <v>1.268</v>
      </c>
      <c r="O252" s="13">
        <v>16.292999999999999</v>
      </c>
      <c r="P252" s="13">
        <v>8.9510000000000005</v>
      </c>
      <c r="Q252" s="13">
        <v>0.253</v>
      </c>
      <c r="R252" s="13">
        <v>2.9529999999999998</v>
      </c>
      <c r="S252" s="13">
        <v>6.0709999999999997</v>
      </c>
      <c r="T252" s="3">
        <v>4.1269999999999998</v>
      </c>
      <c r="U252" s="3">
        <v>0.92300000000000004</v>
      </c>
      <c r="V252" s="3">
        <v>0.221</v>
      </c>
      <c r="W252" s="3">
        <v>1.7999999999999999E-2</v>
      </c>
      <c r="X252" s="5">
        <v>98.032999999999987</v>
      </c>
      <c r="Y252" s="94">
        <v>5.05</v>
      </c>
    </row>
    <row r="253" spans="2:25" x14ac:dyDescent="0.25">
      <c r="B253" s="3" t="s">
        <v>30</v>
      </c>
      <c r="C253" s="3" t="s">
        <v>26</v>
      </c>
      <c r="D253" s="3"/>
      <c r="E253" s="3" t="s">
        <v>31</v>
      </c>
      <c r="F253" s="3" t="s">
        <v>130</v>
      </c>
      <c r="G253" s="3" t="s">
        <v>221</v>
      </c>
      <c r="H253" s="3" t="s">
        <v>267</v>
      </c>
      <c r="I253" s="3">
        <v>3</v>
      </c>
      <c r="J253" s="3">
        <v>1190</v>
      </c>
      <c r="K253" s="3">
        <v>1165</v>
      </c>
      <c r="L253" s="3">
        <v>0</v>
      </c>
      <c r="M253" s="3">
        <v>57.238</v>
      </c>
      <c r="N253" s="3">
        <v>1.383</v>
      </c>
      <c r="O253" s="13">
        <v>16.385999999999999</v>
      </c>
      <c r="P253" s="13">
        <v>8.8620000000000001</v>
      </c>
      <c r="Q253" s="13">
        <v>0.13100000000000001</v>
      </c>
      <c r="R253" s="13">
        <v>2.9369999999999998</v>
      </c>
      <c r="S253" s="13">
        <v>6.1509999999999998</v>
      </c>
      <c r="T253" s="3">
        <v>4.1820000000000004</v>
      </c>
      <c r="U253" s="3">
        <v>0.88</v>
      </c>
      <c r="V253" s="3">
        <v>0.26100000000000001</v>
      </c>
      <c r="W253" s="3">
        <v>0</v>
      </c>
      <c r="X253" s="5">
        <v>98.410999999999987</v>
      </c>
      <c r="Y253" s="94">
        <v>5.0620000000000003</v>
      </c>
    </row>
    <row r="254" spans="2:25" x14ac:dyDescent="0.25">
      <c r="B254" s="3" t="s">
        <v>30</v>
      </c>
      <c r="C254" s="3" t="s">
        <v>26</v>
      </c>
      <c r="D254" s="3"/>
      <c r="E254" s="3" t="s">
        <v>31</v>
      </c>
      <c r="F254" s="3" t="s">
        <v>130</v>
      </c>
      <c r="G254" s="3" t="s">
        <v>221</v>
      </c>
      <c r="H254" s="3" t="s">
        <v>268</v>
      </c>
      <c r="I254" s="3">
        <v>3</v>
      </c>
      <c r="J254" s="3">
        <v>1190</v>
      </c>
      <c r="K254" s="3">
        <v>1165</v>
      </c>
      <c r="L254" s="3">
        <v>0</v>
      </c>
      <c r="M254" s="3">
        <v>57.832000000000001</v>
      </c>
      <c r="N254" s="3">
        <v>1.2070000000000001</v>
      </c>
      <c r="O254" s="13">
        <v>16.376000000000001</v>
      </c>
      <c r="P254" s="13">
        <v>8.7579999999999991</v>
      </c>
      <c r="Q254" s="13">
        <v>0.214</v>
      </c>
      <c r="R254" s="13">
        <v>2.8759999999999999</v>
      </c>
      <c r="S254" s="13">
        <v>5.8650000000000002</v>
      </c>
      <c r="T254" s="3">
        <v>4.343</v>
      </c>
      <c r="U254" s="3">
        <v>0.95499999999999996</v>
      </c>
      <c r="V254" s="3">
        <v>0.151</v>
      </c>
      <c r="W254" s="3">
        <v>2.4E-2</v>
      </c>
      <c r="X254" s="5">
        <v>98.600999999999999</v>
      </c>
      <c r="Y254" s="94">
        <v>5.298</v>
      </c>
    </row>
    <row r="255" spans="2:25" x14ac:dyDescent="0.25">
      <c r="B255" s="3" t="s">
        <v>30</v>
      </c>
      <c r="C255" s="3" t="s">
        <v>26</v>
      </c>
      <c r="D255" s="3"/>
      <c r="E255" s="3" t="s">
        <v>31</v>
      </c>
      <c r="F255" s="3" t="s">
        <v>130</v>
      </c>
      <c r="G255" s="3" t="s">
        <v>221</v>
      </c>
      <c r="H255" s="3" t="s">
        <v>269</v>
      </c>
      <c r="I255" s="3">
        <v>3</v>
      </c>
      <c r="J255" s="3">
        <v>1190</v>
      </c>
      <c r="K255" s="3">
        <v>1165</v>
      </c>
      <c r="L255" s="3">
        <v>0</v>
      </c>
      <c r="M255" s="3">
        <v>57.325000000000003</v>
      </c>
      <c r="N255" s="3">
        <v>1.32</v>
      </c>
      <c r="O255" s="13">
        <v>16.256</v>
      </c>
      <c r="P255" s="13">
        <v>8.3949999999999996</v>
      </c>
      <c r="Q255" s="13">
        <v>0.13400000000000001</v>
      </c>
      <c r="R255" s="13">
        <v>2.8530000000000002</v>
      </c>
      <c r="S255" s="13">
        <v>6.0410000000000004</v>
      </c>
      <c r="T255" s="3">
        <v>4.4989999999999997</v>
      </c>
      <c r="U255" s="3">
        <v>0.94199999999999995</v>
      </c>
      <c r="V255" s="3">
        <v>0.26100000000000001</v>
      </c>
      <c r="W255" s="3">
        <v>1.4E-2</v>
      </c>
      <c r="X255" s="5">
        <v>98.039999999999978</v>
      </c>
      <c r="Y255" s="94">
        <v>5.4409999999999998</v>
      </c>
    </row>
    <row r="256" spans="2:25" x14ac:dyDescent="0.25">
      <c r="B256" s="3"/>
      <c r="C256" s="3"/>
      <c r="D256" s="3"/>
      <c r="E256" s="3"/>
      <c r="F256" s="16" t="s">
        <v>27</v>
      </c>
      <c r="G256" s="16" t="s">
        <v>26</v>
      </c>
      <c r="H256" s="3"/>
      <c r="I256" s="3"/>
      <c r="J256" s="3"/>
      <c r="K256" s="3"/>
      <c r="L256" s="3"/>
      <c r="M256" s="6">
        <v>57.765000000000008</v>
      </c>
      <c r="N256" s="6">
        <v>1.2780714285714285</v>
      </c>
      <c r="O256" s="52">
        <v>16.387142857142859</v>
      </c>
      <c r="P256" s="52">
        <v>8.8254285714285707</v>
      </c>
      <c r="Q256" s="52">
        <v>0.1805714285714286</v>
      </c>
      <c r="R256" s="52">
        <v>2.9537142857142853</v>
      </c>
      <c r="S256" s="52">
        <v>6.1264285714285709</v>
      </c>
      <c r="T256" s="6">
        <v>4.1836428571428579</v>
      </c>
      <c r="U256" s="6">
        <v>0.94785714285714295</v>
      </c>
      <c r="V256" s="6">
        <v>0.23685714285714288</v>
      </c>
      <c r="W256" s="6">
        <v>8.6428571428571431E-3</v>
      </c>
      <c r="X256" s="3"/>
      <c r="Y256" s="95">
        <v>5.1315000000000008</v>
      </c>
    </row>
    <row r="257" spans="2:25" x14ac:dyDescent="0.25">
      <c r="B257" s="3"/>
      <c r="C257" s="3"/>
      <c r="D257" s="3"/>
      <c r="E257" s="3"/>
      <c r="F257" s="25" t="s">
        <v>28</v>
      </c>
      <c r="G257" s="25" t="s">
        <v>26</v>
      </c>
      <c r="H257" s="32"/>
      <c r="I257" s="32"/>
      <c r="J257" s="32"/>
      <c r="K257" s="32"/>
      <c r="L257" s="32"/>
      <c r="M257" s="7">
        <v>0.55699178284230244</v>
      </c>
      <c r="N257" s="7">
        <v>6.3747656711943018E-2</v>
      </c>
      <c r="O257" s="99">
        <v>0.11426410509992106</v>
      </c>
      <c r="P257" s="99">
        <v>0.43291937680495057</v>
      </c>
      <c r="Q257" s="99">
        <v>4.307723704752122E-2</v>
      </c>
      <c r="R257" s="99">
        <v>8.4899423366192994E-2</v>
      </c>
      <c r="S257" s="99">
        <v>0.21670884909187554</v>
      </c>
      <c r="T257" s="7">
        <v>0.16929791999397309</v>
      </c>
      <c r="U257" s="7">
        <v>3.5494001969687432E-2</v>
      </c>
      <c r="V257" s="7">
        <v>5.6238307698109571E-2</v>
      </c>
      <c r="W257" s="7">
        <v>1.2971015871829496E-2</v>
      </c>
      <c r="X257" s="3"/>
      <c r="Y257" s="93">
        <v>0.20479192196366053</v>
      </c>
    </row>
    <row r="258" spans="2:25" x14ac:dyDescent="0.25">
      <c r="B258" s="3" t="s">
        <v>107</v>
      </c>
      <c r="C258" s="3" t="s">
        <v>26</v>
      </c>
      <c r="D258" s="3"/>
      <c r="E258" s="3" t="s">
        <v>31</v>
      </c>
      <c r="F258" s="3" t="s">
        <v>131</v>
      </c>
      <c r="G258" s="3" t="s">
        <v>221</v>
      </c>
      <c r="H258" s="3" t="s">
        <v>222</v>
      </c>
      <c r="I258" s="3">
        <v>3</v>
      </c>
      <c r="J258" s="3">
        <v>1190</v>
      </c>
      <c r="K258" s="3">
        <v>1140</v>
      </c>
      <c r="L258" s="3">
        <v>0</v>
      </c>
      <c r="M258" s="3">
        <v>57.803600000000003</v>
      </c>
      <c r="N258" s="3">
        <v>1.5488</v>
      </c>
      <c r="O258" s="13">
        <v>14.8453</v>
      </c>
      <c r="P258" s="13">
        <v>10.7525</v>
      </c>
      <c r="Q258" s="13">
        <v>0.21929999999999999</v>
      </c>
      <c r="R258" s="13">
        <v>3.5026000000000002</v>
      </c>
      <c r="S258" s="13">
        <v>6.0262000000000002</v>
      </c>
      <c r="T258" s="3">
        <v>4.0180999999999996</v>
      </c>
      <c r="U258" s="3">
        <v>0.97570000000000001</v>
      </c>
      <c r="V258" s="3">
        <v>0.2838</v>
      </c>
      <c r="W258" s="3">
        <v>0</v>
      </c>
      <c r="X258" s="5">
        <v>99.97590000000001</v>
      </c>
      <c r="Y258" s="94">
        <v>4.9937999999999994</v>
      </c>
    </row>
    <row r="259" spans="2:25" x14ac:dyDescent="0.25">
      <c r="B259" s="3" t="s">
        <v>107</v>
      </c>
      <c r="C259" s="3" t="s">
        <v>26</v>
      </c>
      <c r="D259" s="3"/>
      <c r="E259" s="3" t="s">
        <v>31</v>
      </c>
      <c r="F259" s="3" t="s">
        <v>131</v>
      </c>
      <c r="G259" s="3" t="s">
        <v>221</v>
      </c>
      <c r="H259" s="3" t="s">
        <v>223</v>
      </c>
      <c r="I259" s="3">
        <v>3</v>
      </c>
      <c r="J259" s="3">
        <v>1190</v>
      </c>
      <c r="K259" s="3">
        <v>1140</v>
      </c>
      <c r="L259" s="3">
        <v>0</v>
      </c>
      <c r="M259" s="3">
        <v>58.363</v>
      </c>
      <c r="N259" s="3">
        <v>1.5885</v>
      </c>
      <c r="O259" s="13">
        <v>14.816599999999999</v>
      </c>
      <c r="P259" s="13">
        <v>10.5448</v>
      </c>
      <c r="Q259" s="13">
        <v>0.24349999999999999</v>
      </c>
      <c r="R259" s="13">
        <v>3.4603999999999999</v>
      </c>
      <c r="S259" s="13">
        <v>6.1910999999999996</v>
      </c>
      <c r="T259" s="3">
        <v>3.9390999999999998</v>
      </c>
      <c r="U259" s="3">
        <v>0.94750000000000001</v>
      </c>
      <c r="V259" s="3">
        <v>0.31130000000000002</v>
      </c>
      <c r="W259" s="3">
        <v>0</v>
      </c>
      <c r="X259" s="5">
        <v>100.4058</v>
      </c>
      <c r="Y259" s="94">
        <v>4.8865999999999996</v>
      </c>
    </row>
    <row r="260" spans="2:25" x14ac:dyDescent="0.25">
      <c r="B260" s="3" t="s">
        <v>107</v>
      </c>
      <c r="C260" s="3" t="s">
        <v>26</v>
      </c>
      <c r="D260" s="3"/>
      <c r="E260" s="3" t="s">
        <v>31</v>
      </c>
      <c r="F260" s="3" t="s">
        <v>131</v>
      </c>
      <c r="G260" s="3" t="s">
        <v>221</v>
      </c>
      <c r="H260" s="3" t="s">
        <v>224</v>
      </c>
      <c r="I260" s="3">
        <v>3</v>
      </c>
      <c r="J260" s="3">
        <v>1190</v>
      </c>
      <c r="K260" s="3">
        <v>1140</v>
      </c>
      <c r="L260" s="3">
        <v>0</v>
      </c>
      <c r="M260" s="3">
        <v>57.860300000000002</v>
      </c>
      <c r="N260" s="3">
        <v>1.5291999999999999</v>
      </c>
      <c r="O260" s="13">
        <v>14.853300000000001</v>
      </c>
      <c r="P260" s="13">
        <v>11.0548</v>
      </c>
      <c r="Q260" s="13">
        <v>0.23419999999999999</v>
      </c>
      <c r="R260" s="13">
        <v>3.6389999999999998</v>
      </c>
      <c r="S260" s="13">
        <v>6.3197000000000001</v>
      </c>
      <c r="T260" s="3">
        <v>3.8344999999999998</v>
      </c>
      <c r="U260" s="3">
        <v>0.9667</v>
      </c>
      <c r="V260" s="3">
        <v>0.2989</v>
      </c>
      <c r="W260" s="3">
        <v>0</v>
      </c>
      <c r="X260" s="5">
        <v>100.59060000000001</v>
      </c>
      <c r="Y260" s="94">
        <v>4.8011999999999997</v>
      </c>
    </row>
    <row r="261" spans="2:25" x14ac:dyDescent="0.25">
      <c r="B261" s="3" t="s">
        <v>107</v>
      </c>
      <c r="C261" s="3" t="s">
        <v>26</v>
      </c>
      <c r="D261" s="3"/>
      <c r="E261" s="3" t="s">
        <v>31</v>
      </c>
      <c r="F261" s="3" t="s">
        <v>131</v>
      </c>
      <c r="G261" s="3" t="s">
        <v>221</v>
      </c>
      <c r="H261" s="3" t="s">
        <v>225</v>
      </c>
      <c r="I261" s="3">
        <v>3</v>
      </c>
      <c r="J261" s="3">
        <v>1190</v>
      </c>
      <c r="K261" s="3">
        <v>1140</v>
      </c>
      <c r="L261" s="3">
        <v>0</v>
      </c>
      <c r="M261" s="3">
        <v>56.912100000000002</v>
      </c>
      <c r="N261" s="3">
        <v>1.5381</v>
      </c>
      <c r="O261" s="13">
        <v>14.8537</v>
      </c>
      <c r="P261" s="13">
        <v>11.030900000000001</v>
      </c>
      <c r="Q261" s="13">
        <v>0.22159999999999999</v>
      </c>
      <c r="R261" s="13">
        <v>3.5026000000000002</v>
      </c>
      <c r="S261" s="13">
        <v>6.3806000000000003</v>
      </c>
      <c r="T261" s="3">
        <v>3.9763999999999999</v>
      </c>
      <c r="U261" s="3">
        <v>0.95050000000000001</v>
      </c>
      <c r="V261" s="3">
        <v>0.25180000000000002</v>
      </c>
      <c r="W261" s="3">
        <v>0</v>
      </c>
      <c r="X261" s="5">
        <v>99.618300000000005</v>
      </c>
      <c r="Y261" s="94">
        <v>4.9268999999999998</v>
      </c>
    </row>
    <row r="262" spans="2:25" x14ac:dyDescent="0.25">
      <c r="B262" s="3" t="s">
        <v>107</v>
      </c>
      <c r="C262" s="3" t="s">
        <v>26</v>
      </c>
      <c r="D262" s="3"/>
      <c r="E262" s="3" t="s">
        <v>31</v>
      </c>
      <c r="F262" s="3" t="s">
        <v>131</v>
      </c>
      <c r="G262" s="3" t="s">
        <v>221</v>
      </c>
      <c r="H262" s="3" t="s">
        <v>226</v>
      </c>
      <c r="I262" s="3">
        <v>3</v>
      </c>
      <c r="J262" s="3">
        <v>1190</v>
      </c>
      <c r="K262" s="3">
        <v>1140</v>
      </c>
      <c r="L262" s="3">
        <v>0</v>
      </c>
      <c r="M262" s="3">
        <v>58.0261</v>
      </c>
      <c r="N262" s="3">
        <v>1.4773000000000001</v>
      </c>
      <c r="O262" s="13">
        <v>14.9946</v>
      </c>
      <c r="P262" s="13">
        <v>10.7186</v>
      </c>
      <c r="Q262" s="13">
        <v>0.1578</v>
      </c>
      <c r="R262" s="13">
        <v>3.4001000000000001</v>
      </c>
      <c r="S262" s="13">
        <v>6.2020999999999997</v>
      </c>
      <c r="T262" s="3">
        <v>3.9281000000000001</v>
      </c>
      <c r="U262" s="3">
        <v>0.92759999999999998</v>
      </c>
      <c r="V262" s="3">
        <v>0.28470000000000001</v>
      </c>
      <c r="W262" s="3">
        <v>0</v>
      </c>
      <c r="X262" s="5">
        <v>100.11699999999999</v>
      </c>
      <c r="Y262" s="94">
        <v>4.8557000000000006</v>
      </c>
    </row>
    <row r="263" spans="2:25" x14ac:dyDescent="0.25">
      <c r="B263" s="3" t="s">
        <v>107</v>
      </c>
      <c r="C263" s="3" t="s">
        <v>26</v>
      </c>
      <c r="D263" s="3"/>
      <c r="E263" s="3" t="s">
        <v>31</v>
      </c>
      <c r="F263" s="3" t="s">
        <v>131</v>
      </c>
      <c r="G263" s="3" t="s">
        <v>221</v>
      </c>
      <c r="H263" s="3" t="s">
        <v>227</v>
      </c>
      <c r="I263" s="3">
        <v>3</v>
      </c>
      <c r="J263" s="3">
        <v>1190</v>
      </c>
      <c r="K263" s="3">
        <v>1140</v>
      </c>
      <c r="L263" s="3">
        <v>0</v>
      </c>
      <c r="M263" s="3">
        <v>57.506399999999999</v>
      </c>
      <c r="N263" s="3">
        <v>1.4157</v>
      </c>
      <c r="O263" s="13">
        <v>14.9793</v>
      </c>
      <c r="P263" s="13">
        <v>10.785500000000001</v>
      </c>
      <c r="Q263" s="13">
        <v>0.20710000000000001</v>
      </c>
      <c r="R263" s="13">
        <v>3.4693000000000001</v>
      </c>
      <c r="S263" s="13">
        <v>6.2664999999999997</v>
      </c>
      <c r="T263" s="3">
        <v>3.9668000000000001</v>
      </c>
      <c r="U263" s="3">
        <v>0.94040000000000001</v>
      </c>
      <c r="V263" s="3">
        <v>0.28999999999999998</v>
      </c>
      <c r="W263" s="3">
        <v>0</v>
      </c>
      <c r="X263" s="5">
        <v>99.826999999999998</v>
      </c>
      <c r="Y263" s="94">
        <v>4.9072000000000005</v>
      </c>
    </row>
    <row r="264" spans="2:25" x14ac:dyDescent="0.25">
      <c r="B264" s="3" t="s">
        <v>107</v>
      </c>
      <c r="C264" s="3" t="s">
        <v>26</v>
      </c>
      <c r="D264" s="3"/>
      <c r="E264" s="3" t="s">
        <v>31</v>
      </c>
      <c r="F264" s="3" t="s">
        <v>131</v>
      </c>
      <c r="G264" s="3" t="s">
        <v>221</v>
      </c>
      <c r="H264" s="3" t="s">
        <v>228</v>
      </c>
      <c r="I264" s="3">
        <v>3</v>
      </c>
      <c r="J264" s="3">
        <v>1190</v>
      </c>
      <c r="K264" s="3">
        <v>1140</v>
      </c>
      <c r="L264" s="3">
        <v>0</v>
      </c>
      <c r="M264" s="3">
        <v>57.747399999999999</v>
      </c>
      <c r="N264" s="3">
        <v>1.64</v>
      </c>
      <c r="O264" s="13">
        <v>15.2103</v>
      </c>
      <c r="P264" s="13">
        <v>10.2814</v>
      </c>
      <c r="Q264" s="13">
        <v>0.20030000000000001</v>
      </c>
      <c r="R264" s="13">
        <v>3.3388</v>
      </c>
      <c r="S264" s="13">
        <v>6.1828000000000003</v>
      </c>
      <c r="T264" s="3">
        <v>3.8725999999999998</v>
      </c>
      <c r="U264" s="3">
        <v>0.96899999999999997</v>
      </c>
      <c r="V264" s="3">
        <v>0.2366</v>
      </c>
      <c r="W264" s="3">
        <v>0</v>
      </c>
      <c r="X264" s="5">
        <v>99.679200000000009</v>
      </c>
      <c r="Y264" s="94">
        <v>4.8415999999999997</v>
      </c>
    </row>
    <row r="265" spans="2:25" x14ac:dyDescent="0.25">
      <c r="B265" s="3" t="s">
        <v>107</v>
      </c>
      <c r="C265" s="3" t="s">
        <v>26</v>
      </c>
      <c r="D265" s="3"/>
      <c r="E265" s="3" t="s">
        <v>31</v>
      </c>
      <c r="F265" s="3" t="s">
        <v>131</v>
      </c>
      <c r="G265" s="3" t="s">
        <v>221</v>
      </c>
      <c r="H265" s="3" t="s">
        <v>229</v>
      </c>
      <c r="I265" s="3">
        <v>3</v>
      </c>
      <c r="J265" s="3">
        <v>1190</v>
      </c>
      <c r="K265" s="3">
        <v>1140</v>
      </c>
      <c r="L265" s="3">
        <v>0</v>
      </c>
      <c r="M265" s="3">
        <v>57.443800000000003</v>
      </c>
      <c r="N265" s="3">
        <v>1.5307999999999999</v>
      </c>
      <c r="O265" s="13">
        <v>15.066700000000001</v>
      </c>
      <c r="P265" s="13">
        <v>10.537100000000001</v>
      </c>
      <c r="Q265" s="13">
        <v>0.2384</v>
      </c>
      <c r="R265" s="13">
        <v>3.3969</v>
      </c>
      <c r="S265" s="13">
        <v>6.0744999999999996</v>
      </c>
      <c r="T265" s="3">
        <v>4.1081000000000003</v>
      </c>
      <c r="U265" s="3">
        <v>0.9879</v>
      </c>
      <c r="V265" s="3">
        <v>0.3175</v>
      </c>
      <c r="W265" s="3">
        <v>0</v>
      </c>
      <c r="X265" s="5">
        <v>99.701699999999988</v>
      </c>
      <c r="Y265" s="94">
        <v>5.0960000000000001</v>
      </c>
    </row>
    <row r="266" spans="2:25" x14ac:dyDescent="0.25">
      <c r="B266" s="3" t="s">
        <v>107</v>
      </c>
      <c r="C266" s="3" t="s">
        <v>26</v>
      </c>
      <c r="D266" s="3"/>
      <c r="E266" s="3" t="s">
        <v>31</v>
      </c>
      <c r="F266" s="3" t="s">
        <v>131</v>
      </c>
      <c r="G266" s="3" t="s">
        <v>221</v>
      </c>
      <c r="H266" s="3" t="s">
        <v>239</v>
      </c>
      <c r="I266" s="3">
        <v>3</v>
      </c>
      <c r="J266" s="3">
        <v>1190</v>
      </c>
      <c r="K266" s="3">
        <v>1140</v>
      </c>
      <c r="L266" s="3">
        <v>0</v>
      </c>
      <c r="M266" s="3">
        <v>59.027099999999997</v>
      </c>
      <c r="N266" s="3">
        <v>1.4266000000000001</v>
      </c>
      <c r="O266" s="13">
        <v>15.410500000000001</v>
      </c>
      <c r="P266" s="13">
        <v>9.7189999999999994</v>
      </c>
      <c r="Q266" s="13">
        <v>0.20780000000000001</v>
      </c>
      <c r="R266" s="13">
        <v>3.1456</v>
      </c>
      <c r="S266" s="13">
        <v>5.8735999999999997</v>
      </c>
      <c r="T266" s="3">
        <v>4.2016999999999998</v>
      </c>
      <c r="U266" s="3">
        <v>1.04</v>
      </c>
      <c r="V266" s="3">
        <v>0.23400000000000001</v>
      </c>
      <c r="W266" s="3">
        <v>0</v>
      </c>
      <c r="X266" s="5">
        <v>100.2859</v>
      </c>
      <c r="Y266" s="94">
        <v>5.2416999999999998</v>
      </c>
    </row>
    <row r="267" spans="2:25" x14ac:dyDescent="0.25">
      <c r="B267" s="3" t="s">
        <v>107</v>
      </c>
      <c r="C267" s="3" t="s">
        <v>26</v>
      </c>
      <c r="D267" s="3"/>
      <c r="E267" s="3" t="s">
        <v>31</v>
      </c>
      <c r="F267" s="3" t="s">
        <v>131</v>
      </c>
      <c r="G267" s="3" t="s">
        <v>221</v>
      </c>
      <c r="H267" s="3" t="s">
        <v>240</v>
      </c>
      <c r="I267" s="3">
        <v>3</v>
      </c>
      <c r="J267" s="3">
        <v>1190</v>
      </c>
      <c r="K267" s="3">
        <v>1140</v>
      </c>
      <c r="L267" s="3">
        <v>0</v>
      </c>
      <c r="M267" s="3">
        <v>59.447000000000003</v>
      </c>
      <c r="N267" s="3">
        <v>1.3915999999999999</v>
      </c>
      <c r="O267" s="13">
        <v>15.276</v>
      </c>
      <c r="P267" s="13">
        <v>9.8423999999999996</v>
      </c>
      <c r="Q267" s="13">
        <v>0.15409999999999999</v>
      </c>
      <c r="R267" s="13">
        <v>3.0430000000000001</v>
      </c>
      <c r="S267" s="13">
        <v>5.7327000000000004</v>
      </c>
      <c r="T267" s="3">
        <v>4.1558999999999999</v>
      </c>
      <c r="U267" s="3">
        <v>1.0713999999999999</v>
      </c>
      <c r="V267" s="3">
        <v>0.2893</v>
      </c>
      <c r="W267" s="3">
        <v>0</v>
      </c>
      <c r="X267" s="5">
        <v>100.40339999999999</v>
      </c>
      <c r="Y267" s="94">
        <v>5.2272999999999996</v>
      </c>
    </row>
    <row r="268" spans="2:25" x14ac:dyDescent="0.25">
      <c r="B268" s="3" t="s">
        <v>107</v>
      </c>
      <c r="C268" s="3" t="s">
        <v>26</v>
      </c>
      <c r="D268" s="3"/>
      <c r="E268" s="3" t="s">
        <v>31</v>
      </c>
      <c r="F268" s="3" t="s">
        <v>131</v>
      </c>
      <c r="G268" s="3" t="s">
        <v>221</v>
      </c>
      <c r="H268" s="3" t="s">
        <v>241</v>
      </c>
      <c r="I268" s="3">
        <v>3</v>
      </c>
      <c r="J268" s="3">
        <v>1190</v>
      </c>
      <c r="K268" s="3">
        <v>1140</v>
      </c>
      <c r="L268" s="3">
        <v>0</v>
      </c>
      <c r="M268" s="3">
        <v>59.1053</v>
      </c>
      <c r="N268" s="3">
        <v>1.4719</v>
      </c>
      <c r="O268" s="13">
        <v>15.402200000000001</v>
      </c>
      <c r="P268" s="13">
        <v>9.3524999999999991</v>
      </c>
      <c r="Q268" s="13">
        <v>0.1847</v>
      </c>
      <c r="R268" s="13">
        <v>2.9687000000000001</v>
      </c>
      <c r="S268" s="13">
        <v>5.7770000000000001</v>
      </c>
      <c r="T268" s="3">
        <v>4.0987</v>
      </c>
      <c r="U268" s="3">
        <v>1.0802</v>
      </c>
      <c r="V268" s="3">
        <v>0.30159999999999998</v>
      </c>
      <c r="W268" s="3">
        <v>0</v>
      </c>
      <c r="X268" s="5">
        <v>99.742799999999988</v>
      </c>
      <c r="Y268" s="94">
        <v>5.1789000000000005</v>
      </c>
    </row>
    <row r="269" spans="2:25" x14ac:dyDescent="0.25">
      <c r="B269" s="3" t="s">
        <v>30</v>
      </c>
      <c r="C269" s="3" t="s">
        <v>26</v>
      </c>
      <c r="D269" s="3" t="s">
        <v>251</v>
      </c>
      <c r="E269" s="3" t="s">
        <v>31</v>
      </c>
      <c r="F269" s="3" t="s">
        <v>131</v>
      </c>
      <c r="G269" s="3" t="s">
        <v>221</v>
      </c>
      <c r="H269" s="3" t="s">
        <v>242</v>
      </c>
      <c r="I269" s="3">
        <v>3</v>
      </c>
      <c r="J269" s="3">
        <v>1190</v>
      </c>
      <c r="K269" s="3">
        <v>1140</v>
      </c>
      <c r="L269" s="3">
        <v>0</v>
      </c>
      <c r="M269" s="3">
        <v>56.938000000000002</v>
      </c>
      <c r="N269" s="3">
        <v>1.5529999999999999</v>
      </c>
      <c r="O269" s="13">
        <v>14.867000000000001</v>
      </c>
      <c r="P269" s="13">
        <v>10.532</v>
      </c>
      <c r="Q269" s="13">
        <v>0.253</v>
      </c>
      <c r="R269" s="13">
        <v>3.528</v>
      </c>
      <c r="S269" s="13">
        <v>5.859</v>
      </c>
      <c r="T269" s="3">
        <v>3.9790000000000001</v>
      </c>
      <c r="U269" s="3">
        <v>0.93500000000000005</v>
      </c>
      <c r="V269" s="3">
        <v>0.33100000000000002</v>
      </c>
      <c r="W269" s="3">
        <v>3.7999999999999999E-2</v>
      </c>
      <c r="X269" s="5">
        <v>98.813000000000002</v>
      </c>
      <c r="Y269" s="94">
        <v>4.9139999999999997</v>
      </c>
    </row>
    <row r="270" spans="2:25" x14ac:dyDescent="0.25">
      <c r="B270" s="3" t="s">
        <v>30</v>
      </c>
      <c r="C270" s="3" t="s">
        <v>26</v>
      </c>
      <c r="D270" s="3" t="s">
        <v>251</v>
      </c>
      <c r="E270" s="3" t="s">
        <v>31</v>
      </c>
      <c r="F270" s="3" t="s">
        <v>131</v>
      </c>
      <c r="G270" s="3" t="s">
        <v>221</v>
      </c>
      <c r="H270" s="3" t="s">
        <v>243</v>
      </c>
      <c r="I270" s="3">
        <v>3</v>
      </c>
      <c r="J270" s="3">
        <v>1190</v>
      </c>
      <c r="K270" s="3">
        <v>1140</v>
      </c>
      <c r="L270" s="3">
        <v>0</v>
      </c>
      <c r="M270" s="3">
        <v>57.656999999999996</v>
      </c>
      <c r="N270" s="3">
        <v>1.603</v>
      </c>
      <c r="O270" s="13">
        <v>14.842000000000001</v>
      </c>
      <c r="P270" s="13">
        <v>9.8719999999999999</v>
      </c>
      <c r="Q270" s="13">
        <v>0.25600000000000001</v>
      </c>
      <c r="R270" s="13">
        <v>3.512</v>
      </c>
      <c r="S270" s="13">
        <v>5.7439999999999998</v>
      </c>
      <c r="T270" s="3">
        <v>4.1189999999999998</v>
      </c>
      <c r="U270" s="3">
        <v>1.026</v>
      </c>
      <c r="V270" s="3">
        <v>0.26100000000000001</v>
      </c>
      <c r="W270" s="3">
        <v>2.8000000000000001E-2</v>
      </c>
      <c r="X270" s="5">
        <v>98.92</v>
      </c>
      <c r="Y270" s="94">
        <v>5.1449999999999996</v>
      </c>
    </row>
    <row r="271" spans="2:25" x14ac:dyDescent="0.25">
      <c r="B271" s="3" t="s">
        <v>30</v>
      </c>
      <c r="C271" s="3" t="s">
        <v>26</v>
      </c>
      <c r="D271" s="3"/>
      <c r="E271" s="3" t="s">
        <v>31</v>
      </c>
      <c r="F271" s="3" t="s">
        <v>131</v>
      </c>
      <c r="G271" s="3" t="s">
        <v>221</v>
      </c>
      <c r="H271" s="3" t="s">
        <v>244</v>
      </c>
      <c r="I271" s="3">
        <v>3</v>
      </c>
      <c r="J271" s="3">
        <v>1190</v>
      </c>
      <c r="K271" s="3">
        <v>1140</v>
      </c>
      <c r="L271" s="3">
        <v>0</v>
      </c>
      <c r="M271" s="3">
        <v>57.942999999999998</v>
      </c>
      <c r="N271" s="3">
        <v>1.4019999999999999</v>
      </c>
      <c r="O271" s="13">
        <v>15.146000000000001</v>
      </c>
      <c r="P271" s="13">
        <v>9.8550000000000004</v>
      </c>
      <c r="Q271" s="13">
        <v>0.186</v>
      </c>
      <c r="R271" s="13">
        <v>3.2879999999999998</v>
      </c>
      <c r="S271" s="13">
        <v>5.9729999999999999</v>
      </c>
      <c r="T271" s="3">
        <v>3.9870000000000001</v>
      </c>
      <c r="U271" s="3">
        <v>0.96899999999999997</v>
      </c>
      <c r="V271" s="3">
        <v>0.21099999999999999</v>
      </c>
      <c r="W271" s="3">
        <v>0</v>
      </c>
      <c r="X271" s="5">
        <v>98.96</v>
      </c>
      <c r="Y271" s="94">
        <v>4.9560000000000004</v>
      </c>
    </row>
    <row r="272" spans="2:25" x14ac:dyDescent="0.25">
      <c r="B272" s="3" t="s">
        <v>30</v>
      </c>
      <c r="C272" s="3" t="s">
        <v>26</v>
      </c>
      <c r="D272" s="3"/>
      <c r="E272" s="3" t="s">
        <v>31</v>
      </c>
      <c r="F272" s="3" t="s">
        <v>131</v>
      </c>
      <c r="G272" s="3" t="s">
        <v>221</v>
      </c>
      <c r="H272" s="3" t="s">
        <v>245</v>
      </c>
      <c r="I272" s="3">
        <v>3</v>
      </c>
      <c r="J272" s="3">
        <v>1190</v>
      </c>
      <c r="K272" s="3">
        <v>1140</v>
      </c>
      <c r="L272" s="3">
        <v>0</v>
      </c>
      <c r="M272" s="3">
        <v>57.249000000000002</v>
      </c>
      <c r="N272" s="3">
        <v>1.6080000000000001</v>
      </c>
      <c r="O272" s="13">
        <v>14.762</v>
      </c>
      <c r="P272" s="13">
        <v>10.366</v>
      </c>
      <c r="Q272" s="13">
        <v>0.25900000000000001</v>
      </c>
      <c r="R272" s="13">
        <v>3.5419999999999998</v>
      </c>
      <c r="S272" s="13">
        <v>5.8620000000000001</v>
      </c>
      <c r="T272" s="3">
        <v>3.8420000000000001</v>
      </c>
      <c r="U272" s="3">
        <v>0.92900000000000005</v>
      </c>
      <c r="V272" s="3">
        <v>0.221</v>
      </c>
      <c r="W272" s="3">
        <v>0</v>
      </c>
      <c r="X272" s="5">
        <v>98.64</v>
      </c>
      <c r="Y272" s="94">
        <v>4.7709999999999999</v>
      </c>
    </row>
    <row r="273" spans="2:25" x14ac:dyDescent="0.25">
      <c r="B273" s="3" t="s">
        <v>30</v>
      </c>
      <c r="C273" s="3" t="s">
        <v>26</v>
      </c>
      <c r="D273" s="3"/>
      <c r="E273" s="3" t="s">
        <v>31</v>
      </c>
      <c r="F273" s="3" t="s">
        <v>131</v>
      </c>
      <c r="G273" s="3" t="s">
        <v>221</v>
      </c>
      <c r="H273" s="3" t="s">
        <v>246</v>
      </c>
      <c r="I273" s="3">
        <v>3</v>
      </c>
      <c r="J273" s="3">
        <v>1190</v>
      </c>
      <c r="K273" s="3">
        <v>1140</v>
      </c>
      <c r="L273" s="3">
        <v>0</v>
      </c>
      <c r="M273" s="3">
        <v>56.982999999999997</v>
      </c>
      <c r="N273" s="3">
        <v>1.4379999999999999</v>
      </c>
      <c r="O273" s="13">
        <v>15.164</v>
      </c>
      <c r="P273" s="13">
        <v>10.519</v>
      </c>
      <c r="Q273" s="13">
        <v>0.20699999999999999</v>
      </c>
      <c r="R273" s="13">
        <v>3.5649999999999999</v>
      </c>
      <c r="S273" s="13">
        <v>5.8780000000000001</v>
      </c>
      <c r="T273" s="3">
        <v>4.0110000000000001</v>
      </c>
      <c r="U273" s="3">
        <v>0.91100000000000003</v>
      </c>
      <c r="V273" s="3">
        <v>0.29099999999999998</v>
      </c>
      <c r="W273" s="3">
        <v>0</v>
      </c>
      <c r="X273" s="5">
        <v>98.966999999999985</v>
      </c>
      <c r="Y273" s="94">
        <v>4.9220000000000006</v>
      </c>
    </row>
    <row r="274" spans="2:25" x14ac:dyDescent="0.25">
      <c r="B274" s="3" t="s">
        <v>30</v>
      </c>
      <c r="C274" s="3" t="s">
        <v>26</v>
      </c>
      <c r="D274" s="3"/>
      <c r="E274" s="3" t="s">
        <v>31</v>
      </c>
      <c r="F274" s="3" t="s">
        <v>131</v>
      </c>
      <c r="G274" s="3" t="s">
        <v>221</v>
      </c>
      <c r="H274" s="3" t="s">
        <v>247</v>
      </c>
      <c r="I274" s="3">
        <v>3</v>
      </c>
      <c r="J274" s="3">
        <v>1190</v>
      </c>
      <c r="K274" s="3">
        <v>1140</v>
      </c>
      <c r="L274" s="3">
        <v>0</v>
      </c>
      <c r="M274" s="3">
        <v>57.168999999999997</v>
      </c>
      <c r="N274" s="3">
        <v>1.4370000000000001</v>
      </c>
      <c r="O274" s="13">
        <v>15.276999999999999</v>
      </c>
      <c r="P274" s="13">
        <v>10.199999999999999</v>
      </c>
      <c r="Q274" s="13">
        <v>0.25600000000000001</v>
      </c>
      <c r="R274" s="13">
        <v>3.3969999999999998</v>
      </c>
      <c r="S274" s="13">
        <v>5.968</v>
      </c>
      <c r="T274" s="3">
        <v>3.927</v>
      </c>
      <c r="U274" s="3">
        <v>0.91400000000000003</v>
      </c>
      <c r="V274" s="3">
        <v>0.18099999999999999</v>
      </c>
      <c r="W274" s="3">
        <v>4.4999999999999998E-2</v>
      </c>
      <c r="X274" s="5">
        <v>98.771000000000015</v>
      </c>
      <c r="Y274" s="94">
        <v>4.8410000000000002</v>
      </c>
    </row>
    <row r="275" spans="2:25" x14ac:dyDescent="0.25">
      <c r="B275" s="3"/>
      <c r="C275" s="3"/>
      <c r="D275" s="3"/>
      <c r="E275" s="3"/>
      <c r="F275" s="16" t="s">
        <v>27</v>
      </c>
      <c r="G275" s="16" t="s">
        <v>26</v>
      </c>
      <c r="H275" s="16"/>
      <c r="I275" s="16"/>
      <c r="J275" s="16"/>
      <c r="K275" s="16"/>
      <c r="L275" s="16"/>
      <c r="M275" s="6">
        <v>57.83418235294117</v>
      </c>
      <c r="N275" s="6">
        <v>1.5058529411764707</v>
      </c>
      <c r="O275" s="52">
        <v>15.045088235294118</v>
      </c>
      <c r="P275" s="52">
        <v>10.350794117647055</v>
      </c>
      <c r="Q275" s="52">
        <v>0.21681176470588231</v>
      </c>
      <c r="R275" s="52">
        <v>3.3940588235294111</v>
      </c>
      <c r="S275" s="52">
        <v>6.018282352941176</v>
      </c>
      <c r="T275" s="6">
        <v>3.9979411764705883</v>
      </c>
      <c r="U275" s="6">
        <v>0.9729941176470589</v>
      </c>
      <c r="V275" s="6">
        <v>0.27032352941176474</v>
      </c>
      <c r="W275" s="6">
        <v>6.5294117647058825E-3</v>
      </c>
      <c r="X275" s="3"/>
      <c r="Y275" s="95">
        <v>4.9709352941176475</v>
      </c>
    </row>
    <row r="276" spans="2:25" x14ac:dyDescent="0.25">
      <c r="B276" s="3"/>
      <c r="C276" s="3"/>
      <c r="D276" s="3"/>
      <c r="E276" s="3"/>
      <c r="F276" s="25" t="s">
        <v>28</v>
      </c>
      <c r="G276" s="25" t="s">
        <v>26</v>
      </c>
      <c r="H276" s="25"/>
      <c r="I276" s="25"/>
      <c r="J276" s="25"/>
      <c r="K276" s="25"/>
      <c r="L276" s="25"/>
      <c r="M276" s="7">
        <v>0.76776758221099539</v>
      </c>
      <c r="N276" s="7">
        <v>7.9267238800521E-2</v>
      </c>
      <c r="O276" s="99">
        <v>0.21589259737874564</v>
      </c>
      <c r="P276" s="99">
        <v>0.48310997773616265</v>
      </c>
      <c r="Q276" s="99">
        <v>3.3176401295818593E-2</v>
      </c>
      <c r="R276" s="99">
        <v>0.18655398367102588</v>
      </c>
      <c r="S276" s="99">
        <v>0.20731527088981563</v>
      </c>
      <c r="T276" s="7">
        <v>0.10782340341284637</v>
      </c>
      <c r="U276" s="7">
        <v>5.2296516023873835E-2</v>
      </c>
      <c r="V276" s="7">
        <v>4.1654644540131465E-2</v>
      </c>
      <c r="W276" s="7">
        <v>1.4849737569477548E-2</v>
      </c>
      <c r="X276" s="3"/>
      <c r="Y276" s="93">
        <v>0.16011991943672021</v>
      </c>
    </row>
    <row r="277" spans="2:25" x14ac:dyDescent="0.25">
      <c r="B277" s="3" t="s">
        <v>30</v>
      </c>
      <c r="C277" s="3" t="s">
        <v>26</v>
      </c>
      <c r="D277" s="3"/>
      <c r="E277" s="3" t="s">
        <v>31</v>
      </c>
      <c r="F277" s="3" t="s">
        <v>132</v>
      </c>
      <c r="G277" s="3" t="s">
        <v>221</v>
      </c>
      <c r="H277" s="3" t="s">
        <v>222</v>
      </c>
      <c r="I277" s="3">
        <v>3</v>
      </c>
      <c r="J277" s="3">
        <v>1190</v>
      </c>
      <c r="K277" s="3">
        <v>1120</v>
      </c>
      <c r="L277" s="3">
        <v>0</v>
      </c>
      <c r="M277" s="3">
        <v>58.823</v>
      </c>
      <c r="N277" s="3">
        <v>1.6140000000000001</v>
      </c>
      <c r="O277" s="13">
        <v>14.526</v>
      </c>
      <c r="P277" s="13">
        <v>10.632999999999999</v>
      </c>
      <c r="Q277" s="13">
        <v>0.20399999999999999</v>
      </c>
      <c r="R277" s="13">
        <v>3.448</v>
      </c>
      <c r="S277" s="13">
        <v>5.4210000000000003</v>
      </c>
      <c r="T277" s="3">
        <v>3.8860000000000001</v>
      </c>
      <c r="U277" s="3">
        <v>1.0309999999999999</v>
      </c>
      <c r="V277" s="3">
        <v>0.40100000000000002</v>
      </c>
      <c r="W277" s="3">
        <v>0</v>
      </c>
      <c r="X277" s="3">
        <v>99.986999999999981</v>
      </c>
      <c r="Y277" s="94">
        <v>4.9169999999999998</v>
      </c>
    </row>
    <row r="278" spans="2:25" x14ac:dyDescent="0.25">
      <c r="B278" s="3" t="s">
        <v>30</v>
      </c>
      <c r="C278" s="3" t="s">
        <v>26</v>
      </c>
      <c r="D278" s="3"/>
      <c r="E278" s="3" t="s">
        <v>31</v>
      </c>
      <c r="F278" s="3" t="s">
        <v>132</v>
      </c>
      <c r="G278" s="3" t="s">
        <v>221</v>
      </c>
      <c r="H278" s="3" t="s">
        <v>223</v>
      </c>
      <c r="I278" s="3">
        <v>3</v>
      </c>
      <c r="J278" s="3">
        <v>1190</v>
      </c>
      <c r="K278" s="3">
        <v>1120</v>
      </c>
      <c r="L278" s="3">
        <v>0</v>
      </c>
      <c r="M278" s="3">
        <v>58.281999999999996</v>
      </c>
      <c r="N278" s="3">
        <v>1.5069999999999999</v>
      </c>
      <c r="O278" s="13">
        <v>14.464</v>
      </c>
      <c r="P278" s="13">
        <v>10.734999999999999</v>
      </c>
      <c r="Q278" s="13">
        <v>0.23200000000000001</v>
      </c>
      <c r="R278" s="13">
        <v>3.53</v>
      </c>
      <c r="S278" s="13">
        <v>5.476</v>
      </c>
      <c r="T278" s="3">
        <v>3.6789999999999998</v>
      </c>
      <c r="U278" s="3">
        <v>0.98599999999999999</v>
      </c>
      <c r="V278" s="3">
        <v>0.30099999999999999</v>
      </c>
      <c r="W278" s="3">
        <v>0.04</v>
      </c>
      <c r="X278" s="3">
        <v>99.232000000000014</v>
      </c>
      <c r="Y278" s="94">
        <v>4.665</v>
      </c>
    </row>
    <row r="279" spans="2:25" x14ac:dyDescent="0.25">
      <c r="B279" s="3" t="s">
        <v>30</v>
      </c>
      <c r="C279" s="3" t="s">
        <v>26</v>
      </c>
      <c r="D279" s="3"/>
      <c r="E279" s="3" t="s">
        <v>31</v>
      </c>
      <c r="F279" s="3" t="s">
        <v>132</v>
      </c>
      <c r="G279" s="3" t="s">
        <v>221</v>
      </c>
      <c r="H279" s="3" t="s">
        <v>224</v>
      </c>
      <c r="I279" s="3">
        <v>3</v>
      </c>
      <c r="J279" s="3">
        <v>1190</v>
      </c>
      <c r="K279" s="3">
        <v>1120</v>
      </c>
      <c r="L279" s="3">
        <v>0</v>
      </c>
      <c r="M279" s="3">
        <v>59.017000000000003</v>
      </c>
      <c r="N279" s="3">
        <v>1.641</v>
      </c>
      <c r="O279" s="13">
        <v>14.439</v>
      </c>
      <c r="P279" s="13">
        <v>10.243</v>
      </c>
      <c r="Q279" s="13">
        <v>0.18</v>
      </c>
      <c r="R279" s="13">
        <v>3.4889999999999999</v>
      </c>
      <c r="S279" s="13">
        <v>5.2050000000000001</v>
      </c>
      <c r="T279" s="3">
        <v>3.8250000000000002</v>
      </c>
      <c r="U279" s="3">
        <v>1.0389999999999999</v>
      </c>
      <c r="V279" s="3">
        <v>0.36199999999999999</v>
      </c>
      <c r="W279" s="3">
        <v>0</v>
      </c>
      <c r="X279" s="3">
        <v>99.440000000000012</v>
      </c>
      <c r="Y279" s="94">
        <v>4.8639999999999999</v>
      </c>
    </row>
    <row r="280" spans="2:25" x14ac:dyDescent="0.25">
      <c r="B280" s="3" t="s">
        <v>30</v>
      </c>
      <c r="C280" s="3" t="s">
        <v>26</v>
      </c>
      <c r="D280" s="3"/>
      <c r="E280" s="3" t="s">
        <v>31</v>
      </c>
      <c r="F280" s="3" t="s">
        <v>132</v>
      </c>
      <c r="G280" s="3" t="s">
        <v>221</v>
      </c>
      <c r="H280" s="3" t="s">
        <v>225</v>
      </c>
      <c r="I280" s="3">
        <v>3</v>
      </c>
      <c r="J280" s="3">
        <v>1190</v>
      </c>
      <c r="K280" s="3">
        <v>1120</v>
      </c>
      <c r="L280" s="3">
        <v>0</v>
      </c>
      <c r="M280" s="3">
        <v>59.722000000000001</v>
      </c>
      <c r="N280" s="3">
        <v>1.5549999999999999</v>
      </c>
      <c r="O280" s="13">
        <v>14.722</v>
      </c>
      <c r="P280" s="13">
        <v>9.8930000000000007</v>
      </c>
      <c r="Q280" s="13">
        <v>0.24099999999999999</v>
      </c>
      <c r="R280" s="13">
        <v>3.2589999999999999</v>
      </c>
      <c r="S280" s="13">
        <v>5.3150000000000004</v>
      </c>
      <c r="T280" s="3">
        <v>3.8769999999999998</v>
      </c>
      <c r="U280" s="3">
        <v>1.0029999999999999</v>
      </c>
      <c r="V280" s="3">
        <v>0.24099999999999999</v>
      </c>
      <c r="W280" s="3">
        <v>2.1999999999999999E-2</v>
      </c>
      <c r="X280" s="3">
        <v>99.85</v>
      </c>
      <c r="Y280" s="94">
        <v>4.88</v>
      </c>
    </row>
    <row r="281" spans="2:25" x14ac:dyDescent="0.25">
      <c r="B281" s="3" t="s">
        <v>30</v>
      </c>
      <c r="C281" s="3" t="s">
        <v>26</v>
      </c>
      <c r="D281" s="3"/>
      <c r="E281" s="3" t="s">
        <v>31</v>
      </c>
      <c r="F281" s="3" t="s">
        <v>132</v>
      </c>
      <c r="G281" s="3" t="s">
        <v>221</v>
      </c>
      <c r="H281" s="3" t="s">
        <v>226</v>
      </c>
      <c r="I281" s="3">
        <v>3</v>
      </c>
      <c r="J281" s="3">
        <v>1190</v>
      </c>
      <c r="K281" s="3">
        <v>1120</v>
      </c>
      <c r="L281" s="3">
        <v>0</v>
      </c>
      <c r="M281" s="3">
        <v>58.316000000000003</v>
      </c>
      <c r="N281" s="3">
        <v>1.5980000000000001</v>
      </c>
      <c r="O281" s="13">
        <v>14.375</v>
      </c>
      <c r="P281" s="13">
        <v>10.694000000000001</v>
      </c>
      <c r="Q281" s="13">
        <v>0.222</v>
      </c>
      <c r="R281" s="13">
        <v>3.552</v>
      </c>
      <c r="S281" s="13">
        <v>5.6379999999999999</v>
      </c>
      <c r="T281" s="3">
        <v>3.6269999999999998</v>
      </c>
      <c r="U281" s="3">
        <v>0.99099999999999999</v>
      </c>
      <c r="V281" s="3">
        <v>0.221</v>
      </c>
      <c r="W281" s="3">
        <v>0</v>
      </c>
      <c r="X281" s="3">
        <v>99.234000000000009</v>
      </c>
      <c r="Y281" s="94">
        <v>4.6179999999999994</v>
      </c>
    </row>
    <row r="282" spans="2:25" x14ac:dyDescent="0.25">
      <c r="B282" s="3" t="s">
        <v>30</v>
      </c>
      <c r="C282" s="3" t="s">
        <v>26</v>
      </c>
      <c r="D282" s="3"/>
      <c r="E282" s="3" t="s">
        <v>31</v>
      </c>
      <c r="F282" s="3" t="s">
        <v>132</v>
      </c>
      <c r="G282" s="3" t="s">
        <v>221</v>
      </c>
      <c r="H282" s="3" t="s">
        <v>227</v>
      </c>
      <c r="I282" s="3">
        <v>3</v>
      </c>
      <c r="J282" s="3">
        <v>1190</v>
      </c>
      <c r="K282" s="3">
        <v>1120</v>
      </c>
      <c r="L282" s="3">
        <v>0</v>
      </c>
      <c r="M282" s="3">
        <v>58.165999999999997</v>
      </c>
      <c r="N282" s="3">
        <v>1.647</v>
      </c>
      <c r="O282" s="13">
        <v>14.58</v>
      </c>
      <c r="P282" s="13">
        <v>10.521000000000001</v>
      </c>
      <c r="Q282" s="13">
        <v>0.222</v>
      </c>
      <c r="R282" s="13">
        <v>3.5259999999999998</v>
      </c>
      <c r="S282" s="13">
        <v>5.532</v>
      </c>
      <c r="T282" s="3">
        <v>3.6909999999999998</v>
      </c>
      <c r="U282" s="3">
        <v>1.006</v>
      </c>
      <c r="V282" s="3">
        <v>0.35099999999999998</v>
      </c>
      <c r="W282" s="3">
        <v>0</v>
      </c>
      <c r="X282" s="3">
        <v>99.24199999999999</v>
      </c>
      <c r="Y282" s="94">
        <v>4.6970000000000001</v>
      </c>
    </row>
    <row r="283" spans="2:25" x14ac:dyDescent="0.25">
      <c r="B283" s="3" t="s">
        <v>30</v>
      </c>
      <c r="C283" s="3" t="s">
        <v>26</v>
      </c>
      <c r="D283" s="3" t="s">
        <v>270</v>
      </c>
      <c r="E283" s="3" t="s">
        <v>31</v>
      </c>
      <c r="F283" s="3" t="s">
        <v>132</v>
      </c>
      <c r="G283" s="3" t="s">
        <v>221</v>
      </c>
      <c r="H283" s="3" t="s">
        <v>228</v>
      </c>
      <c r="I283" s="3">
        <v>3</v>
      </c>
      <c r="J283" s="3">
        <v>1190</v>
      </c>
      <c r="K283" s="3">
        <v>1120</v>
      </c>
      <c r="L283" s="3">
        <v>0</v>
      </c>
      <c r="M283" s="3">
        <v>57.298000000000002</v>
      </c>
      <c r="N283" s="3">
        <v>1.55</v>
      </c>
      <c r="O283" s="13">
        <v>14.135999999999999</v>
      </c>
      <c r="P283" s="13">
        <v>10.106999999999999</v>
      </c>
      <c r="Q283" s="13">
        <v>0.23799999999999999</v>
      </c>
      <c r="R283" s="13">
        <v>3.5680000000000001</v>
      </c>
      <c r="S283" s="13">
        <v>5.468</v>
      </c>
      <c r="T283" s="3">
        <v>3.97</v>
      </c>
      <c r="U283" s="3">
        <v>0.98299999999999998</v>
      </c>
      <c r="V283" s="3">
        <v>0.30099999999999999</v>
      </c>
      <c r="W283" s="3">
        <v>0</v>
      </c>
      <c r="X283" s="3">
        <v>97.619</v>
      </c>
      <c r="Y283" s="94">
        <v>4.9530000000000003</v>
      </c>
    </row>
    <row r="284" spans="2:25" x14ac:dyDescent="0.25">
      <c r="B284" s="3" t="s">
        <v>30</v>
      </c>
      <c r="C284" s="3" t="s">
        <v>26</v>
      </c>
      <c r="D284" s="3" t="s">
        <v>270</v>
      </c>
      <c r="E284" s="3" t="s">
        <v>31</v>
      </c>
      <c r="F284" s="3" t="s">
        <v>132</v>
      </c>
      <c r="G284" s="3" t="s">
        <v>221</v>
      </c>
      <c r="H284" s="3" t="s">
        <v>229</v>
      </c>
      <c r="I284" s="3">
        <v>3</v>
      </c>
      <c r="J284" s="3">
        <v>1190</v>
      </c>
      <c r="K284" s="3">
        <v>1120</v>
      </c>
      <c r="L284" s="3">
        <v>0</v>
      </c>
      <c r="M284" s="3">
        <v>57.040999999999997</v>
      </c>
      <c r="N284" s="3">
        <v>1.591</v>
      </c>
      <c r="O284" s="13">
        <v>14.089</v>
      </c>
      <c r="P284" s="13">
        <v>10.465999999999999</v>
      </c>
      <c r="Q284" s="13">
        <v>0.17699999999999999</v>
      </c>
      <c r="R284" s="13">
        <v>3.758</v>
      </c>
      <c r="S284" s="13">
        <v>5.6029999999999998</v>
      </c>
      <c r="T284" s="3">
        <v>4.1710000000000003</v>
      </c>
      <c r="U284" s="3">
        <v>0.99099999999999999</v>
      </c>
      <c r="V284" s="3">
        <v>0.28100000000000003</v>
      </c>
      <c r="W284" s="3">
        <v>4.2000000000000003E-2</v>
      </c>
      <c r="X284" s="3">
        <v>98.210000000000008</v>
      </c>
      <c r="Y284" s="94">
        <v>5.1619999999999999</v>
      </c>
    </row>
    <row r="285" spans="2:25" x14ac:dyDescent="0.25">
      <c r="B285" s="3" t="s">
        <v>30</v>
      </c>
      <c r="C285" s="3" t="s">
        <v>26</v>
      </c>
      <c r="D285" s="3" t="s">
        <v>270</v>
      </c>
      <c r="E285" s="3" t="s">
        <v>31</v>
      </c>
      <c r="F285" s="3" t="s">
        <v>132</v>
      </c>
      <c r="G285" s="3" t="s">
        <v>221</v>
      </c>
      <c r="H285" s="3" t="s">
        <v>239</v>
      </c>
      <c r="I285" s="3">
        <v>3</v>
      </c>
      <c r="J285" s="3">
        <v>1190</v>
      </c>
      <c r="K285" s="3">
        <v>1120</v>
      </c>
      <c r="L285" s="3">
        <v>0</v>
      </c>
      <c r="M285" s="3">
        <v>58.362000000000002</v>
      </c>
      <c r="N285" s="3">
        <v>1.577</v>
      </c>
      <c r="O285" s="13">
        <v>14.224</v>
      </c>
      <c r="P285" s="13">
        <v>9.4350000000000005</v>
      </c>
      <c r="Q285" s="13">
        <v>0.14299999999999999</v>
      </c>
      <c r="R285" s="13">
        <v>3.4129999999999998</v>
      </c>
      <c r="S285" s="13">
        <v>5.1340000000000003</v>
      </c>
      <c r="T285" s="3">
        <v>4.2519999999999998</v>
      </c>
      <c r="U285" s="3">
        <v>1.121</v>
      </c>
      <c r="V285" s="3">
        <v>0.20100000000000001</v>
      </c>
      <c r="W285" s="3">
        <v>0</v>
      </c>
      <c r="X285" s="3">
        <v>97.861999999999981</v>
      </c>
      <c r="Y285" s="94">
        <v>5.3729999999999993</v>
      </c>
    </row>
    <row r="286" spans="2:25" x14ac:dyDescent="0.25">
      <c r="B286" s="3" t="s">
        <v>30</v>
      </c>
      <c r="C286" s="3" t="s">
        <v>26</v>
      </c>
      <c r="D286" s="3"/>
      <c r="E286" s="3" t="s">
        <v>31</v>
      </c>
      <c r="F286" s="3" t="s">
        <v>132</v>
      </c>
      <c r="G286" s="3" t="s">
        <v>221</v>
      </c>
      <c r="H286" s="3" t="s">
        <v>240</v>
      </c>
      <c r="I286" s="3">
        <v>3</v>
      </c>
      <c r="J286" s="3">
        <v>1190</v>
      </c>
      <c r="K286" s="3">
        <v>1120</v>
      </c>
      <c r="L286" s="3">
        <v>0</v>
      </c>
      <c r="M286" s="3">
        <v>58.517000000000003</v>
      </c>
      <c r="N286" s="3">
        <v>1.5760000000000001</v>
      </c>
      <c r="O286" s="13">
        <v>14.557</v>
      </c>
      <c r="P286" s="13">
        <v>10.888</v>
      </c>
      <c r="Q286" s="13">
        <v>0.18</v>
      </c>
      <c r="R286" s="13">
        <v>3.4740000000000002</v>
      </c>
      <c r="S286" s="13">
        <v>5.5679999999999996</v>
      </c>
      <c r="T286" s="3">
        <v>3.6850000000000001</v>
      </c>
      <c r="U286" s="3">
        <v>0.98499999999999999</v>
      </c>
      <c r="V286" s="3">
        <v>0.161</v>
      </c>
      <c r="W286" s="3">
        <v>0</v>
      </c>
      <c r="X286" s="3">
        <v>99.591000000000022</v>
      </c>
      <c r="Y286" s="94">
        <v>4.67</v>
      </c>
    </row>
    <row r="287" spans="2:25" x14ac:dyDescent="0.25">
      <c r="B287" s="3" t="s">
        <v>30</v>
      </c>
      <c r="C287" s="3" t="s">
        <v>26</v>
      </c>
      <c r="D287" s="3"/>
      <c r="E287" s="3" t="s">
        <v>31</v>
      </c>
      <c r="F287" s="3" t="s">
        <v>132</v>
      </c>
      <c r="G287" s="3" t="s">
        <v>221</v>
      </c>
      <c r="H287" s="3" t="s">
        <v>241</v>
      </c>
      <c r="I287" s="3">
        <v>3</v>
      </c>
      <c r="J287" s="3">
        <v>1190</v>
      </c>
      <c r="K287" s="3">
        <v>1120</v>
      </c>
      <c r="L287" s="3">
        <v>0</v>
      </c>
      <c r="M287" s="3">
        <v>59.075000000000003</v>
      </c>
      <c r="N287" s="3">
        <v>1.423</v>
      </c>
      <c r="O287" s="13">
        <v>14.611000000000001</v>
      </c>
      <c r="P287" s="13">
        <v>10.250999999999999</v>
      </c>
      <c r="Q287" s="13">
        <v>0.219</v>
      </c>
      <c r="R287" s="13">
        <v>3.411</v>
      </c>
      <c r="S287" s="13">
        <v>5.391</v>
      </c>
      <c r="T287" s="3">
        <v>3.7690000000000001</v>
      </c>
      <c r="U287" s="3">
        <v>0.98599999999999999</v>
      </c>
      <c r="V287" s="3">
        <v>0.28100000000000003</v>
      </c>
      <c r="W287" s="3">
        <v>2.3E-2</v>
      </c>
      <c r="X287" s="3">
        <v>99.440000000000026</v>
      </c>
      <c r="Y287" s="94">
        <v>4.7549999999999999</v>
      </c>
    </row>
    <row r="288" spans="2:25" x14ac:dyDescent="0.25">
      <c r="B288" s="3"/>
      <c r="C288" s="3"/>
      <c r="D288" s="3"/>
      <c r="E288" s="3"/>
      <c r="F288" s="16" t="s">
        <v>27</v>
      </c>
      <c r="G288" s="16" t="s">
        <v>26</v>
      </c>
      <c r="H288" s="16"/>
      <c r="I288" s="16"/>
      <c r="J288" s="16"/>
      <c r="K288" s="16"/>
      <c r="L288" s="16"/>
      <c r="M288" s="6">
        <v>58.419909090909094</v>
      </c>
      <c r="N288" s="6">
        <v>1.5708181818181819</v>
      </c>
      <c r="O288" s="52">
        <v>14.429363636363634</v>
      </c>
      <c r="P288" s="52">
        <v>10.351454545454546</v>
      </c>
      <c r="Q288" s="52">
        <v>0.20527272727272727</v>
      </c>
      <c r="R288" s="52">
        <v>3.4934545454545454</v>
      </c>
      <c r="S288" s="52">
        <v>5.431909090909091</v>
      </c>
      <c r="T288" s="6">
        <v>3.8574545454545448</v>
      </c>
      <c r="U288" s="6">
        <v>1.011090909090909</v>
      </c>
      <c r="V288" s="6">
        <v>0.28200000000000008</v>
      </c>
      <c r="W288" s="6">
        <v>1.1545454545454546E-2</v>
      </c>
      <c r="X288" s="16"/>
      <c r="Y288" s="95">
        <v>4.8685454545454538</v>
      </c>
    </row>
    <row r="289" spans="2:25" x14ac:dyDescent="0.25">
      <c r="B289" s="3"/>
      <c r="C289" s="3"/>
      <c r="D289" s="3"/>
      <c r="E289" s="3"/>
      <c r="F289" s="25" t="s">
        <v>28</v>
      </c>
      <c r="G289" s="25" t="s">
        <v>26</v>
      </c>
      <c r="H289" s="25"/>
      <c r="I289" s="25"/>
      <c r="J289" s="25"/>
      <c r="K289" s="25"/>
      <c r="L289" s="25"/>
      <c r="M289" s="7">
        <v>0.76881212978795588</v>
      </c>
      <c r="N289" s="7">
        <v>6.3570147367798646E-2</v>
      </c>
      <c r="O289" s="99">
        <v>0.20378433341514399</v>
      </c>
      <c r="P289" s="99">
        <v>0.42486947728363889</v>
      </c>
      <c r="Q289" s="99">
        <v>3.1250890896391714E-2</v>
      </c>
      <c r="R289" s="99">
        <v>0.12331614949905277</v>
      </c>
      <c r="S289" s="99">
        <v>0.16100587228138871</v>
      </c>
      <c r="T289" s="7">
        <v>0.20472438234678533</v>
      </c>
      <c r="U289" s="7">
        <v>4.1088817324071387E-2</v>
      </c>
      <c r="V289" s="7">
        <v>7.2560319734686782E-2</v>
      </c>
      <c r="W289" s="7">
        <v>1.7060853650176101E-2</v>
      </c>
      <c r="X289" s="25"/>
      <c r="Y289" s="93">
        <v>0.24581319967085671</v>
      </c>
    </row>
    <row r="290" spans="2:25" x14ac:dyDescent="0.25">
      <c r="B290" s="3" t="s">
        <v>30</v>
      </c>
      <c r="C290" s="3" t="s">
        <v>26</v>
      </c>
      <c r="D290" s="3"/>
      <c r="E290" s="3" t="s">
        <v>31</v>
      </c>
      <c r="F290" s="3" t="s">
        <v>133</v>
      </c>
      <c r="G290" s="3" t="s">
        <v>221</v>
      </c>
      <c r="H290" s="3" t="s">
        <v>222</v>
      </c>
      <c r="I290" s="3">
        <v>3</v>
      </c>
      <c r="J290" s="3">
        <v>1190</v>
      </c>
      <c r="K290" s="3">
        <v>1100</v>
      </c>
      <c r="L290" s="3">
        <v>0</v>
      </c>
      <c r="M290" s="3">
        <v>58.334000000000003</v>
      </c>
      <c r="N290" s="3">
        <v>1.6120000000000001</v>
      </c>
      <c r="O290" s="13">
        <v>13.382999999999999</v>
      </c>
      <c r="P290" s="13">
        <v>10.519</v>
      </c>
      <c r="Q290" s="13">
        <v>0.30499999999999999</v>
      </c>
      <c r="R290" s="13">
        <v>3.9969999999999999</v>
      </c>
      <c r="S290" s="13">
        <v>5.484</v>
      </c>
      <c r="T290" s="3">
        <v>3.7770000000000001</v>
      </c>
      <c r="U290" s="3">
        <v>1.016</v>
      </c>
      <c r="V290" s="3">
        <v>0.17100000000000001</v>
      </c>
      <c r="W290" s="3">
        <v>0</v>
      </c>
      <c r="X290" s="3">
        <v>98.598000000000027</v>
      </c>
      <c r="Y290" s="94">
        <v>4.7930000000000001</v>
      </c>
    </row>
    <row r="291" spans="2:25" x14ac:dyDescent="0.25">
      <c r="B291" s="3" t="s">
        <v>30</v>
      </c>
      <c r="C291" s="3" t="s">
        <v>26</v>
      </c>
      <c r="D291" s="3"/>
      <c r="E291" s="3" t="s">
        <v>31</v>
      </c>
      <c r="F291" s="3" t="s">
        <v>133</v>
      </c>
      <c r="G291" s="3" t="s">
        <v>221</v>
      </c>
      <c r="H291" s="3" t="s">
        <v>223</v>
      </c>
      <c r="I291" s="3">
        <v>3</v>
      </c>
      <c r="J291" s="3">
        <v>1190</v>
      </c>
      <c r="K291" s="3">
        <v>1100</v>
      </c>
      <c r="L291" s="3">
        <v>0</v>
      </c>
      <c r="M291" s="3">
        <v>57.716999999999999</v>
      </c>
      <c r="N291" s="3">
        <v>1.6839999999999999</v>
      </c>
      <c r="O291" s="13">
        <v>13.215999999999999</v>
      </c>
      <c r="P291" s="13">
        <v>11.297000000000001</v>
      </c>
      <c r="Q291" s="13">
        <v>0.125</v>
      </c>
      <c r="R291" s="13">
        <v>4.141</v>
      </c>
      <c r="S291" s="13">
        <v>5.633</v>
      </c>
      <c r="T291" s="3">
        <v>3.9060000000000001</v>
      </c>
      <c r="U291" s="3">
        <v>1.0569999999999999</v>
      </c>
      <c r="V291" s="3">
        <v>0.24</v>
      </c>
      <c r="W291" s="3">
        <v>2.9000000000000001E-2</v>
      </c>
      <c r="X291" s="3">
        <v>99.044999999999987</v>
      </c>
      <c r="Y291" s="94">
        <v>4.9630000000000001</v>
      </c>
    </row>
    <row r="292" spans="2:25" x14ac:dyDescent="0.25">
      <c r="B292" s="3" t="s">
        <v>30</v>
      </c>
      <c r="C292" s="3" t="s">
        <v>26</v>
      </c>
      <c r="D292" s="3"/>
      <c r="E292" s="3" t="s">
        <v>31</v>
      </c>
      <c r="F292" s="3" t="s">
        <v>133</v>
      </c>
      <c r="G292" s="3" t="s">
        <v>221</v>
      </c>
      <c r="H292" s="3" t="s">
        <v>224</v>
      </c>
      <c r="I292" s="3">
        <v>3</v>
      </c>
      <c r="J292" s="3">
        <v>1190</v>
      </c>
      <c r="K292" s="3">
        <v>1100</v>
      </c>
      <c r="L292" s="3">
        <v>0</v>
      </c>
      <c r="M292" s="3">
        <v>57.384999999999998</v>
      </c>
      <c r="N292" s="3">
        <v>1.659</v>
      </c>
      <c r="O292" s="13">
        <v>13.065</v>
      </c>
      <c r="P292" s="13">
        <v>11.48</v>
      </c>
      <c r="Q292" s="13">
        <v>0.222</v>
      </c>
      <c r="R292" s="13">
        <v>4.1660000000000004</v>
      </c>
      <c r="S292" s="13">
        <v>5.4480000000000004</v>
      </c>
      <c r="T292" s="3">
        <v>3.8359999999999999</v>
      </c>
      <c r="U292" s="3">
        <v>1.0209999999999999</v>
      </c>
      <c r="V292" s="3">
        <v>0.38100000000000001</v>
      </c>
      <c r="W292" s="3">
        <v>3.5999999999999997E-2</v>
      </c>
      <c r="X292" s="3">
        <v>98.698999999999984</v>
      </c>
      <c r="Y292" s="94">
        <v>4.8569999999999993</v>
      </c>
    </row>
    <row r="293" spans="2:25" x14ac:dyDescent="0.25">
      <c r="B293" s="3" t="s">
        <v>30</v>
      </c>
      <c r="C293" s="3" t="s">
        <v>26</v>
      </c>
      <c r="D293" s="3"/>
      <c r="E293" s="3" t="s">
        <v>31</v>
      </c>
      <c r="F293" s="3" t="s">
        <v>133</v>
      </c>
      <c r="G293" s="3" t="s">
        <v>221</v>
      </c>
      <c r="H293" s="3" t="s">
        <v>225</v>
      </c>
      <c r="I293" s="3">
        <v>3</v>
      </c>
      <c r="J293" s="3">
        <v>1190</v>
      </c>
      <c r="K293" s="3">
        <v>1100</v>
      </c>
      <c r="L293" s="3">
        <v>0</v>
      </c>
      <c r="M293" s="3">
        <v>57.442</v>
      </c>
      <c r="N293" s="3">
        <v>1.5529999999999999</v>
      </c>
      <c r="O293" s="13">
        <v>13.164</v>
      </c>
      <c r="P293" s="13">
        <v>11.311999999999999</v>
      </c>
      <c r="Q293" s="13">
        <v>0.32</v>
      </c>
      <c r="R293" s="13">
        <v>4.0880000000000001</v>
      </c>
      <c r="S293" s="13">
        <v>5.577</v>
      </c>
      <c r="T293" s="3">
        <v>3.8679999999999999</v>
      </c>
      <c r="U293" s="3">
        <v>0.93799999999999994</v>
      </c>
      <c r="V293" s="3">
        <v>0.33100000000000002</v>
      </c>
      <c r="W293" s="3">
        <v>3.1E-2</v>
      </c>
      <c r="X293" s="3">
        <v>98.623999999999981</v>
      </c>
      <c r="Y293" s="94">
        <v>4.806</v>
      </c>
    </row>
    <row r="294" spans="2:25" x14ac:dyDescent="0.25">
      <c r="B294" s="3" t="s">
        <v>30</v>
      </c>
      <c r="C294" s="3" t="s">
        <v>26</v>
      </c>
      <c r="D294" s="3"/>
      <c r="E294" s="3" t="s">
        <v>31</v>
      </c>
      <c r="F294" s="3" t="s">
        <v>133</v>
      </c>
      <c r="G294" s="3" t="s">
        <v>221</v>
      </c>
      <c r="H294" s="3" t="s">
        <v>226</v>
      </c>
      <c r="I294" s="3">
        <v>3</v>
      </c>
      <c r="J294" s="3">
        <v>1190</v>
      </c>
      <c r="K294" s="3">
        <v>1100</v>
      </c>
      <c r="L294" s="3">
        <v>0</v>
      </c>
      <c r="M294" s="3">
        <v>57.481999999999999</v>
      </c>
      <c r="N294" s="3">
        <v>1.661</v>
      </c>
      <c r="O294" s="13">
        <v>13.144</v>
      </c>
      <c r="P294" s="13">
        <v>11.173999999999999</v>
      </c>
      <c r="Q294" s="13">
        <v>0.26200000000000001</v>
      </c>
      <c r="R294" s="13">
        <v>4.202</v>
      </c>
      <c r="S294" s="13">
        <v>5.4980000000000002</v>
      </c>
      <c r="T294" s="3">
        <v>3.7890000000000001</v>
      </c>
      <c r="U294" s="3">
        <v>1.006</v>
      </c>
      <c r="V294" s="3">
        <v>0.33</v>
      </c>
      <c r="W294" s="3">
        <v>0</v>
      </c>
      <c r="X294" s="3">
        <v>98.548000000000016</v>
      </c>
      <c r="Y294" s="94">
        <v>4.7949999999999999</v>
      </c>
    </row>
    <row r="295" spans="2:25" x14ac:dyDescent="0.25">
      <c r="B295" s="3" t="s">
        <v>30</v>
      </c>
      <c r="C295" s="3" t="s">
        <v>26</v>
      </c>
      <c r="D295" s="3" t="s">
        <v>270</v>
      </c>
      <c r="E295" s="3" t="s">
        <v>31</v>
      </c>
      <c r="F295" s="3" t="s">
        <v>133</v>
      </c>
      <c r="G295" s="3" t="s">
        <v>221</v>
      </c>
      <c r="H295" s="3" t="s">
        <v>227</v>
      </c>
      <c r="I295" s="3">
        <v>3</v>
      </c>
      <c r="J295" s="3">
        <v>1190</v>
      </c>
      <c r="K295" s="3">
        <v>1100</v>
      </c>
      <c r="L295" s="3">
        <v>0</v>
      </c>
      <c r="M295" s="3">
        <v>61.973999999999997</v>
      </c>
      <c r="N295" s="3">
        <v>1.01</v>
      </c>
      <c r="O295" s="13">
        <v>14.531000000000001</v>
      </c>
      <c r="P295" s="13">
        <v>6.9489999999999998</v>
      </c>
      <c r="Q295" s="13">
        <v>0.14399999999999999</v>
      </c>
      <c r="R295" s="13">
        <v>2.81</v>
      </c>
      <c r="S295" s="13">
        <v>4.6059999999999999</v>
      </c>
      <c r="T295" s="3">
        <v>4.3970000000000002</v>
      </c>
      <c r="U295" s="3">
        <v>1.3340000000000001</v>
      </c>
      <c r="V295" s="3">
        <v>0.30399999999999999</v>
      </c>
      <c r="W295" s="3">
        <v>0</v>
      </c>
      <c r="X295" s="3">
        <v>98.059000000000012</v>
      </c>
      <c r="Y295" s="94">
        <v>5.7309999999999999</v>
      </c>
    </row>
    <row r="296" spans="2:25" x14ac:dyDescent="0.25">
      <c r="B296" s="3" t="s">
        <v>30</v>
      </c>
      <c r="C296" s="3" t="s">
        <v>26</v>
      </c>
      <c r="D296" s="3" t="s">
        <v>270</v>
      </c>
      <c r="E296" s="3" t="s">
        <v>31</v>
      </c>
      <c r="F296" s="3" t="s">
        <v>133</v>
      </c>
      <c r="G296" s="3" t="s">
        <v>221</v>
      </c>
      <c r="H296" s="3" t="s">
        <v>228</v>
      </c>
      <c r="I296" s="3">
        <v>3</v>
      </c>
      <c r="J296" s="3">
        <v>1190</v>
      </c>
      <c r="K296" s="3">
        <v>1100</v>
      </c>
      <c r="L296" s="3">
        <v>0</v>
      </c>
      <c r="M296" s="3">
        <v>58.167999999999999</v>
      </c>
      <c r="N296" s="3">
        <v>1.47</v>
      </c>
      <c r="O296" s="13">
        <v>13.198</v>
      </c>
      <c r="P296" s="13">
        <v>10.284000000000001</v>
      </c>
      <c r="Q296" s="13">
        <v>0.28999999999999998</v>
      </c>
      <c r="R296" s="13">
        <v>3.988</v>
      </c>
      <c r="S296" s="13">
        <v>5.6289999999999996</v>
      </c>
      <c r="T296" s="3">
        <v>3.9289999999999998</v>
      </c>
      <c r="U296" s="3">
        <v>1.0329999999999999</v>
      </c>
      <c r="V296" s="3">
        <v>0.33100000000000002</v>
      </c>
      <c r="W296" s="3">
        <v>0</v>
      </c>
      <c r="X296" s="3">
        <v>98.320000000000022</v>
      </c>
      <c r="Y296" s="94">
        <v>4.9619999999999997</v>
      </c>
    </row>
    <row r="297" spans="2:25" x14ac:dyDescent="0.25">
      <c r="B297" s="3" t="s">
        <v>30</v>
      </c>
      <c r="C297" s="3" t="s">
        <v>26</v>
      </c>
      <c r="D297" s="3"/>
      <c r="E297" s="3" t="s">
        <v>31</v>
      </c>
      <c r="F297" s="3" t="s">
        <v>133</v>
      </c>
      <c r="G297" s="3" t="s">
        <v>221</v>
      </c>
      <c r="H297" s="3" t="s">
        <v>229</v>
      </c>
      <c r="I297" s="3">
        <v>3</v>
      </c>
      <c r="J297" s="3">
        <v>1190</v>
      </c>
      <c r="K297" s="3">
        <v>1100</v>
      </c>
      <c r="L297" s="3">
        <v>0</v>
      </c>
      <c r="M297" s="3">
        <v>57.845999999999997</v>
      </c>
      <c r="N297" s="3">
        <v>1.5940000000000001</v>
      </c>
      <c r="O297" s="13">
        <v>12.98</v>
      </c>
      <c r="P297" s="13">
        <v>11.131</v>
      </c>
      <c r="Q297" s="13">
        <v>0.27700000000000002</v>
      </c>
      <c r="R297" s="13">
        <v>4.133</v>
      </c>
      <c r="S297" s="13">
        <v>5.61</v>
      </c>
      <c r="T297" s="3">
        <v>3.8210000000000002</v>
      </c>
      <c r="U297" s="3">
        <v>1.032</v>
      </c>
      <c r="V297" s="3">
        <v>0.39100000000000001</v>
      </c>
      <c r="W297" s="3">
        <v>1.9E-2</v>
      </c>
      <c r="X297" s="3">
        <v>98.834000000000003</v>
      </c>
      <c r="Y297" s="94">
        <v>4.8529999999999998</v>
      </c>
    </row>
    <row r="298" spans="2:25" x14ac:dyDescent="0.25">
      <c r="B298" s="3" t="s">
        <v>30</v>
      </c>
      <c r="C298" s="3" t="s">
        <v>26</v>
      </c>
      <c r="D298" s="3"/>
      <c r="E298" s="3" t="s">
        <v>31</v>
      </c>
      <c r="F298" s="3" t="s">
        <v>133</v>
      </c>
      <c r="G298" s="3" t="s">
        <v>221</v>
      </c>
      <c r="H298" s="3" t="s">
        <v>239</v>
      </c>
      <c r="I298" s="3">
        <v>3</v>
      </c>
      <c r="J298" s="3">
        <v>1190</v>
      </c>
      <c r="K298" s="3">
        <v>1100</v>
      </c>
      <c r="L298" s="3">
        <v>0</v>
      </c>
      <c r="M298" s="3">
        <v>57.423000000000002</v>
      </c>
      <c r="N298" s="3">
        <v>1.5649999999999999</v>
      </c>
      <c r="O298" s="13">
        <v>13.081</v>
      </c>
      <c r="P298" s="13">
        <v>11.348000000000001</v>
      </c>
      <c r="Q298" s="13">
        <v>0.22800000000000001</v>
      </c>
      <c r="R298" s="13">
        <v>4.1630000000000003</v>
      </c>
      <c r="S298" s="13">
        <v>5.5209999999999999</v>
      </c>
      <c r="T298" s="3">
        <v>3.7719999999999998</v>
      </c>
      <c r="U298" s="3">
        <v>1.0569999999999999</v>
      </c>
      <c r="V298" s="3">
        <v>0.35</v>
      </c>
      <c r="W298" s="3">
        <v>3.6999999999999998E-2</v>
      </c>
      <c r="X298" s="3">
        <v>98.545000000000002</v>
      </c>
      <c r="Y298" s="94">
        <v>4.8289999999999997</v>
      </c>
    </row>
    <row r="299" spans="2:25" x14ac:dyDescent="0.25">
      <c r="B299" s="3" t="s">
        <v>30</v>
      </c>
      <c r="C299" s="3" t="s">
        <v>26</v>
      </c>
      <c r="D299" s="3"/>
      <c r="E299" s="3" t="s">
        <v>31</v>
      </c>
      <c r="F299" s="3" t="s">
        <v>133</v>
      </c>
      <c r="G299" s="3" t="s">
        <v>221</v>
      </c>
      <c r="H299" s="3" t="s">
        <v>240</v>
      </c>
      <c r="I299" s="3">
        <v>3</v>
      </c>
      <c r="J299" s="3">
        <v>1190</v>
      </c>
      <c r="K299" s="3">
        <v>1100</v>
      </c>
      <c r="L299" s="3">
        <v>0</v>
      </c>
      <c r="M299" s="3">
        <v>57.459000000000003</v>
      </c>
      <c r="N299" s="3">
        <v>1.635</v>
      </c>
      <c r="O299" s="13">
        <v>13.065</v>
      </c>
      <c r="P299" s="13">
        <v>11.324</v>
      </c>
      <c r="Q299" s="13">
        <v>0.192</v>
      </c>
      <c r="R299" s="13">
        <v>4.0590000000000002</v>
      </c>
      <c r="S299" s="13">
        <v>5.7690000000000001</v>
      </c>
      <c r="T299" s="3">
        <v>3.7610000000000001</v>
      </c>
      <c r="U299" s="3">
        <v>1.018</v>
      </c>
      <c r="V299" s="3">
        <v>0.38</v>
      </c>
      <c r="W299" s="3">
        <v>0</v>
      </c>
      <c r="X299" s="3">
        <v>98.661999999999992</v>
      </c>
      <c r="Y299" s="94">
        <v>4.7789999999999999</v>
      </c>
    </row>
    <row r="300" spans="2:25" x14ac:dyDescent="0.25">
      <c r="B300" s="3" t="s">
        <v>30</v>
      </c>
      <c r="C300" s="3" t="s">
        <v>26</v>
      </c>
      <c r="D300" s="3"/>
      <c r="E300" s="3" t="s">
        <v>31</v>
      </c>
      <c r="F300" s="3" t="s">
        <v>133</v>
      </c>
      <c r="G300" s="3" t="s">
        <v>221</v>
      </c>
      <c r="H300" s="3" t="s">
        <v>241</v>
      </c>
      <c r="I300" s="3">
        <v>3</v>
      </c>
      <c r="J300" s="3">
        <v>1190</v>
      </c>
      <c r="K300" s="3">
        <v>1100</v>
      </c>
      <c r="L300" s="3">
        <v>0</v>
      </c>
      <c r="M300" s="3">
        <v>57.344000000000001</v>
      </c>
      <c r="N300" s="3">
        <v>1.63</v>
      </c>
      <c r="O300" s="13">
        <v>13.117000000000001</v>
      </c>
      <c r="P300" s="13">
        <v>11.247999999999999</v>
      </c>
      <c r="Q300" s="13">
        <v>0.25900000000000001</v>
      </c>
      <c r="R300" s="13">
        <v>4.0570000000000004</v>
      </c>
      <c r="S300" s="13">
        <v>5.45</v>
      </c>
      <c r="T300" s="3">
        <v>3.8889999999999998</v>
      </c>
      <c r="U300" s="3">
        <v>1.004</v>
      </c>
      <c r="V300" s="3">
        <v>0.2</v>
      </c>
      <c r="W300" s="3">
        <v>8.0000000000000002E-3</v>
      </c>
      <c r="X300" s="3">
        <v>98.206000000000017</v>
      </c>
      <c r="Y300" s="94">
        <v>4.8929999999999998</v>
      </c>
    </row>
    <row r="301" spans="2:25" x14ac:dyDescent="0.25">
      <c r="B301" s="3" t="s">
        <v>30</v>
      </c>
      <c r="C301" s="3" t="s">
        <v>26</v>
      </c>
      <c r="D301" s="3"/>
      <c r="E301" s="3" t="s">
        <v>31</v>
      </c>
      <c r="F301" s="3" t="s">
        <v>133</v>
      </c>
      <c r="G301" s="3" t="s">
        <v>221</v>
      </c>
      <c r="H301" s="3" t="s">
        <v>242</v>
      </c>
      <c r="I301" s="3">
        <v>3</v>
      </c>
      <c r="J301" s="3">
        <v>1190</v>
      </c>
      <c r="K301" s="3">
        <v>1100</v>
      </c>
      <c r="L301" s="3">
        <v>0</v>
      </c>
      <c r="M301" s="3">
        <v>57.604999999999997</v>
      </c>
      <c r="N301" s="3">
        <v>1.5780000000000001</v>
      </c>
      <c r="O301" s="13">
        <v>13.089</v>
      </c>
      <c r="P301" s="13">
        <v>11.206</v>
      </c>
      <c r="Q301" s="13">
        <v>0.30399999999999999</v>
      </c>
      <c r="R301" s="13">
        <v>4.1689999999999996</v>
      </c>
      <c r="S301" s="13">
        <v>5.3339999999999996</v>
      </c>
      <c r="T301" s="3">
        <v>3.726</v>
      </c>
      <c r="U301" s="3">
        <v>1.04</v>
      </c>
      <c r="V301" s="3">
        <v>0.27100000000000002</v>
      </c>
      <c r="W301" s="3">
        <v>0</v>
      </c>
      <c r="X301" s="3">
        <v>98.322000000000017</v>
      </c>
      <c r="Y301" s="94">
        <v>4.766</v>
      </c>
    </row>
    <row r="302" spans="2:25" x14ac:dyDescent="0.25">
      <c r="B302" s="3" t="s">
        <v>30</v>
      </c>
      <c r="C302" s="3" t="s">
        <v>26</v>
      </c>
      <c r="D302" s="3"/>
      <c r="E302" s="3" t="s">
        <v>31</v>
      </c>
      <c r="F302" s="3" t="s">
        <v>133</v>
      </c>
      <c r="G302" s="3" t="s">
        <v>221</v>
      </c>
      <c r="H302" s="3" t="s">
        <v>243</v>
      </c>
      <c r="I302" s="3">
        <v>3</v>
      </c>
      <c r="J302" s="3">
        <v>1190</v>
      </c>
      <c r="K302" s="3">
        <v>1100</v>
      </c>
      <c r="L302" s="3">
        <v>0</v>
      </c>
      <c r="M302" s="3">
        <v>57.893999999999998</v>
      </c>
      <c r="N302" s="3">
        <v>1.4990000000000001</v>
      </c>
      <c r="O302" s="13">
        <v>13.157</v>
      </c>
      <c r="P302" s="13">
        <v>10.756</v>
      </c>
      <c r="Q302" s="13">
        <v>0.36799999999999999</v>
      </c>
      <c r="R302" s="13">
        <v>3.9950000000000001</v>
      </c>
      <c r="S302" s="13">
        <v>5.4109999999999996</v>
      </c>
      <c r="T302" s="3">
        <v>3.758</v>
      </c>
      <c r="U302" s="3">
        <v>1.0649999999999999</v>
      </c>
      <c r="V302" s="3">
        <v>0.23100000000000001</v>
      </c>
      <c r="W302" s="3">
        <v>0</v>
      </c>
      <c r="X302" s="3">
        <v>98.133999999999986</v>
      </c>
      <c r="Y302" s="94">
        <v>4.8230000000000004</v>
      </c>
    </row>
    <row r="303" spans="2:25" x14ac:dyDescent="0.25">
      <c r="B303" s="3" t="s">
        <v>30</v>
      </c>
      <c r="C303" s="3" t="s">
        <v>26</v>
      </c>
      <c r="D303" s="3"/>
      <c r="E303" s="3" t="s">
        <v>31</v>
      </c>
      <c r="F303" s="3" t="s">
        <v>133</v>
      </c>
      <c r="G303" s="3" t="s">
        <v>221</v>
      </c>
      <c r="H303" s="3" t="s">
        <v>244</v>
      </c>
      <c r="I303" s="3">
        <v>3</v>
      </c>
      <c r="J303" s="3">
        <v>1190</v>
      </c>
      <c r="K303" s="3">
        <v>1100</v>
      </c>
      <c r="L303" s="3">
        <v>0</v>
      </c>
      <c r="M303" s="3">
        <v>60.180999999999997</v>
      </c>
      <c r="N303" s="3">
        <v>1.3480000000000001</v>
      </c>
      <c r="O303" s="13">
        <v>13.725</v>
      </c>
      <c r="P303" s="13">
        <v>9.1780000000000008</v>
      </c>
      <c r="Q303" s="13">
        <v>0.20699999999999999</v>
      </c>
      <c r="R303" s="13">
        <v>3.673</v>
      </c>
      <c r="S303" s="13">
        <v>5.08</v>
      </c>
      <c r="T303" s="3">
        <v>4.1269999999999998</v>
      </c>
      <c r="U303" s="3">
        <v>1.1599999999999999</v>
      </c>
      <c r="V303" s="3">
        <v>0.20100000000000001</v>
      </c>
      <c r="W303" s="3">
        <v>0</v>
      </c>
      <c r="X303" s="3">
        <v>98.879999999999967</v>
      </c>
      <c r="Y303" s="94">
        <v>5.2869999999999999</v>
      </c>
    </row>
    <row r="304" spans="2:25" x14ac:dyDescent="0.25">
      <c r="B304" s="3"/>
      <c r="C304" s="3"/>
      <c r="D304" s="3"/>
      <c r="E304" s="3"/>
      <c r="F304" s="16" t="s">
        <v>27</v>
      </c>
      <c r="G304" s="16" t="s">
        <v>26</v>
      </c>
      <c r="H304" s="16"/>
      <c r="I304" s="16"/>
      <c r="J304" s="16"/>
      <c r="K304" s="16"/>
      <c r="L304" s="16"/>
      <c r="M304" s="6">
        <v>57.674916666666682</v>
      </c>
      <c r="N304" s="6">
        <v>1.5949999999999998</v>
      </c>
      <c r="O304" s="52">
        <v>13.138249999999999</v>
      </c>
      <c r="P304" s="52">
        <v>11.089916666666667</v>
      </c>
      <c r="Q304" s="52">
        <v>0.26266666666666666</v>
      </c>
      <c r="R304" s="52">
        <v>4.0964999999999998</v>
      </c>
      <c r="S304" s="52">
        <v>5.530333333333334</v>
      </c>
      <c r="T304" s="6">
        <v>3.8193333333333341</v>
      </c>
      <c r="U304" s="6">
        <v>1.0239166666666668</v>
      </c>
      <c r="V304" s="6">
        <v>0.30058333333333331</v>
      </c>
      <c r="W304" s="6">
        <v>1.3333333333333334E-2</v>
      </c>
      <c r="X304" s="16"/>
      <c r="Y304" s="95">
        <v>4.8432500000000012</v>
      </c>
    </row>
    <row r="305" spans="2:25" x14ac:dyDescent="0.25">
      <c r="B305" s="3"/>
      <c r="C305" s="3"/>
      <c r="D305" s="3"/>
      <c r="E305" s="3"/>
      <c r="F305" s="25" t="s">
        <v>28</v>
      </c>
      <c r="G305" s="25" t="s">
        <v>26</v>
      </c>
      <c r="H305" s="25"/>
      <c r="I305" s="25"/>
      <c r="J305" s="25"/>
      <c r="K305" s="25"/>
      <c r="L305" s="25"/>
      <c r="M305" s="7">
        <v>0.32425507869670456</v>
      </c>
      <c r="N305" s="7">
        <v>6.5561906899995179E-2</v>
      </c>
      <c r="O305" s="99">
        <v>0.10112739490365583</v>
      </c>
      <c r="P305" s="99">
        <v>0.36926744639853759</v>
      </c>
      <c r="Q305" s="99">
        <v>6.4420964026166302E-2</v>
      </c>
      <c r="R305" s="99">
        <v>7.6256147293185472E-2</v>
      </c>
      <c r="S305" s="99">
        <v>0.1187283632601084</v>
      </c>
      <c r="T305" s="7">
        <v>6.5967393231027127E-2</v>
      </c>
      <c r="U305" s="7">
        <v>3.3695045045318762E-2</v>
      </c>
      <c r="V305" s="7">
        <v>7.5319269939653835E-2</v>
      </c>
      <c r="W305" s="7">
        <v>1.5836283616678465E-2</v>
      </c>
      <c r="X305" s="25"/>
      <c r="Y305" s="93">
        <v>9.9662438276345883E-2</v>
      </c>
    </row>
    <row r="306" spans="2:25" x14ac:dyDescent="0.25">
      <c r="B306" s="3" t="s">
        <v>107</v>
      </c>
      <c r="C306" s="3" t="s">
        <v>26</v>
      </c>
      <c r="D306" s="3"/>
      <c r="E306" s="3" t="s">
        <v>31</v>
      </c>
      <c r="F306" s="3" t="s">
        <v>134</v>
      </c>
      <c r="G306" s="3" t="s">
        <v>221</v>
      </c>
      <c r="H306" s="3" t="s">
        <v>222</v>
      </c>
      <c r="I306" s="3">
        <v>9</v>
      </c>
      <c r="J306" s="3">
        <v>1190</v>
      </c>
      <c r="K306" s="3">
        <v>1165</v>
      </c>
      <c r="L306" s="3">
        <v>0</v>
      </c>
      <c r="M306" s="3">
        <v>58.422800000000002</v>
      </c>
      <c r="N306" s="3">
        <v>1.4560999999999999</v>
      </c>
      <c r="O306" s="13">
        <v>16.506399999999999</v>
      </c>
      <c r="P306" s="13">
        <v>9.2236999999999991</v>
      </c>
      <c r="Q306" s="13">
        <v>0.1482</v>
      </c>
      <c r="R306" s="13">
        <v>2.9836999999999998</v>
      </c>
      <c r="S306" s="13">
        <v>6.3914</v>
      </c>
      <c r="T306" s="3">
        <v>4.1214000000000004</v>
      </c>
      <c r="U306" s="3">
        <v>0.95009999999999994</v>
      </c>
      <c r="V306" s="3">
        <v>0.29620000000000002</v>
      </c>
      <c r="W306" s="3">
        <v>0</v>
      </c>
      <c r="X306" s="3">
        <v>100.5</v>
      </c>
      <c r="Y306" s="94">
        <v>5.0715000000000003</v>
      </c>
    </row>
    <row r="307" spans="2:25" x14ac:dyDescent="0.25">
      <c r="B307" s="3" t="s">
        <v>107</v>
      </c>
      <c r="C307" s="3" t="s">
        <v>26</v>
      </c>
      <c r="D307" s="3"/>
      <c r="E307" s="3" t="s">
        <v>31</v>
      </c>
      <c r="F307" s="3" t="s">
        <v>134</v>
      </c>
      <c r="G307" s="3" t="s">
        <v>221</v>
      </c>
      <c r="H307" s="3" t="s">
        <v>223</v>
      </c>
      <c r="I307" s="3">
        <v>9</v>
      </c>
      <c r="J307" s="3">
        <v>1190</v>
      </c>
      <c r="K307" s="3">
        <v>1165</v>
      </c>
      <c r="L307" s="3">
        <v>0</v>
      </c>
      <c r="M307" s="3">
        <v>58.229700000000001</v>
      </c>
      <c r="N307" s="3">
        <v>1.3093999999999999</v>
      </c>
      <c r="O307" s="13">
        <v>16.270199999999999</v>
      </c>
      <c r="P307" s="13">
        <v>9.4046000000000003</v>
      </c>
      <c r="Q307" s="13">
        <v>0.1447</v>
      </c>
      <c r="R307" s="13">
        <v>2.8647999999999998</v>
      </c>
      <c r="S307" s="13">
        <v>6.4714</v>
      </c>
      <c r="T307" s="3">
        <v>4.1669999999999998</v>
      </c>
      <c r="U307" s="3">
        <v>0.94379999999999997</v>
      </c>
      <c r="V307" s="3">
        <v>0.23760000000000001</v>
      </c>
      <c r="W307" s="3">
        <v>0</v>
      </c>
      <c r="X307" s="3">
        <v>100.0432</v>
      </c>
      <c r="Y307" s="94">
        <v>5.1107999999999993</v>
      </c>
    </row>
    <row r="308" spans="2:25" x14ac:dyDescent="0.25">
      <c r="B308" s="3" t="s">
        <v>107</v>
      </c>
      <c r="C308" s="3" t="s">
        <v>26</v>
      </c>
      <c r="D308" s="3"/>
      <c r="E308" s="3" t="s">
        <v>31</v>
      </c>
      <c r="F308" s="3" t="s">
        <v>134</v>
      </c>
      <c r="G308" s="3" t="s">
        <v>221</v>
      </c>
      <c r="H308" s="3" t="s">
        <v>224</v>
      </c>
      <c r="I308" s="3">
        <v>9</v>
      </c>
      <c r="J308" s="3">
        <v>1190</v>
      </c>
      <c r="K308" s="3">
        <v>1165</v>
      </c>
      <c r="L308" s="3">
        <v>0</v>
      </c>
      <c r="M308" s="3">
        <v>58.347900000000003</v>
      </c>
      <c r="N308" s="3">
        <v>1.3230999999999999</v>
      </c>
      <c r="O308" s="13">
        <v>16.4513</v>
      </c>
      <c r="P308" s="13">
        <v>9.3521999999999998</v>
      </c>
      <c r="Q308" s="13">
        <v>0.18659999999999999</v>
      </c>
      <c r="R308" s="13">
        <v>2.8656999999999999</v>
      </c>
      <c r="S308" s="13">
        <v>6.3388999999999998</v>
      </c>
      <c r="T308" s="3">
        <v>4.3033000000000001</v>
      </c>
      <c r="U308" s="3">
        <v>0.97409999999999997</v>
      </c>
      <c r="V308" s="3">
        <v>0.23699999999999999</v>
      </c>
      <c r="W308" s="3">
        <v>0</v>
      </c>
      <c r="X308" s="3">
        <v>100.38009999999997</v>
      </c>
      <c r="Y308" s="94">
        <v>5.2774000000000001</v>
      </c>
    </row>
    <row r="309" spans="2:25" x14ac:dyDescent="0.25">
      <c r="B309" s="3" t="s">
        <v>107</v>
      </c>
      <c r="C309" s="3" t="s">
        <v>26</v>
      </c>
      <c r="D309" s="3"/>
      <c r="E309" s="3" t="s">
        <v>31</v>
      </c>
      <c r="F309" s="3" t="s">
        <v>134</v>
      </c>
      <c r="G309" s="3" t="s">
        <v>221</v>
      </c>
      <c r="H309" s="3" t="s">
        <v>225</v>
      </c>
      <c r="I309" s="3">
        <v>9</v>
      </c>
      <c r="J309" s="3">
        <v>1190</v>
      </c>
      <c r="K309" s="3">
        <v>1165</v>
      </c>
      <c r="L309" s="3">
        <v>0</v>
      </c>
      <c r="M309" s="3">
        <v>58.2029</v>
      </c>
      <c r="N309" s="3">
        <v>1.3071999999999999</v>
      </c>
      <c r="O309" s="13">
        <v>16.5733</v>
      </c>
      <c r="P309" s="13">
        <v>9.2118000000000002</v>
      </c>
      <c r="Q309" s="13">
        <v>0.1769</v>
      </c>
      <c r="R309" s="13">
        <v>2.9024999999999999</v>
      </c>
      <c r="S309" s="13">
        <v>6.3738000000000001</v>
      </c>
      <c r="T309" s="3">
        <v>4.2858000000000001</v>
      </c>
      <c r="U309" s="3">
        <v>0.93889999999999996</v>
      </c>
      <c r="V309" s="3">
        <v>0.22059999999999999</v>
      </c>
      <c r="W309" s="3">
        <v>0</v>
      </c>
      <c r="X309" s="3">
        <v>100.19370000000001</v>
      </c>
      <c r="Y309" s="94">
        <v>5.2247000000000003</v>
      </c>
    </row>
    <row r="310" spans="2:25" x14ac:dyDescent="0.25">
      <c r="B310" s="3" t="s">
        <v>107</v>
      </c>
      <c r="C310" s="3" t="s">
        <v>26</v>
      </c>
      <c r="D310" s="3"/>
      <c r="E310" s="3" t="s">
        <v>31</v>
      </c>
      <c r="F310" s="3" t="s">
        <v>134</v>
      </c>
      <c r="G310" s="3" t="s">
        <v>221</v>
      </c>
      <c r="H310" s="3" t="s">
        <v>226</v>
      </c>
      <c r="I310" s="3">
        <v>9</v>
      </c>
      <c r="J310" s="3">
        <v>1190</v>
      </c>
      <c r="K310" s="3">
        <v>1165</v>
      </c>
      <c r="L310" s="3">
        <v>0</v>
      </c>
      <c r="M310" s="3">
        <v>58.766599999999997</v>
      </c>
      <c r="N310" s="3">
        <v>1.2126999999999999</v>
      </c>
      <c r="O310" s="13">
        <v>16.603899999999999</v>
      </c>
      <c r="P310" s="13">
        <v>8.9915000000000003</v>
      </c>
      <c r="Q310" s="13">
        <v>0.20169999999999999</v>
      </c>
      <c r="R310" s="13">
        <v>2.7408000000000001</v>
      </c>
      <c r="S310" s="13">
        <v>6.2744</v>
      </c>
      <c r="T310" s="3">
        <v>4.2396000000000003</v>
      </c>
      <c r="U310" s="3">
        <v>0.99819999999999998</v>
      </c>
      <c r="V310" s="3">
        <v>0.24709999999999999</v>
      </c>
      <c r="W310" s="3">
        <v>0</v>
      </c>
      <c r="X310" s="3">
        <v>100.2765</v>
      </c>
      <c r="Y310" s="94">
        <v>5.2378</v>
      </c>
    </row>
    <row r="311" spans="2:25" x14ac:dyDescent="0.25">
      <c r="B311" s="3" t="s">
        <v>107</v>
      </c>
      <c r="C311" s="3" t="s">
        <v>26</v>
      </c>
      <c r="D311" s="3"/>
      <c r="E311" s="3" t="s">
        <v>31</v>
      </c>
      <c r="F311" s="3" t="s">
        <v>134</v>
      </c>
      <c r="G311" s="3" t="s">
        <v>221</v>
      </c>
      <c r="H311" s="3" t="s">
        <v>227</v>
      </c>
      <c r="I311" s="3">
        <v>9</v>
      </c>
      <c r="J311" s="3">
        <v>1190</v>
      </c>
      <c r="K311" s="3">
        <v>1165</v>
      </c>
      <c r="L311" s="3">
        <v>0</v>
      </c>
      <c r="M311" s="3">
        <v>58.367199999999997</v>
      </c>
      <c r="N311" s="3">
        <v>1.3081</v>
      </c>
      <c r="O311" s="13">
        <v>16.231300000000001</v>
      </c>
      <c r="P311" s="13">
        <v>9.1861999999999995</v>
      </c>
      <c r="Q311" s="13">
        <v>0.2107</v>
      </c>
      <c r="R311" s="13">
        <v>2.6621000000000001</v>
      </c>
      <c r="S311" s="13">
        <v>6.2420999999999998</v>
      </c>
      <c r="T311" s="3">
        <v>4.2054999999999998</v>
      </c>
      <c r="U311" s="3">
        <v>0.97130000000000005</v>
      </c>
      <c r="V311" s="3">
        <v>0.2009</v>
      </c>
      <c r="W311" s="3">
        <v>0</v>
      </c>
      <c r="X311" s="3">
        <v>99.585399999999993</v>
      </c>
      <c r="Y311" s="94">
        <v>5.1768000000000001</v>
      </c>
    </row>
    <row r="312" spans="2:25" x14ac:dyDescent="0.25">
      <c r="B312" s="3" t="s">
        <v>107</v>
      </c>
      <c r="C312" s="3" t="s">
        <v>26</v>
      </c>
      <c r="D312" s="3"/>
      <c r="E312" s="3" t="s">
        <v>31</v>
      </c>
      <c r="F312" s="3" t="s">
        <v>134</v>
      </c>
      <c r="G312" s="3" t="s">
        <v>221</v>
      </c>
      <c r="H312" s="3" t="s">
        <v>228</v>
      </c>
      <c r="I312" s="3">
        <v>9</v>
      </c>
      <c r="J312" s="3">
        <v>1190</v>
      </c>
      <c r="K312" s="3">
        <v>1165</v>
      </c>
      <c r="L312" s="3">
        <v>0</v>
      </c>
      <c r="M312" s="3">
        <v>58.264200000000002</v>
      </c>
      <c r="N312" s="3">
        <v>1.3191999999999999</v>
      </c>
      <c r="O312" s="13">
        <v>16.6555</v>
      </c>
      <c r="P312" s="13">
        <v>9.1724999999999994</v>
      </c>
      <c r="Q312" s="13">
        <v>0.20330000000000001</v>
      </c>
      <c r="R312" s="13">
        <v>2.8923999999999999</v>
      </c>
      <c r="S312" s="13">
        <v>6.3219000000000003</v>
      </c>
      <c r="T312" s="3">
        <v>4.2187999999999999</v>
      </c>
      <c r="U312" s="3">
        <v>0.94440000000000002</v>
      </c>
      <c r="V312" s="3">
        <v>0.29959999999999998</v>
      </c>
      <c r="W312" s="3">
        <v>0</v>
      </c>
      <c r="X312" s="3">
        <v>100.29179999999999</v>
      </c>
      <c r="Y312" s="94">
        <v>5.1631999999999998</v>
      </c>
    </row>
    <row r="313" spans="2:25" x14ac:dyDescent="0.25">
      <c r="B313" s="3" t="s">
        <v>107</v>
      </c>
      <c r="C313" s="3" t="s">
        <v>26</v>
      </c>
      <c r="D313" s="3"/>
      <c r="E313" s="3" t="s">
        <v>31</v>
      </c>
      <c r="F313" s="3" t="s">
        <v>134</v>
      </c>
      <c r="G313" s="3" t="s">
        <v>221</v>
      </c>
      <c r="H313" s="3" t="s">
        <v>229</v>
      </c>
      <c r="I313" s="3">
        <v>9</v>
      </c>
      <c r="J313" s="3">
        <v>1190</v>
      </c>
      <c r="K313" s="3">
        <v>1165</v>
      </c>
      <c r="L313" s="3">
        <v>0</v>
      </c>
      <c r="M313" s="3">
        <v>57.854199999999999</v>
      </c>
      <c r="N313" s="3">
        <v>1.3725000000000001</v>
      </c>
      <c r="O313" s="13">
        <v>16.712900000000001</v>
      </c>
      <c r="P313" s="13">
        <v>9.3398000000000003</v>
      </c>
      <c r="Q313" s="13">
        <v>0.2044</v>
      </c>
      <c r="R313" s="13">
        <v>2.7524000000000002</v>
      </c>
      <c r="S313" s="13">
        <v>6.4889000000000001</v>
      </c>
      <c r="T313" s="3">
        <v>4.1135000000000002</v>
      </c>
      <c r="U313" s="3">
        <v>0.94650000000000001</v>
      </c>
      <c r="V313" s="3">
        <v>0.254</v>
      </c>
      <c r="W313" s="3">
        <v>0</v>
      </c>
      <c r="X313" s="3">
        <v>100.0391</v>
      </c>
      <c r="Y313" s="94">
        <v>5.0600000000000005</v>
      </c>
    </row>
    <row r="314" spans="2:25" x14ac:dyDescent="0.25">
      <c r="B314" s="3" t="s">
        <v>107</v>
      </c>
      <c r="C314" s="3" t="s">
        <v>26</v>
      </c>
      <c r="D314" s="3"/>
      <c r="E314" s="3" t="s">
        <v>31</v>
      </c>
      <c r="F314" s="3" t="s">
        <v>134</v>
      </c>
      <c r="G314" s="3" t="s">
        <v>221</v>
      </c>
      <c r="H314" s="3" t="s">
        <v>239</v>
      </c>
      <c r="I314" s="3">
        <v>9</v>
      </c>
      <c r="J314" s="3">
        <v>1190</v>
      </c>
      <c r="K314" s="3">
        <v>1165</v>
      </c>
      <c r="L314" s="3">
        <v>0</v>
      </c>
      <c r="M314" s="3">
        <v>58.209899999999998</v>
      </c>
      <c r="N314" s="3">
        <v>1.3456999999999999</v>
      </c>
      <c r="O314" s="13">
        <v>16.601600000000001</v>
      </c>
      <c r="P314" s="13">
        <v>8.84</v>
      </c>
      <c r="Q314" s="13">
        <v>0.1656</v>
      </c>
      <c r="R314" s="13">
        <v>2.7212000000000001</v>
      </c>
      <c r="S314" s="13">
        <v>6.1847000000000003</v>
      </c>
      <c r="T314" s="3">
        <v>4.2049000000000003</v>
      </c>
      <c r="U314" s="3">
        <v>0.96319999999999995</v>
      </c>
      <c r="V314" s="3">
        <v>0.22739999999999999</v>
      </c>
      <c r="W314" s="3">
        <v>0</v>
      </c>
      <c r="X314" s="3">
        <v>99.464200000000005</v>
      </c>
      <c r="Y314" s="94">
        <v>5.1680999999999999</v>
      </c>
    </row>
    <row r="315" spans="2:25" x14ac:dyDescent="0.25">
      <c r="B315" s="3" t="s">
        <v>107</v>
      </c>
      <c r="C315" s="3" t="s">
        <v>26</v>
      </c>
      <c r="D315" s="3"/>
      <c r="E315" s="3" t="s">
        <v>31</v>
      </c>
      <c r="F315" s="3" t="s">
        <v>134</v>
      </c>
      <c r="G315" s="3" t="s">
        <v>221</v>
      </c>
      <c r="H315" s="3" t="s">
        <v>240</v>
      </c>
      <c r="I315" s="3">
        <v>9</v>
      </c>
      <c r="J315" s="3">
        <v>1190</v>
      </c>
      <c r="K315" s="3">
        <v>1165</v>
      </c>
      <c r="L315" s="3">
        <v>0</v>
      </c>
      <c r="M315" s="3">
        <v>59.5989</v>
      </c>
      <c r="N315" s="3">
        <v>1.3247</v>
      </c>
      <c r="O315" s="13">
        <v>16.454999999999998</v>
      </c>
      <c r="P315" s="13">
        <v>8.5446000000000009</v>
      </c>
      <c r="Q315" s="13">
        <v>0.1794</v>
      </c>
      <c r="R315" s="13">
        <v>2.665</v>
      </c>
      <c r="S315" s="13">
        <v>6.1337000000000002</v>
      </c>
      <c r="T315" s="3">
        <v>4.2625000000000002</v>
      </c>
      <c r="U315" s="3">
        <v>1.0519000000000001</v>
      </c>
      <c r="V315" s="3">
        <v>0.14849999999999999</v>
      </c>
      <c r="W315" s="3">
        <v>0</v>
      </c>
      <c r="X315" s="3">
        <v>100.36420000000003</v>
      </c>
      <c r="Y315" s="94">
        <v>5.3144</v>
      </c>
    </row>
    <row r="316" spans="2:25" x14ac:dyDescent="0.25">
      <c r="B316" s="3" t="s">
        <v>30</v>
      </c>
      <c r="C316" s="3" t="s">
        <v>26</v>
      </c>
      <c r="D316" s="3"/>
      <c r="E316" s="3" t="s">
        <v>31</v>
      </c>
      <c r="F316" s="3" t="s">
        <v>134</v>
      </c>
      <c r="G316" s="3" t="s">
        <v>221</v>
      </c>
      <c r="H316" s="3" t="s">
        <v>241</v>
      </c>
      <c r="I316" s="3">
        <v>9</v>
      </c>
      <c r="J316" s="3">
        <v>1190</v>
      </c>
      <c r="K316" s="3">
        <v>1165</v>
      </c>
      <c r="L316" s="3">
        <v>0</v>
      </c>
      <c r="M316" s="3">
        <v>57.514000000000003</v>
      </c>
      <c r="N316" s="3">
        <v>1.1859999999999999</v>
      </c>
      <c r="O316" s="13">
        <v>16.170999999999999</v>
      </c>
      <c r="P316" s="13">
        <v>8.9909999999999997</v>
      </c>
      <c r="Q316" s="13">
        <v>0.214</v>
      </c>
      <c r="R316" s="13">
        <v>2.976</v>
      </c>
      <c r="S316" s="13">
        <v>5.9509999999999996</v>
      </c>
      <c r="T316" s="3">
        <v>4.056</v>
      </c>
      <c r="U316" s="3">
        <v>0.93100000000000005</v>
      </c>
      <c r="V316" s="3">
        <v>0.151</v>
      </c>
      <c r="W316" s="3">
        <v>4.0000000000000001E-3</v>
      </c>
      <c r="X316" s="3">
        <v>98.144999999999996</v>
      </c>
      <c r="Y316" s="94">
        <v>4.9870000000000001</v>
      </c>
    </row>
    <row r="317" spans="2:25" x14ac:dyDescent="0.25">
      <c r="B317" s="3" t="s">
        <v>30</v>
      </c>
      <c r="C317" s="3" t="s">
        <v>26</v>
      </c>
      <c r="D317" s="3"/>
      <c r="E317" s="3" t="s">
        <v>31</v>
      </c>
      <c r="F317" s="3" t="s">
        <v>134</v>
      </c>
      <c r="G317" s="3" t="s">
        <v>221</v>
      </c>
      <c r="H317" s="3" t="s">
        <v>242</v>
      </c>
      <c r="I317" s="3">
        <v>9</v>
      </c>
      <c r="J317" s="3">
        <v>1190</v>
      </c>
      <c r="K317" s="3">
        <v>1165</v>
      </c>
      <c r="L317" s="3">
        <v>0</v>
      </c>
      <c r="M317" s="3">
        <v>58.185000000000002</v>
      </c>
      <c r="N317" s="3">
        <v>1.327</v>
      </c>
      <c r="O317" s="13">
        <v>16.228999999999999</v>
      </c>
      <c r="P317" s="13">
        <v>8.5399999999999991</v>
      </c>
      <c r="Q317" s="13">
        <v>0.128</v>
      </c>
      <c r="R317" s="13">
        <v>2.6429999999999998</v>
      </c>
      <c r="S317" s="13">
        <v>5.9770000000000003</v>
      </c>
      <c r="T317" s="3">
        <v>4.3170000000000002</v>
      </c>
      <c r="U317" s="3">
        <v>0.95899999999999996</v>
      </c>
      <c r="V317" s="3">
        <v>0.24099999999999999</v>
      </c>
      <c r="W317" s="3">
        <v>2E-3</v>
      </c>
      <c r="X317" s="3">
        <v>98.548000000000002</v>
      </c>
      <c r="Y317" s="94">
        <v>5.2759999999999998</v>
      </c>
    </row>
    <row r="318" spans="2:25" x14ac:dyDescent="0.25">
      <c r="B318" s="3" t="s">
        <v>30</v>
      </c>
      <c r="C318" s="3" t="s">
        <v>26</v>
      </c>
      <c r="D318" s="3"/>
      <c r="E318" s="3" t="s">
        <v>31</v>
      </c>
      <c r="F318" s="3" t="s">
        <v>134</v>
      </c>
      <c r="G318" s="3" t="s">
        <v>221</v>
      </c>
      <c r="H318" s="3" t="s">
        <v>243</v>
      </c>
      <c r="I318" s="3">
        <v>9</v>
      </c>
      <c r="J318" s="3">
        <v>1190</v>
      </c>
      <c r="K318" s="3">
        <v>1165</v>
      </c>
      <c r="L318" s="3">
        <v>0</v>
      </c>
      <c r="M318" s="3">
        <v>58.5</v>
      </c>
      <c r="N318" s="3">
        <v>1.31</v>
      </c>
      <c r="O318" s="13">
        <v>16.308</v>
      </c>
      <c r="P318" s="13">
        <v>8.4779999999999998</v>
      </c>
      <c r="Q318" s="13">
        <v>0.14399999999999999</v>
      </c>
      <c r="R318" s="13">
        <v>2.67</v>
      </c>
      <c r="S318" s="13">
        <v>5.9530000000000003</v>
      </c>
      <c r="T318" s="3">
        <v>4.45</v>
      </c>
      <c r="U318" s="3">
        <v>0.999</v>
      </c>
      <c r="V318" s="3">
        <v>0.13100000000000001</v>
      </c>
      <c r="W318" s="3">
        <v>2.5999999999999999E-2</v>
      </c>
      <c r="X318" s="3">
        <v>98.968999999999994</v>
      </c>
      <c r="Y318" s="94">
        <v>5.4489999999999998</v>
      </c>
    </row>
    <row r="319" spans="2:25" x14ac:dyDescent="0.25">
      <c r="B319" s="3" t="s">
        <v>30</v>
      </c>
      <c r="C319" s="3" t="s">
        <v>26</v>
      </c>
      <c r="D319" s="3"/>
      <c r="E319" s="3" t="s">
        <v>31</v>
      </c>
      <c r="F319" s="3" t="s">
        <v>134</v>
      </c>
      <c r="G319" s="3" t="s">
        <v>221</v>
      </c>
      <c r="H319" s="3" t="s">
        <v>244</v>
      </c>
      <c r="I319" s="3">
        <v>9</v>
      </c>
      <c r="J319" s="3">
        <v>1190</v>
      </c>
      <c r="K319" s="3">
        <v>1165</v>
      </c>
      <c r="L319" s="3">
        <v>0</v>
      </c>
      <c r="M319" s="3">
        <v>57.698999999999998</v>
      </c>
      <c r="N319" s="3">
        <v>1.2170000000000001</v>
      </c>
      <c r="O319" s="13">
        <v>16.262</v>
      </c>
      <c r="P319" s="13">
        <v>8.8070000000000004</v>
      </c>
      <c r="Q319" s="13">
        <v>0.20799999999999999</v>
      </c>
      <c r="R319" s="13">
        <v>2.8759999999999999</v>
      </c>
      <c r="S319" s="13">
        <v>5.9370000000000003</v>
      </c>
      <c r="T319" s="3">
        <v>4.1289999999999996</v>
      </c>
      <c r="U319" s="3">
        <v>0.95399999999999996</v>
      </c>
      <c r="V319" s="3">
        <v>0.18099999999999999</v>
      </c>
      <c r="W319" s="3">
        <v>3.9E-2</v>
      </c>
      <c r="X319" s="3">
        <v>98.308999999999997</v>
      </c>
      <c r="Y319" s="94">
        <v>5.0829999999999993</v>
      </c>
    </row>
    <row r="320" spans="2:25" x14ac:dyDescent="0.25">
      <c r="B320" s="3" t="s">
        <v>30</v>
      </c>
      <c r="C320" s="3" t="s">
        <v>26</v>
      </c>
      <c r="D320" s="3"/>
      <c r="E320" s="3"/>
      <c r="F320" s="3" t="s">
        <v>134</v>
      </c>
      <c r="G320" s="3" t="s">
        <v>221</v>
      </c>
      <c r="H320" s="3" t="s">
        <v>245</v>
      </c>
      <c r="I320" s="3">
        <v>9</v>
      </c>
      <c r="J320" s="3">
        <v>1190</v>
      </c>
      <c r="K320" s="3">
        <v>1165</v>
      </c>
      <c r="L320" s="3">
        <v>0</v>
      </c>
      <c r="M320" s="3">
        <v>57.746000000000002</v>
      </c>
      <c r="N320" s="3">
        <v>1.2509999999999999</v>
      </c>
      <c r="O320" s="13">
        <v>16.314</v>
      </c>
      <c r="P320" s="13">
        <v>8.8930000000000007</v>
      </c>
      <c r="Q320" s="13">
        <v>0.186</v>
      </c>
      <c r="R320" s="13">
        <v>2.7839999999999998</v>
      </c>
      <c r="S320" s="13">
        <v>5.99</v>
      </c>
      <c r="T320" s="3">
        <v>4.2030000000000003</v>
      </c>
      <c r="U320" s="3">
        <v>0.95</v>
      </c>
      <c r="V320" s="3">
        <v>0.28100000000000003</v>
      </c>
      <c r="W320" s="3">
        <v>0</v>
      </c>
      <c r="X320" s="3">
        <v>98.598000000000027</v>
      </c>
      <c r="Y320" s="94">
        <v>5.1530000000000005</v>
      </c>
    </row>
    <row r="321" spans="2:25" x14ac:dyDescent="0.25">
      <c r="B321" s="3"/>
      <c r="C321" s="3"/>
      <c r="D321" s="3"/>
      <c r="E321" s="3"/>
      <c r="F321" s="6" t="s">
        <v>27</v>
      </c>
      <c r="G321" s="16" t="s">
        <v>26</v>
      </c>
      <c r="H321" s="6"/>
      <c r="I321" s="6"/>
      <c r="J321" s="6"/>
      <c r="K321" s="6"/>
      <c r="L321" s="6"/>
      <c r="M321" s="6">
        <v>58.26055333333332</v>
      </c>
      <c r="N321" s="6">
        <v>1.3046466666666667</v>
      </c>
      <c r="O321" s="52">
        <v>16.423026666666665</v>
      </c>
      <c r="P321" s="52">
        <v>8.9983933333333326</v>
      </c>
      <c r="Q321" s="52">
        <v>0.18010000000000001</v>
      </c>
      <c r="R321" s="52">
        <v>2.799973333333333</v>
      </c>
      <c r="S321" s="52">
        <v>6.2019466666666663</v>
      </c>
      <c r="T321" s="6">
        <v>4.2184866666666672</v>
      </c>
      <c r="U321" s="6">
        <v>0.96502666666666659</v>
      </c>
      <c r="V321" s="6">
        <v>0.22359333333333334</v>
      </c>
      <c r="W321" s="6">
        <v>4.7333333333333342E-3</v>
      </c>
      <c r="X321" s="6"/>
      <c r="Y321" s="95">
        <v>5.1835133333333339</v>
      </c>
    </row>
    <row r="322" spans="2:25" x14ac:dyDescent="0.25">
      <c r="B322" s="3"/>
      <c r="C322" s="3"/>
      <c r="D322" s="3"/>
      <c r="E322" s="3"/>
      <c r="F322" s="6" t="s">
        <v>28</v>
      </c>
      <c r="G322" s="25" t="s">
        <v>26</v>
      </c>
      <c r="H322" s="6"/>
      <c r="I322" s="6"/>
      <c r="J322" s="6"/>
      <c r="K322" s="6"/>
      <c r="L322" s="6"/>
      <c r="M322" s="7">
        <v>0.49749745565274206</v>
      </c>
      <c r="N322" s="7">
        <v>6.7529103426032633E-2</v>
      </c>
      <c r="O322" s="99">
        <v>0.17855677155086205</v>
      </c>
      <c r="P322" s="99">
        <v>0.30803795560813296</v>
      </c>
      <c r="Q322" s="99">
        <v>2.8088762369114288E-2</v>
      </c>
      <c r="R322" s="99">
        <v>0.11621515432695548</v>
      </c>
      <c r="S322" s="99">
        <v>0.1992849892801285</v>
      </c>
      <c r="T322" s="7">
        <v>9.8384267518938737E-2</v>
      </c>
      <c r="U322" s="7">
        <v>3.1159554064906166E-2</v>
      </c>
      <c r="V322" s="7">
        <v>5.2328133196298171E-2</v>
      </c>
      <c r="W322" s="7">
        <v>1.1591047448456975E-2</v>
      </c>
      <c r="X322" s="7"/>
      <c r="Y322" s="93">
        <v>0.12954382158384489</v>
      </c>
    </row>
    <row r="323" spans="2:25" x14ac:dyDescent="0.25">
      <c r="B323" s="3" t="s">
        <v>107</v>
      </c>
      <c r="C323" s="3" t="s">
        <v>26</v>
      </c>
      <c r="D323" s="3"/>
      <c r="E323" s="3" t="s">
        <v>31</v>
      </c>
      <c r="F323" s="3" t="s">
        <v>290</v>
      </c>
      <c r="G323" s="3" t="s">
        <v>221</v>
      </c>
      <c r="H323" s="3" t="s">
        <v>222</v>
      </c>
      <c r="I323" s="3">
        <v>9</v>
      </c>
      <c r="J323" s="3">
        <v>1190</v>
      </c>
      <c r="K323" s="3">
        <v>1140</v>
      </c>
      <c r="L323" s="3">
        <v>0</v>
      </c>
      <c r="M323" s="3">
        <v>58.8035</v>
      </c>
      <c r="N323" s="3">
        <v>1.4154</v>
      </c>
      <c r="O323" s="13">
        <v>15.2707</v>
      </c>
      <c r="P323" s="13">
        <v>10.180899999999999</v>
      </c>
      <c r="Q323" s="13">
        <v>0.24310000000000001</v>
      </c>
      <c r="R323" s="13">
        <v>3.1448</v>
      </c>
      <c r="S323" s="13">
        <v>5.4245000000000001</v>
      </c>
      <c r="T323" s="3">
        <v>4.2328000000000001</v>
      </c>
      <c r="U323" s="3">
        <v>1.0999000000000001</v>
      </c>
      <c r="V323" s="3">
        <v>0.17949999999999999</v>
      </c>
      <c r="W323" s="3">
        <v>0</v>
      </c>
      <c r="X323" s="3">
        <v>99.995099999999994</v>
      </c>
      <c r="Y323" s="94">
        <v>5.3327</v>
      </c>
    </row>
    <row r="324" spans="2:25" x14ac:dyDescent="0.25">
      <c r="B324" s="3" t="s">
        <v>107</v>
      </c>
      <c r="C324" s="3" t="s">
        <v>26</v>
      </c>
      <c r="D324" s="3"/>
      <c r="E324" s="3" t="s">
        <v>31</v>
      </c>
      <c r="F324" s="3" t="s">
        <v>290</v>
      </c>
      <c r="G324" s="3" t="s">
        <v>221</v>
      </c>
      <c r="H324" s="3" t="s">
        <v>223</v>
      </c>
      <c r="I324" s="3">
        <v>9</v>
      </c>
      <c r="J324" s="3">
        <v>1190</v>
      </c>
      <c r="K324" s="3">
        <v>1140</v>
      </c>
      <c r="L324" s="3">
        <v>0</v>
      </c>
      <c r="M324" s="3">
        <v>59.038899999999998</v>
      </c>
      <c r="N324" s="3">
        <v>1.5061</v>
      </c>
      <c r="O324" s="13">
        <v>14.698</v>
      </c>
      <c r="P324" s="13">
        <v>10.402900000000001</v>
      </c>
      <c r="Q324" s="13">
        <v>0.21299999999999999</v>
      </c>
      <c r="R324" s="13">
        <v>3.2786</v>
      </c>
      <c r="S324" s="13">
        <v>5.5587999999999997</v>
      </c>
      <c r="T324" s="3">
        <v>4.0975999999999999</v>
      </c>
      <c r="U324" s="3">
        <v>1.0936999999999999</v>
      </c>
      <c r="V324" s="3">
        <v>0.19769999999999999</v>
      </c>
      <c r="W324" s="3">
        <v>0</v>
      </c>
      <c r="X324" s="3">
        <v>100.08529999999999</v>
      </c>
      <c r="Y324" s="94">
        <v>5.1913</v>
      </c>
    </row>
    <row r="325" spans="2:25" x14ac:dyDescent="0.25">
      <c r="B325" s="3" t="s">
        <v>107</v>
      </c>
      <c r="C325" s="3" t="s">
        <v>26</v>
      </c>
      <c r="D325" s="3"/>
      <c r="E325" s="3" t="s">
        <v>31</v>
      </c>
      <c r="F325" s="3" t="s">
        <v>290</v>
      </c>
      <c r="G325" s="3" t="s">
        <v>221</v>
      </c>
      <c r="H325" s="3" t="s">
        <v>224</v>
      </c>
      <c r="I325" s="3">
        <v>9</v>
      </c>
      <c r="J325" s="3">
        <v>1190</v>
      </c>
      <c r="K325" s="3">
        <v>1140</v>
      </c>
      <c r="L325" s="3">
        <v>0</v>
      </c>
      <c r="M325" s="3">
        <v>59.146799999999999</v>
      </c>
      <c r="N325" s="3">
        <v>1.5199</v>
      </c>
      <c r="O325" s="13">
        <v>14.6205</v>
      </c>
      <c r="P325" s="13">
        <v>10.8032</v>
      </c>
      <c r="Q325" s="13">
        <v>0.22450000000000001</v>
      </c>
      <c r="R325" s="13">
        <v>3.2869000000000002</v>
      </c>
      <c r="S325" s="13">
        <v>5.7876000000000003</v>
      </c>
      <c r="T325" s="3">
        <v>4.0255999999999998</v>
      </c>
      <c r="U325" s="3">
        <v>1.0751999999999999</v>
      </c>
      <c r="V325" s="3">
        <v>0.32440000000000002</v>
      </c>
      <c r="W325" s="3">
        <v>0</v>
      </c>
      <c r="X325" s="3">
        <v>100.8146</v>
      </c>
      <c r="Y325" s="94">
        <v>5.1007999999999996</v>
      </c>
    </row>
    <row r="326" spans="2:25" x14ac:dyDescent="0.25">
      <c r="B326" s="3" t="s">
        <v>107</v>
      </c>
      <c r="C326" s="3" t="s">
        <v>26</v>
      </c>
      <c r="D326" s="3"/>
      <c r="E326" s="3" t="s">
        <v>31</v>
      </c>
      <c r="F326" s="3" t="s">
        <v>290</v>
      </c>
      <c r="G326" s="3" t="s">
        <v>221</v>
      </c>
      <c r="H326" s="3" t="s">
        <v>225</v>
      </c>
      <c r="I326" s="3">
        <v>9</v>
      </c>
      <c r="J326" s="3">
        <v>1190</v>
      </c>
      <c r="K326" s="3">
        <v>1140</v>
      </c>
      <c r="L326" s="3">
        <v>0</v>
      </c>
      <c r="M326" s="3">
        <v>58.673099999999998</v>
      </c>
      <c r="N326" s="3">
        <v>1.5868</v>
      </c>
      <c r="O326" s="13">
        <v>14.493600000000001</v>
      </c>
      <c r="P326" s="13">
        <v>10.852499999999999</v>
      </c>
      <c r="Q326" s="13">
        <v>0.24859999999999999</v>
      </c>
      <c r="R326" s="13">
        <v>3.4529000000000001</v>
      </c>
      <c r="S326" s="13">
        <v>5.7698999999999998</v>
      </c>
      <c r="T326" s="3">
        <v>3.9521999999999999</v>
      </c>
      <c r="U326" s="3">
        <v>1.0327</v>
      </c>
      <c r="V326" s="3">
        <v>0.28060000000000002</v>
      </c>
      <c r="W326" s="3">
        <v>0</v>
      </c>
      <c r="X326" s="3">
        <v>100.3429</v>
      </c>
      <c r="Y326" s="94">
        <v>4.9848999999999997</v>
      </c>
    </row>
    <row r="327" spans="2:25" x14ac:dyDescent="0.25">
      <c r="B327" s="3" t="s">
        <v>107</v>
      </c>
      <c r="C327" s="3" t="s">
        <v>26</v>
      </c>
      <c r="D327" s="3"/>
      <c r="E327" s="3" t="s">
        <v>31</v>
      </c>
      <c r="F327" s="3" t="s">
        <v>290</v>
      </c>
      <c r="G327" s="3" t="s">
        <v>221</v>
      </c>
      <c r="H327" s="3" t="s">
        <v>226</v>
      </c>
      <c r="I327" s="3">
        <v>9</v>
      </c>
      <c r="J327" s="3">
        <v>1190</v>
      </c>
      <c r="K327" s="3">
        <v>1140</v>
      </c>
      <c r="L327" s="3">
        <v>0</v>
      </c>
      <c r="M327" s="3">
        <v>58.166400000000003</v>
      </c>
      <c r="N327" s="3">
        <v>1.5089999999999999</v>
      </c>
      <c r="O327" s="13">
        <v>14.463800000000001</v>
      </c>
      <c r="P327" s="13">
        <v>11.0471</v>
      </c>
      <c r="Q327" s="13">
        <v>0.28320000000000001</v>
      </c>
      <c r="R327" s="13">
        <v>3.5886999999999998</v>
      </c>
      <c r="S327" s="13">
        <v>5.8792999999999997</v>
      </c>
      <c r="T327" s="3">
        <v>3.9864999999999999</v>
      </c>
      <c r="U327" s="3">
        <v>1.0445</v>
      </c>
      <c r="V327" s="3">
        <v>0.2702</v>
      </c>
      <c r="W327" s="3">
        <v>0</v>
      </c>
      <c r="X327" s="3">
        <v>100.23870000000001</v>
      </c>
      <c r="Y327" s="94">
        <v>5.0309999999999997</v>
      </c>
    </row>
    <row r="328" spans="2:25" x14ac:dyDescent="0.25">
      <c r="B328" s="3" t="s">
        <v>107</v>
      </c>
      <c r="C328" s="3" t="s">
        <v>26</v>
      </c>
      <c r="D328" s="3"/>
      <c r="E328" s="3" t="s">
        <v>31</v>
      </c>
      <c r="F328" s="3" t="s">
        <v>290</v>
      </c>
      <c r="G328" s="3" t="s">
        <v>221</v>
      </c>
      <c r="H328" s="3" t="s">
        <v>227</v>
      </c>
      <c r="I328" s="3">
        <v>9</v>
      </c>
      <c r="J328" s="3">
        <v>1190</v>
      </c>
      <c r="K328" s="3">
        <v>1140</v>
      </c>
      <c r="L328" s="3">
        <v>0</v>
      </c>
      <c r="M328" s="3">
        <v>58.458300000000001</v>
      </c>
      <c r="N328" s="3">
        <v>1.5665</v>
      </c>
      <c r="O328" s="13">
        <v>14.287699999999999</v>
      </c>
      <c r="P328" s="13">
        <v>10.9808</v>
      </c>
      <c r="Q328" s="13">
        <v>0.2107</v>
      </c>
      <c r="R328" s="13">
        <v>3.5455000000000001</v>
      </c>
      <c r="S328" s="13">
        <v>5.7877999999999998</v>
      </c>
      <c r="T328" s="3">
        <v>3.9519000000000002</v>
      </c>
      <c r="U328" s="3">
        <v>1.0227999999999999</v>
      </c>
      <c r="V328" s="3">
        <v>0.26590000000000003</v>
      </c>
      <c r="W328" s="3">
        <v>0</v>
      </c>
      <c r="X328" s="3">
        <v>100.07790000000001</v>
      </c>
      <c r="Y328" s="94">
        <v>4.9747000000000003</v>
      </c>
    </row>
    <row r="329" spans="2:25" x14ac:dyDescent="0.25">
      <c r="B329" s="3" t="s">
        <v>107</v>
      </c>
      <c r="C329" s="3" t="s">
        <v>26</v>
      </c>
      <c r="D329" s="3"/>
      <c r="E329" s="3" t="s">
        <v>31</v>
      </c>
      <c r="F329" s="3" t="s">
        <v>290</v>
      </c>
      <c r="G329" s="3" t="s">
        <v>221</v>
      </c>
      <c r="H329" s="3" t="s">
        <v>228</v>
      </c>
      <c r="I329" s="3">
        <v>9</v>
      </c>
      <c r="J329" s="3">
        <v>1190</v>
      </c>
      <c r="K329" s="3">
        <v>1140</v>
      </c>
      <c r="L329" s="3">
        <v>0</v>
      </c>
      <c r="M329" s="3">
        <v>57.881</v>
      </c>
      <c r="N329" s="3">
        <v>1.5959000000000001</v>
      </c>
      <c r="O329" s="13">
        <v>14.407400000000001</v>
      </c>
      <c r="P329" s="13">
        <v>11.3423</v>
      </c>
      <c r="Q329" s="13">
        <v>0.17630000000000001</v>
      </c>
      <c r="R329" s="13">
        <v>3.5985</v>
      </c>
      <c r="S329" s="13">
        <v>5.8601000000000001</v>
      </c>
      <c r="T329" s="3">
        <v>3.8567999999999998</v>
      </c>
      <c r="U329" s="3">
        <v>1.0399</v>
      </c>
      <c r="V329" s="3">
        <v>0.27650000000000002</v>
      </c>
      <c r="W329" s="3">
        <v>0</v>
      </c>
      <c r="X329" s="3">
        <v>100.0347</v>
      </c>
      <c r="Y329" s="94">
        <v>4.8967000000000001</v>
      </c>
    </row>
    <row r="330" spans="2:25" x14ac:dyDescent="0.25">
      <c r="B330" s="3" t="s">
        <v>107</v>
      </c>
      <c r="C330" s="3" t="s">
        <v>26</v>
      </c>
      <c r="D330" s="3"/>
      <c r="E330" s="3" t="s">
        <v>31</v>
      </c>
      <c r="F330" s="3" t="s">
        <v>290</v>
      </c>
      <c r="G330" s="3" t="s">
        <v>221</v>
      </c>
      <c r="H330" s="3" t="s">
        <v>229</v>
      </c>
      <c r="I330" s="3">
        <v>9</v>
      </c>
      <c r="J330" s="3">
        <v>1190</v>
      </c>
      <c r="K330" s="3">
        <v>1140</v>
      </c>
      <c r="L330" s="3">
        <v>0</v>
      </c>
      <c r="M330" s="3">
        <v>58.014200000000002</v>
      </c>
      <c r="N330" s="3">
        <v>1.5969</v>
      </c>
      <c r="O330" s="13">
        <v>14.4397</v>
      </c>
      <c r="P330" s="13">
        <v>11.0153</v>
      </c>
      <c r="Q330" s="13">
        <v>0.2571</v>
      </c>
      <c r="R330" s="13">
        <v>3.6004999999999998</v>
      </c>
      <c r="S330" s="13">
        <v>5.8853</v>
      </c>
      <c r="T330" s="3">
        <v>4.0265000000000004</v>
      </c>
      <c r="U330" s="3">
        <v>0.996</v>
      </c>
      <c r="V330" s="3">
        <v>0.30940000000000001</v>
      </c>
      <c r="W330" s="3">
        <v>0</v>
      </c>
      <c r="X330" s="3">
        <v>100.14089999999997</v>
      </c>
      <c r="Y330" s="94">
        <v>5.0225000000000009</v>
      </c>
    </row>
    <row r="331" spans="2:25" x14ac:dyDescent="0.25">
      <c r="B331" s="3" t="s">
        <v>107</v>
      </c>
      <c r="C331" s="3" t="s">
        <v>26</v>
      </c>
      <c r="D331" s="3"/>
      <c r="E331" s="3" t="s">
        <v>31</v>
      </c>
      <c r="F331" s="3" t="s">
        <v>290</v>
      </c>
      <c r="G331" s="3" t="s">
        <v>221</v>
      </c>
      <c r="H331" s="3" t="s">
        <v>239</v>
      </c>
      <c r="I331" s="3">
        <v>9</v>
      </c>
      <c r="J331" s="3">
        <v>1190</v>
      </c>
      <c r="K331" s="3">
        <v>1140</v>
      </c>
      <c r="L331" s="3">
        <v>0</v>
      </c>
      <c r="M331" s="3">
        <v>58.5366</v>
      </c>
      <c r="N331" s="3">
        <v>1.6580999999999999</v>
      </c>
      <c r="O331" s="13">
        <v>14.1517</v>
      </c>
      <c r="P331" s="13">
        <v>10.829000000000001</v>
      </c>
      <c r="Q331" s="13">
        <v>0.20080000000000001</v>
      </c>
      <c r="R331" s="13">
        <v>3.6051000000000002</v>
      </c>
      <c r="S331" s="13">
        <v>5.7370000000000001</v>
      </c>
      <c r="T331" s="3">
        <v>3.9177</v>
      </c>
      <c r="U331" s="3">
        <v>1.0613999999999999</v>
      </c>
      <c r="V331" s="3">
        <v>0.2747</v>
      </c>
      <c r="W331" s="3">
        <v>0</v>
      </c>
      <c r="X331" s="3">
        <v>99.972099999999998</v>
      </c>
      <c r="Y331" s="94">
        <v>4.9790999999999999</v>
      </c>
    </row>
    <row r="332" spans="2:25" x14ac:dyDescent="0.25">
      <c r="B332" s="3" t="s">
        <v>107</v>
      </c>
      <c r="C332" s="3" t="s">
        <v>26</v>
      </c>
      <c r="D332" s="3"/>
      <c r="E332" s="3" t="s">
        <v>31</v>
      </c>
      <c r="F332" s="3" t="s">
        <v>290</v>
      </c>
      <c r="G332" s="3" t="s">
        <v>221</v>
      </c>
      <c r="H332" s="3" t="s">
        <v>240</v>
      </c>
      <c r="I332" s="3">
        <v>9</v>
      </c>
      <c r="J332" s="3">
        <v>1190</v>
      </c>
      <c r="K332" s="3">
        <v>1140</v>
      </c>
      <c r="L332" s="3">
        <v>0</v>
      </c>
      <c r="M332" s="3">
        <v>58.728999999999999</v>
      </c>
      <c r="N332" s="3">
        <v>1.5704</v>
      </c>
      <c r="O332" s="13">
        <v>14.0718</v>
      </c>
      <c r="P332" s="13">
        <v>10.5954</v>
      </c>
      <c r="Q332" s="13">
        <v>0.26229999999999998</v>
      </c>
      <c r="R332" s="13">
        <v>3.613</v>
      </c>
      <c r="S332" s="13">
        <v>5.7797000000000001</v>
      </c>
      <c r="T332" s="3">
        <v>3.8654999999999999</v>
      </c>
      <c r="U332" s="3">
        <v>1.0773999999999999</v>
      </c>
      <c r="V332" s="3">
        <v>0.25140000000000001</v>
      </c>
      <c r="W332" s="3">
        <v>0</v>
      </c>
      <c r="X332" s="3">
        <v>99.815899999999999</v>
      </c>
      <c r="Y332" s="94">
        <v>4.9428999999999998</v>
      </c>
    </row>
    <row r="333" spans="2:25" x14ac:dyDescent="0.25">
      <c r="B333" s="3" t="s">
        <v>30</v>
      </c>
      <c r="C333" s="3" t="s">
        <v>26</v>
      </c>
      <c r="D333" s="3"/>
      <c r="E333" s="3" t="s">
        <v>31</v>
      </c>
      <c r="F333" s="3" t="s">
        <v>290</v>
      </c>
      <c r="G333" s="3" t="s">
        <v>221</v>
      </c>
      <c r="H333" s="3" t="s">
        <v>241</v>
      </c>
      <c r="I333" s="3">
        <v>9</v>
      </c>
      <c r="J333" s="3">
        <v>1190</v>
      </c>
      <c r="K333" s="3">
        <v>1140</v>
      </c>
      <c r="L333" s="3">
        <v>0</v>
      </c>
      <c r="M333" s="3">
        <v>57.616</v>
      </c>
      <c r="N333" s="3">
        <v>1.502</v>
      </c>
      <c r="O333" s="13">
        <v>14.97</v>
      </c>
      <c r="P333" s="13">
        <v>10.146000000000001</v>
      </c>
      <c r="Q333" s="13">
        <v>0.16800000000000001</v>
      </c>
      <c r="R333" s="13">
        <v>3.5529999999999999</v>
      </c>
      <c r="S333" s="13">
        <v>5.7169999999999996</v>
      </c>
      <c r="T333" s="3">
        <v>4.1180000000000003</v>
      </c>
      <c r="U333" s="3">
        <v>0.98499999999999999</v>
      </c>
      <c r="V333" s="3">
        <v>0.38100000000000001</v>
      </c>
      <c r="W333" s="3">
        <v>0</v>
      </c>
      <c r="X333" s="3">
        <v>99.156000000000006</v>
      </c>
      <c r="Y333" s="94">
        <v>5.1030000000000006</v>
      </c>
    </row>
    <row r="334" spans="2:25" x14ac:dyDescent="0.25">
      <c r="B334" s="3" t="s">
        <v>30</v>
      </c>
      <c r="C334" s="3" t="s">
        <v>26</v>
      </c>
      <c r="D334" s="3"/>
      <c r="E334" s="3" t="s">
        <v>31</v>
      </c>
      <c r="F334" s="3" t="s">
        <v>290</v>
      </c>
      <c r="G334" s="3" t="s">
        <v>221</v>
      </c>
      <c r="H334" s="3" t="s">
        <v>242</v>
      </c>
      <c r="I334" s="3">
        <v>9</v>
      </c>
      <c r="J334" s="3">
        <v>1190</v>
      </c>
      <c r="K334" s="3">
        <v>1140</v>
      </c>
      <c r="L334" s="3">
        <v>0</v>
      </c>
      <c r="M334" s="3">
        <v>59.390999999999998</v>
      </c>
      <c r="N334" s="3">
        <v>1.24</v>
      </c>
      <c r="O334" s="13">
        <v>15.912000000000001</v>
      </c>
      <c r="P334" s="13">
        <v>8.8409999999999993</v>
      </c>
      <c r="Q334" s="13">
        <v>8.8999999999999996E-2</v>
      </c>
      <c r="R334" s="13">
        <v>2.9750000000000001</v>
      </c>
      <c r="S334" s="13">
        <v>5.3239999999999998</v>
      </c>
      <c r="T334" s="3">
        <v>4.2759999999999998</v>
      </c>
      <c r="U334" s="3">
        <v>1.0880000000000001</v>
      </c>
      <c r="V334" s="3">
        <v>0.26200000000000001</v>
      </c>
      <c r="W334" s="3">
        <v>0</v>
      </c>
      <c r="X334" s="3">
        <v>99.397999999999982</v>
      </c>
      <c r="Y334" s="94">
        <v>5.3639999999999999</v>
      </c>
    </row>
    <row r="335" spans="2:25" x14ac:dyDescent="0.25">
      <c r="B335" s="3" t="s">
        <v>30</v>
      </c>
      <c r="C335" s="3" t="s">
        <v>26</v>
      </c>
      <c r="D335" s="3"/>
      <c r="E335" s="3" t="s">
        <v>31</v>
      </c>
      <c r="F335" s="3" t="s">
        <v>290</v>
      </c>
      <c r="G335" s="3" t="s">
        <v>221</v>
      </c>
      <c r="H335" s="3" t="s">
        <v>243</v>
      </c>
      <c r="I335" s="3">
        <v>9</v>
      </c>
      <c r="J335" s="3">
        <v>1190</v>
      </c>
      <c r="K335" s="3">
        <v>1140</v>
      </c>
      <c r="L335" s="3">
        <v>0</v>
      </c>
      <c r="M335" s="3">
        <v>59.137</v>
      </c>
      <c r="N335" s="3">
        <v>1.4930000000000001</v>
      </c>
      <c r="O335" s="13">
        <v>15.547000000000001</v>
      </c>
      <c r="P335" s="13">
        <v>8.9879999999999995</v>
      </c>
      <c r="Q335" s="13">
        <v>0.186</v>
      </c>
      <c r="R335" s="13">
        <v>3.1</v>
      </c>
      <c r="S335" s="13">
        <v>5.53</v>
      </c>
      <c r="T335" s="3">
        <v>4.157</v>
      </c>
      <c r="U335" s="3">
        <v>1.0209999999999999</v>
      </c>
      <c r="V335" s="3">
        <v>0.20100000000000001</v>
      </c>
      <c r="W335" s="3">
        <v>1.2999999999999999E-2</v>
      </c>
      <c r="X335" s="3">
        <v>99.373000000000005</v>
      </c>
      <c r="Y335" s="94">
        <v>5.1779999999999999</v>
      </c>
    </row>
    <row r="336" spans="2:25" x14ac:dyDescent="0.25">
      <c r="B336" s="3" t="s">
        <v>30</v>
      </c>
      <c r="C336" s="3" t="s">
        <v>26</v>
      </c>
      <c r="D336" s="3"/>
      <c r="E336" s="3" t="s">
        <v>31</v>
      </c>
      <c r="F336" s="3" t="s">
        <v>290</v>
      </c>
      <c r="G336" s="3" t="s">
        <v>221</v>
      </c>
      <c r="H336" s="3" t="s">
        <v>244</v>
      </c>
      <c r="I336" s="3">
        <v>9</v>
      </c>
      <c r="J336" s="3">
        <v>1190</v>
      </c>
      <c r="K336" s="3">
        <v>1140</v>
      </c>
      <c r="L336" s="3">
        <v>0</v>
      </c>
      <c r="M336" s="3">
        <v>59.505000000000003</v>
      </c>
      <c r="N336" s="3">
        <v>1.2929999999999999</v>
      </c>
      <c r="O336" s="13">
        <v>16.02</v>
      </c>
      <c r="P336" s="13">
        <v>8.8140000000000001</v>
      </c>
      <c r="Q336" s="13">
        <v>0.247</v>
      </c>
      <c r="R336" s="13">
        <v>2.9089999999999998</v>
      </c>
      <c r="S336" s="13">
        <v>5.4080000000000004</v>
      </c>
      <c r="T336" s="3">
        <v>4.3760000000000003</v>
      </c>
      <c r="U336" s="3">
        <v>1.0649999999999999</v>
      </c>
      <c r="V336" s="3">
        <v>0.151</v>
      </c>
      <c r="W336" s="3">
        <v>0</v>
      </c>
      <c r="X336" s="3">
        <v>99.788000000000011</v>
      </c>
      <c r="Y336" s="94">
        <v>5.4410000000000007</v>
      </c>
    </row>
    <row r="337" spans="2:25" x14ac:dyDescent="0.25">
      <c r="B337" s="3" t="s">
        <v>30</v>
      </c>
      <c r="C337" s="3" t="s">
        <v>26</v>
      </c>
      <c r="D337" s="3"/>
      <c r="E337" s="3" t="s">
        <v>31</v>
      </c>
      <c r="F337" s="3" t="s">
        <v>290</v>
      </c>
      <c r="G337" s="3" t="s">
        <v>221</v>
      </c>
      <c r="H337" s="3" t="s">
        <v>245</v>
      </c>
      <c r="I337" s="3">
        <v>9</v>
      </c>
      <c r="J337" s="3">
        <v>1190</v>
      </c>
      <c r="K337" s="3">
        <v>1140</v>
      </c>
      <c r="L337" s="3">
        <v>0</v>
      </c>
      <c r="M337" s="3">
        <v>59.011000000000003</v>
      </c>
      <c r="N337" s="3">
        <v>1.4330000000000001</v>
      </c>
      <c r="O337" s="13">
        <v>15.507</v>
      </c>
      <c r="P337" s="13">
        <v>9.32</v>
      </c>
      <c r="Q337" s="13">
        <v>0.189</v>
      </c>
      <c r="R337" s="13">
        <v>3.2469999999999999</v>
      </c>
      <c r="S337" s="13">
        <v>5.5140000000000002</v>
      </c>
      <c r="T337" s="3">
        <v>4.2409999999999997</v>
      </c>
      <c r="U337" s="3">
        <v>1.0149999999999999</v>
      </c>
      <c r="V337" s="3">
        <v>0.17100000000000001</v>
      </c>
      <c r="W337" s="3">
        <v>0.01</v>
      </c>
      <c r="X337" s="3">
        <v>99.658000000000015</v>
      </c>
      <c r="Y337" s="94">
        <v>5.2559999999999993</v>
      </c>
    </row>
    <row r="338" spans="2:25" x14ac:dyDescent="0.25">
      <c r="B338" s="3"/>
      <c r="C338" s="3"/>
      <c r="D338" s="3"/>
      <c r="E338" s="3"/>
      <c r="F338" s="6" t="s">
        <v>27</v>
      </c>
      <c r="G338" s="16" t="s">
        <v>26</v>
      </c>
      <c r="H338" s="6"/>
      <c r="I338" s="6"/>
      <c r="J338" s="6"/>
      <c r="K338" s="6"/>
      <c r="L338" s="6"/>
      <c r="M338" s="6">
        <v>58.673853333333327</v>
      </c>
      <c r="N338" s="6">
        <v>1.4990666666666663</v>
      </c>
      <c r="O338" s="52">
        <v>14.857393333333334</v>
      </c>
      <c r="P338" s="52">
        <v>10.277226666666662</v>
      </c>
      <c r="Q338" s="52">
        <v>0.21324000000000001</v>
      </c>
      <c r="R338" s="52">
        <v>3.3665666666666665</v>
      </c>
      <c r="S338" s="52">
        <v>5.6642000000000001</v>
      </c>
      <c r="T338" s="6">
        <v>4.072073333333333</v>
      </c>
      <c r="U338" s="6">
        <v>1.0478333333333336</v>
      </c>
      <c r="V338" s="6">
        <v>0.25308666666666668</v>
      </c>
      <c r="W338" s="6">
        <v>1.5333333333333334E-3</v>
      </c>
      <c r="X338" s="6"/>
      <c r="Y338" s="95">
        <v>5.119906666666667</v>
      </c>
    </row>
    <row r="339" spans="2:25" x14ac:dyDescent="0.25">
      <c r="B339" s="3"/>
      <c r="C339" s="3"/>
      <c r="D339" s="3"/>
      <c r="E339" s="3"/>
      <c r="F339" s="7" t="s">
        <v>28</v>
      </c>
      <c r="G339" s="25" t="s">
        <v>26</v>
      </c>
      <c r="H339" s="7"/>
      <c r="I339" s="7"/>
      <c r="J339" s="7"/>
      <c r="K339" s="7"/>
      <c r="L339" s="7"/>
      <c r="M339" s="7">
        <v>0.56161041640048259</v>
      </c>
      <c r="N339" s="7">
        <v>0.11437531993189706</v>
      </c>
      <c r="O339" s="99">
        <v>0.63977431787273542</v>
      </c>
      <c r="P339" s="99">
        <v>0.87032793201074243</v>
      </c>
      <c r="Q339" s="99">
        <v>4.8529163544055648E-2</v>
      </c>
      <c r="R339" s="99">
        <v>0.24799591778514266</v>
      </c>
      <c r="S339" s="99">
        <v>0.18653693238299249</v>
      </c>
      <c r="T339" s="7">
        <v>0.15845621507292829</v>
      </c>
      <c r="U339" s="7">
        <v>3.5749558771835957E-2</v>
      </c>
      <c r="V339" s="7">
        <v>6.284098829206787E-2</v>
      </c>
      <c r="W339" s="7">
        <v>4.0859806772962221E-3</v>
      </c>
      <c r="X339" s="7"/>
      <c r="Y339" s="95">
        <v>0.19420577384476423</v>
      </c>
    </row>
    <row r="340" spans="2:25" x14ac:dyDescent="0.25">
      <c r="B340" s="3" t="s">
        <v>107</v>
      </c>
      <c r="C340" s="3" t="s">
        <v>26</v>
      </c>
      <c r="D340" s="3"/>
      <c r="E340" s="3" t="s">
        <v>31</v>
      </c>
      <c r="F340" s="3" t="s">
        <v>291</v>
      </c>
      <c r="G340" s="3" t="s">
        <v>221</v>
      </c>
      <c r="H340" s="3" t="s">
        <v>222</v>
      </c>
      <c r="I340" s="3">
        <v>9</v>
      </c>
      <c r="J340" s="3">
        <v>1190</v>
      </c>
      <c r="K340" s="3">
        <v>1140</v>
      </c>
      <c r="L340" s="3">
        <v>0</v>
      </c>
      <c r="M340" s="3">
        <v>58.0916</v>
      </c>
      <c r="N340" s="3">
        <v>1.5455000000000001</v>
      </c>
      <c r="O340" s="13">
        <v>15.8506</v>
      </c>
      <c r="P340" s="13">
        <v>9.9138000000000002</v>
      </c>
      <c r="Q340" s="13">
        <v>0.2036</v>
      </c>
      <c r="R340" s="13">
        <v>3.2113</v>
      </c>
      <c r="S340" s="13">
        <v>5.9097</v>
      </c>
      <c r="T340" s="3">
        <v>4.2699999999999996</v>
      </c>
      <c r="U340" s="3">
        <v>1.0385</v>
      </c>
      <c r="V340" s="3">
        <v>0.2631</v>
      </c>
      <c r="W340" s="3">
        <v>0</v>
      </c>
      <c r="X340" s="5">
        <v>100.29769999999996</v>
      </c>
      <c r="Y340" s="94">
        <v>5.3084999999999996</v>
      </c>
    </row>
    <row r="341" spans="2:25" x14ac:dyDescent="0.25">
      <c r="B341" s="3" t="s">
        <v>107</v>
      </c>
      <c r="C341" s="3" t="s">
        <v>26</v>
      </c>
      <c r="D341" s="3"/>
      <c r="E341" s="3" t="s">
        <v>31</v>
      </c>
      <c r="F341" s="3" t="s">
        <v>291</v>
      </c>
      <c r="G341" s="3" t="s">
        <v>221</v>
      </c>
      <c r="H341" s="3" t="s">
        <v>223</v>
      </c>
      <c r="I341" s="3">
        <v>9</v>
      </c>
      <c r="J341" s="3">
        <v>1190</v>
      </c>
      <c r="K341" s="3">
        <v>1140</v>
      </c>
      <c r="L341" s="3">
        <v>0</v>
      </c>
      <c r="M341" s="3">
        <v>58.989699999999999</v>
      </c>
      <c r="N341" s="3">
        <v>1.4825999999999999</v>
      </c>
      <c r="O341" s="13">
        <v>15.791499999999999</v>
      </c>
      <c r="P341" s="13">
        <v>9.1316000000000006</v>
      </c>
      <c r="Q341" s="13">
        <v>0.20130000000000001</v>
      </c>
      <c r="R341" s="13">
        <v>2.9567999999999999</v>
      </c>
      <c r="S341" s="13">
        <v>5.6128999999999998</v>
      </c>
      <c r="T341" s="3">
        <v>4.3338999999999999</v>
      </c>
      <c r="U341" s="3">
        <v>1.0967</v>
      </c>
      <c r="V341" s="3">
        <v>0.28770000000000001</v>
      </c>
      <c r="W341" s="3">
        <v>0</v>
      </c>
      <c r="X341" s="5">
        <v>99.884700000000009</v>
      </c>
      <c r="Y341" s="94">
        <v>5.4306000000000001</v>
      </c>
    </row>
    <row r="342" spans="2:25" x14ac:dyDescent="0.25">
      <c r="B342" s="3" t="s">
        <v>107</v>
      </c>
      <c r="C342" s="3" t="s">
        <v>26</v>
      </c>
      <c r="D342" s="3"/>
      <c r="E342" s="3" t="s">
        <v>31</v>
      </c>
      <c r="F342" s="3" t="s">
        <v>291</v>
      </c>
      <c r="G342" s="3" t="s">
        <v>221</v>
      </c>
      <c r="H342" s="3" t="s">
        <v>224</v>
      </c>
      <c r="I342" s="3">
        <v>9</v>
      </c>
      <c r="J342" s="3">
        <v>1190</v>
      </c>
      <c r="K342" s="3">
        <v>1140</v>
      </c>
      <c r="L342" s="3">
        <v>0</v>
      </c>
      <c r="M342" s="3">
        <v>59.555599999999998</v>
      </c>
      <c r="N342" s="3">
        <v>1.3575999999999999</v>
      </c>
      <c r="O342" s="13">
        <v>16.197199999999999</v>
      </c>
      <c r="P342" s="13">
        <v>8.8506</v>
      </c>
      <c r="Q342" s="13">
        <v>0.15379999999999999</v>
      </c>
      <c r="R342" s="13">
        <v>2.9100999999999999</v>
      </c>
      <c r="S342" s="13">
        <v>5.5739999999999998</v>
      </c>
      <c r="T342" s="3">
        <v>4.4847999999999999</v>
      </c>
      <c r="U342" s="3">
        <v>1.0863</v>
      </c>
      <c r="V342" s="3">
        <v>0.18479999999999999</v>
      </c>
      <c r="W342" s="3">
        <v>0</v>
      </c>
      <c r="X342" s="5">
        <v>100.35479999999998</v>
      </c>
      <c r="Y342" s="94">
        <v>5.5710999999999995</v>
      </c>
    </row>
    <row r="343" spans="2:25" x14ac:dyDescent="0.25">
      <c r="B343" s="3" t="s">
        <v>107</v>
      </c>
      <c r="C343" s="3" t="s">
        <v>26</v>
      </c>
      <c r="D343" s="3"/>
      <c r="E343" s="3" t="s">
        <v>31</v>
      </c>
      <c r="F343" s="3" t="s">
        <v>291</v>
      </c>
      <c r="G343" s="3" t="s">
        <v>221</v>
      </c>
      <c r="H343" s="3" t="s">
        <v>225</v>
      </c>
      <c r="I343" s="3">
        <v>9</v>
      </c>
      <c r="J343" s="3">
        <v>1190</v>
      </c>
      <c r="K343" s="3">
        <v>1140</v>
      </c>
      <c r="L343" s="3">
        <v>0</v>
      </c>
      <c r="M343" s="3">
        <v>57.452199999999998</v>
      </c>
      <c r="N343" s="3">
        <v>1.5406</v>
      </c>
      <c r="O343" s="13">
        <v>15.223000000000001</v>
      </c>
      <c r="P343" s="13">
        <v>9.8909000000000002</v>
      </c>
      <c r="Q343" s="13">
        <v>0.254</v>
      </c>
      <c r="R343" s="13">
        <v>3.1591</v>
      </c>
      <c r="S343" s="13">
        <v>5.9790999999999999</v>
      </c>
      <c r="T343" s="3">
        <v>4.2775999999999996</v>
      </c>
      <c r="U343" s="3">
        <v>0.97219999999999995</v>
      </c>
      <c r="V343" s="3">
        <v>0.30230000000000001</v>
      </c>
      <c r="W343" s="3">
        <v>0</v>
      </c>
      <c r="X343" s="5">
        <v>99.051000000000002</v>
      </c>
      <c r="Y343" s="94">
        <v>5.2497999999999996</v>
      </c>
    </row>
    <row r="344" spans="2:25" x14ac:dyDescent="0.25">
      <c r="B344" s="3" t="s">
        <v>107</v>
      </c>
      <c r="C344" s="3" t="s">
        <v>26</v>
      </c>
      <c r="D344" s="3"/>
      <c r="E344" s="3" t="s">
        <v>31</v>
      </c>
      <c r="F344" s="3" t="s">
        <v>291</v>
      </c>
      <c r="G344" s="3" t="s">
        <v>221</v>
      </c>
      <c r="H344" s="3" t="s">
        <v>226</v>
      </c>
      <c r="I344" s="3">
        <v>9</v>
      </c>
      <c r="J344" s="3">
        <v>1190</v>
      </c>
      <c r="K344" s="3">
        <v>1140</v>
      </c>
      <c r="L344" s="3">
        <v>0</v>
      </c>
      <c r="M344" s="3">
        <v>57.058799999999998</v>
      </c>
      <c r="N344" s="3">
        <v>1.6197999999999999</v>
      </c>
      <c r="O344" s="13">
        <v>15.5093</v>
      </c>
      <c r="P344" s="13">
        <v>10.4558</v>
      </c>
      <c r="Q344" s="13">
        <v>0.2016</v>
      </c>
      <c r="R344" s="13">
        <v>3.4091999999999998</v>
      </c>
      <c r="S344" s="13">
        <v>6.0593000000000004</v>
      </c>
      <c r="T344" s="3">
        <v>4.2298999999999998</v>
      </c>
      <c r="U344" s="3">
        <v>0.97599999999999998</v>
      </c>
      <c r="V344" s="3">
        <v>0.36330000000000001</v>
      </c>
      <c r="W344" s="3">
        <v>0</v>
      </c>
      <c r="X344" s="5">
        <v>99.882999999999981</v>
      </c>
      <c r="Y344" s="94">
        <v>5.2058999999999997</v>
      </c>
    </row>
    <row r="345" spans="2:25" x14ac:dyDescent="0.25">
      <c r="B345" s="3" t="s">
        <v>107</v>
      </c>
      <c r="C345" s="3" t="s">
        <v>26</v>
      </c>
      <c r="D345" s="3"/>
      <c r="E345" s="3" t="s">
        <v>31</v>
      </c>
      <c r="F345" s="3" t="s">
        <v>291</v>
      </c>
      <c r="G345" s="3" t="s">
        <v>221</v>
      </c>
      <c r="H345" s="3" t="s">
        <v>227</v>
      </c>
      <c r="I345" s="3">
        <v>9</v>
      </c>
      <c r="J345" s="3">
        <v>1190</v>
      </c>
      <c r="K345" s="3">
        <v>1140</v>
      </c>
      <c r="L345" s="3">
        <v>0</v>
      </c>
      <c r="M345" s="3">
        <v>57.329099999999997</v>
      </c>
      <c r="N345" s="3">
        <v>1.5966</v>
      </c>
      <c r="O345" s="13">
        <v>15.5327</v>
      </c>
      <c r="P345" s="13">
        <v>10.417299999999999</v>
      </c>
      <c r="Q345" s="13">
        <v>0.27860000000000001</v>
      </c>
      <c r="R345" s="13">
        <v>3.4127000000000001</v>
      </c>
      <c r="S345" s="13">
        <v>6.2164999999999999</v>
      </c>
      <c r="T345" s="3">
        <v>4.2622999999999998</v>
      </c>
      <c r="U345" s="3">
        <v>0.9577</v>
      </c>
      <c r="V345" s="3">
        <v>0.30599999999999999</v>
      </c>
      <c r="W345" s="3">
        <v>0</v>
      </c>
      <c r="X345" s="5">
        <v>100.30949999999999</v>
      </c>
      <c r="Y345" s="94">
        <v>5.22</v>
      </c>
    </row>
    <row r="346" spans="2:25" x14ac:dyDescent="0.25">
      <c r="B346" s="3" t="s">
        <v>107</v>
      </c>
      <c r="C346" s="3" t="s">
        <v>26</v>
      </c>
      <c r="D346" s="3"/>
      <c r="E346" s="3" t="s">
        <v>31</v>
      </c>
      <c r="F346" s="3" t="s">
        <v>291</v>
      </c>
      <c r="G346" s="3" t="s">
        <v>221</v>
      </c>
      <c r="H346" s="3" t="s">
        <v>228</v>
      </c>
      <c r="I346" s="3">
        <v>9</v>
      </c>
      <c r="J346" s="3">
        <v>1190</v>
      </c>
      <c r="K346" s="3">
        <v>1140</v>
      </c>
      <c r="L346" s="3">
        <v>0</v>
      </c>
      <c r="M346" s="3">
        <v>56.419499999999999</v>
      </c>
      <c r="N346" s="3">
        <v>1.5145999999999999</v>
      </c>
      <c r="O346" s="13">
        <v>15.670299999999999</v>
      </c>
      <c r="P346" s="13">
        <v>10.6701</v>
      </c>
      <c r="Q346" s="13">
        <v>0.24429999999999999</v>
      </c>
      <c r="R346" s="13">
        <v>3.3953000000000002</v>
      </c>
      <c r="S346" s="13">
        <v>6.3109999999999999</v>
      </c>
      <c r="T346" s="3">
        <v>4.1550000000000002</v>
      </c>
      <c r="U346" s="3">
        <v>0.94840000000000002</v>
      </c>
      <c r="V346" s="3">
        <v>0.31480000000000002</v>
      </c>
      <c r="W346" s="3">
        <v>0</v>
      </c>
      <c r="X346" s="5">
        <v>99.643300000000011</v>
      </c>
      <c r="Y346" s="94">
        <v>5.1034000000000006</v>
      </c>
    </row>
    <row r="347" spans="2:25" x14ac:dyDescent="0.25">
      <c r="B347" s="3" t="s">
        <v>107</v>
      </c>
      <c r="C347" s="3" t="s">
        <v>26</v>
      </c>
      <c r="D347" s="3"/>
      <c r="E347" s="3" t="s">
        <v>31</v>
      </c>
      <c r="F347" s="3" t="s">
        <v>291</v>
      </c>
      <c r="G347" s="3" t="s">
        <v>221</v>
      </c>
      <c r="H347" s="3" t="s">
        <v>229</v>
      </c>
      <c r="I347" s="3">
        <v>9</v>
      </c>
      <c r="J347" s="3">
        <v>1190</v>
      </c>
      <c r="K347" s="3">
        <v>1140</v>
      </c>
      <c r="L347" s="3">
        <v>0</v>
      </c>
      <c r="M347" s="3">
        <v>56.9223</v>
      </c>
      <c r="N347" s="3">
        <v>1.5329999999999999</v>
      </c>
      <c r="O347" s="13">
        <v>15.2721</v>
      </c>
      <c r="P347" s="13">
        <v>10.4947</v>
      </c>
      <c r="Q347" s="13">
        <v>0.19470000000000001</v>
      </c>
      <c r="R347" s="13">
        <v>3.4234</v>
      </c>
      <c r="S347" s="13">
        <v>6.181</v>
      </c>
      <c r="T347" s="3">
        <v>4.0044000000000004</v>
      </c>
      <c r="U347" s="3">
        <v>0.98209999999999997</v>
      </c>
      <c r="V347" s="3">
        <v>0.29120000000000001</v>
      </c>
      <c r="W347" s="3">
        <v>0</v>
      </c>
      <c r="X347" s="5">
        <v>99.298900000000003</v>
      </c>
      <c r="Y347" s="94">
        <v>4.9865000000000004</v>
      </c>
    </row>
    <row r="348" spans="2:25" x14ac:dyDescent="0.25">
      <c r="B348" s="3" t="s">
        <v>107</v>
      </c>
      <c r="C348" s="3" t="s">
        <v>26</v>
      </c>
      <c r="D348" s="3"/>
      <c r="E348" s="3" t="s">
        <v>31</v>
      </c>
      <c r="F348" s="3" t="s">
        <v>291</v>
      </c>
      <c r="G348" s="3" t="s">
        <v>221</v>
      </c>
      <c r="H348" s="3" t="s">
        <v>239</v>
      </c>
      <c r="I348" s="3">
        <v>9</v>
      </c>
      <c r="J348" s="3">
        <v>1190</v>
      </c>
      <c r="K348" s="3">
        <v>1140</v>
      </c>
      <c r="L348" s="3">
        <v>0</v>
      </c>
      <c r="M348" s="3">
        <v>58.082700000000003</v>
      </c>
      <c r="N348" s="3">
        <v>1.5620000000000001</v>
      </c>
      <c r="O348" s="13">
        <v>15.2677</v>
      </c>
      <c r="P348" s="13">
        <v>9.7530999999999999</v>
      </c>
      <c r="Q348" s="13">
        <v>0.2044</v>
      </c>
      <c r="R348" s="13">
        <v>3.2179000000000002</v>
      </c>
      <c r="S348" s="13">
        <v>5.78</v>
      </c>
      <c r="T348" s="3">
        <v>4.3695000000000004</v>
      </c>
      <c r="U348" s="3">
        <v>1.0336000000000001</v>
      </c>
      <c r="V348" s="3">
        <v>0.27239999999999998</v>
      </c>
      <c r="W348" s="3">
        <v>0</v>
      </c>
      <c r="X348" s="5">
        <v>99.543300000000031</v>
      </c>
      <c r="Y348" s="94">
        <v>5.4031000000000002</v>
      </c>
    </row>
    <row r="349" spans="2:25" x14ac:dyDescent="0.25">
      <c r="B349" s="3" t="s">
        <v>107</v>
      </c>
      <c r="C349" s="3" t="s">
        <v>26</v>
      </c>
      <c r="D349" s="3"/>
      <c r="E349" s="3" t="s">
        <v>31</v>
      </c>
      <c r="F349" s="3" t="s">
        <v>291</v>
      </c>
      <c r="G349" s="3" t="s">
        <v>221</v>
      </c>
      <c r="H349" s="3" t="s">
        <v>240</v>
      </c>
      <c r="I349" s="3">
        <v>9</v>
      </c>
      <c r="J349" s="3">
        <v>1190</v>
      </c>
      <c r="K349" s="3">
        <v>1140</v>
      </c>
      <c r="L349" s="3">
        <v>0</v>
      </c>
      <c r="M349" s="3">
        <v>59.832299999999996</v>
      </c>
      <c r="N349" s="3">
        <v>1.4621999999999999</v>
      </c>
      <c r="O349" s="13">
        <v>15.9922</v>
      </c>
      <c r="P349" s="13">
        <v>8.1872000000000007</v>
      </c>
      <c r="Q349" s="13">
        <v>0.1976</v>
      </c>
      <c r="R349" s="13">
        <v>2.8138999999999998</v>
      </c>
      <c r="S349" s="13">
        <v>5.3425000000000002</v>
      </c>
      <c r="T349" s="3">
        <v>4.7408999999999999</v>
      </c>
      <c r="U349" s="3">
        <v>1.169</v>
      </c>
      <c r="V349" s="3">
        <v>0.31140000000000001</v>
      </c>
      <c r="W349" s="3">
        <v>0</v>
      </c>
      <c r="X349" s="5">
        <v>100.0492</v>
      </c>
      <c r="Y349" s="94">
        <v>5.9099000000000004</v>
      </c>
    </row>
    <row r="350" spans="2:25" x14ac:dyDescent="0.25">
      <c r="B350" s="3" t="s">
        <v>107</v>
      </c>
      <c r="C350" s="3" t="s">
        <v>26</v>
      </c>
      <c r="D350" s="3"/>
      <c r="E350" s="3" t="s">
        <v>31</v>
      </c>
      <c r="F350" s="3" t="s">
        <v>291</v>
      </c>
      <c r="G350" s="3" t="s">
        <v>221</v>
      </c>
      <c r="H350" s="3" t="s">
        <v>241</v>
      </c>
      <c r="I350" s="3">
        <v>9</v>
      </c>
      <c r="J350" s="3">
        <v>1190</v>
      </c>
      <c r="K350" s="3">
        <v>1140</v>
      </c>
      <c r="L350" s="3">
        <v>0</v>
      </c>
      <c r="M350" s="3">
        <v>59.491599999999998</v>
      </c>
      <c r="N350" s="3">
        <v>1.5846</v>
      </c>
      <c r="O350" s="13">
        <v>16.018699999999999</v>
      </c>
      <c r="P350" s="13">
        <v>7.7515000000000001</v>
      </c>
      <c r="Q350" s="13">
        <v>0.2404</v>
      </c>
      <c r="R350" s="13">
        <v>2.7153</v>
      </c>
      <c r="S350" s="13">
        <v>5.1745999999999999</v>
      </c>
      <c r="T350" s="3">
        <v>4.5594000000000001</v>
      </c>
      <c r="U350" s="3">
        <v>1.2049000000000001</v>
      </c>
      <c r="V350" s="3">
        <v>0.2409</v>
      </c>
      <c r="W350" s="3">
        <v>0</v>
      </c>
      <c r="X350" s="5">
        <v>98.981899999999968</v>
      </c>
      <c r="Y350" s="94">
        <v>5.7643000000000004</v>
      </c>
    </row>
    <row r="351" spans="2:25" x14ac:dyDescent="0.25">
      <c r="B351" s="3" t="s">
        <v>30</v>
      </c>
      <c r="C351" s="3" t="s">
        <v>26</v>
      </c>
      <c r="D351" s="3"/>
      <c r="E351" s="3" t="s">
        <v>31</v>
      </c>
      <c r="F351" s="3" t="s">
        <v>291</v>
      </c>
      <c r="G351" s="3" t="s">
        <v>221</v>
      </c>
      <c r="H351" s="3" t="s">
        <v>242</v>
      </c>
      <c r="I351" s="3">
        <v>9</v>
      </c>
      <c r="J351" s="3">
        <v>1190</v>
      </c>
      <c r="K351" s="3">
        <v>1140</v>
      </c>
      <c r="L351" s="3">
        <v>0</v>
      </c>
      <c r="M351" s="3">
        <v>56.82</v>
      </c>
      <c r="N351" s="3">
        <v>1.5880000000000001</v>
      </c>
      <c r="O351" s="13">
        <v>14.096</v>
      </c>
      <c r="P351" s="13">
        <v>10.952999999999999</v>
      </c>
      <c r="Q351" s="13">
        <v>0.25900000000000001</v>
      </c>
      <c r="R351" s="13">
        <v>3.74</v>
      </c>
      <c r="S351" s="13">
        <v>5.6230000000000002</v>
      </c>
      <c r="T351" s="3">
        <v>4.0990000000000002</v>
      </c>
      <c r="U351" s="3">
        <v>1.022</v>
      </c>
      <c r="V351" s="3">
        <v>0.2</v>
      </c>
      <c r="W351" s="3">
        <v>0</v>
      </c>
      <c r="X351" s="5">
        <v>98.40000000000002</v>
      </c>
      <c r="Y351" s="94">
        <v>5.1210000000000004</v>
      </c>
    </row>
    <row r="352" spans="2:25" x14ac:dyDescent="0.25">
      <c r="B352" s="3" t="s">
        <v>30</v>
      </c>
      <c r="C352" s="3" t="s">
        <v>26</v>
      </c>
      <c r="D352" s="3"/>
      <c r="E352" s="3" t="s">
        <v>31</v>
      </c>
      <c r="F352" s="3" t="s">
        <v>291</v>
      </c>
      <c r="G352" s="3" t="s">
        <v>221</v>
      </c>
      <c r="H352" s="3" t="s">
        <v>243</v>
      </c>
      <c r="I352" s="3">
        <v>9</v>
      </c>
      <c r="J352" s="3">
        <v>1190</v>
      </c>
      <c r="K352" s="3">
        <v>1140</v>
      </c>
      <c r="L352" s="3">
        <v>0</v>
      </c>
      <c r="M352" s="3">
        <v>57.353999999999999</v>
      </c>
      <c r="N352" s="3">
        <v>1.512</v>
      </c>
      <c r="O352" s="13">
        <v>13.994999999999999</v>
      </c>
      <c r="P352" s="13">
        <v>10.548</v>
      </c>
      <c r="Q352" s="13">
        <v>0.23499999999999999</v>
      </c>
      <c r="R352" s="13">
        <v>3.5209999999999999</v>
      </c>
      <c r="S352" s="13">
        <v>5.492</v>
      </c>
      <c r="T352" s="3">
        <v>4.1609999999999996</v>
      </c>
      <c r="U352" s="3">
        <v>1.046</v>
      </c>
      <c r="V352" s="3">
        <v>0.30099999999999999</v>
      </c>
      <c r="W352" s="3">
        <v>0</v>
      </c>
      <c r="X352" s="5">
        <v>98.16500000000002</v>
      </c>
      <c r="Y352" s="94">
        <v>5.2069999999999999</v>
      </c>
    </row>
    <row r="353" spans="2:25" x14ac:dyDescent="0.25">
      <c r="B353" s="3" t="s">
        <v>30</v>
      </c>
      <c r="C353" s="3" t="s">
        <v>26</v>
      </c>
      <c r="D353" s="3"/>
      <c r="E353" s="3" t="s">
        <v>31</v>
      </c>
      <c r="F353" s="3" t="s">
        <v>291</v>
      </c>
      <c r="G353" s="3" t="s">
        <v>221</v>
      </c>
      <c r="H353" s="3" t="s">
        <v>244</v>
      </c>
      <c r="I353" s="3">
        <v>9</v>
      </c>
      <c r="J353" s="3">
        <v>1190</v>
      </c>
      <c r="K353" s="3">
        <v>1140</v>
      </c>
      <c r="L353" s="3">
        <v>0</v>
      </c>
      <c r="M353" s="3">
        <v>56.906999999999996</v>
      </c>
      <c r="N353" s="3">
        <v>1.621</v>
      </c>
      <c r="O353" s="13">
        <v>14.037000000000001</v>
      </c>
      <c r="P353" s="13">
        <v>10.486000000000001</v>
      </c>
      <c r="Q353" s="13">
        <v>0.20699999999999999</v>
      </c>
      <c r="R353" s="13">
        <v>3.6739999999999999</v>
      </c>
      <c r="S353" s="13">
        <v>5.4749999999999996</v>
      </c>
      <c r="T353" s="3">
        <v>4.1909999999999998</v>
      </c>
      <c r="U353" s="3">
        <v>0.97599999999999998</v>
      </c>
      <c r="V353" s="3">
        <v>0.28100000000000003</v>
      </c>
      <c r="W353" s="3">
        <v>0</v>
      </c>
      <c r="X353" s="5">
        <v>97.855000000000004</v>
      </c>
      <c r="Y353" s="94">
        <v>5.1669999999999998</v>
      </c>
    </row>
    <row r="354" spans="2:25" x14ac:dyDescent="0.25">
      <c r="B354" s="3" t="s">
        <v>30</v>
      </c>
      <c r="C354" s="3" t="s">
        <v>26</v>
      </c>
      <c r="D354" s="3"/>
      <c r="E354" s="3" t="s">
        <v>31</v>
      </c>
      <c r="F354" s="3" t="s">
        <v>291</v>
      </c>
      <c r="G354" s="3" t="s">
        <v>221</v>
      </c>
      <c r="H354" s="3" t="s">
        <v>245</v>
      </c>
      <c r="I354" s="3">
        <v>9</v>
      </c>
      <c r="J354" s="3">
        <v>1190</v>
      </c>
      <c r="K354" s="3">
        <v>1140</v>
      </c>
      <c r="L354" s="3">
        <v>0</v>
      </c>
      <c r="M354" s="3">
        <v>56.831000000000003</v>
      </c>
      <c r="N354" s="3">
        <v>1.6040000000000001</v>
      </c>
      <c r="O354" s="13">
        <v>13.807</v>
      </c>
      <c r="P354" s="13">
        <v>10.673</v>
      </c>
      <c r="Q354" s="13">
        <v>0.22500000000000001</v>
      </c>
      <c r="R354" s="13">
        <v>3.754</v>
      </c>
      <c r="S354" s="13">
        <v>5.4560000000000004</v>
      </c>
      <c r="T354" s="3">
        <v>4.077</v>
      </c>
      <c r="U354" s="3">
        <v>1.02</v>
      </c>
      <c r="V354" s="3">
        <v>0.36099999999999999</v>
      </c>
      <c r="W354" s="3">
        <v>0</v>
      </c>
      <c r="X354" s="5">
        <v>97.808000000000007</v>
      </c>
      <c r="Y354" s="94">
        <v>5.0969999999999995</v>
      </c>
    </row>
    <row r="355" spans="2:25" x14ac:dyDescent="0.25">
      <c r="B355" s="3" t="s">
        <v>30</v>
      </c>
      <c r="C355" s="3" t="s">
        <v>26</v>
      </c>
      <c r="D355" s="3"/>
      <c r="E355" s="3" t="s">
        <v>31</v>
      </c>
      <c r="F355" s="3" t="s">
        <v>291</v>
      </c>
      <c r="G355" s="3" t="s">
        <v>221</v>
      </c>
      <c r="H355" s="3" t="s">
        <v>246</v>
      </c>
      <c r="I355" s="3">
        <v>9</v>
      </c>
      <c r="J355" s="3">
        <v>1190</v>
      </c>
      <c r="K355" s="3">
        <v>1140</v>
      </c>
      <c r="L355" s="3">
        <v>0</v>
      </c>
      <c r="M355" s="3">
        <v>58.012999999999998</v>
      </c>
      <c r="N355" s="3">
        <v>1.42</v>
      </c>
      <c r="O355" s="13">
        <v>14.391999999999999</v>
      </c>
      <c r="P355" s="13">
        <v>10.07</v>
      </c>
      <c r="Q355" s="13">
        <v>0.14299999999999999</v>
      </c>
      <c r="R355" s="13">
        <v>3.3679999999999999</v>
      </c>
      <c r="S355" s="13">
        <v>5.1790000000000003</v>
      </c>
      <c r="T355" s="3">
        <v>4.0860000000000003</v>
      </c>
      <c r="U355" s="3">
        <v>1.1020000000000001</v>
      </c>
      <c r="V355" s="3">
        <v>0.18099999999999999</v>
      </c>
      <c r="W355" s="3">
        <v>0</v>
      </c>
      <c r="X355" s="5">
        <v>97.954000000000008</v>
      </c>
      <c r="Y355" s="94">
        <v>5.1880000000000006</v>
      </c>
    </row>
    <row r="356" spans="2:25" x14ac:dyDescent="0.25">
      <c r="B356" s="3"/>
      <c r="C356" s="3"/>
      <c r="D356" s="3"/>
      <c r="E356" s="3"/>
      <c r="F356" s="16" t="s">
        <v>27</v>
      </c>
      <c r="G356" s="16" t="s">
        <v>26</v>
      </c>
      <c r="H356" s="16"/>
      <c r="I356" s="16"/>
      <c r="J356" s="16"/>
      <c r="K356" s="16"/>
      <c r="L356" s="16"/>
      <c r="M356" s="6">
        <v>57.821900000000007</v>
      </c>
      <c r="N356" s="6">
        <v>1.5340062499999996</v>
      </c>
      <c r="O356" s="52">
        <v>15.165768749999998</v>
      </c>
      <c r="P356" s="52">
        <v>9.8904125000000001</v>
      </c>
      <c r="Q356" s="52">
        <v>0.21520624999999996</v>
      </c>
      <c r="R356" s="52">
        <v>3.2926250000000001</v>
      </c>
      <c r="S356" s="52">
        <v>5.7103500000000009</v>
      </c>
      <c r="T356" s="6">
        <v>4.2688562499999998</v>
      </c>
      <c r="U356" s="6">
        <v>1.0394625</v>
      </c>
      <c r="V356" s="6">
        <v>0.27886875000000005</v>
      </c>
      <c r="W356" s="6">
        <v>0</v>
      </c>
      <c r="X356" s="6"/>
      <c r="Y356" s="95">
        <v>5.3083187499999998</v>
      </c>
    </row>
    <row r="357" spans="2:25" x14ac:dyDescent="0.25">
      <c r="B357" s="3"/>
      <c r="C357" s="3"/>
      <c r="D357" s="3"/>
      <c r="E357" s="3"/>
      <c r="F357" s="25" t="s">
        <v>28</v>
      </c>
      <c r="G357" s="25" t="s">
        <v>26</v>
      </c>
      <c r="H357" s="25"/>
      <c r="I357" s="25"/>
      <c r="J357" s="25"/>
      <c r="K357" s="25"/>
      <c r="L357" s="25"/>
      <c r="M357" s="7">
        <v>1.100177834715824</v>
      </c>
      <c r="N357" s="7">
        <v>7.4367147484625251E-2</v>
      </c>
      <c r="O357" s="99">
        <v>0.82061903846527118</v>
      </c>
      <c r="P357" s="99">
        <v>0.94104800364628927</v>
      </c>
      <c r="Q357" s="99">
        <v>3.635270679972389E-2</v>
      </c>
      <c r="R357" s="99">
        <v>0.31870140570759964</v>
      </c>
      <c r="S357" s="99">
        <v>0.36379632580149385</v>
      </c>
      <c r="T357" s="7">
        <v>0.19486100334597475</v>
      </c>
      <c r="U357" s="7">
        <v>7.5338913141439312E-2</v>
      </c>
      <c r="V357" s="7">
        <v>5.4536015240694916E-2</v>
      </c>
      <c r="W357" s="7">
        <v>0</v>
      </c>
      <c r="X357" s="7"/>
      <c r="Y357" s="95">
        <v>0.27019991648741404</v>
      </c>
    </row>
    <row r="358" spans="2:25" x14ac:dyDescent="0.25">
      <c r="B358" s="3" t="s">
        <v>107</v>
      </c>
      <c r="C358" s="3" t="s">
        <v>26</v>
      </c>
      <c r="D358" s="3"/>
      <c r="E358" s="3" t="s">
        <v>31</v>
      </c>
      <c r="F358" s="3" t="s">
        <v>288</v>
      </c>
      <c r="G358" s="3" t="s">
        <v>221</v>
      </c>
      <c r="H358" s="3" t="s">
        <v>222</v>
      </c>
      <c r="I358" s="3">
        <v>9</v>
      </c>
      <c r="J358" s="3">
        <v>1190</v>
      </c>
      <c r="K358" s="3">
        <v>1120</v>
      </c>
      <c r="L358" s="3">
        <v>0</v>
      </c>
      <c r="M358" s="3">
        <v>58.414499999999997</v>
      </c>
      <c r="N358" s="3">
        <v>1.6286</v>
      </c>
      <c r="O358" s="13">
        <v>14.797000000000001</v>
      </c>
      <c r="P358" s="13">
        <v>10.6776</v>
      </c>
      <c r="Q358" s="13">
        <v>0.17949999999999999</v>
      </c>
      <c r="R358" s="13">
        <v>3.4899</v>
      </c>
      <c r="S358" s="13">
        <v>5.8353000000000002</v>
      </c>
      <c r="T358" s="3">
        <v>4.0492999999999997</v>
      </c>
      <c r="U358" s="3">
        <v>1.0657000000000001</v>
      </c>
      <c r="V358" s="3">
        <v>0.29859999999999998</v>
      </c>
      <c r="W358" s="3">
        <v>0</v>
      </c>
      <c r="X358" s="5">
        <v>100.43600000000001</v>
      </c>
      <c r="Y358" s="94">
        <v>5.1150000000000002</v>
      </c>
    </row>
    <row r="359" spans="2:25" x14ac:dyDescent="0.25">
      <c r="B359" s="3" t="s">
        <v>107</v>
      </c>
      <c r="C359" s="3" t="s">
        <v>26</v>
      </c>
      <c r="D359" s="3"/>
      <c r="E359" s="3" t="s">
        <v>31</v>
      </c>
      <c r="F359" s="3" t="s">
        <v>288</v>
      </c>
      <c r="G359" s="3" t="s">
        <v>221</v>
      </c>
      <c r="H359" s="3" t="s">
        <v>223</v>
      </c>
      <c r="I359" s="3">
        <v>9</v>
      </c>
      <c r="J359" s="3">
        <v>1190</v>
      </c>
      <c r="K359" s="3">
        <v>1120</v>
      </c>
      <c r="L359" s="3">
        <v>0</v>
      </c>
      <c r="M359" s="3">
        <v>58.216099999999997</v>
      </c>
      <c r="N359" s="3">
        <v>1.4807999999999999</v>
      </c>
      <c r="O359" s="13">
        <v>15.6013</v>
      </c>
      <c r="P359" s="13">
        <v>9.8865999999999996</v>
      </c>
      <c r="Q359" s="13">
        <v>0.1633</v>
      </c>
      <c r="R359" s="13">
        <v>3.1787000000000001</v>
      </c>
      <c r="S359" s="13">
        <v>5.7054</v>
      </c>
      <c r="T359" s="3">
        <v>4.1551999999999998</v>
      </c>
      <c r="U359" s="3">
        <v>1.0845</v>
      </c>
      <c r="V359" s="3">
        <v>0.2374</v>
      </c>
      <c r="W359" s="3">
        <v>0</v>
      </c>
      <c r="X359" s="5">
        <v>99.709299999999999</v>
      </c>
      <c r="Y359" s="94">
        <v>5.2397</v>
      </c>
    </row>
    <row r="360" spans="2:25" x14ac:dyDescent="0.25">
      <c r="B360" s="3" t="s">
        <v>107</v>
      </c>
      <c r="C360" s="3" t="s">
        <v>26</v>
      </c>
      <c r="D360" s="3"/>
      <c r="E360" s="3" t="s">
        <v>31</v>
      </c>
      <c r="F360" s="3" t="s">
        <v>288</v>
      </c>
      <c r="G360" s="3" t="s">
        <v>221</v>
      </c>
      <c r="H360" s="3" t="s">
        <v>224</v>
      </c>
      <c r="I360" s="3">
        <v>9</v>
      </c>
      <c r="J360" s="3">
        <v>1190</v>
      </c>
      <c r="K360" s="3">
        <v>1120</v>
      </c>
      <c r="L360" s="3">
        <v>0</v>
      </c>
      <c r="M360" s="3">
        <v>57.264699999999998</v>
      </c>
      <c r="N360" s="3">
        <v>1.5544</v>
      </c>
      <c r="O360" s="13">
        <v>14.601000000000001</v>
      </c>
      <c r="P360" s="13">
        <v>11.441700000000001</v>
      </c>
      <c r="Q360" s="13">
        <v>0.2036</v>
      </c>
      <c r="R360" s="13">
        <v>3.4666000000000001</v>
      </c>
      <c r="S360" s="13">
        <v>5.9253</v>
      </c>
      <c r="T360" s="3">
        <v>3.9342000000000001</v>
      </c>
      <c r="U360" s="3">
        <v>0.97570000000000001</v>
      </c>
      <c r="V360" s="3">
        <v>0.3473</v>
      </c>
      <c r="W360" s="3">
        <v>0</v>
      </c>
      <c r="X360" s="5">
        <v>99.714500000000015</v>
      </c>
      <c r="Y360" s="94">
        <v>4.9099000000000004</v>
      </c>
    </row>
    <row r="361" spans="2:25" x14ac:dyDescent="0.25">
      <c r="B361" s="3" t="s">
        <v>107</v>
      </c>
      <c r="C361" s="3" t="s">
        <v>26</v>
      </c>
      <c r="D361" s="3"/>
      <c r="E361" s="3" t="s">
        <v>31</v>
      </c>
      <c r="F361" s="3" t="s">
        <v>288</v>
      </c>
      <c r="G361" s="3" t="s">
        <v>221</v>
      </c>
      <c r="H361" s="3" t="s">
        <v>225</v>
      </c>
      <c r="I361" s="3">
        <v>9</v>
      </c>
      <c r="J361" s="3">
        <v>1190</v>
      </c>
      <c r="K361" s="3">
        <v>1120</v>
      </c>
      <c r="L361" s="3">
        <v>0</v>
      </c>
      <c r="M361" s="3">
        <v>56.748699999999999</v>
      </c>
      <c r="N361" s="3">
        <v>1.5670999999999999</v>
      </c>
      <c r="O361" s="13">
        <v>14.8139</v>
      </c>
      <c r="P361" s="13">
        <v>11.5457</v>
      </c>
      <c r="Q361" s="13">
        <v>0.25080000000000002</v>
      </c>
      <c r="R361" s="13">
        <v>3.4910000000000001</v>
      </c>
      <c r="S361" s="13">
        <v>5.9119999999999999</v>
      </c>
      <c r="T361" s="3">
        <v>3.9784999999999999</v>
      </c>
      <c r="U361" s="3">
        <v>0.98450000000000004</v>
      </c>
      <c r="V361" s="3">
        <v>0.2064</v>
      </c>
      <c r="W361" s="3">
        <v>0</v>
      </c>
      <c r="X361" s="5">
        <v>99.498599999999996</v>
      </c>
      <c r="Y361" s="94">
        <v>4.9630000000000001</v>
      </c>
    </row>
    <row r="362" spans="2:25" x14ac:dyDescent="0.25">
      <c r="B362" s="3" t="s">
        <v>107</v>
      </c>
      <c r="C362" s="3" t="s">
        <v>26</v>
      </c>
      <c r="D362" s="3"/>
      <c r="E362" s="3" t="s">
        <v>31</v>
      </c>
      <c r="F362" s="3" t="s">
        <v>288</v>
      </c>
      <c r="G362" s="3" t="s">
        <v>221</v>
      </c>
      <c r="H362" s="3" t="s">
        <v>226</v>
      </c>
      <c r="I362" s="3">
        <v>9</v>
      </c>
      <c r="J362" s="3">
        <v>1190</v>
      </c>
      <c r="K362" s="3">
        <v>1120</v>
      </c>
      <c r="L362" s="3">
        <v>0</v>
      </c>
      <c r="M362" s="3">
        <v>56.473700000000001</v>
      </c>
      <c r="N362" s="3">
        <v>1.4830000000000001</v>
      </c>
      <c r="O362" s="13">
        <v>15.6126</v>
      </c>
      <c r="P362" s="13">
        <v>11.082100000000001</v>
      </c>
      <c r="Q362" s="13">
        <v>0.19900000000000001</v>
      </c>
      <c r="R362" s="13">
        <v>3.3123999999999998</v>
      </c>
      <c r="S362" s="13">
        <v>6.1612999999999998</v>
      </c>
      <c r="T362" s="3">
        <v>4.1593999999999998</v>
      </c>
      <c r="U362" s="3">
        <v>0.98660000000000003</v>
      </c>
      <c r="V362" s="3">
        <v>0.28799999999999998</v>
      </c>
      <c r="W362" s="3">
        <v>0</v>
      </c>
      <c r="X362" s="5">
        <v>99.758099999999985</v>
      </c>
      <c r="Y362" s="94">
        <v>5.1459999999999999</v>
      </c>
    </row>
    <row r="363" spans="2:25" x14ac:dyDescent="0.25">
      <c r="B363" s="3" t="s">
        <v>107</v>
      </c>
      <c r="C363" s="3" t="s">
        <v>26</v>
      </c>
      <c r="D363" s="3"/>
      <c r="E363" s="3" t="s">
        <v>31</v>
      </c>
      <c r="F363" s="3" t="s">
        <v>288</v>
      </c>
      <c r="G363" s="3" t="s">
        <v>221</v>
      </c>
      <c r="H363" s="3" t="s">
        <v>227</v>
      </c>
      <c r="I363" s="3">
        <v>9</v>
      </c>
      <c r="J363" s="3">
        <v>1190</v>
      </c>
      <c r="K363" s="3">
        <v>1120</v>
      </c>
      <c r="L363" s="3">
        <v>0</v>
      </c>
      <c r="M363" s="3">
        <v>56.5184</v>
      </c>
      <c r="N363" s="3">
        <v>1.4633</v>
      </c>
      <c r="O363" s="13">
        <v>15.2668</v>
      </c>
      <c r="P363" s="13">
        <v>11.1853</v>
      </c>
      <c r="Q363" s="13">
        <v>0.22209999999999999</v>
      </c>
      <c r="R363" s="13">
        <v>3.5632000000000001</v>
      </c>
      <c r="S363" s="13">
        <v>6.1462000000000003</v>
      </c>
      <c r="T363" s="3">
        <v>4.0145</v>
      </c>
      <c r="U363" s="3">
        <v>0.98619999999999997</v>
      </c>
      <c r="V363" s="3">
        <v>0.24890000000000001</v>
      </c>
      <c r="W363" s="3">
        <v>0</v>
      </c>
      <c r="X363" s="5">
        <v>99.614899999999992</v>
      </c>
      <c r="Y363" s="94">
        <v>5.0007000000000001</v>
      </c>
    </row>
    <row r="364" spans="2:25" x14ac:dyDescent="0.25">
      <c r="B364" s="3" t="s">
        <v>107</v>
      </c>
      <c r="C364" s="3" t="s">
        <v>26</v>
      </c>
      <c r="D364" s="3"/>
      <c r="E364" s="3" t="s">
        <v>31</v>
      </c>
      <c r="F364" s="3" t="s">
        <v>288</v>
      </c>
      <c r="G364" s="3" t="s">
        <v>221</v>
      </c>
      <c r="H364" s="3" t="s">
        <v>228</v>
      </c>
      <c r="I364" s="3">
        <v>9</v>
      </c>
      <c r="J364" s="3">
        <v>1190</v>
      </c>
      <c r="K364" s="3">
        <v>1120</v>
      </c>
      <c r="L364" s="3">
        <v>0</v>
      </c>
      <c r="M364" s="3">
        <v>58.116300000000003</v>
      </c>
      <c r="N364" s="3">
        <v>1.5234000000000001</v>
      </c>
      <c r="O364" s="13">
        <v>14.863799999999999</v>
      </c>
      <c r="P364" s="13">
        <v>10.5159</v>
      </c>
      <c r="Q364" s="13">
        <v>0.2477</v>
      </c>
      <c r="R364" s="13">
        <v>3.2233000000000001</v>
      </c>
      <c r="S364" s="13">
        <v>5.7218</v>
      </c>
      <c r="T364" s="3">
        <v>4.1246</v>
      </c>
      <c r="U364" s="3">
        <v>1.1268</v>
      </c>
      <c r="V364" s="3">
        <v>0.27579999999999999</v>
      </c>
      <c r="W364" s="3">
        <v>0</v>
      </c>
      <c r="X364" s="5">
        <v>99.739400000000003</v>
      </c>
      <c r="Y364" s="94">
        <v>5.2514000000000003</v>
      </c>
    </row>
    <row r="365" spans="2:25" x14ac:dyDescent="0.25">
      <c r="B365" s="3" t="s">
        <v>107</v>
      </c>
      <c r="C365" s="3" t="s">
        <v>26</v>
      </c>
      <c r="D365" s="3"/>
      <c r="E365" s="3" t="s">
        <v>31</v>
      </c>
      <c r="F365" s="3" t="s">
        <v>288</v>
      </c>
      <c r="G365" s="3" t="s">
        <v>221</v>
      </c>
      <c r="H365" s="3" t="s">
        <v>229</v>
      </c>
      <c r="I365" s="3">
        <v>9</v>
      </c>
      <c r="J365" s="3">
        <v>1190</v>
      </c>
      <c r="K365" s="3">
        <v>1120</v>
      </c>
      <c r="L365" s="3">
        <v>0</v>
      </c>
      <c r="M365" s="3">
        <v>57.615299999999998</v>
      </c>
      <c r="N365" s="3">
        <v>1.5536000000000001</v>
      </c>
      <c r="O365" s="13">
        <v>14.7494</v>
      </c>
      <c r="P365" s="13">
        <v>10.545999999999999</v>
      </c>
      <c r="Q365" s="13">
        <v>0.2019</v>
      </c>
      <c r="R365" s="13">
        <v>3.4664999999999999</v>
      </c>
      <c r="S365" s="13">
        <v>5.8536999999999999</v>
      </c>
      <c r="T365" s="3">
        <v>4.0871000000000004</v>
      </c>
      <c r="U365" s="3">
        <v>1.0028999999999999</v>
      </c>
      <c r="V365" s="3">
        <v>0.3281</v>
      </c>
      <c r="W365" s="3">
        <v>0</v>
      </c>
      <c r="X365" s="5">
        <v>99.404500000000013</v>
      </c>
      <c r="Y365" s="94">
        <v>5.09</v>
      </c>
    </row>
    <row r="366" spans="2:25" x14ac:dyDescent="0.25">
      <c r="B366" s="3" t="s">
        <v>107</v>
      </c>
      <c r="C366" s="3" t="s">
        <v>26</v>
      </c>
      <c r="D366" s="3"/>
      <c r="E366" s="3" t="s">
        <v>31</v>
      </c>
      <c r="F366" s="3" t="s">
        <v>288</v>
      </c>
      <c r="G366" s="3" t="s">
        <v>221</v>
      </c>
      <c r="H366" s="3" t="s">
        <v>239</v>
      </c>
      <c r="I366" s="3">
        <v>9</v>
      </c>
      <c r="J366" s="3">
        <v>1190</v>
      </c>
      <c r="K366" s="3">
        <v>1120</v>
      </c>
      <c r="L366" s="3">
        <v>0</v>
      </c>
      <c r="M366" s="3">
        <v>57.097799999999999</v>
      </c>
      <c r="N366" s="3">
        <v>1.5248999999999999</v>
      </c>
      <c r="O366" s="13">
        <v>14.7431</v>
      </c>
      <c r="P366" s="13">
        <v>10.818</v>
      </c>
      <c r="Q366" s="13">
        <v>0.2104</v>
      </c>
      <c r="R366" s="13">
        <v>3.4355000000000002</v>
      </c>
      <c r="S366" s="13">
        <v>5.9180999999999999</v>
      </c>
      <c r="T366" s="3">
        <v>4.2468000000000004</v>
      </c>
      <c r="U366" s="3">
        <v>1.0663</v>
      </c>
      <c r="V366" s="3">
        <v>0.2883</v>
      </c>
      <c r="W366" s="3">
        <v>0</v>
      </c>
      <c r="X366" s="5">
        <v>99.349200000000025</v>
      </c>
      <c r="Y366" s="94">
        <v>5.3131000000000004</v>
      </c>
    </row>
    <row r="367" spans="2:25" x14ac:dyDescent="0.25">
      <c r="B367" s="3" t="s">
        <v>107</v>
      </c>
      <c r="C367" s="3" t="s">
        <v>26</v>
      </c>
      <c r="D367" s="3"/>
      <c r="E367" s="3" t="s">
        <v>31</v>
      </c>
      <c r="F367" s="3" t="s">
        <v>288</v>
      </c>
      <c r="G367" s="3" t="s">
        <v>221</v>
      </c>
      <c r="H367" s="3" t="s">
        <v>240</v>
      </c>
      <c r="I367" s="3">
        <v>9</v>
      </c>
      <c r="J367" s="3">
        <v>1190</v>
      </c>
      <c r="K367" s="3">
        <v>1120</v>
      </c>
      <c r="L367" s="3">
        <v>0</v>
      </c>
      <c r="M367" s="3">
        <v>56.841999999999999</v>
      </c>
      <c r="N367" s="3">
        <v>1.5914999999999999</v>
      </c>
      <c r="O367" s="13">
        <v>14.502700000000001</v>
      </c>
      <c r="P367" s="13">
        <v>11.132400000000001</v>
      </c>
      <c r="Q367" s="13">
        <v>0.2409</v>
      </c>
      <c r="R367" s="13">
        <v>3.3393999999999999</v>
      </c>
      <c r="S367" s="13">
        <v>6.0397999999999996</v>
      </c>
      <c r="T367" s="3">
        <v>4.0141</v>
      </c>
      <c r="U367" s="3">
        <v>1.0033000000000001</v>
      </c>
      <c r="V367" s="3">
        <v>0.33400000000000002</v>
      </c>
      <c r="W367" s="3">
        <v>0</v>
      </c>
      <c r="X367" s="5">
        <v>99.040099999999995</v>
      </c>
      <c r="Y367" s="94">
        <v>5.0174000000000003</v>
      </c>
    </row>
    <row r="368" spans="2:25" x14ac:dyDescent="0.25">
      <c r="B368" s="3" t="s">
        <v>107</v>
      </c>
      <c r="C368" s="3" t="s">
        <v>26</v>
      </c>
      <c r="D368" s="3"/>
      <c r="E368" s="3" t="s">
        <v>31</v>
      </c>
      <c r="F368" s="3" t="s">
        <v>288</v>
      </c>
      <c r="G368" s="3" t="s">
        <v>221</v>
      </c>
      <c r="H368" s="3" t="s">
        <v>241</v>
      </c>
      <c r="I368" s="3">
        <v>9</v>
      </c>
      <c r="J368" s="3">
        <v>1190</v>
      </c>
      <c r="K368" s="3">
        <v>1120</v>
      </c>
      <c r="L368" s="3">
        <v>0</v>
      </c>
      <c r="M368" s="3">
        <v>57.0794</v>
      </c>
      <c r="N368" s="3">
        <v>1.4138999999999999</v>
      </c>
      <c r="O368" s="13">
        <v>15.1242</v>
      </c>
      <c r="P368" s="13">
        <v>10.6698</v>
      </c>
      <c r="Q368" s="13">
        <v>0.1928</v>
      </c>
      <c r="R368" s="13">
        <v>3.1002999999999998</v>
      </c>
      <c r="S368" s="13">
        <v>5.7217000000000002</v>
      </c>
      <c r="T368" s="3">
        <v>4.3136999999999999</v>
      </c>
      <c r="U368" s="3">
        <v>1.0388999999999999</v>
      </c>
      <c r="V368" s="3">
        <v>0.2757</v>
      </c>
      <c r="W368" s="3">
        <v>0</v>
      </c>
      <c r="X368" s="5">
        <v>98.930399999999992</v>
      </c>
      <c r="Y368" s="94">
        <v>5.3525999999999998</v>
      </c>
    </row>
    <row r="369" spans="2:25" x14ac:dyDescent="0.25">
      <c r="B369" s="3" t="s">
        <v>30</v>
      </c>
      <c r="C369" s="3" t="s">
        <v>26</v>
      </c>
      <c r="D369" s="3"/>
      <c r="E369" s="3" t="s">
        <v>31</v>
      </c>
      <c r="F369" s="3" t="s">
        <v>288</v>
      </c>
      <c r="G369" s="3" t="s">
        <v>221</v>
      </c>
      <c r="H369" s="3" t="s">
        <v>242</v>
      </c>
      <c r="I369" s="3">
        <v>9</v>
      </c>
      <c r="J369" s="3">
        <v>1190</v>
      </c>
      <c r="K369" s="3">
        <v>1120</v>
      </c>
      <c r="L369" s="3">
        <v>0</v>
      </c>
      <c r="M369" s="3">
        <v>57.177</v>
      </c>
      <c r="N369" s="3">
        <v>1.593</v>
      </c>
      <c r="O369" s="13">
        <v>14.661</v>
      </c>
      <c r="P369" s="13">
        <v>11.433</v>
      </c>
      <c r="Q369" s="13">
        <v>0.24</v>
      </c>
      <c r="R369" s="13">
        <v>3.5489999999999999</v>
      </c>
      <c r="S369" s="13">
        <v>5.6879999999999997</v>
      </c>
      <c r="T369" s="3">
        <v>3.88</v>
      </c>
      <c r="U369" s="3">
        <v>0.95799999999999996</v>
      </c>
      <c r="V369" s="3">
        <v>0.27</v>
      </c>
      <c r="W369" s="3">
        <v>2.7E-2</v>
      </c>
      <c r="X369" s="5">
        <v>99.475999999999999</v>
      </c>
      <c r="Y369" s="94">
        <v>4.8380000000000001</v>
      </c>
    </row>
    <row r="370" spans="2:25" x14ac:dyDescent="0.25">
      <c r="B370" s="3" t="s">
        <v>30</v>
      </c>
      <c r="C370" s="3" t="s">
        <v>26</v>
      </c>
      <c r="D370" s="3"/>
      <c r="E370" s="3" t="s">
        <v>31</v>
      </c>
      <c r="F370" s="3" t="s">
        <v>288</v>
      </c>
      <c r="G370" s="3" t="s">
        <v>221</v>
      </c>
      <c r="H370" s="3" t="s">
        <v>243</v>
      </c>
      <c r="I370" s="3">
        <v>9</v>
      </c>
      <c r="J370" s="3">
        <v>1190</v>
      </c>
      <c r="K370" s="3">
        <v>1120</v>
      </c>
      <c r="L370" s="3">
        <v>0</v>
      </c>
      <c r="M370" s="3">
        <v>57.279000000000003</v>
      </c>
      <c r="N370" s="3">
        <v>1.6040000000000001</v>
      </c>
      <c r="O370" s="13">
        <v>14.414</v>
      </c>
      <c r="P370" s="13">
        <v>11.004</v>
      </c>
      <c r="Q370" s="13">
        <v>0.28599999999999998</v>
      </c>
      <c r="R370" s="13">
        <v>3.4910000000000001</v>
      </c>
      <c r="S370" s="13">
        <v>5.5039999999999996</v>
      </c>
      <c r="T370" s="3">
        <v>3.8620000000000001</v>
      </c>
      <c r="U370" s="3">
        <v>1.0169999999999999</v>
      </c>
      <c r="V370" s="3">
        <v>0.34100000000000003</v>
      </c>
      <c r="W370" s="3">
        <v>6.0000000000000001E-3</v>
      </c>
      <c r="X370" s="5">
        <v>98.807999999999993</v>
      </c>
      <c r="Y370" s="94">
        <v>4.8789999999999996</v>
      </c>
    </row>
    <row r="371" spans="2:25" x14ac:dyDescent="0.25">
      <c r="B371" s="3" t="s">
        <v>30</v>
      </c>
      <c r="C371" s="3" t="s">
        <v>26</v>
      </c>
      <c r="D371" s="3"/>
      <c r="E371" s="3" t="s">
        <v>31</v>
      </c>
      <c r="F371" s="3" t="s">
        <v>288</v>
      </c>
      <c r="G371" s="3" t="s">
        <v>221</v>
      </c>
      <c r="H371" s="3" t="s">
        <v>244</v>
      </c>
      <c r="I371" s="3">
        <v>9</v>
      </c>
      <c r="J371" s="3">
        <v>1190</v>
      </c>
      <c r="K371" s="3">
        <v>1120</v>
      </c>
      <c r="L371" s="3">
        <v>0</v>
      </c>
      <c r="M371" s="3">
        <v>56.945</v>
      </c>
      <c r="N371" s="3">
        <v>1.5309999999999999</v>
      </c>
      <c r="O371" s="13">
        <v>14.884</v>
      </c>
      <c r="P371" s="13">
        <v>11.308999999999999</v>
      </c>
      <c r="Q371" s="13">
        <v>0.23400000000000001</v>
      </c>
      <c r="R371" s="13">
        <v>3.5</v>
      </c>
      <c r="S371" s="13">
        <v>5.6189999999999998</v>
      </c>
      <c r="T371" s="3">
        <v>3.8929999999999998</v>
      </c>
      <c r="U371" s="3">
        <v>0.90900000000000003</v>
      </c>
      <c r="V371" s="3">
        <v>0.18</v>
      </c>
      <c r="W371" s="3">
        <v>0</v>
      </c>
      <c r="X371" s="5">
        <v>99.004000000000005</v>
      </c>
      <c r="Y371" s="94">
        <v>4.8019999999999996</v>
      </c>
    </row>
    <row r="372" spans="2:25" x14ac:dyDescent="0.25">
      <c r="B372" s="3" t="s">
        <v>30</v>
      </c>
      <c r="C372" s="3" t="s">
        <v>26</v>
      </c>
      <c r="D372" s="3"/>
      <c r="E372" s="3" t="s">
        <v>31</v>
      </c>
      <c r="F372" s="3" t="s">
        <v>288</v>
      </c>
      <c r="G372" s="3" t="s">
        <v>221</v>
      </c>
      <c r="H372" s="3" t="s">
        <v>245</v>
      </c>
      <c r="I372" s="3">
        <v>9</v>
      </c>
      <c r="J372" s="3">
        <v>1190</v>
      </c>
      <c r="K372" s="3">
        <v>1120</v>
      </c>
      <c r="L372" s="3">
        <v>0</v>
      </c>
      <c r="M372" s="3">
        <v>58.545000000000002</v>
      </c>
      <c r="N372" s="3">
        <v>1.536</v>
      </c>
      <c r="O372" s="13">
        <v>15.11</v>
      </c>
      <c r="P372" s="13">
        <v>9.609</v>
      </c>
      <c r="Q372" s="13">
        <v>0.26500000000000001</v>
      </c>
      <c r="R372" s="13">
        <v>3.2229999999999999</v>
      </c>
      <c r="S372" s="13">
        <v>5.3479999999999999</v>
      </c>
      <c r="T372" s="3">
        <v>3.8530000000000002</v>
      </c>
      <c r="U372" s="3">
        <v>1.07</v>
      </c>
      <c r="V372" s="3">
        <v>0.191</v>
      </c>
      <c r="W372" s="3">
        <v>1.2E-2</v>
      </c>
      <c r="X372" s="5">
        <v>98.761999999999986</v>
      </c>
      <c r="Y372" s="94">
        <v>4.923</v>
      </c>
    </row>
    <row r="373" spans="2:25" x14ac:dyDescent="0.25">
      <c r="B373" s="3" t="s">
        <v>30</v>
      </c>
      <c r="C373" s="3" t="s">
        <v>26</v>
      </c>
      <c r="D373" s="3"/>
      <c r="E373" s="3" t="s">
        <v>31</v>
      </c>
      <c r="F373" s="3" t="s">
        <v>288</v>
      </c>
      <c r="G373" s="3" t="s">
        <v>221</v>
      </c>
      <c r="H373" s="3" t="s">
        <v>246</v>
      </c>
      <c r="I373" s="3">
        <v>9</v>
      </c>
      <c r="J373" s="3">
        <v>1190</v>
      </c>
      <c r="K373" s="3">
        <v>1120</v>
      </c>
      <c r="L373" s="3">
        <v>0</v>
      </c>
      <c r="M373" s="3">
        <v>59.113999999999997</v>
      </c>
      <c r="N373" s="3">
        <v>1.361</v>
      </c>
      <c r="O373" s="13">
        <v>14.965</v>
      </c>
      <c r="P373" s="13">
        <v>9.5489999999999995</v>
      </c>
      <c r="Q373" s="13">
        <v>0.22900000000000001</v>
      </c>
      <c r="R373" s="13">
        <v>3.13</v>
      </c>
      <c r="S373" s="13">
        <v>5.4139999999999997</v>
      </c>
      <c r="T373" s="3">
        <v>3.903</v>
      </c>
      <c r="U373" s="3">
        <v>1.032</v>
      </c>
      <c r="V373" s="3">
        <v>0.312</v>
      </c>
      <c r="W373" s="3">
        <v>0</v>
      </c>
      <c r="X373" s="5">
        <v>99.009</v>
      </c>
      <c r="Y373" s="94">
        <v>4.9350000000000005</v>
      </c>
    </row>
    <row r="374" spans="2:25" x14ac:dyDescent="0.25">
      <c r="B374" s="3"/>
      <c r="C374" s="3"/>
      <c r="D374" s="3"/>
      <c r="E374" s="3"/>
      <c r="F374" s="16" t="s">
        <v>27</v>
      </c>
      <c r="G374" s="16" t="s">
        <v>26</v>
      </c>
      <c r="H374" s="16"/>
      <c r="I374" s="16"/>
      <c r="J374" s="16"/>
      <c r="K374" s="16"/>
      <c r="L374" s="16"/>
      <c r="M374" s="6">
        <v>57.465431250000002</v>
      </c>
      <c r="N374" s="6">
        <v>1.5255937500000001</v>
      </c>
      <c r="O374" s="52">
        <v>14.9193625</v>
      </c>
      <c r="P374" s="52">
        <v>10.77531875</v>
      </c>
      <c r="Q374" s="52">
        <v>0.22287499999999999</v>
      </c>
      <c r="R374" s="52">
        <v>3.3724874999999996</v>
      </c>
      <c r="S374" s="52">
        <v>5.7821000000000016</v>
      </c>
      <c r="T374" s="6">
        <v>4.0292750000000002</v>
      </c>
      <c r="U374" s="6">
        <v>1.0192125000000001</v>
      </c>
      <c r="V374" s="6">
        <v>0.27640625000000002</v>
      </c>
      <c r="W374" s="6">
        <v>2.8124999999999999E-3</v>
      </c>
      <c r="X374" s="6"/>
      <c r="Y374" s="95">
        <v>5.0484875000000002</v>
      </c>
    </row>
    <row r="375" spans="2:25" x14ac:dyDescent="0.25">
      <c r="B375" s="3"/>
      <c r="C375" s="3"/>
      <c r="D375" s="3"/>
      <c r="E375" s="3"/>
      <c r="F375" s="16" t="s">
        <v>28</v>
      </c>
      <c r="G375" s="25" t="s">
        <v>26</v>
      </c>
      <c r="H375" s="16"/>
      <c r="I375" s="16"/>
      <c r="J375" s="16"/>
      <c r="K375" s="16"/>
      <c r="L375" s="16"/>
      <c r="M375" s="7">
        <v>0.78696067222256993</v>
      </c>
      <c r="N375" s="7">
        <v>7.1364141030352213E-2</v>
      </c>
      <c r="O375" s="99">
        <v>0.34968621529403565</v>
      </c>
      <c r="P375" s="99">
        <v>0.63210132016816212</v>
      </c>
      <c r="Q375" s="99">
        <v>3.2462912171687008E-2</v>
      </c>
      <c r="R375" s="99">
        <v>0.15643488474974718</v>
      </c>
      <c r="S375" s="99">
        <v>0.23895709238271218</v>
      </c>
      <c r="T375" s="7">
        <v>0.14183439404225384</v>
      </c>
      <c r="U375" s="7">
        <v>5.4781990653863619E-2</v>
      </c>
      <c r="V375" s="7">
        <v>5.2301796893924377E-2</v>
      </c>
      <c r="W375" s="7">
        <v>7.222361109775666E-3</v>
      </c>
      <c r="X375" s="7"/>
      <c r="Y375" s="93">
        <v>0.19661638469611747</v>
      </c>
    </row>
    <row r="376" spans="2:25" x14ac:dyDescent="0.25">
      <c r="B376" s="3" t="s">
        <v>107</v>
      </c>
      <c r="C376" s="3" t="s">
        <v>26</v>
      </c>
      <c r="D376" s="3"/>
      <c r="E376" s="3" t="s">
        <v>31</v>
      </c>
      <c r="F376" s="3" t="s">
        <v>139</v>
      </c>
      <c r="G376" s="3" t="s">
        <v>221</v>
      </c>
      <c r="H376" s="3" t="s">
        <v>222</v>
      </c>
      <c r="I376" s="3">
        <v>9</v>
      </c>
      <c r="J376" s="3">
        <v>1190</v>
      </c>
      <c r="K376" s="3">
        <v>1100</v>
      </c>
      <c r="L376" s="3">
        <v>0</v>
      </c>
      <c r="M376" s="3">
        <v>59.944400000000002</v>
      </c>
      <c r="N376" s="3">
        <v>1.6734</v>
      </c>
      <c r="O376" s="13">
        <v>13.8758</v>
      </c>
      <c r="P376" s="13">
        <v>8.8732000000000006</v>
      </c>
      <c r="Q376" s="13">
        <v>0.18540000000000001</v>
      </c>
      <c r="R376" s="13">
        <v>3.9390999999999998</v>
      </c>
      <c r="S376" s="13">
        <v>5.6210000000000004</v>
      </c>
      <c r="T376" s="3">
        <v>4.0909000000000004</v>
      </c>
      <c r="U376" s="3">
        <v>1.1641999999999999</v>
      </c>
      <c r="V376" s="3">
        <v>0.3382</v>
      </c>
      <c r="W376" s="3">
        <v>0</v>
      </c>
      <c r="X376" s="5">
        <v>99.70559999999999</v>
      </c>
      <c r="Y376" s="94">
        <v>5.2551000000000005</v>
      </c>
    </row>
    <row r="377" spans="2:25" x14ac:dyDescent="0.25">
      <c r="B377" s="3" t="s">
        <v>107</v>
      </c>
      <c r="C377" s="3" t="s">
        <v>26</v>
      </c>
      <c r="D377" s="3"/>
      <c r="E377" s="3" t="s">
        <v>31</v>
      </c>
      <c r="F377" s="3" t="s">
        <v>139</v>
      </c>
      <c r="G377" s="3" t="s">
        <v>221</v>
      </c>
      <c r="H377" s="3" t="s">
        <v>223</v>
      </c>
      <c r="I377" s="3">
        <v>9</v>
      </c>
      <c r="J377" s="3">
        <v>1190</v>
      </c>
      <c r="K377" s="3">
        <v>1100</v>
      </c>
      <c r="L377" s="3">
        <v>0</v>
      </c>
      <c r="M377" s="3">
        <v>58.9696</v>
      </c>
      <c r="N377" s="3">
        <v>1.7484999999999999</v>
      </c>
      <c r="O377" s="13">
        <v>13.5131</v>
      </c>
      <c r="P377" s="13">
        <v>10.6021</v>
      </c>
      <c r="Q377" s="13">
        <v>0.23150000000000001</v>
      </c>
      <c r="R377" s="13">
        <v>3.6076000000000001</v>
      </c>
      <c r="S377" s="13">
        <v>5.4481000000000002</v>
      </c>
      <c r="T377" s="3">
        <v>4.1155999999999997</v>
      </c>
      <c r="U377" s="3">
        <v>1.1442000000000001</v>
      </c>
      <c r="V377" s="3">
        <v>0.26619999999999999</v>
      </c>
      <c r="W377" s="3">
        <v>0</v>
      </c>
      <c r="X377" s="5">
        <v>99.646500000000003</v>
      </c>
      <c r="Y377" s="94">
        <v>5.2598000000000003</v>
      </c>
    </row>
    <row r="378" spans="2:25" x14ac:dyDescent="0.25">
      <c r="B378" s="3" t="s">
        <v>107</v>
      </c>
      <c r="C378" s="3" t="s">
        <v>26</v>
      </c>
      <c r="D378" s="3"/>
      <c r="E378" s="3" t="s">
        <v>31</v>
      </c>
      <c r="F378" s="3" t="s">
        <v>139</v>
      </c>
      <c r="G378" s="3" t="s">
        <v>221</v>
      </c>
      <c r="H378" s="3" t="s">
        <v>224</v>
      </c>
      <c r="I378" s="3">
        <v>9</v>
      </c>
      <c r="J378" s="3">
        <v>1190</v>
      </c>
      <c r="K378" s="3">
        <v>1100</v>
      </c>
      <c r="L378" s="3">
        <v>0</v>
      </c>
      <c r="M378" s="3">
        <v>58.872999999999998</v>
      </c>
      <c r="N378" s="3">
        <v>1.7165999999999999</v>
      </c>
      <c r="O378" s="13">
        <v>13.740600000000001</v>
      </c>
      <c r="P378" s="13">
        <v>10.9084</v>
      </c>
      <c r="Q378" s="13">
        <v>0.23719999999999999</v>
      </c>
      <c r="R378" s="13">
        <v>3.6505999999999998</v>
      </c>
      <c r="S378" s="13">
        <v>5.2656999999999998</v>
      </c>
      <c r="T378" s="3">
        <v>4.0848000000000004</v>
      </c>
      <c r="U378" s="3">
        <v>1.1608000000000001</v>
      </c>
      <c r="V378" s="3">
        <v>0.24160000000000001</v>
      </c>
      <c r="W378" s="3">
        <v>0</v>
      </c>
      <c r="X378" s="5">
        <v>99.879299999999986</v>
      </c>
      <c r="Y378" s="94">
        <v>5.2456000000000005</v>
      </c>
    </row>
    <row r="379" spans="2:25" x14ac:dyDescent="0.25">
      <c r="B379" s="3" t="s">
        <v>107</v>
      </c>
      <c r="C379" s="3" t="s">
        <v>26</v>
      </c>
      <c r="D379" s="3"/>
      <c r="E379" s="3" t="s">
        <v>31</v>
      </c>
      <c r="F379" s="3" t="s">
        <v>139</v>
      </c>
      <c r="G379" s="3" t="s">
        <v>221</v>
      </c>
      <c r="H379" s="3" t="s">
        <v>225</v>
      </c>
      <c r="I379" s="3">
        <v>9</v>
      </c>
      <c r="J379" s="3">
        <v>1190</v>
      </c>
      <c r="K379" s="3">
        <v>1100</v>
      </c>
      <c r="L379" s="3">
        <v>0</v>
      </c>
      <c r="M379" s="3">
        <v>59.296199999999999</v>
      </c>
      <c r="N379" s="3">
        <v>1.6198999999999999</v>
      </c>
      <c r="O379" s="13">
        <v>13.820499999999999</v>
      </c>
      <c r="P379" s="13">
        <v>11.0124</v>
      </c>
      <c r="Q379" s="13">
        <v>0.27539999999999998</v>
      </c>
      <c r="R379" s="13">
        <v>3.673</v>
      </c>
      <c r="S379" s="13">
        <v>5.2523</v>
      </c>
      <c r="T379" s="3">
        <v>4.0548999999999999</v>
      </c>
      <c r="U379" s="3">
        <v>1.1628000000000001</v>
      </c>
      <c r="V379" s="3">
        <v>0.214</v>
      </c>
      <c r="W379" s="3">
        <v>0</v>
      </c>
      <c r="X379" s="5">
        <v>100.38140000000001</v>
      </c>
      <c r="Y379" s="94">
        <v>5.2176999999999998</v>
      </c>
    </row>
    <row r="380" spans="2:25" x14ac:dyDescent="0.25">
      <c r="B380" s="3" t="s">
        <v>107</v>
      </c>
      <c r="C380" s="3" t="s">
        <v>26</v>
      </c>
      <c r="D380" s="3"/>
      <c r="E380" s="3" t="s">
        <v>31</v>
      </c>
      <c r="F380" s="3" t="s">
        <v>139</v>
      </c>
      <c r="G380" s="3" t="s">
        <v>221</v>
      </c>
      <c r="H380" s="3" t="s">
        <v>226</v>
      </c>
      <c r="I380" s="3">
        <v>9</v>
      </c>
      <c r="J380" s="3">
        <v>1190</v>
      </c>
      <c r="K380" s="3">
        <v>1100</v>
      </c>
      <c r="L380" s="3">
        <v>0</v>
      </c>
      <c r="M380" s="3">
        <v>59.046999999999997</v>
      </c>
      <c r="N380" s="3">
        <v>1.7217</v>
      </c>
      <c r="O380" s="13">
        <v>13.3246</v>
      </c>
      <c r="P380" s="13">
        <v>10.85</v>
      </c>
      <c r="Q380" s="13">
        <v>0.24179999999999999</v>
      </c>
      <c r="R380" s="13">
        <v>3.7724000000000002</v>
      </c>
      <c r="S380" s="13">
        <v>5.2103000000000002</v>
      </c>
      <c r="T380" s="3">
        <v>3.9415</v>
      </c>
      <c r="U380" s="3">
        <v>1.1161000000000001</v>
      </c>
      <c r="V380" s="3">
        <v>0.29010000000000002</v>
      </c>
      <c r="W380" s="3">
        <v>0</v>
      </c>
      <c r="X380" s="5">
        <v>99.515500000000003</v>
      </c>
      <c r="Y380" s="94">
        <v>5.0575999999999999</v>
      </c>
    </row>
    <row r="381" spans="2:25" x14ac:dyDescent="0.25">
      <c r="B381" s="3" t="s">
        <v>107</v>
      </c>
      <c r="C381" s="3" t="s">
        <v>26</v>
      </c>
      <c r="D381" s="3"/>
      <c r="E381" s="3" t="s">
        <v>31</v>
      </c>
      <c r="F381" s="3" t="s">
        <v>139</v>
      </c>
      <c r="G381" s="3" t="s">
        <v>221</v>
      </c>
      <c r="H381" s="3" t="s">
        <v>227</v>
      </c>
      <c r="I381" s="3">
        <v>9</v>
      </c>
      <c r="J381" s="3">
        <v>1190</v>
      </c>
      <c r="K381" s="3">
        <v>1100</v>
      </c>
      <c r="L381" s="3">
        <v>0</v>
      </c>
      <c r="M381" s="3">
        <v>58.158200000000001</v>
      </c>
      <c r="N381" s="3">
        <v>1.7330000000000001</v>
      </c>
      <c r="O381" s="13">
        <v>13.3217</v>
      </c>
      <c r="P381" s="13">
        <v>11.5167</v>
      </c>
      <c r="Q381" s="13">
        <v>0.27829999999999999</v>
      </c>
      <c r="R381" s="13">
        <v>3.8618000000000001</v>
      </c>
      <c r="S381" s="13">
        <v>5.4097999999999997</v>
      </c>
      <c r="T381" s="3">
        <v>4.0148000000000001</v>
      </c>
      <c r="U381" s="3">
        <v>1.0485</v>
      </c>
      <c r="V381" s="3">
        <v>0.37880000000000003</v>
      </c>
      <c r="W381" s="3">
        <v>0</v>
      </c>
      <c r="X381" s="5">
        <v>99.721599999999995</v>
      </c>
      <c r="Y381" s="94">
        <v>5.0632999999999999</v>
      </c>
    </row>
    <row r="382" spans="2:25" x14ac:dyDescent="0.25">
      <c r="B382" s="3" t="s">
        <v>107</v>
      </c>
      <c r="C382" s="3" t="s">
        <v>26</v>
      </c>
      <c r="D382" s="3"/>
      <c r="E382" s="3" t="s">
        <v>31</v>
      </c>
      <c r="F382" s="3" t="s">
        <v>139</v>
      </c>
      <c r="G382" s="3" t="s">
        <v>221</v>
      </c>
      <c r="H382" s="3" t="s">
        <v>228</v>
      </c>
      <c r="I382" s="3">
        <v>9</v>
      </c>
      <c r="J382" s="3">
        <v>1190</v>
      </c>
      <c r="K382" s="3">
        <v>1100</v>
      </c>
      <c r="L382" s="3">
        <v>0</v>
      </c>
      <c r="M382" s="3">
        <v>57.987200000000001</v>
      </c>
      <c r="N382" s="3">
        <v>1.8384</v>
      </c>
      <c r="O382" s="13">
        <v>13.3355</v>
      </c>
      <c r="P382" s="13">
        <v>11.441700000000001</v>
      </c>
      <c r="Q382" s="13">
        <v>0.21290000000000001</v>
      </c>
      <c r="R382" s="13">
        <v>3.8997999999999999</v>
      </c>
      <c r="S382" s="13">
        <v>5.4947999999999997</v>
      </c>
      <c r="T382" s="3">
        <v>3.9687999999999999</v>
      </c>
      <c r="U382" s="3">
        <v>1.0611999999999999</v>
      </c>
      <c r="V382" s="3">
        <v>0.37019999999999997</v>
      </c>
      <c r="W382" s="3">
        <v>0</v>
      </c>
      <c r="X382" s="5">
        <v>99.610500000000002</v>
      </c>
      <c r="Y382" s="94">
        <v>5.0299999999999994</v>
      </c>
    </row>
    <row r="383" spans="2:25" x14ac:dyDescent="0.25">
      <c r="B383" s="3" t="s">
        <v>107</v>
      </c>
      <c r="C383" s="3" t="s">
        <v>26</v>
      </c>
      <c r="D383" s="3"/>
      <c r="E383" s="3" t="s">
        <v>31</v>
      </c>
      <c r="F383" s="3" t="s">
        <v>139</v>
      </c>
      <c r="G383" s="3" t="s">
        <v>221</v>
      </c>
      <c r="H383" s="3" t="s">
        <v>229</v>
      </c>
      <c r="I383" s="3">
        <v>9</v>
      </c>
      <c r="J383" s="3">
        <v>1190</v>
      </c>
      <c r="K383" s="3">
        <v>1100</v>
      </c>
      <c r="L383" s="3">
        <v>0</v>
      </c>
      <c r="M383" s="3">
        <v>58.758099999999999</v>
      </c>
      <c r="N383" s="3">
        <v>1.7556</v>
      </c>
      <c r="O383" s="13">
        <v>13.147600000000001</v>
      </c>
      <c r="P383" s="13">
        <v>11.606</v>
      </c>
      <c r="Q383" s="13">
        <v>0.18609999999999999</v>
      </c>
      <c r="R383" s="13">
        <v>3.9302999999999999</v>
      </c>
      <c r="S383" s="13">
        <v>5.5651999999999999</v>
      </c>
      <c r="T383" s="3">
        <v>3.8144</v>
      </c>
      <c r="U383" s="3">
        <v>1.0750999999999999</v>
      </c>
      <c r="V383" s="3">
        <v>0.29189999999999999</v>
      </c>
      <c r="W383" s="3">
        <v>0</v>
      </c>
      <c r="X383" s="5">
        <v>100.13030000000001</v>
      </c>
      <c r="Y383" s="94">
        <v>4.8895</v>
      </c>
    </row>
    <row r="384" spans="2:25" x14ac:dyDescent="0.25">
      <c r="B384" s="3" t="s">
        <v>107</v>
      </c>
      <c r="C384" s="3" t="s">
        <v>26</v>
      </c>
      <c r="D384" s="3"/>
      <c r="E384" s="3" t="s">
        <v>31</v>
      </c>
      <c r="F384" s="3" t="s">
        <v>139</v>
      </c>
      <c r="G384" s="3" t="s">
        <v>221</v>
      </c>
      <c r="H384" s="3" t="s">
        <v>239</v>
      </c>
      <c r="I384" s="3">
        <v>9</v>
      </c>
      <c r="J384" s="3">
        <v>1190</v>
      </c>
      <c r="K384" s="3">
        <v>1100</v>
      </c>
      <c r="L384" s="3">
        <v>0</v>
      </c>
      <c r="M384" s="3">
        <v>60.042099999999998</v>
      </c>
      <c r="N384" s="3">
        <v>1.663</v>
      </c>
      <c r="O384" s="13">
        <v>13.212</v>
      </c>
      <c r="P384" s="13">
        <v>10.498100000000001</v>
      </c>
      <c r="Q384" s="13">
        <v>0.19370000000000001</v>
      </c>
      <c r="R384" s="13">
        <v>3.6987000000000001</v>
      </c>
      <c r="S384" s="13">
        <v>5.1134000000000004</v>
      </c>
      <c r="T384" s="3">
        <v>4.0850999999999997</v>
      </c>
      <c r="U384" s="3">
        <v>1.139</v>
      </c>
      <c r="V384" s="3">
        <v>0.24940000000000001</v>
      </c>
      <c r="W384" s="3">
        <v>0</v>
      </c>
      <c r="X384" s="5">
        <v>99.894499999999994</v>
      </c>
      <c r="Y384" s="94">
        <v>5.2241</v>
      </c>
    </row>
    <row r="385" spans="2:25" x14ac:dyDescent="0.25">
      <c r="B385" s="3" t="s">
        <v>107</v>
      </c>
      <c r="C385" s="3" t="s">
        <v>26</v>
      </c>
      <c r="D385" s="3"/>
      <c r="E385" s="3" t="s">
        <v>31</v>
      </c>
      <c r="F385" s="3" t="s">
        <v>139</v>
      </c>
      <c r="G385" s="3" t="s">
        <v>221</v>
      </c>
      <c r="H385" s="3" t="s">
        <v>240</v>
      </c>
      <c r="I385" s="3">
        <v>9</v>
      </c>
      <c r="J385" s="3">
        <v>1190</v>
      </c>
      <c r="K385" s="3">
        <v>1100</v>
      </c>
      <c r="L385" s="3">
        <v>0</v>
      </c>
      <c r="M385" s="3">
        <v>61.070099999999996</v>
      </c>
      <c r="N385" s="3">
        <v>1.7014</v>
      </c>
      <c r="O385" s="13">
        <v>13.819599999999999</v>
      </c>
      <c r="P385" s="13">
        <v>9.1981000000000002</v>
      </c>
      <c r="Q385" s="13">
        <v>0.23039999999999999</v>
      </c>
      <c r="R385" s="13">
        <v>3.2475000000000001</v>
      </c>
      <c r="S385" s="13">
        <v>4.7736999999999998</v>
      </c>
      <c r="T385" s="3">
        <v>4.1771000000000003</v>
      </c>
      <c r="U385" s="3">
        <v>1.2762</v>
      </c>
      <c r="V385" s="3">
        <v>0.32</v>
      </c>
      <c r="W385" s="3">
        <v>0</v>
      </c>
      <c r="X385" s="5">
        <v>99.814099999999996</v>
      </c>
      <c r="Y385" s="94">
        <v>5.4533000000000005</v>
      </c>
    </row>
    <row r="386" spans="2:25" x14ac:dyDescent="0.25">
      <c r="B386" s="3" t="s">
        <v>107</v>
      </c>
      <c r="C386" s="3" t="s">
        <v>26</v>
      </c>
      <c r="D386" s="3"/>
      <c r="E386" s="3" t="s">
        <v>31</v>
      </c>
      <c r="F386" s="3" t="s">
        <v>139</v>
      </c>
      <c r="G386" s="3" t="s">
        <v>221</v>
      </c>
      <c r="H386" s="3" t="s">
        <v>241</v>
      </c>
      <c r="I386" s="3">
        <v>9</v>
      </c>
      <c r="J386" s="3">
        <v>1190</v>
      </c>
      <c r="K386" s="3">
        <v>1100</v>
      </c>
      <c r="L386" s="3">
        <v>0</v>
      </c>
      <c r="M386" s="3">
        <v>63.438800000000001</v>
      </c>
      <c r="N386" s="3">
        <v>1.8081</v>
      </c>
      <c r="O386" s="13">
        <v>14.402799999999999</v>
      </c>
      <c r="P386" s="13">
        <v>7.0549999999999997</v>
      </c>
      <c r="Q386" s="13">
        <v>0.20019999999999999</v>
      </c>
      <c r="R386" s="13">
        <v>2.8856999999999999</v>
      </c>
      <c r="S386" s="13">
        <v>4.4103000000000003</v>
      </c>
      <c r="T386" s="3">
        <v>4.2427999999999999</v>
      </c>
      <c r="U386" s="3">
        <v>1.4415</v>
      </c>
      <c r="V386" s="3">
        <v>0.24529999999999999</v>
      </c>
      <c r="W386" s="3">
        <v>0</v>
      </c>
      <c r="X386" s="5">
        <v>100.13050000000001</v>
      </c>
      <c r="Y386" s="94">
        <v>5.6843000000000004</v>
      </c>
    </row>
    <row r="387" spans="2:25" x14ac:dyDescent="0.25">
      <c r="B387" s="3" t="s">
        <v>30</v>
      </c>
      <c r="C387" s="3" t="s">
        <v>26</v>
      </c>
      <c r="D387" s="3"/>
      <c r="E387" s="3" t="s">
        <v>31</v>
      </c>
      <c r="F387" s="3" t="s">
        <v>139</v>
      </c>
      <c r="G387" s="3" t="s">
        <v>221</v>
      </c>
      <c r="H387" s="3" t="s">
        <v>242</v>
      </c>
      <c r="I387" s="3">
        <v>9</v>
      </c>
      <c r="J387" s="3">
        <v>1190</v>
      </c>
      <c r="K387" s="3">
        <v>1100</v>
      </c>
      <c r="L387" s="3">
        <v>0</v>
      </c>
      <c r="M387" s="3">
        <v>58.28</v>
      </c>
      <c r="N387" s="3">
        <v>1.702</v>
      </c>
      <c r="O387" s="13">
        <v>13.523</v>
      </c>
      <c r="P387" s="13">
        <v>10.972</v>
      </c>
      <c r="Q387" s="13">
        <v>0.21299999999999999</v>
      </c>
      <c r="R387" s="13">
        <v>3.883</v>
      </c>
      <c r="S387" s="13">
        <v>5.2149999999999999</v>
      </c>
      <c r="T387" s="3">
        <v>3.9489999999999998</v>
      </c>
      <c r="U387" s="3">
        <v>1.087</v>
      </c>
      <c r="V387" s="3">
        <v>0.34100000000000003</v>
      </c>
      <c r="W387" s="3">
        <v>0</v>
      </c>
      <c r="X387" s="5">
        <v>99.164999999999978</v>
      </c>
      <c r="Y387" s="94">
        <v>5.0359999999999996</v>
      </c>
    </row>
    <row r="388" spans="2:25" x14ac:dyDescent="0.25">
      <c r="B388" s="3" t="s">
        <v>30</v>
      </c>
      <c r="C388" s="3" t="s">
        <v>26</v>
      </c>
      <c r="D388" s="3"/>
      <c r="E388" s="3" t="s">
        <v>31</v>
      </c>
      <c r="F388" s="3" t="s">
        <v>139</v>
      </c>
      <c r="G388" s="3" t="s">
        <v>221</v>
      </c>
      <c r="H388" s="3" t="s">
        <v>243</v>
      </c>
      <c r="I388" s="3">
        <v>9</v>
      </c>
      <c r="J388" s="3">
        <v>1190</v>
      </c>
      <c r="K388" s="3">
        <v>1100</v>
      </c>
      <c r="L388" s="3">
        <v>0</v>
      </c>
      <c r="M388" s="3">
        <v>59.113999999999997</v>
      </c>
      <c r="N388" s="3">
        <v>1.5920000000000001</v>
      </c>
      <c r="O388" s="13">
        <v>13.832000000000001</v>
      </c>
      <c r="P388" s="13">
        <v>10.324</v>
      </c>
      <c r="Q388" s="13">
        <v>0.222</v>
      </c>
      <c r="R388" s="13">
        <v>3.6850000000000001</v>
      </c>
      <c r="S388" s="13">
        <v>4.8710000000000004</v>
      </c>
      <c r="T388" s="3">
        <v>4.125</v>
      </c>
      <c r="U388" s="3">
        <v>1.151</v>
      </c>
      <c r="V388" s="3">
        <v>0.20100000000000001</v>
      </c>
      <c r="W388" s="3">
        <v>0</v>
      </c>
      <c r="X388" s="5">
        <v>99.116999999999976</v>
      </c>
      <c r="Y388" s="94">
        <v>5.2759999999999998</v>
      </c>
    </row>
    <row r="389" spans="2:25" x14ac:dyDescent="0.25">
      <c r="B389" s="3" t="s">
        <v>30</v>
      </c>
      <c r="C389" s="3" t="s">
        <v>26</v>
      </c>
      <c r="D389" s="3"/>
      <c r="E389" s="3" t="s">
        <v>31</v>
      </c>
      <c r="F389" s="3" t="s">
        <v>139</v>
      </c>
      <c r="G389" s="3" t="s">
        <v>221</v>
      </c>
      <c r="H389" s="3" t="s">
        <v>244</v>
      </c>
      <c r="I389" s="3">
        <v>9</v>
      </c>
      <c r="J389" s="3">
        <v>1190</v>
      </c>
      <c r="K389" s="3">
        <v>1100</v>
      </c>
      <c r="L389" s="3">
        <v>0</v>
      </c>
      <c r="M389" s="3">
        <v>58.738</v>
      </c>
      <c r="N389" s="3">
        <v>1.6619999999999999</v>
      </c>
      <c r="O389" s="13">
        <v>13.542999999999999</v>
      </c>
      <c r="P389" s="13">
        <v>11.134</v>
      </c>
      <c r="Q389" s="13">
        <v>0.29799999999999999</v>
      </c>
      <c r="R389" s="13">
        <v>3.84</v>
      </c>
      <c r="S389" s="13">
        <v>5.2469999999999999</v>
      </c>
      <c r="T389" s="3">
        <v>3.6739999999999999</v>
      </c>
      <c r="U389" s="3">
        <v>1.0109999999999999</v>
      </c>
      <c r="V389" s="3">
        <v>0.23100000000000001</v>
      </c>
      <c r="W389" s="3">
        <v>0</v>
      </c>
      <c r="X389" s="5">
        <v>99.378</v>
      </c>
      <c r="Y389" s="94">
        <v>4.6849999999999996</v>
      </c>
    </row>
    <row r="390" spans="2:25" x14ac:dyDescent="0.25">
      <c r="B390" s="3" t="s">
        <v>30</v>
      </c>
      <c r="C390" s="3" t="s">
        <v>26</v>
      </c>
      <c r="D390" s="3"/>
      <c r="E390" s="3" t="s">
        <v>31</v>
      </c>
      <c r="F390" s="3" t="s">
        <v>139</v>
      </c>
      <c r="G390" s="3" t="s">
        <v>221</v>
      </c>
      <c r="H390" s="3" t="s">
        <v>245</v>
      </c>
      <c r="I390" s="3">
        <v>9</v>
      </c>
      <c r="J390" s="3">
        <v>1190</v>
      </c>
      <c r="K390" s="3">
        <v>1100</v>
      </c>
      <c r="L390" s="3">
        <v>0</v>
      </c>
      <c r="M390" s="3">
        <v>59.131999999999998</v>
      </c>
      <c r="N390" s="3">
        <v>1.7150000000000001</v>
      </c>
      <c r="O390" s="13">
        <v>13.446</v>
      </c>
      <c r="P390" s="13">
        <v>10.195</v>
      </c>
      <c r="Q390" s="13">
        <v>0.28000000000000003</v>
      </c>
      <c r="R390" s="13">
        <v>3.8319999999999999</v>
      </c>
      <c r="S390" s="13">
        <v>5.6029999999999998</v>
      </c>
      <c r="T390" s="3">
        <v>3.6989999999999998</v>
      </c>
      <c r="U390" s="3">
        <v>1.042</v>
      </c>
      <c r="V390" s="3">
        <v>0.48099999999999998</v>
      </c>
      <c r="W390" s="3">
        <v>1.6E-2</v>
      </c>
      <c r="X390" s="5">
        <v>99.440999999999988</v>
      </c>
      <c r="Y390" s="94">
        <v>4.7409999999999997</v>
      </c>
    </row>
    <row r="391" spans="2:25" x14ac:dyDescent="0.25">
      <c r="B391" s="3" t="s">
        <v>30</v>
      </c>
      <c r="C391" s="3" t="s">
        <v>26</v>
      </c>
      <c r="D391" s="3"/>
      <c r="E391" s="3" t="s">
        <v>31</v>
      </c>
      <c r="F391" s="3" t="s">
        <v>139</v>
      </c>
      <c r="G391" s="3" t="s">
        <v>221</v>
      </c>
      <c r="H391" s="3" t="s">
        <v>246</v>
      </c>
      <c r="I391" s="3">
        <v>9</v>
      </c>
      <c r="J391" s="3">
        <v>1190</v>
      </c>
      <c r="K391" s="3">
        <v>1100</v>
      </c>
      <c r="L391" s="3">
        <v>0</v>
      </c>
      <c r="M391" s="3">
        <v>60.359000000000002</v>
      </c>
      <c r="N391" s="3">
        <v>1.615</v>
      </c>
      <c r="O391" s="13">
        <v>13.930999999999999</v>
      </c>
      <c r="P391" s="13">
        <v>9.2639999999999993</v>
      </c>
      <c r="Q391" s="13">
        <v>0.23799999999999999</v>
      </c>
      <c r="R391" s="13">
        <v>3.5049999999999999</v>
      </c>
      <c r="S391" s="13">
        <v>5.1479999999999997</v>
      </c>
      <c r="T391" s="3">
        <v>3.601</v>
      </c>
      <c r="U391" s="3">
        <v>1.1200000000000001</v>
      </c>
      <c r="V391" s="3">
        <v>0.32200000000000001</v>
      </c>
      <c r="W391" s="3">
        <v>5.0999999999999997E-2</v>
      </c>
      <c r="X391" s="5">
        <v>99.153999999999996</v>
      </c>
      <c r="Y391" s="94">
        <v>4.7210000000000001</v>
      </c>
    </row>
    <row r="392" spans="2:25" x14ac:dyDescent="0.25">
      <c r="B392" s="3"/>
      <c r="C392" s="3"/>
      <c r="D392" s="3"/>
      <c r="E392" s="3"/>
      <c r="F392" s="6" t="s">
        <v>27</v>
      </c>
      <c r="G392" s="16" t="s">
        <v>26</v>
      </c>
      <c r="H392" s="6"/>
      <c r="I392" s="6"/>
      <c r="J392" s="6"/>
      <c r="K392" s="6"/>
      <c r="L392" s="6"/>
      <c r="M392" s="6">
        <v>59.049914285714294</v>
      </c>
      <c r="N392" s="6">
        <v>1.6968642857142855</v>
      </c>
      <c r="O392" s="52">
        <v>13.540457142857145</v>
      </c>
      <c r="P392" s="52">
        <v>10.656971428571429</v>
      </c>
      <c r="Q392" s="52">
        <v>0.23523571428571427</v>
      </c>
      <c r="R392" s="52">
        <v>3.7698785714285714</v>
      </c>
      <c r="S392" s="52">
        <v>5.3188999999999993</v>
      </c>
      <c r="T392" s="6">
        <v>3.9441999999999995</v>
      </c>
      <c r="U392" s="6">
        <v>1.1059214285714283</v>
      </c>
      <c r="V392" s="6">
        <v>0.30117142857142859</v>
      </c>
      <c r="W392" s="6">
        <v>4.7857142857142864E-3</v>
      </c>
      <c r="X392" s="6"/>
      <c r="Y392" s="95">
        <v>5.050121428571428</v>
      </c>
    </row>
    <row r="393" spans="2:25" x14ac:dyDescent="0.25">
      <c r="B393" s="3"/>
      <c r="C393" s="3"/>
      <c r="D393" s="3"/>
      <c r="E393" s="3"/>
      <c r="F393" s="6" t="s">
        <v>28</v>
      </c>
      <c r="G393" s="25" t="s">
        <v>26</v>
      </c>
      <c r="H393" s="6"/>
      <c r="I393" s="6"/>
      <c r="J393" s="6"/>
      <c r="K393" s="6"/>
      <c r="L393" s="6"/>
      <c r="M393" s="7">
        <v>0.69654266847838464</v>
      </c>
      <c r="N393" s="7">
        <v>6.5251308352846413E-2</v>
      </c>
      <c r="O393" s="99">
        <v>0.25975076727297847</v>
      </c>
      <c r="P393" s="99">
        <v>0.79826450930326787</v>
      </c>
      <c r="Q393" s="99">
        <v>3.6449197672774936E-2</v>
      </c>
      <c r="R393" s="99">
        <v>0.13406586887721345</v>
      </c>
      <c r="S393" s="99">
        <v>0.21404766183834273</v>
      </c>
      <c r="T393" s="7">
        <v>0.17734112282872763</v>
      </c>
      <c r="U393" s="7">
        <v>5.1319349755629823E-2</v>
      </c>
      <c r="V393" s="7">
        <v>7.6830727312323946E-2</v>
      </c>
      <c r="W393" s="7">
        <v>1.396797750586661E-2</v>
      </c>
      <c r="X393" s="7"/>
      <c r="Y393" s="93">
        <v>0.22866047258435745</v>
      </c>
    </row>
    <row r="394" spans="2:25" x14ac:dyDescent="0.25">
      <c r="B394" s="3" t="s">
        <v>22</v>
      </c>
      <c r="C394" s="3" t="s">
        <v>23</v>
      </c>
      <c r="D394" s="3"/>
      <c r="E394" s="3" t="s">
        <v>31</v>
      </c>
      <c r="F394" s="3" t="s">
        <v>140</v>
      </c>
      <c r="G394" s="3" t="s">
        <v>221</v>
      </c>
      <c r="H394" s="3" t="s">
        <v>222</v>
      </c>
      <c r="I394" s="3">
        <v>9</v>
      </c>
      <c r="J394" s="3">
        <v>1190</v>
      </c>
      <c r="K394" s="3">
        <v>1050</v>
      </c>
      <c r="L394" s="3">
        <v>0</v>
      </c>
      <c r="M394" s="5">
        <v>61.94777777777778</v>
      </c>
      <c r="N394" s="5">
        <v>2.9188888888888886</v>
      </c>
      <c r="O394" s="29">
        <v>11.845555555555558</v>
      </c>
      <c r="P394" s="29">
        <v>11.01657687</v>
      </c>
      <c r="Q394" s="29">
        <v>0.27777777777777779</v>
      </c>
      <c r="R394" s="29">
        <v>1.9511111111111121</v>
      </c>
      <c r="S394" s="29">
        <v>5.413333333333334</v>
      </c>
      <c r="T394" s="5">
        <v>2.4155555555555557</v>
      </c>
      <c r="U394" s="5">
        <v>1.4544444444444444</v>
      </c>
      <c r="V394" s="5">
        <v>0.62111111111111117</v>
      </c>
      <c r="W394" s="5">
        <v>-2.2222222222222222E-3</v>
      </c>
      <c r="X394" s="5">
        <v>99.859910203333342</v>
      </c>
      <c r="Y394" s="94">
        <v>3.87</v>
      </c>
    </row>
    <row r="395" spans="2:25" x14ac:dyDescent="0.25">
      <c r="B395" s="3" t="s">
        <v>22</v>
      </c>
      <c r="C395" s="3" t="s">
        <v>23</v>
      </c>
      <c r="D395" s="3"/>
      <c r="E395" s="3" t="s">
        <v>31</v>
      </c>
      <c r="F395" s="3" t="s">
        <v>140</v>
      </c>
      <c r="G395" s="3" t="s">
        <v>221</v>
      </c>
      <c r="H395" s="3" t="s">
        <v>223</v>
      </c>
      <c r="I395" s="3">
        <v>9</v>
      </c>
      <c r="J395" s="3">
        <v>1190</v>
      </c>
      <c r="K395" s="3">
        <v>1050</v>
      </c>
      <c r="L395" s="3">
        <v>0</v>
      </c>
      <c r="M395" s="5">
        <v>63.487777777777779</v>
      </c>
      <c r="N395" s="5">
        <v>2.3888888888888893</v>
      </c>
      <c r="O395" s="29">
        <v>12.655555555555557</v>
      </c>
      <c r="P395" s="29">
        <v>9.8065768699999989</v>
      </c>
      <c r="Q395" s="29">
        <v>0.24777777777777779</v>
      </c>
      <c r="R395" s="29">
        <v>1.761111111111112</v>
      </c>
      <c r="S395" s="29">
        <v>4.9833333333333334</v>
      </c>
      <c r="T395" s="5">
        <v>2.2855555555555558</v>
      </c>
      <c r="U395" s="5">
        <v>1.5944444444444446</v>
      </c>
      <c r="V395" s="5">
        <v>0.64111111111111119</v>
      </c>
      <c r="W395" s="5">
        <v>-2.2222222222222222E-3</v>
      </c>
      <c r="X395" s="5">
        <v>99.849910203333351</v>
      </c>
      <c r="Y395" s="94">
        <v>3.8800000000000003</v>
      </c>
    </row>
    <row r="396" spans="2:25" x14ac:dyDescent="0.25">
      <c r="B396" s="3" t="s">
        <v>22</v>
      </c>
      <c r="C396" s="3" t="s">
        <v>23</v>
      </c>
      <c r="D396" s="3"/>
      <c r="E396" s="3" t="s">
        <v>31</v>
      </c>
      <c r="F396" s="3" t="s">
        <v>140</v>
      </c>
      <c r="G396" s="3" t="s">
        <v>221</v>
      </c>
      <c r="H396" s="3" t="s">
        <v>224</v>
      </c>
      <c r="I396" s="3">
        <v>9</v>
      </c>
      <c r="J396" s="3">
        <v>1190</v>
      </c>
      <c r="K396" s="3">
        <v>1050</v>
      </c>
      <c r="L396" s="3">
        <v>0</v>
      </c>
      <c r="M396" s="5">
        <v>64.227777777777789</v>
      </c>
      <c r="N396" s="5">
        <v>1.8888888888888891</v>
      </c>
      <c r="O396" s="29">
        <v>13.265555555555558</v>
      </c>
      <c r="P396" s="29">
        <v>8.7365768700000004</v>
      </c>
      <c r="Q396" s="29">
        <v>0.22777777777777777</v>
      </c>
      <c r="R396" s="29">
        <v>1.7111111111111121</v>
      </c>
      <c r="S396" s="29">
        <v>4.7333333333333334</v>
      </c>
      <c r="T396" s="5">
        <v>2.8255555555555558</v>
      </c>
      <c r="U396" s="5">
        <v>1.6944444444444444</v>
      </c>
      <c r="V396" s="5">
        <v>0.56111111111111112</v>
      </c>
      <c r="W396" s="5">
        <v>-2.2222222222222222E-3</v>
      </c>
      <c r="X396" s="5">
        <v>99.869910203333333</v>
      </c>
      <c r="Y396" s="94">
        <v>4.5200000000000005</v>
      </c>
    </row>
    <row r="397" spans="2:25" x14ac:dyDescent="0.25">
      <c r="B397" s="3" t="s">
        <v>22</v>
      </c>
      <c r="C397" s="3" t="s">
        <v>23</v>
      </c>
      <c r="D397" s="3"/>
      <c r="E397" s="3" t="s">
        <v>31</v>
      </c>
      <c r="F397" s="3" t="s">
        <v>140</v>
      </c>
      <c r="G397" s="3" t="s">
        <v>221</v>
      </c>
      <c r="H397" s="3" t="s">
        <v>225</v>
      </c>
      <c r="I397" s="3">
        <v>9</v>
      </c>
      <c r="J397" s="3">
        <v>1190</v>
      </c>
      <c r="K397" s="3">
        <v>1050</v>
      </c>
      <c r="L397" s="3">
        <v>0</v>
      </c>
      <c r="M397" s="5">
        <v>63.30777777777778</v>
      </c>
      <c r="N397" s="5">
        <v>2.2188888888888894</v>
      </c>
      <c r="O397" s="29">
        <v>12.865555555555558</v>
      </c>
      <c r="P397" s="29">
        <v>9.5465768699999991</v>
      </c>
      <c r="Q397" s="29">
        <v>0.23777777777777778</v>
      </c>
      <c r="R397" s="29">
        <v>1.781111111111112</v>
      </c>
      <c r="S397" s="29">
        <v>4.953333333333334</v>
      </c>
      <c r="T397" s="5">
        <v>2.7955555555555556</v>
      </c>
      <c r="U397" s="5">
        <v>1.6144444444444443</v>
      </c>
      <c r="V397" s="5">
        <v>0.58111111111111113</v>
      </c>
      <c r="W397" s="5">
        <v>-2.2222222222222222E-3</v>
      </c>
      <c r="X397" s="5">
        <v>99.899910203333349</v>
      </c>
      <c r="Y397" s="94">
        <v>4.41</v>
      </c>
    </row>
    <row r="398" spans="2:25" x14ac:dyDescent="0.25">
      <c r="B398" s="3" t="s">
        <v>22</v>
      </c>
      <c r="C398" s="3" t="s">
        <v>23</v>
      </c>
      <c r="D398" s="3"/>
      <c r="E398" s="3" t="s">
        <v>31</v>
      </c>
      <c r="F398" s="3" t="s">
        <v>140</v>
      </c>
      <c r="G398" s="3" t="s">
        <v>221</v>
      </c>
      <c r="H398" s="3" t="s">
        <v>226</v>
      </c>
      <c r="I398" s="3">
        <v>9</v>
      </c>
      <c r="J398" s="3">
        <v>1190</v>
      </c>
      <c r="K398" s="3">
        <v>1050</v>
      </c>
      <c r="L398" s="3">
        <v>0</v>
      </c>
      <c r="M398" s="5">
        <v>62.577777777777783</v>
      </c>
      <c r="N398" s="5">
        <v>2.278888888888889</v>
      </c>
      <c r="O398" s="29">
        <v>13.145555555555557</v>
      </c>
      <c r="P398" s="29">
        <v>9.7065768699999992</v>
      </c>
      <c r="Q398" s="29">
        <v>0.21777777777777779</v>
      </c>
      <c r="R398" s="29">
        <v>1.8811111111111121</v>
      </c>
      <c r="S398" s="29">
        <v>5.1933333333333334</v>
      </c>
      <c r="T398" s="5">
        <v>2.735555555555556</v>
      </c>
      <c r="U398" s="5">
        <v>1.5644444444444445</v>
      </c>
      <c r="V398" s="5">
        <v>0.58111111111111113</v>
      </c>
      <c r="W398" s="5">
        <v>-2.2222222222222222E-3</v>
      </c>
      <c r="X398" s="5">
        <v>99.879910203333338</v>
      </c>
      <c r="Y398" s="94">
        <v>4.3000000000000007</v>
      </c>
    </row>
    <row r="399" spans="2:25" x14ac:dyDescent="0.25">
      <c r="B399" s="3" t="s">
        <v>22</v>
      </c>
      <c r="C399" s="3" t="s">
        <v>23</v>
      </c>
      <c r="D399" s="3"/>
      <c r="E399" s="3" t="s">
        <v>31</v>
      </c>
      <c r="F399" s="3" t="s">
        <v>140</v>
      </c>
      <c r="G399" s="3" t="s">
        <v>221</v>
      </c>
      <c r="H399" s="3" t="s">
        <v>227</v>
      </c>
      <c r="I399" s="3">
        <v>9</v>
      </c>
      <c r="J399" s="3">
        <v>1190</v>
      </c>
      <c r="K399" s="3">
        <v>1050</v>
      </c>
      <c r="L399" s="3">
        <v>0</v>
      </c>
      <c r="M399" s="5">
        <v>63.577777777777783</v>
      </c>
      <c r="N399" s="5">
        <v>1.9288888888888891</v>
      </c>
      <c r="O399" s="29">
        <v>13.685555555555558</v>
      </c>
      <c r="P399" s="29">
        <v>8.8665768699999994</v>
      </c>
      <c r="Q399" s="29">
        <v>0.19777777777777777</v>
      </c>
      <c r="R399" s="29">
        <v>1.6511111111111121</v>
      </c>
      <c r="S399" s="29">
        <v>4.7533333333333339</v>
      </c>
      <c r="T399" s="5">
        <v>2.9355555555555557</v>
      </c>
      <c r="U399" s="5">
        <v>1.6844444444444444</v>
      </c>
      <c r="V399" s="5">
        <v>0.57111111111111112</v>
      </c>
      <c r="W399" s="5">
        <v>-2.2222222222222222E-3</v>
      </c>
      <c r="X399" s="5">
        <v>99.849910203333323</v>
      </c>
      <c r="Y399" s="94">
        <v>4.62</v>
      </c>
    </row>
    <row r="400" spans="2:25" x14ac:dyDescent="0.25">
      <c r="B400" s="3" t="s">
        <v>22</v>
      </c>
      <c r="C400" s="3" t="s">
        <v>23</v>
      </c>
      <c r="D400" s="3"/>
      <c r="E400" s="3" t="s">
        <v>31</v>
      </c>
      <c r="F400" s="3" t="s">
        <v>140</v>
      </c>
      <c r="G400" s="3" t="s">
        <v>221</v>
      </c>
      <c r="H400" s="3" t="s">
        <v>228</v>
      </c>
      <c r="I400" s="3">
        <v>9</v>
      </c>
      <c r="J400" s="3">
        <v>1190</v>
      </c>
      <c r="K400" s="3">
        <v>1050</v>
      </c>
      <c r="L400" s="3">
        <v>0</v>
      </c>
      <c r="M400" s="5">
        <v>61.917777777777779</v>
      </c>
      <c r="N400" s="5">
        <v>2.0388888888888888</v>
      </c>
      <c r="O400" s="29">
        <v>13.805555555555557</v>
      </c>
      <c r="P400" s="29">
        <v>9.58657687</v>
      </c>
      <c r="Q400" s="29">
        <v>0.25777777777777777</v>
      </c>
      <c r="R400" s="29">
        <v>1.801111111111112</v>
      </c>
      <c r="S400" s="29">
        <v>5.1733333333333338</v>
      </c>
      <c r="T400" s="5">
        <v>3.2955555555555556</v>
      </c>
      <c r="U400" s="5">
        <v>1.5544444444444445</v>
      </c>
      <c r="V400" s="5">
        <v>0.48111111111111116</v>
      </c>
      <c r="W400" s="5">
        <v>-2.2222222222222222E-3</v>
      </c>
      <c r="X400" s="5">
        <v>99.909910203333325</v>
      </c>
      <c r="Y400" s="94">
        <v>4.8499999999999996</v>
      </c>
    </row>
    <row r="401" spans="2:25" x14ac:dyDescent="0.25">
      <c r="B401" s="3" t="s">
        <v>22</v>
      </c>
      <c r="C401" s="3" t="s">
        <v>23</v>
      </c>
      <c r="D401" s="3"/>
      <c r="E401" s="3" t="s">
        <v>31</v>
      </c>
      <c r="F401" s="3" t="s">
        <v>140</v>
      </c>
      <c r="G401" s="3" t="s">
        <v>221</v>
      </c>
      <c r="H401" s="3" t="s">
        <v>229</v>
      </c>
      <c r="I401" s="3">
        <v>9</v>
      </c>
      <c r="J401" s="3">
        <v>1190</v>
      </c>
      <c r="K401" s="3">
        <v>1050</v>
      </c>
      <c r="L401" s="3">
        <v>0</v>
      </c>
      <c r="M401" s="5">
        <v>62.857777777777777</v>
      </c>
      <c r="N401" s="5">
        <v>2.1888888888888891</v>
      </c>
      <c r="O401" s="29">
        <v>12.915555555555557</v>
      </c>
      <c r="P401" s="29">
        <v>9.9065768700000003</v>
      </c>
      <c r="Q401" s="29">
        <v>0.24777777777777779</v>
      </c>
      <c r="R401" s="29">
        <v>1.821111111111112</v>
      </c>
      <c r="S401" s="29">
        <v>5.1433333333333335</v>
      </c>
      <c r="T401" s="5">
        <v>2.6855555555555557</v>
      </c>
      <c r="U401" s="5">
        <v>1.5744444444444445</v>
      </c>
      <c r="V401" s="5">
        <v>0.54111111111111121</v>
      </c>
      <c r="W401" s="5">
        <v>-2.2222222222222222E-3</v>
      </c>
      <c r="X401" s="5">
        <v>99.879910203333324</v>
      </c>
      <c r="Y401" s="94">
        <v>4.26</v>
      </c>
    </row>
    <row r="402" spans="2:25" x14ac:dyDescent="0.25">
      <c r="B402" s="3" t="s">
        <v>22</v>
      </c>
      <c r="C402" s="3" t="s">
        <v>23</v>
      </c>
      <c r="D402" s="3"/>
      <c r="E402" s="3" t="s">
        <v>31</v>
      </c>
      <c r="F402" s="3" t="s">
        <v>140</v>
      </c>
      <c r="G402" s="3" t="s">
        <v>221</v>
      </c>
      <c r="H402" s="3" t="s">
        <v>239</v>
      </c>
      <c r="I402" s="3">
        <v>9</v>
      </c>
      <c r="J402" s="3">
        <v>1190</v>
      </c>
      <c r="K402" s="3">
        <v>1050</v>
      </c>
      <c r="L402" s="3">
        <v>0</v>
      </c>
      <c r="M402" s="5">
        <v>63.237777777777779</v>
      </c>
      <c r="N402" s="5">
        <v>2.2388888888888889</v>
      </c>
      <c r="O402" s="29">
        <v>13.235555555555557</v>
      </c>
      <c r="P402" s="29">
        <v>9.216576869999999</v>
      </c>
      <c r="Q402" s="29">
        <v>0.21777777777777779</v>
      </c>
      <c r="R402" s="29">
        <v>1.6511111111111121</v>
      </c>
      <c r="S402" s="29">
        <v>4.8133333333333335</v>
      </c>
      <c r="T402" s="5">
        <v>3.1455555555555557</v>
      </c>
      <c r="U402" s="5">
        <v>1.6544444444444444</v>
      </c>
      <c r="V402" s="5">
        <v>0.48111111111111116</v>
      </c>
      <c r="W402" s="5">
        <v>-2.2222222222222222E-3</v>
      </c>
      <c r="X402" s="5">
        <v>99.889910203333358</v>
      </c>
      <c r="Y402" s="94">
        <v>4.8</v>
      </c>
    </row>
    <row r="403" spans="2:25" x14ac:dyDescent="0.25">
      <c r="B403" s="3" t="s">
        <v>22</v>
      </c>
      <c r="C403" s="3" t="s">
        <v>23</v>
      </c>
      <c r="D403" s="3"/>
      <c r="E403" s="3" t="s">
        <v>31</v>
      </c>
      <c r="F403" s="3" t="s">
        <v>140</v>
      </c>
      <c r="G403" s="3" t="s">
        <v>221</v>
      </c>
      <c r="H403" s="3" t="s">
        <v>240</v>
      </c>
      <c r="I403" s="3">
        <v>9</v>
      </c>
      <c r="J403" s="3">
        <v>1190</v>
      </c>
      <c r="K403" s="3">
        <v>1050</v>
      </c>
      <c r="L403" s="3">
        <v>0</v>
      </c>
      <c r="M403" s="5">
        <v>62.62777777777778</v>
      </c>
      <c r="N403" s="5">
        <v>2.2888888888888888</v>
      </c>
      <c r="O403" s="29">
        <v>12.385555555555557</v>
      </c>
      <c r="P403" s="29">
        <v>10.66657687</v>
      </c>
      <c r="Q403" s="29">
        <v>0.24777777777777779</v>
      </c>
      <c r="R403" s="29">
        <v>1.791111111111112</v>
      </c>
      <c r="S403" s="29">
        <v>5.1033333333333335</v>
      </c>
      <c r="T403" s="5">
        <v>2.8055555555555558</v>
      </c>
      <c r="U403" s="5">
        <v>1.5344444444444445</v>
      </c>
      <c r="V403" s="5">
        <v>0.44111111111111112</v>
      </c>
      <c r="W403" s="5">
        <v>-2.2222222222222222E-3</v>
      </c>
      <c r="X403" s="5">
        <v>99.889910203333358</v>
      </c>
      <c r="Y403" s="94">
        <v>4.34</v>
      </c>
    </row>
    <row r="404" spans="2:25" x14ac:dyDescent="0.25">
      <c r="B404" s="3" t="s">
        <v>22</v>
      </c>
      <c r="C404" s="3" t="s">
        <v>23</v>
      </c>
      <c r="D404" s="3"/>
      <c r="E404" s="3" t="s">
        <v>31</v>
      </c>
      <c r="F404" s="3" t="s">
        <v>140</v>
      </c>
      <c r="G404" s="3" t="s">
        <v>221</v>
      </c>
      <c r="H404" s="3" t="s">
        <v>241</v>
      </c>
      <c r="I404" s="3">
        <v>9</v>
      </c>
      <c r="J404" s="3">
        <v>1190</v>
      </c>
      <c r="K404" s="3">
        <v>1050</v>
      </c>
      <c r="L404" s="3">
        <v>0</v>
      </c>
      <c r="M404" s="5">
        <v>61.707777777777778</v>
      </c>
      <c r="N404" s="5">
        <v>2.358888888888889</v>
      </c>
      <c r="O404" s="29">
        <v>12.715555555555557</v>
      </c>
      <c r="P404" s="29">
        <v>11.00657687</v>
      </c>
      <c r="Q404" s="29">
        <v>0.24777777777777779</v>
      </c>
      <c r="R404" s="29">
        <v>1.861111111111112</v>
      </c>
      <c r="S404" s="29">
        <v>5.3433333333333337</v>
      </c>
      <c r="T404" s="5">
        <v>2.7255555555555557</v>
      </c>
      <c r="U404" s="5">
        <v>1.4644444444444444</v>
      </c>
      <c r="V404" s="5">
        <v>0.48111111111111116</v>
      </c>
      <c r="W404" s="5">
        <v>-2.2222222222222222E-3</v>
      </c>
      <c r="X404" s="5">
        <v>99.909910203333339</v>
      </c>
      <c r="Y404" s="94">
        <v>4.1900000000000004</v>
      </c>
    </row>
    <row r="405" spans="2:25" x14ac:dyDescent="0.25">
      <c r="B405" s="3" t="s">
        <v>22</v>
      </c>
      <c r="C405" s="3" t="s">
        <v>23</v>
      </c>
      <c r="D405" s="3"/>
      <c r="E405" s="3" t="s">
        <v>31</v>
      </c>
      <c r="F405" s="3" t="s">
        <v>140</v>
      </c>
      <c r="G405" s="3" t="s">
        <v>221</v>
      </c>
      <c r="H405" s="3" t="s">
        <v>242</v>
      </c>
      <c r="I405" s="3">
        <v>9</v>
      </c>
      <c r="J405" s="3">
        <v>1190</v>
      </c>
      <c r="K405" s="3">
        <v>1050</v>
      </c>
      <c r="L405" s="3">
        <v>0</v>
      </c>
      <c r="M405" s="5">
        <v>61.997777777777777</v>
      </c>
      <c r="N405" s="5">
        <v>2.4088888888888889</v>
      </c>
      <c r="O405" s="29">
        <v>12.475555555555557</v>
      </c>
      <c r="P405" s="29">
        <v>10.82657687</v>
      </c>
      <c r="Q405" s="29">
        <v>0.25777777777777777</v>
      </c>
      <c r="R405" s="29">
        <v>1.821111111111112</v>
      </c>
      <c r="S405" s="29">
        <v>5.1033333333333335</v>
      </c>
      <c r="T405" s="5">
        <v>2.985555555555556</v>
      </c>
      <c r="U405" s="5">
        <v>1.5244444444444445</v>
      </c>
      <c r="V405" s="5">
        <v>0.51111111111111118</v>
      </c>
      <c r="W405" s="5">
        <v>-2.2222222222222222E-3</v>
      </c>
      <c r="X405" s="5">
        <v>99.909910203333325</v>
      </c>
      <c r="Y405" s="94">
        <v>4.5100000000000007</v>
      </c>
    </row>
    <row r="406" spans="2:25" x14ac:dyDescent="0.25">
      <c r="B406" s="3" t="s">
        <v>22</v>
      </c>
      <c r="C406" s="3" t="s">
        <v>23</v>
      </c>
      <c r="D406" s="3"/>
      <c r="E406" s="3" t="s">
        <v>31</v>
      </c>
      <c r="F406" s="3" t="s">
        <v>140</v>
      </c>
      <c r="G406" s="3" t="s">
        <v>221</v>
      </c>
      <c r="H406" s="3" t="s">
        <v>243</v>
      </c>
      <c r="I406" s="3">
        <v>9</v>
      </c>
      <c r="J406" s="3">
        <v>1190</v>
      </c>
      <c r="K406" s="3">
        <v>1050</v>
      </c>
      <c r="L406" s="3">
        <v>0</v>
      </c>
      <c r="M406" s="5">
        <v>60.977777777777781</v>
      </c>
      <c r="N406" s="5">
        <v>2.318888888888889</v>
      </c>
      <c r="O406" s="29">
        <v>13.435555555555558</v>
      </c>
      <c r="P406" s="29">
        <v>11.06657687</v>
      </c>
      <c r="Q406" s="29">
        <v>0.21777777777777779</v>
      </c>
      <c r="R406" s="29">
        <v>1.9211111111111121</v>
      </c>
      <c r="S406" s="29">
        <v>5.3533333333333335</v>
      </c>
      <c r="T406" s="5">
        <v>2.6555555555555559</v>
      </c>
      <c r="U406" s="5">
        <v>1.4644444444444444</v>
      </c>
      <c r="V406" s="5">
        <v>0.43111111111111111</v>
      </c>
      <c r="W406" s="5">
        <v>-2.2222222222222222E-3</v>
      </c>
      <c r="X406" s="5">
        <v>99.839910203333346</v>
      </c>
      <c r="Y406" s="94">
        <v>4.12</v>
      </c>
    </row>
    <row r="407" spans="2:25" x14ac:dyDescent="0.25">
      <c r="B407" s="3" t="s">
        <v>22</v>
      </c>
      <c r="C407" s="3" t="s">
        <v>23</v>
      </c>
      <c r="D407" s="3"/>
      <c r="E407" s="3" t="s">
        <v>31</v>
      </c>
      <c r="F407" s="3" t="s">
        <v>140</v>
      </c>
      <c r="G407" s="3" t="s">
        <v>221</v>
      </c>
      <c r="H407" s="3" t="s">
        <v>244</v>
      </c>
      <c r="I407" s="3">
        <v>9</v>
      </c>
      <c r="J407" s="3">
        <v>1190</v>
      </c>
      <c r="K407" s="3">
        <v>1050</v>
      </c>
      <c r="L407" s="3">
        <v>0</v>
      </c>
      <c r="M407" s="5">
        <v>62.907777777777781</v>
      </c>
      <c r="N407" s="5">
        <v>2.1688888888888886</v>
      </c>
      <c r="O407" s="29">
        <v>13.645555555555557</v>
      </c>
      <c r="P407" s="29">
        <v>9.3765768699999992</v>
      </c>
      <c r="Q407" s="29">
        <v>0.20777777777777778</v>
      </c>
      <c r="R407" s="29">
        <v>1.781111111111112</v>
      </c>
      <c r="S407" s="29">
        <v>4.8433333333333337</v>
      </c>
      <c r="T407" s="5">
        <v>2.9155555555555557</v>
      </c>
      <c r="U407" s="5">
        <v>1.5744444444444445</v>
      </c>
      <c r="V407" s="5">
        <v>0.51111111111111118</v>
      </c>
      <c r="W407" s="5">
        <v>-2.2222222222222222E-3</v>
      </c>
      <c r="X407" s="5">
        <v>99.929910203333336</v>
      </c>
      <c r="Y407" s="94">
        <v>4.49</v>
      </c>
    </row>
    <row r="408" spans="2:25" x14ac:dyDescent="0.25">
      <c r="B408" s="3" t="s">
        <v>22</v>
      </c>
      <c r="C408" s="3" t="s">
        <v>23</v>
      </c>
      <c r="D408" s="3"/>
      <c r="E408" s="3" t="s">
        <v>31</v>
      </c>
      <c r="F408" s="3" t="s">
        <v>140</v>
      </c>
      <c r="G408" s="3" t="s">
        <v>221</v>
      </c>
      <c r="H408" s="3" t="s">
        <v>245</v>
      </c>
      <c r="I408" s="3">
        <v>9</v>
      </c>
      <c r="J408" s="3">
        <v>1190</v>
      </c>
      <c r="K408" s="3">
        <v>1050</v>
      </c>
      <c r="L408" s="3">
        <v>0</v>
      </c>
      <c r="M408" s="5">
        <v>60.617777777777782</v>
      </c>
      <c r="N408" s="5">
        <v>2.5988888888888892</v>
      </c>
      <c r="O408" s="29">
        <v>11.955555555555557</v>
      </c>
      <c r="P408" s="29">
        <v>12.50657687</v>
      </c>
      <c r="Q408" s="29">
        <v>0.27777777777777779</v>
      </c>
      <c r="R408" s="29">
        <v>1.9811111111111119</v>
      </c>
      <c r="S408" s="29">
        <v>5.5633333333333335</v>
      </c>
      <c r="T408" s="5">
        <v>2.5955555555555558</v>
      </c>
      <c r="U408" s="5">
        <v>1.3744444444444444</v>
      </c>
      <c r="V408" s="5">
        <v>0.4211111111111111</v>
      </c>
      <c r="W408" s="5">
        <v>-2.2222222222222222E-3</v>
      </c>
      <c r="X408" s="5">
        <v>99.889910203333358</v>
      </c>
      <c r="Y408" s="94">
        <v>3.97</v>
      </c>
    </row>
    <row r="409" spans="2:25" x14ac:dyDescent="0.25">
      <c r="B409" s="3" t="s">
        <v>22</v>
      </c>
      <c r="C409" s="3" t="s">
        <v>23</v>
      </c>
      <c r="D409" s="3"/>
      <c r="E409" s="3" t="s">
        <v>31</v>
      </c>
      <c r="F409" s="3" t="s">
        <v>140</v>
      </c>
      <c r="G409" s="3" t="s">
        <v>221</v>
      </c>
      <c r="H409" s="3" t="s">
        <v>246</v>
      </c>
      <c r="I409" s="3">
        <v>9</v>
      </c>
      <c r="J409" s="3">
        <v>1190</v>
      </c>
      <c r="K409" s="3">
        <v>1050</v>
      </c>
      <c r="L409" s="3">
        <v>0</v>
      </c>
      <c r="M409" s="5">
        <v>62.55777777777778</v>
      </c>
      <c r="N409" s="5">
        <v>2.3388888888888895</v>
      </c>
      <c r="O409" s="29">
        <v>12.565555555555557</v>
      </c>
      <c r="P409" s="29">
        <v>10.41657687</v>
      </c>
      <c r="Q409" s="29">
        <v>0.83777777777777773</v>
      </c>
      <c r="R409" s="29">
        <v>1.801111111111112</v>
      </c>
      <c r="S409" s="29">
        <v>5.1133333333333333</v>
      </c>
      <c r="T409" s="5">
        <v>2.7855555555555558</v>
      </c>
      <c r="U409" s="5">
        <v>1.5344444444444445</v>
      </c>
      <c r="V409" s="5">
        <v>0.52111111111111119</v>
      </c>
      <c r="W409" s="5">
        <v>-2.2222222222222222E-3</v>
      </c>
      <c r="X409" s="5">
        <v>100.46991020333336</v>
      </c>
      <c r="Y409" s="94">
        <v>4.32</v>
      </c>
    </row>
    <row r="410" spans="2:25" x14ac:dyDescent="0.25">
      <c r="B410" s="3"/>
      <c r="C410" s="3"/>
      <c r="D410" s="3"/>
      <c r="E410" s="3"/>
      <c r="F410" s="16" t="s">
        <v>27</v>
      </c>
      <c r="G410" s="16" t="s">
        <v>23</v>
      </c>
      <c r="H410" s="3"/>
      <c r="I410" s="3"/>
      <c r="J410" s="3"/>
      <c r="K410" s="3"/>
      <c r="L410" s="3"/>
      <c r="M410" s="6">
        <v>62.533402777777773</v>
      </c>
      <c r="N410" s="6">
        <v>2.2857638888888889</v>
      </c>
      <c r="O410" s="52">
        <v>12.912430555555558</v>
      </c>
      <c r="P410" s="52">
        <v>10.14095187</v>
      </c>
      <c r="Q410" s="52">
        <v>0.27652777777777776</v>
      </c>
      <c r="R410" s="52">
        <v>1.8104861111111119</v>
      </c>
      <c r="S410" s="52">
        <v>5.098958333333333</v>
      </c>
      <c r="T410" s="6">
        <v>2.786805555555556</v>
      </c>
      <c r="U410" s="6">
        <v>1.5538194444444446</v>
      </c>
      <c r="V410" s="6">
        <v>0.52361111111111114</v>
      </c>
      <c r="W410" s="6">
        <v>-2.2222222222222222E-3</v>
      </c>
      <c r="X410" s="5"/>
      <c r="Y410" s="95">
        <v>4.3406250000000011</v>
      </c>
    </row>
    <row r="411" spans="2:25" x14ac:dyDescent="0.25">
      <c r="B411" s="3"/>
      <c r="C411" s="3"/>
      <c r="D411" s="3"/>
      <c r="E411" s="3"/>
      <c r="F411" s="25" t="s">
        <v>28</v>
      </c>
      <c r="G411" s="25" t="s">
        <v>23</v>
      </c>
      <c r="H411" s="3"/>
      <c r="I411" s="3"/>
      <c r="J411" s="3"/>
      <c r="K411" s="3"/>
      <c r="L411" s="3"/>
      <c r="M411" s="7">
        <v>0.96627096786219091</v>
      </c>
      <c r="N411" s="7">
        <v>0.24624428927388312</v>
      </c>
      <c r="O411" s="99">
        <v>0.59101854172831725</v>
      </c>
      <c r="P411" s="99">
        <v>0.99473258550560562</v>
      </c>
      <c r="Q411" s="99">
        <v>0.15147607071745692</v>
      </c>
      <c r="R411" s="99">
        <v>9.4619853448769747E-2</v>
      </c>
      <c r="S411" s="99">
        <v>0.24361085772190039</v>
      </c>
      <c r="T411" s="7">
        <v>0.24861952189372952</v>
      </c>
      <c r="U411" s="7">
        <v>8.6753962445527522E-2</v>
      </c>
      <c r="V411" s="7">
        <v>6.6080758671996753E-2</v>
      </c>
      <c r="W411" s="7">
        <v>0</v>
      </c>
      <c r="X411" s="5"/>
      <c r="Y411" s="93">
        <v>0.33537348433925707</v>
      </c>
    </row>
    <row r="412" spans="2:25" x14ac:dyDescent="0.25">
      <c r="B412" s="3" t="s">
        <v>22</v>
      </c>
      <c r="C412" s="3" t="s">
        <v>23</v>
      </c>
      <c r="D412" s="3"/>
      <c r="E412" s="3" t="s">
        <v>31</v>
      </c>
      <c r="F412" s="3" t="s">
        <v>141</v>
      </c>
      <c r="G412" s="3" t="s">
        <v>221</v>
      </c>
      <c r="H412" s="3" t="s">
        <v>222</v>
      </c>
      <c r="I412" s="3">
        <v>9</v>
      </c>
      <c r="J412" s="3">
        <v>1190</v>
      </c>
      <c r="K412" s="3">
        <v>1000</v>
      </c>
      <c r="L412" s="3">
        <v>0</v>
      </c>
      <c r="M412" s="5">
        <v>68.237777777777779</v>
      </c>
      <c r="N412" s="5">
        <v>2.4188888888888886</v>
      </c>
      <c r="O412" s="29">
        <v>13.555555555555557</v>
      </c>
      <c r="P412" s="29">
        <v>6.08657687</v>
      </c>
      <c r="Q412" s="29">
        <v>0.18777777777777779</v>
      </c>
      <c r="R412" s="29">
        <v>0.86111111111111205</v>
      </c>
      <c r="S412" s="29">
        <v>3.0733333333333337</v>
      </c>
      <c r="T412" s="5">
        <v>2.6255555555555556</v>
      </c>
      <c r="U412" s="5">
        <v>2.1744444444444442</v>
      </c>
      <c r="V412" s="5">
        <v>0.63111111111111118</v>
      </c>
      <c r="W412" s="5">
        <v>-2.2222222222222222E-3</v>
      </c>
      <c r="X412" s="5">
        <v>99.849910203333351</v>
      </c>
      <c r="Y412" s="94">
        <v>4.8</v>
      </c>
    </row>
    <row r="413" spans="2:25" x14ac:dyDescent="0.25">
      <c r="B413" s="3" t="s">
        <v>22</v>
      </c>
      <c r="C413" s="3" t="s">
        <v>23</v>
      </c>
      <c r="D413" s="3"/>
      <c r="E413" s="3" t="s">
        <v>31</v>
      </c>
      <c r="F413" s="3" t="s">
        <v>141</v>
      </c>
      <c r="G413" s="3" t="s">
        <v>221</v>
      </c>
      <c r="H413" s="3" t="s">
        <v>223</v>
      </c>
      <c r="I413" s="3">
        <v>9</v>
      </c>
      <c r="J413" s="3">
        <v>1190</v>
      </c>
      <c r="K413" s="3">
        <v>1000</v>
      </c>
      <c r="L413" s="3">
        <v>0</v>
      </c>
      <c r="M413" s="5">
        <v>68.157777777777781</v>
      </c>
      <c r="N413" s="5">
        <v>2.2888888888888888</v>
      </c>
      <c r="O413" s="29">
        <v>12.735555555555557</v>
      </c>
      <c r="P413" s="29">
        <v>6.1065768699999996</v>
      </c>
      <c r="Q413" s="29">
        <v>0.19777777777777777</v>
      </c>
      <c r="R413" s="29">
        <v>1.2311111111111119</v>
      </c>
      <c r="S413" s="29">
        <v>3.9833333333333334</v>
      </c>
      <c r="T413" s="5">
        <v>2.3555555555555556</v>
      </c>
      <c r="U413" s="5">
        <v>2.1044444444444448</v>
      </c>
      <c r="V413" s="5">
        <v>0.6611111111111112</v>
      </c>
      <c r="W413" s="5">
        <v>-2.2222222222222222E-3</v>
      </c>
      <c r="X413" s="5">
        <v>99.81991020333335</v>
      </c>
      <c r="Y413" s="94">
        <v>4.4600000000000009</v>
      </c>
    </row>
    <row r="414" spans="2:25" x14ac:dyDescent="0.25">
      <c r="B414" s="3" t="s">
        <v>22</v>
      </c>
      <c r="C414" s="3" t="s">
        <v>23</v>
      </c>
      <c r="D414" s="3"/>
      <c r="E414" s="3" t="s">
        <v>31</v>
      </c>
      <c r="F414" s="3" t="s">
        <v>141</v>
      </c>
      <c r="G414" s="3" t="s">
        <v>221</v>
      </c>
      <c r="H414" s="3" t="s">
        <v>224</v>
      </c>
      <c r="I414" s="3">
        <v>9</v>
      </c>
      <c r="J414" s="3">
        <v>1190</v>
      </c>
      <c r="K414" s="3">
        <v>1000</v>
      </c>
      <c r="L414" s="3">
        <v>0</v>
      </c>
      <c r="M414" s="5">
        <v>68.747777777777785</v>
      </c>
      <c r="N414" s="5">
        <v>1.868888888888889</v>
      </c>
      <c r="O414" s="29">
        <v>13.635555555555557</v>
      </c>
      <c r="P414" s="29">
        <v>5.5765768699999994</v>
      </c>
      <c r="Q414" s="29">
        <v>0.17777777777777778</v>
      </c>
      <c r="R414" s="29">
        <v>1.251111111111112</v>
      </c>
      <c r="S414" s="29">
        <v>3.5133333333333336</v>
      </c>
      <c r="T414" s="5">
        <v>2.3555555555555556</v>
      </c>
      <c r="U414" s="5">
        <v>2.1344444444444441</v>
      </c>
      <c r="V414" s="5">
        <v>0.62111111111111117</v>
      </c>
      <c r="W414" s="5">
        <v>-2.2222222222222222E-3</v>
      </c>
      <c r="X414" s="5">
        <v>99.879910203333338</v>
      </c>
      <c r="Y414" s="94">
        <v>4.49</v>
      </c>
    </row>
    <row r="415" spans="2:25" x14ac:dyDescent="0.25">
      <c r="B415" s="3" t="s">
        <v>22</v>
      </c>
      <c r="C415" s="3" t="s">
        <v>23</v>
      </c>
      <c r="D415" s="3"/>
      <c r="E415" s="3" t="s">
        <v>31</v>
      </c>
      <c r="F415" s="3" t="s">
        <v>141</v>
      </c>
      <c r="G415" s="3" t="s">
        <v>221</v>
      </c>
      <c r="H415" s="3" t="s">
        <v>225</v>
      </c>
      <c r="I415" s="3">
        <v>9</v>
      </c>
      <c r="J415" s="3">
        <v>1190</v>
      </c>
      <c r="K415" s="3">
        <v>1000</v>
      </c>
      <c r="L415" s="3">
        <v>0</v>
      </c>
      <c r="M415" s="5">
        <v>69.37777777777778</v>
      </c>
      <c r="N415" s="5">
        <v>1.8988888888888888</v>
      </c>
      <c r="O415" s="29">
        <v>14.125555555555557</v>
      </c>
      <c r="P415" s="29">
        <v>5.2465768699999993</v>
      </c>
      <c r="Q415" s="29">
        <v>0.15777777777777779</v>
      </c>
      <c r="R415" s="29">
        <v>0.86111111111111205</v>
      </c>
      <c r="S415" s="29">
        <v>2.9133333333333336</v>
      </c>
      <c r="T415" s="5">
        <v>2.4755555555555557</v>
      </c>
      <c r="U415" s="5">
        <v>2.2844444444444445</v>
      </c>
      <c r="V415" s="5">
        <v>0.62111111111111117</v>
      </c>
      <c r="W415" s="5">
        <v>-2.2222222222222222E-3</v>
      </c>
      <c r="X415" s="5">
        <v>99.959910203333351</v>
      </c>
      <c r="Y415" s="94">
        <v>4.76</v>
      </c>
    </row>
    <row r="416" spans="2:25" x14ac:dyDescent="0.25">
      <c r="B416" s="3" t="s">
        <v>22</v>
      </c>
      <c r="C416" s="3" t="s">
        <v>23</v>
      </c>
      <c r="D416" s="3"/>
      <c r="E416" s="3" t="s">
        <v>31</v>
      </c>
      <c r="F416" s="3" t="s">
        <v>141</v>
      </c>
      <c r="G416" s="3" t="s">
        <v>221</v>
      </c>
      <c r="H416" s="3" t="s">
        <v>226</v>
      </c>
      <c r="I416" s="3">
        <v>9</v>
      </c>
      <c r="J416" s="3">
        <v>1190</v>
      </c>
      <c r="K416" s="3">
        <v>1000</v>
      </c>
      <c r="L416" s="3">
        <v>0</v>
      </c>
      <c r="M416" s="5">
        <v>71.257777777777775</v>
      </c>
      <c r="N416" s="5">
        <v>1.4988888888888892</v>
      </c>
      <c r="O416" s="29">
        <v>13.945555555555558</v>
      </c>
      <c r="P416" s="29">
        <v>4.6865768699999997</v>
      </c>
      <c r="Q416" s="29">
        <v>0.11777777777777779</v>
      </c>
      <c r="R416" s="29">
        <v>0.811111111111112</v>
      </c>
      <c r="S416" s="29">
        <v>2.6233333333333335</v>
      </c>
      <c r="T416" s="5">
        <v>2.0155555555555558</v>
      </c>
      <c r="U416" s="5">
        <v>2.3944444444444448</v>
      </c>
      <c r="V416" s="5">
        <v>0.60111111111111115</v>
      </c>
      <c r="W416" s="5">
        <v>-2.2222222222222222E-3</v>
      </c>
      <c r="X416" s="5">
        <v>99.949910203333332</v>
      </c>
      <c r="Y416" s="94">
        <v>4.41</v>
      </c>
    </row>
    <row r="417" spans="2:52" x14ac:dyDescent="0.25">
      <c r="B417" s="3" t="s">
        <v>22</v>
      </c>
      <c r="C417" s="3" t="s">
        <v>23</v>
      </c>
      <c r="D417" s="3"/>
      <c r="E417" s="3" t="s">
        <v>31</v>
      </c>
      <c r="F417" s="3" t="s">
        <v>141</v>
      </c>
      <c r="G417" s="3" t="s">
        <v>221</v>
      </c>
      <c r="H417" s="3" t="s">
        <v>227</v>
      </c>
      <c r="I417" s="3">
        <v>9</v>
      </c>
      <c r="J417" s="3">
        <v>1190</v>
      </c>
      <c r="K417" s="3">
        <v>1000</v>
      </c>
      <c r="L417" s="3">
        <v>0</v>
      </c>
      <c r="M417" s="5">
        <v>69.437777777777782</v>
      </c>
      <c r="N417" s="5">
        <v>1.6588888888888891</v>
      </c>
      <c r="O417" s="29">
        <v>14.515555555555558</v>
      </c>
      <c r="P417" s="29">
        <v>4.9665768699999999</v>
      </c>
      <c r="Q417" s="29">
        <v>0.15777777777777779</v>
      </c>
      <c r="R417" s="29">
        <v>0.90111111111111208</v>
      </c>
      <c r="S417" s="29">
        <v>2.9333333333333336</v>
      </c>
      <c r="T417" s="5">
        <v>2.3555555555555556</v>
      </c>
      <c r="U417" s="5">
        <v>2.3244444444444445</v>
      </c>
      <c r="V417" s="5">
        <v>0.62111111111111117</v>
      </c>
      <c r="W417" s="5">
        <v>-2.2222222222222222E-3</v>
      </c>
      <c r="X417" s="5">
        <v>99.869910203333347</v>
      </c>
      <c r="Y417" s="94">
        <v>4.68</v>
      </c>
    </row>
    <row r="418" spans="2:52" x14ac:dyDescent="0.25">
      <c r="B418" s="3" t="s">
        <v>22</v>
      </c>
      <c r="C418" s="3" t="s">
        <v>23</v>
      </c>
      <c r="D418" s="3"/>
      <c r="E418" s="3" t="s">
        <v>31</v>
      </c>
      <c r="F418" s="3" t="s">
        <v>141</v>
      </c>
      <c r="G418" s="3" t="s">
        <v>221</v>
      </c>
      <c r="H418" s="3" t="s">
        <v>228</v>
      </c>
      <c r="I418" s="3">
        <v>9</v>
      </c>
      <c r="J418" s="3">
        <v>1190</v>
      </c>
      <c r="K418" s="3">
        <v>1000</v>
      </c>
      <c r="L418" s="3">
        <v>0</v>
      </c>
      <c r="M418" s="5">
        <v>70.227777777777774</v>
      </c>
      <c r="N418" s="5">
        <v>1.7588888888888892</v>
      </c>
      <c r="O418" s="29">
        <v>14.455555555555557</v>
      </c>
      <c r="P418" s="29">
        <v>4.1465768699999996</v>
      </c>
      <c r="Q418" s="29">
        <v>0.13777777777777778</v>
      </c>
      <c r="R418" s="29">
        <v>0.74111111111111205</v>
      </c>
      <c r="S418" s="29">
        <v>3.3733333333333335</v>
      </c>
      <c r="T418" s="5">
        <v>2.3555555555555556</v>
      </c>
      <c r="U418" s="5">
        <v>2.0244444444444447</v>
      </c>
      <c r="V418" s="5">
        <v>0.68111111111111111</v>
      </c>
      <c r="W418" s="5">
        <v>-2.2222222222222222E-3</v>
      </c>
      <c r="X418" s="5">
        <v>99.899910203333334</v>
      </c>
      <c r="Y418" s="94">
        <v>4.3800000000000008</v>
      </c>
    </row>
    <row r="419" spans="2:52" x14ac:dyDescent="0.25">
      <c r="B419" s="3" t="s">
        <v>22</v>
      </c>
      <c r="C419" s="3" t="s">
        <v>23</v>
      </c>
      <c r="D419" s="3"/>
      <c r="E419" s="3" t="s">
        <v>31</v>
      </c>
      <c r="F419" s="3" t="s">
        <v>141</v>
      </c>
      <c r="G419" s="3" t="s">
        <v>221</v>
      </c>
      <c r="H419" s="3" t="s">
        <v>229</v>
      </c>
      <c r="I419" s="3">
        <v>9</v>
      </c>
      <c r="J419" s="3">
        <v>1190</v>
      </c>
      <c r="K419" s="3">
        <v>1000</v>
      </c>
      <c r="L419" s="3">
        <v>0</v>
      </c>
      <c r="M419" s="5">
        <v>68.857777777777784</v>
      </c>
      <c r="N419" s="5">
        <v>2.4088888888888889</v>
      </c>
      <c r="O419" s="29">
        <v>14.125555555555557</v>
      </c>
      <c r="P419" s="29">
        <v>5.00657687</v>
      </c>
      <c r="Q419" s="29">
        <v>0.16777777777777778</v>
      </c>
      <c r="R419" s="29">
        <v>0.87111111111111206</v>
      </c>
      <c r="S419" s="29">
        <v>2.7733333333333339</v>
      </c>
      <c r="T419" s="5">
        <v>2.9255555555555559</v>
      </c>
      <c r="U419" s="5">
        <v>2.3244444444444445</v>
      </c>
      <c r="V419" s="5">
        <v>0.52111111111111119</v>
      </c>
      <c r="W419" s="5">
        <v>-2.2222222222222222E-3</v>
      </c>
      <c r="X419" s="5">
        <v>99.979910203333361</v>
      </c>
      <c r="Y419" s="94">
        <v>5.25</v>
      </c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2:52" x14ac:dyDescent="0.25">
      <c r="B420" s="3" t="s">
        <v>22</v>
      </c>
      <c r="C420" s="3" t="s">
        <v>23</v>
      </c>
      <c r="D420" s="3"/>
      <c r="E420" s="3" t="s">
        <v>31</v>
      </c>
      <c r="F420" s="3" t="s">
        <v>141</v>
      </c>
      <c r="G420" s="3" t="s">
        <v>221</v>
      </c>
      <c r="H420" s="3" t="s">
        <v>239</v>
      </c>
      <c r="I420" s="3">
        <v>9</v>
      </c>
      <c r="J420" s="3">
        <v>1190</v>
      </c>
      <c r="K420" s="3">
        <v>1000</v>
      </c>
      <c r="L420" s="3">
        <v>0</v>
      </c>
      <c r="M420" s="5">
        <v>69.637777777777785</v>
      </c>
      <c r="N420" s="5">
        <v>2.1488888888888891</v>
      </c>
      <c r="O420" s="29">
        <v>13.945555555555558</v>
      </c>
      <c r="P420" s="29">
        <v>4.9265768699999999</v>
      </c>
      <c r="Q420" s="29">
        <v>0.13777777777777778</v>
      </c>
      <c r="R420" s="29">
        <v>0.78111111111111198</v>
      </c>
      <c r="S420" s="29">
        <v>2.7333333333333338</v>
      </c>
      <c r="T420" s="5">
        <v>2.7655555555555558</v>
      </c>
      <c r="U420" s="5">
        <v>2.3444444444444441</v>
      </c>
      <c r="V420" s="5">
        <v>0.56111111111111112</v>
      </c>
      <c r="W420" s="5">
        <v>-2.2222222222222222E-3</v>
      </c>
      <c r="X420" s="5">
        <v>99.979910203333361</v>
      </c>
      <c r="Y420" s="94">
        <v>5.1099999999999994</v>
      </c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</row>
    <row r="421" spans="2:52" x14ac:dyDescent="0.25">
      <c r="B421" s="3" t="s">
        <v>22</v>
      </c>
      <c r="C421" s="3" t="s">
        <v>23</v>
      </c>
      <c r="D421" s="3"/>
      <c r="E421" s="3" t="s">
        <v>31</v>
      </c>
      <c r="F421" s="3" t="s">
        <v>141</v>
      </c>
      <c r="G421" s="3" t="s">
        <v>221</v>
      </c>
      <c r="H421" s="3" t="s">
        <v>240</v>
      </c>
      <c r="I421" s="3">
        <v>9</v>
      </c>
      <c r="J421" s="3">
        <v>1190</v>
      </c>
      <c r="K421" s="3">
        <v>1000</v>
      </c>
      <c r="L421" s="3">
        <v>0</v>
      </c>
      <c r="M421" s="5">
        <v>67.797777777777782</v>
      </c>
      <c r="N421" s="5">
        <v>2.358888888888889</v>
      </c>
      <c r="O421" s="29">
        <v>13.085555555555556</v>
      </c>
      <c r="P421" s="29">
        <v>6.8565768699999996</v>
      </c>
      <c r="Q421" s="29">
        <v>0.20777777777777778</v>
      </c>
      <c r="R421" s="29">
        <v>0.97111111111111204</v>
      </c>
      <c r="S421" s="29">
        <v>3.2733333333333339</v>
      </c>
      <c r="T421" s="5">
        <v>2.7255555555555557</v>
      </c>
      <c r="U421" s="5">
        <v>2.1344444444444441</v>
      </c>
      <c r="V421" s="5">
        <v>0.55111111111111111</v>
      </c>
      <c r="W421" s="5">
        <v>-2.2222222222222222E-3</v>
      </c>
      <c r="X421" s="5">
        <v>99.959910203333351</v>
      </c>
      <c r="Y421" s="94">
        <v>4.8599999999999994</v>
      </c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</row>
    <row r="422" spans="2:52" x14ac:dyDescent="0.25">
      <c r="B422" s="3" t="s">
        <v>22</v>
      </c>
      <c r="C422" s="3" t="s">
        <v>23</v>
      </c>
      <c r="D422" s="3"/>
      <c r="E422" s="3" t="s">
        <v>31</v>
      </c>
      <c r="F422" s="3" t="s">
        <v>141</v>
      </c>
      <c r="G422" s="3" t="s">
        <v>221</v>
      </c>
      <c r="H422" s="3" t="s">
        <v>241</v>
      </c>
      <c r="I422" s="3">
        <v>9</v>
      </c>
      <c r="J422" s="3">
        <v>1190</v>
      </c>
      <c r="K422" s="3">
        <v>1000</v>
      </c>
      <c r="L422" s="3">
        <v>0</v>
      </c>
      <c r="M422" s="5">
        <v>66.657777777777781</v>
      </c>
      <c r="N422" s="5">
        <v>2.9188888888888886</v>
      </c>
      <c r="O422" s="29">
        <v>12.075555555555557</v>
      </c>
      <c r="P422" s="29">
        <v>8.0965768699999998</v>
      </c>
      <c r="Q422" s="29">
        <v>0.27777777777777779</v>
      </c>
      <c r="R422" s="29">
        <v>1.1411111111111121</v>
      </c>
      <c r="S422" s="29">
        <v>3.6333333333333337</v>
      </c>
      <c r="T422" s="5">
        <v>2.5655555555555556</v>
      </c>
      <c r="U422" s="5">
        <v>1.9844444444444445</v>
      </c>
      <c r="V422" s="5">
        <v>0.52111111111111119</v>
      </c>
      <c r="W422" s="5">
        <v>-2.2222222222222222E-3</v>
      </c>
      <c r="X422" s="5">
        <v>99.869910203333347</v>
      </c>
      <c r="Y422" s="94">
        <v>4.55</v>
      </c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</row>
    <row r="423" spans="2:52" x14ac:dyDescent="0.25">
      <c r="B423" s="3" t="s">
        <v>22</v>
      </c>
      <c r="C423" s="3" t="s">
        <v>23</v>
      </c>
      <c r="D423" s="3"/>
      <c r="E423" s="3" t="s">
        <v>31</v>
      </c>
      <c r="F423" s="3" t="s">
        <v>141</v>
      </c>
      <c r="G423" s="3" t="s">
        <v>221</v>
      </c>
      <c r="H423" s="3" t="s">
        <v>242</v>
      </c>
      <c r="I423" s="3">
        <v>9</v>
      </c>
      <c r="J423" s="3">
        <v>1190</v>
      </c>
      <c r="K423" s="3">
        <v>1000</v>
      </c>
      <c r="L423" s="3">
        <v>0</v>
      </c>
      <c r="M423" s="5">
        <v>69.637777777777785</v>
      </c>
      <c r="N423" s="5">
        <v>2.568888888888889</v>
      </c>
      <c r="O423" s="29">
        <v>12.515555555555558</v>
      </c>
      <c r="P423" s="29">
        <v>6.1465768699999996</v>
      </c>
      <c r="Q423" s="29">
        <v>0.17777777777777778</v>
      </c>
      <c r="R423" s="29">
        <v>0.94111111111111201</v>
      </c>
      <c r="S423" s="29">
        <v>2.8733333333333335</v>
      </c>
      <c r="T423" s="5">
        <v>2.2555555555555555</v>
      </c>
      <c r="U423" s="5">
        <v>2.2044444444444444</v>
      </c>
      <c r="V423" s="5">
        <v>0.56111111111111112</v>
      </c>
      <c r="W423" s="5">
        <v>-2.2222222222222222E-3</v>
      </c>
      <c r="X423" s="5">
        <v>99.879910203333367</v>
      </c>
      <c r="Y423" s="94">
        <v>4.46</v>
      </c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</row>
    <row r="424" spans="2:52" x14ac:dyDescent="0.25">
      <c r="B424" s="3" t="s">
        <v>22</v>
      </c>
      <c r="C424" s="3" t="s">
        <v>23</v>
      </c>
      <c r="D424" s="3"/>
      <c r="E424" s="3" t="s">
        <v>31</v>
      </c>
      <c r="F424" s="3" t="s">
        <v>141</v>
      </c>
      <c r="G424" s="3" t="s">
        <v>221</v>
      </c>
      <c r="H424" s="3" t="s">
        <v>243</v>
      </c>
      <c r="I424" s="3">
        <v>9</v>
      </c>
      <c r="J424" s="3">
        <v>1190</v>
      </c>
      <c r="K424" s="3">
        <v>1000</v>
      </c>
      <c r="L424" s="3">
        <v>0</v>
      </c>
      <c r="M424" s="5">
        <v>68.927777777777777</v>
      </c>
      <c r="N424" s="5">
        <v>2.3288888888888888</v>
      </c>
      <c r="O424" s="29">
        <v>13.625555555555557</v>
      </c>
      <c r="P424" s="29">
        <v>6.1965768699999995</v>
      </c>
      <c r="Q424" s="29">
        <v>0.19777777777777777</v>
      </c>
      <c r="R424" s="29">
        <v>0.90111111111111208</v>
      </c>
      <c r="S424" s="29">
        <v>3.0833333333333339</v>
      </c>
      <c r="T424" s="5">
        <v>1.9455555555555557</v>
      </c>
      <c r="U424" s="5">
        <v>2.2144444444444442</v>
      </c>
      <c r="V424" s="5">
        <v>0.5311111111111112</v>
      </c>
      <c r="W424" s="5">
        <v>-2.2222222222222222E-3</v>
      </c>
      <c r="X424" s="5">
        <v>99.949910203333332</v>
      </c>
      <c r="Y424" s="94">
        <v>4.16</v>
      </c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</row>
    <row r="425" spans="2:52" x14ac:dyDescent="0.25">
      <c r="B425" s="3" t="s">
        <v>22</v>
      </c>
      <c r="C425" s="3" t="s">
        <v>23</v>
      </c>
      <c r="D425" s="3"/>
      <c r="E425" s="3" t="s">
        <v>31</v>
      </c>
      <c r="F425" s="3" t="s">
        <v>141</v>
      </c>
      <c r="G425" s="3" t="s">
        <v>221</v>
      </c>
      <c r="H425" s="3" t="s">
        <v>244</v>
      </c>
      <c r="I425" s="3">
        <v>9</v>
      </c>
      <c r="J425" s="3">
        <v>1190</v>
      </c>
      <c r="K425" s="3">
        <v>1000</v>
      </c>
      <c r="L425" s="3">
        <v>0</v>
      </c>
      <c r="M425" s="5">
        <v>69.497777777777785</v>
      </c>
      <c r="N425" s="5">
        <v>2.1388888888888893</v>
      </c>
      <c r="O425" s="29">
        <v>13.965555555555557</v>
      </c>
      <c r="P425" s="29">
        <v>5.2065768699999992</v>
      </c>
      <c r="Q425" s="29">
        <v>0.16777777777777778</v>
      </c>
      <c r="R425" s="29">
        <v>0.83111111111111202</v>
      </c>
      <c r="S425" s="29">
        <v>2.7833333333333337</v>
      </c>
      <c r="T425" s="5">
        <v>2.4555555555555557</v>
      </c>
      <c r="U425" s="5">
        <v>2.3044444444444441</v>
      </c>
      <c r="V425" s="5">
        <v>0.52111111111111119</v>
      </c>
      <c r="W425" s="5">
        <v>-2.2222222222222222E-3</v>
      </c>
      <c r="X425" s="5">
        <v>99.869910203333333</v>
      </c>
      <c r="Y425" s="94">
        <v>4.76</v>
      </c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</row>
    <row r="426" spans="2:52" x14ac:dyDescent="0.25">
      <c r="B426" s="3" t="s">
        <v>22</v>
      </c>
      <c r="C426" s="3" t="s">
        <v>23</v>
      </c>
      <c r="D426" s="3"/>
      <c r="E426" s="3" t="s">
        <v>31</v>
      </c>
      <c r="F426" s="3" t="s">
        <v>141</v>
      </c>
      <c r="G426" s="3" t="s">
        <v>221</v>
      </c>
      <c r="H426" s="3" t="s">
        <v>245</v>
      </c>
      <c r="I426" s="3">
        <v>9</v>
      </c>
      <c r="J426" s="3">
        <v>1190</v>
      </c>
      <c r="K426" s="3">
        <v>1000</v>
      </c>
      <c r="L426" s="3">
        <v>0</v>
      </c>
      <c r="M426" s="5">
        <v>70.897777777777776</v>
      </c>
      <c r="N426" s="5">
        <v>2.4388888888888891</v>
      </c>
      <c r="O426" s="29">
        <v>12.425555555555558</v>
      </c>
      <c r="P426" s="29">
        <v>5.4665768699999999</v>
      </c>
      <c r="Q426" s="29">
        <v>0.15777777777777779</v>
      </c>
      <c r="R426" s="29">
        <v>0.86111111111111205</v>
      </c>
      <c r="S426" s="29">
        <v>2.6133333333333337</v>
      </c>
      <c r="T426" s="5">
        <v>2.1955555555555559</v>
      </c>
      <c r="U426" s="5">
        <v>2.2544444444444443</v>
      </c>
      <c r="V426" s="5">
        <v>0.57111111111111112</v>
      </c>
      <c r="W426" s="5">
        <v>-2.2222222222222222E-3</v>
      </c>
      <c r="X426" s="5">
        <v>99.879910203333338</v>
      </c>
      <c r="Y426" s="94">
        <v>4.45</v>
      </c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</row>
    <row r="427" spans="2:52" x14ac:dyDescent="0.25">
      <c r="B427" s="3"/>
      <c r="C427" s="3"/>
      <c r="D427" s="3"/>
      <c r="E427" s="3"/>
      <c r="F427" s="16" t="s">
        <v>27</v>
      </c>
      <c r="G427" s="16" t="s">
        <v>23</v>
      </c>
      <c r="H427" s="3"/>
      <c r="I427" s="3"/>
      <c r="J427" s="3"/>
      <c r="K427" s="3"/>
      <c r="L427" s="3"/>
      <c r="M427" s="6">
        <v>69.157111111111121</v>
      </c>
      <c r="N427" s="6">
        <v>2.1802222222222216</v>
      </c>
      <c r="O427" s="52">
        <v>13.515555555555556</v>
      </c>
      <c r="P427" s="52">
        <v>5.6479102033333328</v>
      </c>
      <c r="Q427" s="52">
        <v>0.17511111111111113</v>
      </c>
      <c r="R427" s="52">
        <v>0.9304444444444453</v>
      </c>
      <c r="S427" s="52">
        <v>3.0786666666666678</v>
      </c>
      <c r="T427" s="6">
        <v>2.4248888888888889</v>
      </c>
      <c r="U427" s="6">
        <v>2.2137777777777781</v>
      </c>
      <c r="V427" s="6">
        <v>0.58511111111111114</v>
      </c>
      <c r="W427" s="6">
        <v>-2.2222222222222222E-3</v>
      </c>
      <c r="X427" s="6"/>
      <c r="Y427" s="95">
        <v>4.6386666666666674</v>
      </c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</row>
    <row r="428" spans="2:52" x14ac:dyDescent="0.25">
      <c r="B428" s="3"/>
      <c r="C428" s="3"/>
      <c r="D428" s="3"/>
      <c r="E428" s="3"/>
      <c r="F428" s="25" t="s">
        <v>28</v>
      </c>
      <c r="G428" s="25" t="s">
        <v>23</v>
      </c>
      <c r="H428" s="32"/>
      <c r="I428" s="32"/>
      <c r="J428" s="32"/>
      <c r="K428" s="32"/>
      <c r="L428" s="32"/>
      <c r="M428" s="7">
        <v>1.1814849413626325</v>
      </c>
      <c r="N428" s="7">
        <v>0.38087993358737871</v>
      </c>
      <c r="O428" s="99">
        <v>0.7691925265218994</v>
      </c>
      <c r="P428" s="99">
        <v>0.97750313603199601</v>
      </c>
      <c r="Q428" s="99">
        <v>3.7695522027853388E-2</v>
      </c>
      <c r="R428" s="99">
        <v>0.15613486234052704</v>
      </c>
      <c r="S428" s="99">
        <v>0.40124567940115102</v>
      </c>
      <c r="T428" s="7">
        <v>0.26972119644092529</v>
      </c>
      <c r="U428" s="7">
        <v>0.12062140692896849</v>
      </c>
      <c r="V428" s="7">
        <v>5.2752792749362024E-2</v>
      </c>
      <c r="W428" s="7">
        <v>0</v>
      </c>
      <c r="X428" s="7"/>
      <c r="Y428" s="93">
        <v>0.39034260336989379</v>
      </c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</row>
    <row r="429" spans="2:52" x14ac:dyDescent="0.25">
      <c r="B429" s="3" t="s">
        <v>30</v>
      </c>
      <c r="C429" s="3" t="s">
        <v>26</v>
      </c>
      <c r="D429" s="3"/>
      <c r="E429" s="3" t="s">
        <v>31</v>
      </c>
      <c r="F429" s="3" t="s">
        <v>158</v>
      </c>
      <c r="G429" s="3" t="s">
        <v>221</v>
      </c>
      <c r="H429" s="3" t="s">
        <v>222</v>
      </c>
      <c r="I429" s="3">
        <v>25</v>
      </c>
      <c r="J429" s="3">
        <v>1190</v>
      </c>
      <c r="K429" s="3">
        <v>1165</v>
      </c>
      <c r="L429" s="3">
        <v>0</v>
      </c>
      <c r="M429" s="3">
        <v>57.578000000000003</v>
      </c>
      <c r="N429" s="3">
        <v>1.2190000000000001</v>
      </c>
      <c r="O429" s="13">
        <v>16.399000000000001</v>
      </c>
      <c r="P429" s="13">
        <v>8.6530000000000005</v>
      </c>
      <c r="Q429" s="13">
        <v>0.18</v>
      </c>
      <c r="R429" s="13">
        <v>2.8679999999999999</v>
      </c>
      <c r="S429" s="13">
        <v>5.9059999999999997</v>
      </c>
      <c r="T429" s="3">
        <v>4.6269999999999998</v>
      </c>
      <c r="U429" s="3">
        <v>0.96599999999999997</v>
      </c>
      <c r="V429" s="3">
        <v>0.151</v>
      </c>
      <c r="W429" s="3">
        <v>0</v>
      </c>
      <c r="X429" s="3">
        <v>98.546999999999997</v>
      </c>
      <c r="Y429" s="94">
        <v>5.593</v>
      </c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</row>
    <row r="430" spans="2:52" x14ac:dyDescent="0.25">
      <c r="B430" s="3" t="s">
        <v>30</v>
      </c>
      <c r="C430" s="3" t="s">
        <v>26</v>
      </c>
      <c r="D430" s="3"/>
      <c r="E430" s="3" t="s">
        <v>31</v>
      </c>
      <c r="F430" s="3" t="s">
        <v>158</v>
      </c>
      <c r="G430" s="3" t="s">
        <v>221</v>
      </c>
      <c r="H430" s="3" t="s">
        <v>223</v>
      </c>
      <c r="I430" s="3">
        <v>25</v>
      </c>
      <c r="J430" s="3">
        <v>1190</v>
      </c>
      <c r="K430" s="3">
        <v>1165</v>
      </c>
      <c r="L430" s="3">
        <v>0</v>
      </c>
      <c r="M430" s="3">
        <v>57.710999999999999</v>
      </c>
      <c r="N430" s="3">
        <v>1.2829999999999999</v>
      </c>
      <c r="O430" s="13">
        <v>16.536000000000001</v>
      </c>
      <c r="P430" s="13">
        <v>8.718</v>
      </c>
      <c r="Q430" s="13">
        <v>0.156</v>
      </c>
      <c r="R430" s="13">
        <v>2.8029999999999999</v>
      </c>
      <c r="S430" s="13">
        <v>5.6760000000000002</v>
      </c>
      <c r="T430" s="3">
        <v>4.6639999999999997</v>
      </c>
      <c r="U430" s="3">
        <v>0.97899999999999998</v>
      </c>
      <c r="V430" s="3">
        <v>0.20100000000000001</v>
      </c>
      <c r="W430" s="3">
        <v>0</v>
      </c>
      <c r="X430" s="3">
        <v>98.727000000000004</v>
      </c>
      <c r="Y430" s="94">
        <v>5.6429999999999998</v>
      </c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</row>
    <row r="431" spans="2:52" x14ac:dyDescent="0.25">
      <c r="B431" s="3" t="s">
        <v>30</v>
      </c>
      <c r="C431" s="3" t="s">
        <v>26</v>
      </c>
      <c r="D431" s="3"/>
      <c r="E431" s="3" t="s">
        <v>31</v>
      </c>
      <c r="F431" s="3" t="s">
        <v>158</v>
      </c>
      <c r="G431" s="3" t="s">
        <v>221</v>
      </c>
      <c r="H431" s="3" t="s">
        <v>224</v>
      </c>
      <c r="I431" s="3">
        <v>25</v>
      </c>
      <c r="J431" s="3">
        <v>1190</v>
      </c>
      <c r="K431" s="3">
        <v>1165</v>
      </c>
      <c r="L431" s="3">
        <v>0</v>
      </c>
      <c r="M431" s="3">
        <v>57.057000000000002</v>
      </c>
      <c r="N431" s="3">
        <v>1.262</v>
      </c>
      <c r="O431" s="13">
        <v>16.308</v>
      </c>
      <c r="P431" s="13">
        <v>9.016</v>
      </c>
      <c r="Q431" s="13">
        <v>0.122</v>
      </c>
      <c r="R431" s="13">
        <v>2.8690000000000002</v>
      </c>
      <c r="S431" s="13">
        <v>5.9119999999999999</v>
      </c>
      <c r="T431" s="3">
        <v>4.4470000000000001</v>
      </c>
      <c r="U431" s="3">
        <v>0.93799999999999994</v>
      </c>
      <c r="V431" s="3">
        <v>0.18099999999999999</v>
      </c>
      <c r="W431" s="3">
        <v>0</v>
      </c>
      <c r="X431" s="3">
        <v>98.112000000000023</v>
      </c>
      <c r="Y431" s="94">
        <v>5.3849999999999998</v>
      </c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</row>
    <row r="432" spans="2:52" x14ac:dyDescent="0.25">
      <c r="B432" s="3" t="s">
        <v>30</v>
      </c>
      <c r="C432" s="3" t="s">
        <v>26</v>
      </c>
      <c r="D432" s="3"/>
      <c r="E432" s="3" t="s">
        <v>31</v>
      </c>
      <c r="F432" s="3" t="s">
        <v>158</v>
      </c>
      <c r="G432" s="3" t="s">
        <v>221</v>
      </c>
      <c r="H432" s="3" t="s">
        <v>225</v>
      </c>
      <c r="I432" s="3">
        <v>25</v>
      </c>
      <c r="J432" s="3">
        <v>1190</v>
      </c>
      <c r="K432" s="3">
        <v>1165</v>
      </c>
      <c r="L432" s="3">
        <v>0</v>
      </c>
      <c r="M432" s="3">
        <v>57.578000000000003</v>
      </c>
      <c r="N432" s="3">
        <v>1.3140000000000001</v>
      </c>
      <c r="O432" s="13">
        <v>16.286999999999999</v>
      </c>
      <c r="P432" s="13">
        <v>8.8059999999999992</v>
      </c>
      <c r="Q432" s="13">
        <v>0.13400000000000001</v>
      </c>
      <c r="R432" s="13">
        <v>2.8029999999999999</v>
      </c>
      <c r="S432" s="13">
        <v>5.9009999999999998</v>
      </c>
      <c r="T432" s="3">
        <v>4.6029999999999998</v>
      </c>
      <c r="U432" s="3">
        <v>0.98</v>
      </c>
      <c r="V432" s="3">
        <v>0.251</v>
      </c>
      <c r="W432" s="3">
        <v>4.0000000000000001E-3</v>
      </c>
      <c r="X432" s="3">
        <v>98.661000000000001</v>
      </c>
      <c r="Y432" s="94">
        <v>5.5830000000000002</v>
      </c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</row>
    <row r="433" spans="2:50" x14ac:dyDescent="0.25">
      <c r="B433" s="3" t="s">
        <v>30</v>
      </c>
      <c r="C433" s="3" t="s">
        <v>26</v>
      </c>
      <c r="D433" s="3"/>
      <c r="E433" s="3" t="s">
        <v>31</v>
      </c>
      <c r="F433" s="3" t="s">
        <v>158</v>
      </c>
      <c r="G433" s="3" t="s">
        <v>221</v>
      </c>
      <c r="H433" s="3" t="s">
        <v>226</v>
      </c>
      <c r="I433" s="3">
        <v>25</v>
      </c>
      <c r="J433" s="3">
        <v>1190</v>
      </c>
      <c r="K433" s="3">
        <v>1165</v>
      </c>
      <c r="L433" s="3">
        <v>0</v>
      </c>
      <c r="M433" s="3">
        <v>57.064999999999998</v>
      </c>
      <c r="N433" s="3">
        <v>1.2010000000000001</v>
      </c>
      <c r="O433" s="13">
        <v>16.279</v>
      </c>
      <c r="P433" s="13">
        <v>8.7680000000000007</v>
      </c>
      <c r="Q433" s="13">
        <v>0.16200000000000001</v>
      </c>
      <c r="R433" s="13">
        <v>2.7650000000000001</v>
      </c>
      <c r="S433" s="13">
        <v>5.86</v>
      </c>
      <c r="T433" s="3">
        <v>4.55</v>
      </c>
      <c r="U433" s="3">
        <v>0.89700000000000002</v>
      </c>
      <c r="V433" s="3">
        <v>7.0000000000000007E-2</v>
      </c>
      <c r="W433" s="3">
        <v>4.2000000000000003E-2</v>
      </c>
      <c r="X433" s="3">
        <v>97.659000000000006</v>
      </c>
      <c r="Y433" s="94">
        <v>5.4470000000000001</v>
      </c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</row>
    <row r="434" spans="2:50" x14ac:dyDescent="0.25">
      <c r="B434" s="3" t="s">
        <v>30</v>
      </c>
      <c r="C434" s="3" t="s">
        <v>26</v>
      </c>
      <c r="D434" s="3"/>
      <c r="E434" s="3" t="s">
        <v>31</v>
      </c>
      <c r="F434" s="3" t="s">
        <v>158</v>
      </c>
      <c r="G434" s="3" t="s">
        <v>221</v>
      </c>
      <c r="H434" s="3" t="s">
        <v>227</v>
      </c>
      <c r="I434" s="3">
        <v>25</v>
      </c>
      <c r="J434" s="3">
        <v>1190</v>
      </c>
      <c r="K434" s="3">
        <v>1165</v>
      </c>
      <c r="L434" s="3">
        <v>0</v>
      </c>
      <c r="M434" s="3">
        <v>58.161000000000001</v>
      </c>
      <c r="N434" s="3">
        <v>1.256</v>
      </c>
      <c r="O434" s="13">
        <v>16.274000000000001</v>
      </c>
      <c r="P434" s="13">
        <v>8.7629999999999999</v>
      </c>
      <c r="Q434" s="13">
        <v>0.156</v>
      </c>
      <c r="R434" s="13">
        <v>2.7069999999999999</v>
      </c>
      <c r="S434" s="13">
        <v>5.6289999999999996</v>
      </c>
      <c r="T434" s="3">
        <v>4.6630000000000003</v>
      </c>
      <c r="U434" s="3">
        <v>0.97599999999999998</v>
      </c>
      <c r="V434" s="3">
        <v>0.21099999999999999</v>
      </c>
      <c r="W434" s="3">
        <v>0.02</v>
      </c>
      <c r="X434" s="3">
        <v>98.816000000000003</v>
      </c>
      <c r="Y434" s="94">
        <v>5.6390000000000002</v>
      </c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</row>
    <row r="435" spans="2:50" x14ac:dyDescent="0.25">
      <c r="B435" s="3" t="s">
        <v>30</v>
      </c>
      <c r="C435" s="3" t="s">
        <v>26</v>
      </c>
      <c r="D435" s="3"/>
      <c r="E435" s="3" t="s">
        <v>31</v>
      </c>
      <c r="F435" s="3" t="s">
        <v>158</v>
      </c>
      <c r="G435" s="3" t="s">
        <v>221</v>
      </c>
      <c r="H435" s="3" t="s">
        <v>228</v>
      </c>
      <c r="I435" s="3">
        <v>25</v>
      </c>
      <c r="J435" s="3">
        <v>1190</v>
      </c>
      <c r="K435" s="3">
        <v>1165</v>
      </c>
      <c r="L435" s="3">
        <v>0</v>
      </c>
      <c r="M435" s="3">
        <v>56.369</v>
      </c>
      <c r="N435" s="3">
        <v>1.3109999999999999</v>
      </c>
      <c r="O435" s="13">
        <v>16.308</v>
      </c>
      <c r="P435" s="13">
        <v>9.3989999999999991</v>
      </c>
      <c r="Q435" s="13">
        <v>0.22900000000000001</v>
      </c>
      <c r="R435" s="13">
        <v>3.0649999999999999</v>
      </c>
      <c r="S435" s="13">
        <v>6.3230000000000004</v>
      </c>
      <c r="T435" s="3">
        <v>4.2270000000000003</v>
      </c>
      <c r="U435" s="3">
        <v>0.83099999999999996</v>
      </c>
      <c r="V435" s="3">
        <v>0.28100000000000003</v>
      </c>
      <c r="W435" s="3">
        <v>0.01</v>
      </c>
      <c r="X435" s="3">
        <v>98.353000000000009</v>
      </c>
      <c r="Y435" s="94">
        <v>5.0579999999999998</v>
      </c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</row>
    <row r="436" spans="2:50" x14ac:dyDescent="0.25">
      <c r="B436" s="3" t="s">
        <v>30</v>
      </c>
      <c r="C436" s="3" t="s">
        <v>26</v>
      </c>
      <c r="D436" s="3"/>
      <c r="E436" s="3" t="s">
        <v>31</v>
      </c>
      <c r="F436" s="3" t="s">
        <v>158</v>
      </c>
      <c r="G436" s="3" t="s">
        <v>221</v>
      </c>
      <c r="H436" s="3" t="s">
        <v>229</v>
      </c>
      <c r="I436" s="3">
        <v>25</v>
      </c>
      <c r="J436" s="3">
        <v>1190</v>
      </c>
      <c r="K436" s="3">
        <v>1165</v>
      </c>
      <c r="L436" s="3">
        <v>0</v>
      </c>
      <c r="M436" s="3">
        <v>55.787999999999997</v>
      </c>
      <c r="N436" s="3">
        <v>1.286</v>
      </c>
      <c r="O436" s="13">
        <v>16.186</v>
      </c>
      <c r="P436" s="13">
        <v>9.5380000000000003</v>
      </c>
      <c r="Q436" s="13">
        <v>0.22900000000000001</v>
      </c>
      <c r="R436" s="13">
        <v>3.0430000000000001</v>
      </c>
      <c r="S436" s="13">
        <v>6.4880000000000004</v>
      </c>
      <c r="T436" s="3">
        <v>4.3849999999999998</v>
      </c>
      <c r="U436" s="3">
        <v>0.89500000000000002</v>
      </c>
      <c r="V436" s="3">
        <v>0.27100000000000002</v>
      </c>
      <c r="W436" s="3">
        <v>0</v>
      </c>
      <c r="X436" s="3">
        <v>98.108999999999995</v>
      </c>
      <c r="Y436" s="94">
        <v>5.2799999999999994</v>
      </c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</row>
    <row r="437" spans="2:50" x14ac:dyDescent="0.25">
      <c r="B437" s="3" t="s">
        <v>30</v>
      </c>
      <c r="C437" s="3" t="s">
        <v>26</v>
      </c>
      <c r="D437" s="3"/>
      <c r="E437" s="3" t="s">
        <v>31</v>
      </c>
      <c r="F437" s="3" t="s">
        <v>158</v>
      </c>
      <c r="G437" s="3" t="s">
        <v>221</v>
      </c>
      <c r="H437" s="3" t="s">
        <v>239</v>
      </c>
      <c r="I437" s="3">
        <v>25</v>
      </c>
      <c r="J437" s="3">
        <v>1190</v>
      </c>
      <c r="K437" s="3">
        <v>1165</v>
      </c>
      <c r="L437" s="3">
        <v>0</v>
      </c>
      <c r="M437" s="3">
        <v>56.512999999999998</v>
      </c>
      <c r="N437" s="3">
        <v>1.2390000000000001</v>
      </c>
      <c r="O437" s="13">
        <v>16.317</v>
      </c>
      <c r="P437" s="13">
        <v>9.4789999999999992</v>
      </c>
      <c r="Q437" s="13">
        <v>0.183</v>
      </c>
      <c r="R437" s="13">
        <v>3.1150000000000002</v>
      </c>
      <c r="S437" s="13">
        <v>6.0060000000000002</v>
      </c>
      <c r="T437" s="3">
        <v>4.2469999999999999</v>
      </c>
      <c r="U437" s="3">
        <v>0.88</v>
      </c>
      <c r="V437" s="3">
        <v>0.14099999999999999</v>
      </c>
      <c r="W437" s="3">
        <v>5.0000000000000001E-3</v>
      </c>
      <c r="X437" s="3">
        <v>98.124999999999986</v>
      </c>
      <c r="Y437" s="94">
        <v>5.1269999999999998</v>
      </c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</row>
    <row r="438" spans="2:50" x14ac:dyDescent="0.25">
      <c r="B438" s="3" t="s">
        <v>30</v>
      </c>
      <c r="C438" s="3" t="s">
        <v>26</v>
      </c>
      <c r="D438" s="3"/>
      <c r="E438" s="3" t="s">
        <v>31</v>
      </c>
      <c r="F438" s="3" t="s">
        <v>158</v>
      </c>
      <c r="G438" s="3" t="s">
        <v>221</v>
      </c>
      <c r="H438" s="3" t="s">
        <v>240</v>
      </c>
      <c r="I438" s="3">
        <v>25</v>
      </c>
      <c r="J438" s="3">
        <v>1190</v>
      </c>
      <c r="K438" s="3">
        <v>1165</v>
      </c>
      <c r="L438" s="3">
        <v>0</v>
      </c>
      <c r="M438" s="3">
        <v>56.545000000000002</v>
      </c>
      <c r="N438" s="3">
        <v>1.3089999999999999</v>
      </c>
      <c r="O438" s="13">
        <v>16.312999999999999</v>
      </c>
      <c r="P438" s="13">
        <v>9.1259999999999994</v>
      </c>
      <c r="Q438" s="13">
        <v>0.186</v>
      </c>
      <c r="R438" s="13">
        <v>3.048</v>
      </c>
      <c r="S438" s="13">
        <v>6.1180000000000003</v>
      </c>
      <c r="T438" s="3">
        <v>4.2880000000000003</v>
      </c>
      <c r="U438" s="3">
        <v>0.88800000000000001</v>
      </c>
      <c r="V438" s="3">
        <v>0.21099999999999999</v>
      </c>
      <c r="W438" s="3">
        <v>2.1999999999999999E-2</v>
      </c>
      <c r="X438" s="3">
        <v>98.054000000000016</v>
      </c>
      <c r="Y438" s="94">
        <v>5.1760000000000002</v>
      </c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</row>
    <row r="439" spans="2:50" x14ac:dyDescent="0.25">
      <c r="B439" s="3" t="s">
        <v>30</v>
      </c>
      <c r="C439" s="3" t="s">
        <v>26</v>
      </c>
      <c r="D439" s="3"/>
      <c r="E439" s="3" t="s">
        <v>31</v>
      </c>
      <c r="F439" s="3" t="s">
        <v>158</v>
      </c>
      <c r="G439" s="3" t="s">
        <v>221</v>
      </c>
      <c r="H439" s="3" t="s">
        <v>241</v>
      </c>
      <c r="I439" s="3">
        <v>25</v>
      </c>
      <c r="J439" s="3">
        <v>1190</v>
      </c>
      <c r="K439" s="3">
        <v>1165</v>
      </c>
      <c r="L439" s="3">
        <v>0</v>
      </c>
      <c r="M439" s="3">
        <v>57.445</v>
      </c>
      <c r="N439" s="3">
        <v>1.2549999999999999</v>
      </c>
      <c r="O439" s="13">
        <v>16.457999999999998</v>
      </c>
      <c r="P439" s="13">
        <v>9.2189999999999994</v>
      </c>
      <c r="Q439" s="13">
        <v>0.113</v>
      </c>
      <c r="R439" s="13">
        <v>2.9</v>
      </c>
      <c r="S439" s="13">
        <v>5.9690000000000003</v>
      </c>
      <c r="T439" s="3">
        <v>4.242</v>
      </c>
      <c r="U439" s="3">
        <v>0.91600000000000004</v>
      </c>
      <c r="V439" s="3">
        <v>0.23100000000000001</v>
      </c>
      <c r="W439" s="3">
        <v>5.2999999999999999E-2</v>
      </c>
      <c r="X439" s="3">
        <v>98.800999999999988</v>
      </c>
      <c r="Y439" s="94">
        <v>5.1580000000000004</v>
      </c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</row>
    <row r="440" spans="2:50" x14ac:dyDescent="0.25">
      <c r="B440" s="3" t="s">
        <v>30</v>
      </c>
      <c r="C440" s="3" t="s">
        <v>26</v>
      </c>
      <c r="D440" s="3"/>
      <c r="E440" s="3" t="s">
        <v>31</v>
      </c>
      <c r="F440" s="3" t="s">
        <v>158</v>
      </c>
      <c r="G440" s="3" t="s">
        <v>221</v>
      </c>
      <c r="H440" s="3" t="s">
        <v>242</v>
      </c>
      <c r="I440" s="3">
        <v>25</v>
      </c>
      <c r="J440" s="3">
        <v>1190</v>
      </c>
      <c r="K440" s="3">
        <v>1165</v>
      </c>
      <c r="L440" s="3">
        <v>0</v>
      </c>
      <c r="M440" s="3">
        <v>57.793999999999997</v>
      </c>
      <c r="N440" s="3">
        <v>1.1910000000000001</v>
      </c>
      <c r="O440" s="13">
        <v>16.417999999999999</v>
      </c>
      <c r="P440" s="13">
        <v>8.7769999999999992</v>
      </c>
      <c r="Q440" s="13">
        <v>0.14399999999999999</v>
      </c>
      <c r="R440" s="13">
        <v>2.9239999999999999</v>
      </c>
      <c r="S440" s="13">
        <v>6.1420000000000003</v>
      </c>
      <c r="T440" s="3">
        <v>4.42</v>
      </c>
      <c r="U440" s="3">
        <v>0.877</v>
      </c>
      <c r="V440" s="3">
        <v>0.221</v>
      </c>
      <c r="W440" s="3">
        <v>0</v>
      </c>
      <c r="X440" s="3">
        <v>98.908000000000001</v>
      </c>
      <c r="Y440" s="94">
        <v>5.2969999999999997</v>
      </c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</row>
    <row r="441" spans="2:50" x14ac:dyDescent="0.25">
      <c r="B441" s="3" t="s">
        <v>30</v>
      </c>
      <c r="C441" s="3" t="s">
        <v>26</v>
      </c>
      <c r="D441" s="3"/>
      <c r="E441" s="3" t="s">
        <v>31</v>
      </c>
      <c r="F441" s="3" t="s">
        <v>158</v>
      </c>
      <c r="G441" s="3" t="s">
        <v>221</v>
      </c>
      <c r="H441" s="3" t="s">
        <v>243</v>
      </c>
      <c r="I441" s="3">
        <v>25</v>
      </c>
      <c r="J441" s="3">
        <v>1190</v>
      </c>
      <c r="K441" s="3">
        <v>1165</v>
      </c>
      <c r="L441" s="3">
        <v>0</v>
      </c>
      <c r="M441" s="3">
        <v>56.863</v>
      </c>
      <c r="N441" s="3">
        <v>1.1950000000000001</v>
      </c>
      <c r="O441" s="13">
        <v>16.286999999999999</v>
      </c>
      <c r="P441" s="13">
        <v>9.5850000000000009</v>
      </c>
      <c r="Q441" s="13">
        <v>0.22900000000000001</v>
      </c>
      <c r="R441" s="13">
        <v>3.069</v>
      </c>
      <c r="S441" s="13">
        <v>6.367</v>
      </c>
      <c r="T441" s="3">
        <v>4.4409999999999998</v>
      </c>
      <c r="U441" s="3">
        <v>0.83899999999999997</v>
      </c>
      <c r="V441" s="3">
        <v>0.14099999999999999</v>
      </c>
      <c r="W441" s="3">
        <v>0</v>
      </c>
      <c r="X441" s="3">
        <v>99.01600000000002</v>
      </c>
      <c r="Y441" s="94">
        <v>5.2799999999999994</v>
      </c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</row>
    <row r="442" spans="2:50" x14ac:dyDescent="0.25">
      <c r="B442" s="3" t="s">
        <v>22</v>
      </c>
      <c r="C442" s="3" t="s">
        <v>23</v>
      </c>
      <c r="D442" s="3"/>
      <c r="E442" s="3" t="s">
        <v>31</v>
      </c>
      <c r="F442" s="3" t="s">
        <v>158</v>
      </c>
      <c r="G442" s="3" t="s">
        <v>221</v>
      </c>
      <c r="H442" s="3"/>
      <c r="I442" s="3">
        <v>25</v>
      </c>
      <c r="J442" s="3">
        <v>1190</v>
      </c>
      <c r="K442" s="3">
        <v>1165</v>
      </c>
      <c r="L442" s="3">
        <v>0</v>
      </c>
      <c r="M442" s="5">
        <v>57.287777777777777</v>
      </c>
      <c r="N442" s="5">
        <v>1.298888888888889</v>
      </c>
      <c r="O442" s="29">
        <v>17.135555555555559</v>
      </c>
      <c r="P442" s="29">
        <v>9.2065768699999992</v>
      </c>
      <c r="Q442" s="29">
        <v>0.19777777777777777</v>
      </c>
      <c r="R442" s="29">
        <v>3.1011111111111118</v>
      </c>
      <c r="S442" s="29">
        <v>6.4733333333333336</v>
      </c>
      <c r="T442" s="5">
        <v>4.1455555555555561</v>
      </c>
      <c r="U442" s="5">
        <v>0.88444444444444448</v>
      </c>
      <c r="V442" s="5">
        <v>0.25111111111111117</v>
      </c>
      <c r="W442" s="5">
        <v>-2.2222222222222222E-3</v>
      </c>
      <c r="X442" s="5">
        <v>99.979910203333333</v>
      </c>
      <c r="Y442" s="94">
        <v>5.03</v>
      </c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</row>
    <row r="443" spans="2:50" x14ac:dyDescent="0.25">
      <c r="B443" s="3" t="s">
        <v>22</v>
      </c>
      <c r="C443" s="3" t="s">
        <v>23</v>
      </c>
      <c r="D443" s="3"/>
      <c r="E443" s="3" t="s">
        <v>31</v>
      </c>
      <c r="F443" s="3" t="s">
        <v>158</v>
      </c>
      <c r="G443" s="3" t="s">
        <v>221</v>
      </c>
      <c r="H443" s="3"/>
      <c r="I443" s="3">
        <v>25</v>
      </c>
      <c r="J443" s="3">
        <v>1190</v>
      </c>
      <c r="K443" s="3">
        <v>1165</v>
      </c>
      <c r="L443" s="3">
        <v>0</v>
      </c>
      <c r="M443" s="5">
        <v>57.587777777777781</v>
      </c>
      <c r="N443" s="5">
        <v>1.2588888888888892</v>
      </c>
      <c r="O443" s="29">
        <v>17.225555555555559</v>
      </c>
      <c r="P443" s="29">
        <v>9.0265768699999995</v>
      </c>
      <c r="Q443" s="29">
        <v>0.17777777777777778</v>
      </c>
      <c r="R443" s="29">
        <v>3.0011111111111122</v>
      </c>
      <c r="S443" s="29">
        <v>6.3833333333333337</v>
      </c>
      <c r="T443" s="5">
        <v>4.1755555555555555</v>
      </c>
      <c r="U443" s="5">
        <v>0.88444444444444448</v>
      </c>
      <c r="V443" s="5">
        <v>0.23111111111111113</v>
      </c>
      <c r="W443" s="5">
        <v>-2.2222222222222222E-3</v>
      </c>
      <c r="X443" s="5">
        <v>99.949910203333346</v>
      </c>
      <c r="Y443" s="94">
        <v>5.0599999999999996</v>
      </c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</row>
    <row r="444" spans="2:50" x14ac:dyDescent="0.25">
      <c r="B444" s="3" t="s">
        <v>22</v>
      </c>
      <c r="C444" s="3" t="s">
        <v>23</v>
      </c>
      <c r="D444" s="3"/>
      <c r="E444" s="3" t="s">
        <v>31</v>
      </c>
      <c r="F444" s="3" t="s">
        <v>158</v>
      </c>
      <c r="G444" s="3" t="s">
        <v>221</v>
      </c>
      <c r="H444" s="3"/>
      <c r="I444" s="3">
        <v>25</v>
      </c>
      <c r="J444" s="3">
        <v>1190</v>
      </c>
      <c r="K444" s="3">
        <v>1165</v>
      </c>
      <c r="L444" s="3">
        <v>0</v>
      </c>
      <c r="M444" s="5">
        <v>57.597777777777779</v>
      </c>
      <c r="N444" s="5">
        <v>1.338888888888889</v>
      </c>
      <c r="O444" s="29">
        <v>17.545555555555556</v>
      </c>
      <c r="P444" s="29">
        <v>8.716576869999999</v>
      </c>
      <c r="Q444" s="29">
        <v>0.16777777777777778</v>
      </c>
      <c r="R444" s="29">
        <v>2.9611111111111121</v>
      </c>
      <c r="S444" s="29">
        <v>6.3333333333333339</v>
      </c>
      <c r="T444" s="5">
        <v>4.1755555555555555</v>
      </c>
      <c r="U444" s="5">
        <v>0.93444444444444441</v>
      </c>
      <c r="V444" s="5">
        <v>0.21111111111111114</v>
      </c>
      <c r="W444" s="5">
        <v>-2.2222222222222222E-3</v>
      </c>
      <c r="X444" s="5">
        <v>99.979910203333318</v>
      </c>
      <c r="Y444" s="94">
        <v>5.1099999999999994</v>
      </c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</row>
    <row r="445" spans="2:50" x14ac:dyDescent="0.25">
      <c r="B445" s="3" t="s">
        <v>22</v>
      </c>
      <c r="C445" s="3" t="s">
        <v>23</v>
      </c>
      <c r="D445" s="3"/>
      <c r="E445" s="3" t="s">
        <v>31</v>
      </c>
      <c r="F445" s="3" t="s">
        <v>158</v>
      </c>
      <c r="G445" s="3" t="s">
        <v>221</v>
      </c>
      <c r="H445" s="3"/>
      <c r="I445" s="3">
        <v>25</v>
      </c>
      <c r="J445" s="3">
        <v>1190</v>
      </c>
      <c r="K445" s="3">
        <v>1165</v>
      </c>
      <c r="L445" s="3">
        <v>0</v>
      </c>
      <c r="M445" s="5">
        <v>57.62777777777778</v>
      </c>
      <c r="N445" s="5">
        <v>1.298888888888889</v>
      </c>
      <c r="O445" s="29">
        <v>17.435555555555556</v>
      </c>
      <c r="P445" s="29">
        <v>8.75657687</v>
      </c>
      <c r="Q445" s="29">
        <v>0.19777777777777777</v>
      </c>
      <c r="R445" s="29">
        <v>2.9311111111111119</v>
      </c>
      <c r="S445" s="29">
        <v>6.2933333333333339</v>
      </c>
      <c r="T445" s="5">
        <v>4.2155555555555555</v>
      </c>
      <c r="U445" s="5">
        <v>0.9144444444444445</v>
      </c>
      <c r="V445" s="5">
        <v>0.21111111111111114</v>
      </c>
      <c r="W445" s="5">
        <v>-2.2222222222222222E-3</v>
      </c>
      <c r="X445" s="5">
        <v>99.879910203333338</v>
      </c>
      <c r="Y445" s="94">
        <v>5.13</v>
      </c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</row>
    <row r="446" spans="2:50" x14ac:dyDescent="0.25">
      <c r="B446" s="3" t="s">
        <v>22</v>
      </c>
      <c r="C446" s="3" t="s">
        <v>23</v>
      </c>
      <c r="D446" s="3"/>
      <c r="E446" s="3" t="s">
        <v>31</v>
      </c>
      <c r="F446" s="3" t="s">
        <v>158</v>
      </c>
      <c r="G446" s="3" t="s">
        <v>221</v>
      </c>
      <c r="H446" s="3"/>
      <c r="I446" s="3">
        <v>25</v>
      </c>
      <c r="J446" s="3">
        <v>1190</v>
      </c>
      <c r="K446" s="3">
        <v>1165</v>
      </c>
      <c r="L446" s="3">
        <v>0</v>
      </c>
      <c r="M446" s="5">
        <v>57.817777777777778</v>
      </c>
      <c r="N446" s="5">
        <v>1.278888888888889</v>
      </c>
      <c r="O446" s="29">
        <v>17.185555555555556</v>
      </c>
      <c r="P446" s="29">
        <v>8.7665768699999997</v>
      </c>
      <c r="Q446" s="29">
        <v>0.17777777777777778</v>
      </c>
      <c r="R446" s="29">
        <v>2.9711111111111119</v>
      </c>
      <c r="S446" s="29">
        <v>6.3133333333333335</v>
      </c>
      <c r="T446" s="5">
        <v>4.2555555555555555</v>
      </c>
      <c r="U446" s="5">
        <v>0.9144444444444445</v>
      </c>
      <c r="V446" s="5">
        <v>0.24111111111111114</v>
      </c>
      <c r="W446" s="5">
        <v>-2.2222222222222222E-3</v>
      </c>
      <c r="X446" s="5">
        <v>99.91991020333333</v>
      </c>
      <c r="Y446" s="94">
        <v>5.17</v>
      </c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</row>
    <row r="447" spans="2:50" x14ac:dyDescent="0.25">
      <c r="B447" s="3" t="s">
        <v>22</v>
      </c>
      <c r="C447" s="3" t="s">
        <v>23</v>
      </c>
      <c r="D447" s="3"/>
      <c r="E447" s="3" t="s">
        <v>31</v>
      </c>
      <c r="F447" s="3" t="s">
        <v>158</v>
      </c>
      <c r="G447" s="3" t="s">
        <v>221</v>
      </c>
      <c r="H447" s="3"/>
      <c r="I447" s="3">
        <v>25</v>
      </c>
      <c r="J447" s="3">
        <v>1190</v>
      </c>
      <c r="K447" s="3">
        <v>1165</v>
      </c>
      <c r="L447" s="3">
        <v>0</v>
      </c>
      <c r="M447" s="5">
        <v>57.657777777777781</v>
      </c>
      <c r="N447" s="5">
        <v>1.318888888888889</v>
      </c>
      <c r="O447" s="29">
        <v>17.715555555555557</v>
      </c>
      <c r="P447" s="29">
        <v>8.4965768700000002</v>
      </c>
      <c r="Q447" s="29">
        <v>0.16777777777777778</v>
      </c>
      <c r="R447" s="29">
        <v>2.9111111111111119</v>
      </c>
      <c r="S447" s="29">
        <v>6.2933333333333339</v>
      </c>
      <c r="T447" s="5">
        <v>4.1655555555555557</v>
      </c>
      <c r="U447" s="5">
        <v>0.93444444444444441</v>
      </c>
      <c r="V447" s="5">
        <v>0.23111111111111113</v>
      </c>
      <c r="W447" s="5">
        <v>-2.2222222222222222E-3</v>
      </c>
      <c r="X447" s="5">
        <v>99.889910203333329</v>
      </c>
      <c r="Y447" s="94">
        <v>5.0999999999999996</v>
      </c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</row>
    <row r="448" spans="2:50" x14ac:dyDescent="0.25">
      <c r="B448" s="3"/>
      <c r="C448" s="3"/>
      <c r="D448" s="3"/>
      <c r="E448" s="3"/>
      <c r="F448" s="16" t="s">
        <v>27</v>
      </c>
      <c r="G448" s="16" t="s">
        <v>23</v>
      </c>
      <c r="H448" s="3"/>
      <c r="I448" s="3"/>
      <c r="J448" s="3"/>
      <c r="K448" s="3"/>
      <c r="L448" s="3"/>
      <c r="M448" s="6">
        <v>57.596111111111121</v>
      </c>
      <c r="N448" s="6">
        <v>1.298888888888889</v>
      </c>
      <c r="O448" s="52">
        <v>17.373888888888889</v>
      </c>
      <c r="P448" s="52">
        <v>8.8282435366666654</v>
      </c>
      <c r="Q448" s="52">
        <v>0.18111111111111111</v>
      </c>
      <c r="R448" s="52">
        <v>2.9794444444444452</v>
      </c>
      <c r="S448" s="52">
        <v>6.3483333333333336</v>
      </c>
      <c r="T448" s="6">
        <v>4.1888888888888891</v>
      </c>
      <c r="U448" s="6">
        <v>0.91111111111111109</v>
      </c>
      <c r="V448" s="6">
        <v>0.22944444444444445</v>
      </c>
      <c r="W448" s="6">
        <v>-2.2222222222222222E-3</v>
      </c>
      <c r="X448" s="3"/>
      <c r="Y448" s="95">
        <v>5.1000000000000005</v>
      </c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</row>
    <row r="449" spans="2:50" x14ac:dyDescent="0.25">
      <c r="B449" s="3"/>
      <c r="C449" s="3"/>
      <c r="D449" s="3"/>
      <c r="E449" s="3"/>
      <c r="F449" s="25" t="s">
        <v>28</v>
      </c>
      <c r="G449" s="25" t="s">
        <v>23</v>
      </c>
      <c r="H449" s="3"/>
      <c r="I449" s="3"/>
      <c r="J449" s="3"/>
      <c r="K449" s="3"/>
      <c r="L449" s="3"/>
      <c r="M449" s="7">
        <v>0.1726750319723929</v>
      </c>
      <c r="N449" s="7">
        <v>2.8284271247461867E-2</v>
      </c>
      <c r="O449" s="99">
        <v>0.22990577780183419</v>
      </c>
      <c r="P449" s="99">
        <v>0.2505527223293863</v>
      </c>
      <c r="Q449" s="99">
        <v>1.3662601021279462E-2</v>
      </c>
      <c r="R449" s="99">
        <v>6.7354782062349988E-2</v>
      </c>
      <c r="S449" s="99">
        <v>6.9785385289471535E-2</v>
      </c>
      <c r="T449" s="7">
        <v>3.9832984656772277E-2</v>
      </c>
      <c r="U449" s="7">
        <v>2.2509257354845484E-2</v>
      </c>
      <c r="V449" s="7">
        <v>1.6020819787597229E-2</v>
      </c>
      <c r="W449" s="7">
        <v>0</v>
      </c>
      <c r="X449" s="3"/>
      <c r="Y449" s="93">
        <v>6.2342242011617761E-2</v>
      </c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</row>
    <row r="450" spans="2:50" x14ac:dyDescent="0.25">
      <c r="B450" s="3"/>
      <c r="C450" s="3"/>
      <c r="D450" s="3"/>
      <c r="E450" s="3"/>
      <c r="F450" s="16" t="s">
        <v>27</v>
      </c>
      <c r="G450" s="16" t="s">
        <v>26</v>
      </c>
      <c r="H450" s="3"/>
      <c r="I450" s="3"/>
      <c r="J450" s="3"/>
      <c r="K450" s="3"/>
      <c r="L450" s="3"/>
      <c r="M450" s="6">
        <v>57.112846153846164</v>
      </c>
      <c r="N450" s="6">
        <v>1.2554615384615384</v>
      </c>
      <c r="O450" s="52">
        <v>16.336153846153845</v>
      </c>
      <c r="P450" s="52">
        <v>9.0651538461538461</v>
      </c>
      <c r="Q450" s="52">
        <v>0.17099999999999999</v>
      </c>
      <c r="R450" s="52">
        <v>2.9214615384615388</v>
      </c>
      <c r="S450" s="52">
        <v>6.022846153846154</v>
      </c>
      <c r="T450" s="6">
        <v>4.4464615384615396</v>
      </c>
      <c r="U450" s="6">
        <v>0.91246153846153866</v>
      </c>
      <c r="V450" s="6">
        <v>0.19707692307692309</v>
      </c>
      <c r="W450" s="6">
        <v>1.2E-2</v>
      </c>
      <c r="X450" s="3"/>
      <c r="Y450" s="95">
        <v>5.3589230769230785</v>
      </c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</row>
    <row r="451" spans="2:50" x14ac:dyDescent="0.25">
      <c r="B451" s="3"/>
      <c r="C451" s="3"/>
      <c r="D451" s="3"/>
      <c r="E451" s="3"/>
      <c r="F451" s="25" t="s">
        <v>28</v>
      </c>
      <c r="G451" s="25" t="s">
        <v>26</v>
      </c>
      <c r="H451" s="3"/>
      <c r="I451" s="3"/>
      <c r="J451" s="3"/>
      <c r="K451" s="3"/>
      <c r="L451" s="3"/>
      <c r="M451" s="7">
        <v>0.67836001333532969</v>
      </c>
      <c r="N451" s="7">
        <v>4.4242919178506909E-2</v>
      </c>
      <c r="O451" s="99">
        <v>9.2389434960431047E-2</v>
      </c>
      <c r="P451" s="99">
        <v>0.34478371146605469</v>
      </c>
      <c r="Q451" s="99">
        <v>3.9724048132082475E-2</v>
      </c>
      <c r="R451" s="99">
        <v>0.13392449078032459</v>
      </c>
      <c r="S451" s="99">
        <v>0.25723849056010478</v>
      </c>
      <c r="T451" s="7">
        <v>0.16365645693780576</v>
      </c>
      <c r="U451" s="7">
        <v>5.1674647853364522E-2</v>
      </c>
      <c r="V451" s="7">
        <v>5.9414450456744219E-2</v>
      </c>
      <c r="W451" s="7">
        <v>1.7621010186706094E-2</v>
      </c>
      <c r="X451" s="32"/>
      <c r="Y451" s="93">
        <v>0.21533110479117029</v>
      </c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</row>
    <row r="452" spans="2:50" x14ac:dyDescent="0.25">
      <c r="B452" s="3" t="s">
        <v>30</v>
      </c>
      <c r="C452" s="3" t="s">
        <v>26</v>
      </c>
      <c r="D452" s="3"/>
      <c r="E452" s="3" t="s">
        <v>31</v>
      </c>
      <c r="F452" s="3" t="s">
        <v>159</v>
      </c>
      <c r="G452" s="3" t="s">
        <v>221</v>
      </c>
      <c r="H452" s="3" t="s">
        <v>222</v>
      </c>
      <c r="I452" s="3">
        <v>25</v>
      </c>
      <c r="J452" s="3">
        <v>1190</v>
      </c>
      <c r="K452" s="3">
        <v>1100</v>
      </c>
      <c r="L452" s="3">
        <v>0</v>
      </c>
      <c r="M452" s="3">
        <v>57.56</v>
      </c>
      <c r="N452" s="3">
        <v>1.3220000000000001</v>
      </c>
      <c r="O452" s="13">
        <v>16.398</v>
      </c>
      <c r="P452" s="13">
        <v>8.0060000000000002</v>
      </c>
      <c r="Q452" s="13">
        <v>0.107</v>
      </c>
      <c r="R452" s="13">
        <v>2.7509999999999999</v>
      </c>
      <c r="S452" s="13">
        <v>5.9160000000000004</v>
      </c>
      <c r="T452" s="3">
        <v>4.5039999999999996</v>
      </c>
      <c r="U452" s="3">
        <v>0.98</v>
      </c>
      <c r="V452" s="3">
        <v>0.161</v>
      </c>
      <c r="W452" s="3">
        <v>2.1999999999999999E-2</v>
      </c>
      <c r="X452" s="3">
        <v>97.727000000000018</v>
      </c>
      <c r="Y452" s="94">
        <v>5.484</v>
      </c>
    </row>
    <row r="453" spans="2:50" x14ac:dyDescent="0.25">
      <c r="B453" s="3" t="s">
        <v>30</v>
      </c>
      <c r="C453" s="3" t="s">
        <v>26</v>
      </c>
      <c r="D453" s="3"/>
      <c r="E453" s="3" t="s">
        <v>31</v>
      </c>
      <c r="F453" s="3" t="s">
        <v>159</v>
      </c>
      <c r="G453" s="3" t="s">
        <v>221</v>
      </c>
      <c r="H453" s="3" t="s">
        <v>223</v>
      </c>
      <c r="I453" s="3">
        <v>25</v>
      </c>
      <c r="J453" s="3">
        <v>1190</v>
      </c>
      <c r="K453" s="3">
        <v>1100</v>
      </c>
      <c r="L453" s="3">
        <v>0</v>
      </c>
      <c r="M453" s="3">
        <v>57.491</v>
      </c>
      <c r="N453" s="3">
        <v>1.2789999999999999</v>
      </c>
      <c r="O453" s="13">
        <v>16.207000000000001</v>
      </c>
      <c r="P453" s="13">
        <v>8.7149999999999999</v>
      </c>
      <c r="Q453" s="13">
        <v>0.20499999999999999</v>
      </c>
      <c r="R453" s="13">
        <v>2.8660000000000001</v>
      </c>
      <c r="S453" s="13">
        <v>5.9359999999999999</v>
      </c>
      <c r="T453" s="3">
        <v>4.3440000000000003</v>
      </c>
      <c r="U453" s="3">
        <v>0.96399999999999997</v>
      </c>
      <c r="V453" s="3">
        <v>0.161</v>
      </c>
      <c r="W453" s="3">
        <v>0</v>
      </c>
      <c r="X453" s="3">
        <v>98.168000000000006</v>
      </c>
      <c r="Y453" s="94">
        <v>5.3079999999999998</v>
      </c>
    </row>
    <row r="454" spans="2:50" x14ac:dyDescent="0.25">
      <c r="B454" s="3" t="s">
        <v>30</v>
      </c>
      <c r="C454" s="3" t="s">
        <v>26</v>
      </c>
      <c r="D454" s="3"/>
      <c r="E454" s="3" t="s">
        <v>31</v>
      </c>
      <c r="F454" s="3" t="s">
        <v>159</v>
      </c>
      <c r="G454" s="3" t="s">
        <v>221</v>
      </c>
      <c r="H454" s="3" t="s">
        <v>224</v>
      </c>
      <c r="I454" s="3">
        <v>25</v>
      </c>
      <c r="J454" s="3">
        <v>1190</v>
      </c>
      <c r="K454" s="3">
        <v>1100</v>
      </c>
      <c r="L454" s="3">
        <v>0</v>
      </c>
      <c r="M454" s="3">
        <v>57.829000000000001</v>
      </c>
      <c r="N454" s="3">
        <v>1.3069999999999999</v>
      </c>
      <c r="O454" s="13">
        <v>16.082000000000001</v>
      </c>
      <c r="P454" s="13">
        <v>8.7219999999999995</v>
      </c>
      <c r="Q454" s="13">
        <v>0.14399999999999999</v>
      </c>
      <c r="R454" s="13">
        <v>2.8109999999999999</v>
      </c>
      <c r="S454" s="13">
        <v>6.024</v>
      </c>
      <c r="T454" s="3">
        <v>4.3170000000000002</v>
      </c>
      <c r="U454" s="3">
        <v>0.97799999999999998</v>
      </c>
      <c r="V454" s="3">
        <v>0.17100000000000001</v>
      </c>
      <c r="W454" s="3">
        <v>3.3000000000000002E-2</v>
      </c>
      <c r="X454" s="3">
        <v>98.418000000000021</v>
      </c>
      <c r="Y454" s="94">
        <v>5.2949999999999999</v>
      </c>
    </row>
    <row r="455" spans="2:50" x14ac:dyDescent="0.25">
      <c r="B455" s="3" t="s">
        <v>30</v>
      </c>
      <c r="C455" s="3" t="s">
        <v>26</v>
      </c>
      <c r="D455" s="3"/>
      <c r="E455" s="3" t="s">
        <v>31</v>
      </c>
      <c r="F455" s="3" t="s">
        <v>159</v>
      </c>
      <c r="G455" s="3" t="s">
        <v>221</v>
      </c>
      <c r="H455" s="3" t="s">
        <v>225</v>
      </c>
      <c r="I455" s="3">
        <v>25</v>
      </c>
      <c r="J455" s="3">
        <v>1190</v>
      </c>
      <c r="K455" s="3">
        <v>1100</v>
      </c>
      <c r="L455" s="3">
        <v>0</v>
      </c>
      <c r="M455" s="3">
        <v>57.805999999999997</v>
      </c>
      <c r="N455" s="3">
        <v>1.2130000000000001</v>
      </c>
      <c r="O455" s="13">
        <v>16.387</v>
      </c>
      <c r="P455" s="13">
        <v>8.5139999999999993</v>
      </c>
      <c r="Q455" s="13">
        <v>0.15</v>
      </c>
      <c r="R455" s="13">
        <v>2.895</v>
      </c>
      <c r="S455" s="13">
        <v>6.125</v>
      </c>
      <c r="T455" s="3">
        <v>4.3129999999999997</v>
      </c>
      <c r="U455" s="3">
        <v>1.0009999999999999</v>
      </c>
      <c r="V455" s="3">
        <v>0.252</v>
      </c>
      <c r="W455" s="3">
        <v>5.0999999999999997E-2</v>
      </c>
      <c r="X455" s="3">
        <v>98.707000000000008</v>
      </c>
      <c r="Y455" s="94">
        <v>5.3140000000000001</v>
      </c>
    </row>
    <row r="456" spans="2:50" x14ac:dyDescent="0.25">
      <c r="B456" s="3" t="s">
        <v>30</v>
      </c>
      <c r="C456" s="3" t="s">
        <v>26</v>
      </c>
      <c r="D456" s="3"/>
      <c r="E456" s="3" t="s">
        <v>31</v>
      </c>
      <c r="F456" s="3" t="s">
        <v>159</v>
      </c>
      <c r="G456" s="3" t="s">
        <v>221</v>
      </c>
      <c r="H456" s="3" t="s">
        <v>226</v>
      </c>
      <c r="I456" s="3">
        <v>25</v>
      </c>
      <c r="J456" s="3">
        <v>1190</v>
      </c>
      <c r="K456" s="3">
        <v>1100</v>
      </c>
      <c r="L456" s="3">
        <v>0</v>
      </c>
      <c r="M456" s="3">
        <v>57.558</v>
      </c>
      <c r="N456" s="3">
        <v>1.236</v>
      </c>
      <c r="O456" s="13">
        <v>16.45</v>
      </c>
      <c r="P456" s="13">
        <v>8.8089999999999993</v>
      </c>
      <c r="Q456" s="13">
        <v>0.17399999999999999</v>
      </c>
      <c r="R456" s="13">
        <v>2.9049999999999998</v>
      </c>
      <c r="S456" s="13">
        <v>6.07</v>
      </c>
      <c r="T456" s="3">
        <v>4.4470000000000001</v>
      </c>
      <c r="U456" s="3">
        <v>0.92</v>
      </c>
      <c r="V456" s="3">
        <v>0.21099999999999999</v>
      </c>
      <c r="W456" s="3">
        <v>1.9E-2</v>
      </c>
      <c r="X456" s="3">
        <v>98.799000000000007</v>
      </c>
      <c r="Y456" s="94">
        <v>5.367</v>
      </c>
    </row>
    <row r="457" spans="2:50" x14ac:dyDescent="0.25">
      <c r="B457" s="3" t="s">
        <v>30</v>
      </c>
      <c r="C457" s="3" t="s">
        <v>26</v>
      </c>
      <c r="D457" s="3"/>
      <c r="E457" s="3" t="s">
        <v>31</v>
      </c>
      <c r="F457" s="3" t="s">
        <v>159</v>
      </c>
      <c r="G457" s="3" t="s">
        <v>221</v>
      </c>
      <c r="H457" s="3" t="s">
        <v>227</v>
      </c>
      <c r="I457" s="3">
        <v>25</v>
      </c>
      <c r="J457" s="3">
        <v>1190</v>
      </c>
      <c r="K457" s="3">
        <v>1100</v>
      </c>
      <c r="L457" s="3">
        <v>0</v>
      </c>
      <c r="M457" s="3">
        <v>57.329000000000001</v>
      </c>
      <c r="N457" s="3">
        <v>1.339</v>
      </c>
      <c r="O457" s="13">
        <v>16.302</v>
      </c>
      <c r="P457" s="13">
        <v>8.9469999999999992</v>
      </c>
      <c r="Q457" s="13">
        <v>0.183</v>
      </c>
      <c r="R457" s="13">
        <v>2.7570000000000001</v>
      </c>
      <c r="S457" s="13">
        <v>6.1619999999999999</v>
      </c>
      <c r="T457" s="3">
        <v>4.0039999999999996</v>
      </c>
      <c r="U457" s="3">
        <v>0.96799999999999997</v>
      </c>
      <c r="V457" s="3">
        <v>0.151</v>
      </c>
      <c r="W457" s="3">
        <v>0</v>
      </c>
      <c r="X457" s="3">
        <v>98.142000000000024</v>
      </c>
      <c r="Y457" s="94">
        <v>4.9719999999999995</v>
      </c>
    </row>
    <row r="458" spans="2:50" x14ac:dyDescent="0.25">
      <c r="B458" s="3" t="s">
        <v>30</v>
      </c>
      <c r="C458" s="3" t="s">
        <v>26</v>
      </c>
      <c r="D458" s="3"/>
      <c r="E458" s="3" t="s">
        <v>31</v>
      </c>
      <c r="F458" s="3" t="s">
        <v>159</v>
      </c>
      <c r="G458" s="3" t="s">
        <v>221</v>
      </c>
      <c r="H458" s="3" t="s">
        <v>228</v>
      </c>
      <c r="I458" s="3">
        <v>25</v>
      </c>
      <c r="J458" s="3">
        <v>1190</v>
      </c>
      <c r="K458" s="3">
        <v>1100</v>
      </c>
      <c r="L458" s="3">
        <v>0</v>
      </c>
      <c r="M458" s="3">
        <v>56.848999999999997</v>
      </c>
      <c r="N458" s="3">
        <v>1.33</v>
      </c>
      <c r="O458" s="13">
        <v>16.413</v>
      </c>
      <c r="P458" s="13">
        <v>9.2919999999999998</v>
      </c>
      <c r="Q458" s="13">
        <v>0.22900000000000001</v>
      </c>
      <c r="R458" s="13">
        <v>2.8879999999999999</v>
      </c>
      <c r="S458" s="13">
        <v>6.234</v>
      </c>
      <c r="T458" s="3">
        <v>4.226</v>
      </c>
      <c r="U458" s="3">
        <v>1.002</v>
      </c>
      <c r="V458" s="3">
        <v>0.26100000000000001</v>
      </c>
      <c r="W458" s="3">
        <v>0</v>
      </c>
      <c r="X458" s="3">
        <v>98.72399999999999</v>
      </c>
      <c r="Y458" s="94">
        <v>5.2279999999999998</v>
      </c>
    </row>
    <row r="459" spans="2:50" x14ac:dyDescent="0.25">
      <c r="B459" s="3" t="s">
        <v>30</v>
      </c>
      <c r="C459" s="3" t="s">
        <v>26</v>
      </c>
      <c r="D459" s="3"/>
      <c r="E459" s="3" t="s">
        <v>31</v>
      </c>
      <c r="F459" s="3" t="s">
        <v>159</v>
      </c>
      <c r="G459" s="3" t="s">
        <v>221</v>
      </c>
      <c r="H459" s="3" t="s">
        <v>229</v>
      </c>
      <c r="I459" s="3">
        <v>25</v>
      </c>
      <c r="J459" s="3">
        <v>1190</v>
      </c>
      <c r="K459" s="3">
        <v>1100</v>
      </c>
      <c r="L459" s="3">
        <v>0</v>
      </c>
      <c r="M459" s="3">
        <v>56.215000000000003</v>
      </c>
      <c r="N459" s="3">
        <v>1.3120000000000001</v>
      </c>
      <c r="O459" s="13">
        <v>16.363</v>
      </c>
      <c r="P459" s="13">
        <v>9.7919999999999998</v>
      </c>
      <c r="Q459" s="13">
        <v>0.24099999999999999</v>
      </c>
      <c r="R459" s="13">
        <v>3.016</v>
      </c>
      <c r="S459" s="13">
        <v>6.6840000000000002</v>
      </c>
      <c r="T459" s="3">
        <v>4.1760000000000002</v>
      </c>
      <c r="U459" s="3">
        <v>0.83399999999999996</v>
      </c>
      <c r="V459" s="3">
        <v>0.29099999999999998</v>
      </c>
      <c r="W459" s="3">
        <v>0</v>
      </c>
      <c r="X459" s="3">
        <v>98.924000000000007</v>
      </c>
      <c r="Y459" s="94">
        <v>5.01</v>
      </c>
    </row>
    <row r="460" spans="2:50" x14ac:dyDescent="0.25">
      <c r="B460" s="3" t="s">
        <v>30</v>
      </c>
      <c r="C460" s="3" t="s">
        <v>26</v>
      </c>
      <c r="D460" s="3"/>
      <c r="E460" s="3" t="s">
        <v>31</v>
      </c>
      <c r="F460" s="3" t="s">
        <v>159</v>
      </c>
      <c r="G460" s="3" t="s">
        <v>221</v>
      </c>
      <c r="H460" s="3" t="s">
        <v>239</v>
      </c>
      <c r="I460" s="3">
        <v>25</v>
      </c>
      <c r="J460" s="3">
        <v>1190</v>
      </c>
      <c r="K460" s="3">
        <v>1100</v>
      </c>
      <c r="L460" s="3">
        <v>0</v>
      </c>
      <c r="M460" s="3">
        <v>56.454999999999998</v>
      </c>
      <c r="N460" s="3">
        <v>1.3260000000000001</v>
      </c>
      <c r="O460" s="13">
        <v>16.518999999999998</v>
      </c>
      <c r="P460" s="13">
        <v>9.6780000000000008</v>
      </c>
      <c r="Q460" s="13">
        <v>0.125</v>
      </c>
      <c r="R460" s="13">
        <v>3.0859999999999999</v>
      </c>
      <c r="S460" s="13">
        <v>6.492</v>
      </c>
      <c r="T460" s="3">
        <v>3.8839999999999999</v>
      </c>
      <c r="U460" s="3">
        <v>0.81399999999999995</v>
      </c>
      <c r="V460" s="3">
        <v>0.27100000000000002</v>
      </c>
      <c r="W460" s="3">
        <v>1.2999999999999999E-2</v>
      </c>
      <c r="X460" s="3">
        <v>98.662999999999997</v>
      </c>
      <c r="Y460" s="94">
        <v>4.6979999999999995</v>
      </c>
    </row>
    <row r="461" spans="2:50" x14ac:dyDescent="0.25">
      <c r="B461" s="3" t="s">
        <v>30</v>
      </c>
      <c r="C461" s="3" t="s">
        <v>26</v>
      </c>
      <c r="D461" s="3"/>
      <c r="E461" s="3" t="s">
        <v>31</v>
      </c>
      <c r="F461" s="3" t="s">
        <v>159</v>
      </c>
      <c r="G461" s="3" t="s">
        <v>221</v>
      </c>
      <c r="H461" s="3" t="s">
        <v>240</v>
      </c>
      <c r="I461" s="3">
        <v>25</v>
      </c>
      <c r="J461" s="3">
        <v>1190</v>
      </c>
      <c r="K461" s="3">
        <v>1100</v>
      </c>
      <c r="L461" s="3">
        <v>0</v>
      </c>
      <c r="M461" s="3">
        <v>56.292999999999999</v>
      </c>
      <c r="N461" s="3">
        <v>1.3879999999999999</v>
      </c>
      <c r="O461" s="13">
        <v>16.391999999999999</v>
      </c>
      <c r="P461" s="13">
        <v>9.7650000000000006</v>
      </c>
      <c r="Q461" s="13">
        <v>0.19600000000000001</v>
      </c>
      <c r="R461" s="13">
        <v>3.0649999999999999</v>
      </c>
      <c r="S461" s="13">
        <v>6.5449999999999999</v>
      </c>
      <c r="T461" s="3">
        <v>3.9990000000000001</v>
      </c>
      <c r="U461" s="3">
        <v>0.79800000000000004</v>
      </c>
      <c r="V461" s="3">
        <v>0.251</v>
      </c>
      <c r="W461" s="3">
        <v>0</v>
      </c>
      <c r="X461" s="3">
        <v>98.691999999999993</v>
      </c>
      <c r="Y461" s="94">
        <v>4.7970000000000006</v>
      </c>
    </row>
    <row r="462" spans="2:50" x14ac:dyDescent="0.25">
      <c r="B462" s="3" t="s">
        <v>30</v>
      </c>
      <c r="C462" s="3" t="s">
        <v>26</v>
      </c>
      <c r="D462" s="3"/>
      <c r="E462" s="3" t="s">
        <v>31</v>
      </c>
      <c r="F462" s="3" t="s">
        <v>159</v>
      </c>
      <c r="G462" s="3" t="s">
        <v>221</v>
      </c>
      <c r="H462" s="3" t="s">
        <v>241</v>
      </c>
      <c r="I462" s="3">
        <v>25</v>
      </c>
      <c r="J462" s="3">
        <v>1190</v>
      </c>
      <c r="K462" s="3">
        <v>1100</v>
      </c>
      <c r="L462" s="3">
        <v>0</v>
      </c>
      <c r="M462" s="3">
        <v>56.805999999999997</v>
      </c>
      <c r="N462" s="3">
        <v>1.276</v>
      </c>
      <c r="O462" s="13">
        <v>16.440999999999999</v>
      </c>
      <c r="P462" s="13">
        <v>9.3889999999999993</v>
      </c>
      <c r="Q462" s="13">
        <v>0.14099999999999999</v>
      </c>
      <c r="R462" s="13">
        <v>3.0089999999999999</v>
      </c>
      <c r="S462" s="13">
        <v>6.4109999999999996</v>
      </c>
      <c r="T462" s="3">
        <v>4.0679999999999996</v>
      </c>
      <c r="U462" s="3">
        <v>0.83699999999999997</v>
      </c>
      <c r="V462" s="3">
        <v>0.29199999999999998</v>
      </c>
      <c r="W462" s="3">
        <v>0</v>
      </c>
      <c r="X462" s="3">
        <v>98.67</v>
      </c>
      <c r="Y462" s="94">
        <v>4.9049999999999994</v>
      </c>
    </row>
    <row r="463" spans="2:50" x14ac:dyDescent="0.25">
      <c r="B463" s="3" t="s">
        <v>30</v>
      </c>
      <c r="C463" s="3" t="s">
        <v>26</v>
      </c>
      <c r="D463" s="3"/>
      <c r="E463" s="3" t="s">
        <v>31</v>
      </c>
      <c r="F463" s="3" t="s">
        <v>159</v>
      </c>
      <c r="G463" s="3" t="s">
        <v>221</v>
      </c>
      <c r="H463" s="3" t="s">
        <v>242</v>
      </c>
      <c r="I463" s="3">
        <v>25</v>
      </c>
      <c r="J463" s="3">
        <v>1190</v>
      </c>
      <c r="K463" s="3">
        <v>1100</v>
      </c>
      <c r="L463" s="3">
        <v>0</v>
      </c>
      <c r="M463" s="3">
        <v>56.701000000000001</v>
      </c>
      <c r="N463" s="3">
        <v>1.2070000000000001</v>
      </c>
      <c r="O463" s="13">
        <v>16.411000000000001</v>
      </c>
      <c r="P463" s="13">
        <v>9.3330000000000002</v>
      </c>
      <c r="Q463" s="13">
        <v>0.17399999999999999</v>
      </c>
      <c r="R463" s="13">
        <v>2.9169999999999998</v>
      </c>
      <c r="S463" s="13">
        <v>6.46</v>
      </c>
      <c r="T463" s="3">
        <v>4.0750000000000002</v>
      </c>
      <c r="U463" s="3">
        <v>0.86799999999999999</v>
      </c>
      <c r="V463" s="3">
        <v>0.24099999999999999</v>
      </c>
      <c r="W463" s="3">
        <v>0</v>
      </c>
      <c r="X463" s="3">
        <v>98.387</v>
      </c>
      <c r="Y463" s="94">
        <v>4.9430000000000005</v>
      </c>
    </row>
    <row r="464" spans="2:50" x14ac:dyDescent="0.25">
      <c r="B464" s="3" t="s">
        <v>30</v>
      </c>
      <c r="C464" s="3" t="s">
        <v>26</v>
      </c>
      <c r="D464" s="3"/>
      <c r="E464" s="3" t="s">
        <v>31</v>
      </c>
      <c r="F464" s="3" t="s">
        <v>159</v>
      </c>
      <c r="G464" s="3" t="s">
        <v>221</v>
      </c>
      <c r="H464" s="3" t="s">
        <v>243</v>
      </c>
      <c r="I464" s="3">
        <v>25</v>
      </c>
      <c r="J464" s="3">
        <v>1190</v>
      </c>
      <c r="K464" s="3">
        <v>1100</v>
      </c>
      <c r="L464" s="3">
        <v>0</v>
      </c>
      <c r="M464" s="3">
        <v>57.386000000000003</v>
      </c>
      <c r="N464" s="3">
        <v>1.3240000000000001</v>
      </c>
      <c r="O464" s="13">
        <v>16.34</v>
      </c>
      <c r="P464" s="13">
        <v>8.9540000000000006</v>
      </c>
      <c r="Q464" s="13">
        <v>0.16500000000000001</v>
      </c>
      <c r="R464" s="13">
        <v>2.82</v>
      </c>
      <c r="S464" s="13">
        <v>6.11</v>
      </c>
      <c r="T464" s="3">
        <v>4.1269999999999998</v>
      </c>
      <c r="U464" s="3">
        <v>0.88800000000000001</v>
      </c>
      <c r="V464" s="3">
        <v>0.14099999999999999</v>
      </c>
      <c r="W464" s="3">
        <v>3.7999999999999999E-2</v>
      </c>
      <c r="X464" s="3">
        <v>98.292999999999992</v>
      </c>
      <c r="Y464" s="94">
        <v>5.0149999999999997</v>
      </c>
    </row>
    <row r="465" spans="2:50" x14ac:dyDescent="0.25">
      <c r="B465" s="3" t="s">
        <v>22</v>
      </c>
      <c r="C465" s="3" t="s">
        <v>23</v>
      </c>
      <c r="D465" s="3"/>
      <c r="E465" s="3" t="s">
        <v>31</v>
      </c>
      <c r="F465" s="3" t="s">
        <v>159</v>
      </c>
      <c r="G465" s="3" t="s">
        <v>221</v>
      </c>
      <c r="H465" s="3"/>
      <c r="I465" s="3">
        <v>25</v>
      </c>
      <c r="J465" s="3">
        <v>1190</v>
      </c>
      <c r="K465" s="3">
        <v>1100</v>
      </c>
      <c r="L465" s="3">
        <v>0</v>
      </c>
      <c r="M465" s="5">
        <v>56.547777777777782</v>
      </c>
      <c r="N465" s="5">
        <v>1.7488888888888892</v>
      </c>
      <c r="O465" s="29">
        <v>15.025555555555558</v>
      </c>
      <c r="P465" s="29">
        <v>11.58657687</v>
      </c>
      <c r="Q465" s="29">
        <v>0.26777777777777778</v>
      </c>
      <c r="R465" s="29">
        <v>3.7011111111111119</v>
      </c>
      <c r="S465" s="29">
        <v>6.1433333333333335</v>
      </c>
      <c r="T465" s="5">
        <v>3.5255555555555556</v>
      </c>
      <c r="U465" s="5">
        <v>1.0844444444444445</v>
      </c>
      <c r="V465" s="5">
        <v>0.25111111111111117</v>
      </c>
      <c r="W465" s="5">
        <v>-2.2222222222222222E-3</v>
      </c>
      <c r="X465" s="5">
        <v>99.879910203333367</v>
      </c>
      <c r="Y465" s="94">
        <v>4.6100000000000003</v>
      </c>
    </row>
    <row r="466" spans="2:50" x14ac:dyDescent="0.25">
      <c r="B466" s="3" t="s">
        <v>22</v>
      </c>
      <c r="C466" s="3" t="s">
        <v>23</v>
      </c>
      <c r="D466" s="3"/>
      <c r="E466" s="3" t="s">
        <v>31</v>
      </c>
      <c r="F466" s="3" t="s">
        <v>159</v>
      </c>
      <c r="G466" s="3" t="s">
        <v>221</v>
      </c>
      <c r="H466" s="3"/>
      <c r="I466" s="3">
        <v>25</v>
      </c>
      <c r="J466" s="3">
        <v>1190</v>
      </c>
      <c r="K466" s="3">
        <v>1100</v>
      </c>
      <c r="L466" s="3">
        <v>0</v>
      </c>
      <c r="M466" s="5">
        <v>56.147777777777783</v>
      </c>
      <c r="N466" s="5">
        <v>1.6488888888888891</v>
      </c>
      <c r="O466" s="29">
        <v>15.525555555555558</v>
      </c>
      <c r="P466" s="29">
        <v>11.546576869999999</v>
      </c>
      <c r="Q466" s="29">
        <v>0.25777777777777777</v>
      </c>
      <c r="R466" s="29">
        <v>3.6511111111111121</v>
      </c>
      <c r="S466" s="29">
        <v>6.203333333333334</v>
      </c>
      <c r="T466" s="5">
        <v>3.6055555555555556</v>
      </c>
      <c r="U466" s="5">
        <v>1.0644444444444445</v>
      </c>
      <c r="V466" s="5">
        <v>0.22111111111111112</v>
      </c>
      <c r="W466" s="5">
        <v>-2.2222222222222222E-3</v>
      </c>
      <c r="X466" s="5">
        <v>99.869910203333347</v>
      </c>
      <c r="Y466" s="94">
        <v>4.67</v>
      </c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</row>
    <row r="467" spans="2:50" x14ac:dyDescent="0.25">
      <c r="B467" s="3" t="s">
        <v>22</v>
      </c>
      <c r="C467" s="3" t="s">
        <v>23</v>
      </c>
      <c r="D467" s="3"/>
      <c r="E467" s="3" t="s">
        <v>31</v>
      </c>
      <c r="F467" s="3" t="s">
        <v>159</v>
      </c>
      <c r="G467" s="3" t="s">
        <v>221</v>
      </c>
      <c r="H467" s="3"/>
      <c r="I467" s="3">
        <v>25</v>
      </c>
      <c r="J467" s="3">
        <v>1190</v>
      </c>
      <c r="K467" s="3">
        <v>1100</v>
      </c>
      <c r="L467" s="3">
        <v>0</v>
      </c>
      <c r="M467" s="5">
        <v>56.237777777777779</v>
      </c>
      <c r="N467" s="5">
        <v>1.6388888888888891</v>
      </c>
      <c r="O467" s="29">
        <v>15.645555555555557</v>
      </c>
      <c r="P467" s="29">
        <v>11.366576869999999</v>
      </c>
      <c r="Q467" s="29">
        <v>0.24777777777777779</v>
      </c>
      <c r="R467" s="29">
        <v>3.6411111111111119</v>
      </c>
      <c r="S467" s="29">
        <v>6.1533333333333333</v>
      </c>
      <c r="T467" s="5">
        <v>3.6555555555555559</v>
      </c>
      <c r="U467" s="5">
        <v>1.0844444444444445</v>
      </c>
      <c r="V467" s="5">
        <v>0.23111111111111113</v>
      </c>
      <c r="W467" s="5">
        <v>-2.2222222222222222E-3</v>
      </c>
      <c r="X467" s="5">
        <v>99.899910203333349</v>
      </c>
      <c r="Y467" s="94">
        <v>4.74</v>
      </c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</row>
    <row r="468" spans="2:50" x14ac:dyDescent="0.25">
      <c r="B468" s="3" t="s">
        <v>22</v>
      </c>
      <c r="C468" s="3" t="s">
        <v>23</v>
      </c>
      <c r="D468" s="3"/>
      <c r="E468" s="3" t="s">
        <v>31</v>
      </c>
      <c r="F468" s="3" t="s">
        <v>159</v>
      </c>
      <c r="G468" s="3" t="s">
        <v>221</v>
      </c>
      <c r="H468" s="3"/>
      <c r="I468" s="3">
        <v>25</v>
      </c>
      <c r="J468" s="3">
        <v>1190</v>
      </c>
      <c r="K468" s="3">
        <v>1100</v>
      </c>
      <c r="L468" s="3">
        <v>0</v>
      </c>
      <c r="M468" s="5">
        <v>56.517777777777781</v>
      </c>
      <c r="N468" s="5">
        <v>1.6388888888888891</v>
      </c>
      <c r="O468" s="29">
        <v>15.555555555555557</v>
      </c>
      <c r="P468" s="29">
        <v>11.296576869999999</v>
      </c>
      <c r="Q468" s="29">
        <v>0.26777777777777778</v>
      </c>
      <c r="R468" s="29">
        <v>3.6411111111111119</v>
      </c>
      <c r="S468" s="29">
        <v>6.1333333333333337</v>
      </c>
      <c r="T468" s="5">
        <v>3.5755555555555558</v>
      </c>
      <c r="U468" s="5">
        <v>1.0944444444444446</v>
      </c>
      <c r="V468" s="5">
        <v>0.25111111111111117</v>
      </c>
      <c r="W468" s="5">
        <v>-2.2222222222222222E-3</v>
      </c>
      <c r="X468" s="5">
        <v>99.969910203333356</v>
      </c>
      <c r="Y468" s="94">
        <v>4.67</v>
      </c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</row>
    <row r="469" spans="2:50" x14ac:dyDescent="0.25">
      <c r="B469" s="3" t="s">
        <v>22</v>
      </c>
      <c r="C469" s="3" t="s">
        <v>23</v>
      </c>
      <c r="D469" s="3"/>
      <c r="E469" s="3" t="s">
        <v>31</v>
      </c>
      <c r="F469" s="3" t="s">
        <v>159</v>
      </c>
      <c r="G469" s="3" t="s">
        <v>221</v>
      </c>
      <c r="H469" s="3"/>
      <c r="I469" s="3">
        <v>25</v>
      </c>
      <c r="J469" s="3">
        <v>1190</v>
      </c>
      <c r="K469" s="3">
        <v>1100</v>
      </c>
      <c r="L469" s="3">
        <v>0</v>
      </c>
      <c r="M469" s="5">
        <v>57.867777777777782</v>
      </c>
      <c r="N469" s="5">
        <v>1.818888888888889</v>
      </c>
      <c r="O469" s="29">
        <v>14.085555555555556</v>
      </c>
      <c r="P469" s="29">
        <v>11.41657687</v>
      </c>
      <c r="Q469" s="29">
        <v>0.25777777777777777</v>
      </c>
      <c r="R469" s="29">
        <v>3.761111111111112</v>
      </c>
      <c r="S469" s="29">
        <v>6.0533333333333337</v>
      </c>
      <c r="T469" s="5">
        <v>3.3055555555555558</v>
      </c>
      <c r="U469" s="5">
        <v>1.0744444444444445</v>
      </c>
      <c r="V469" s="5">
        <v>0.33111111111111113</v>
      </c>
      <c r="W469" s="5">
        <v>-2.2222222222222222E-3</v>
      </c>
      <c r="X469" s="5">
        <v>99.969910203333328</v>
      </c>
      <c r="Y469" s="94">
        <v>4.3800000000000008</v>
      </c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</row>
    <row r="470" spans="2:50" x14ac:dyDescent="0.25">
      <c r="B470" s="3" t="s">
        <v>22</v>
      </c>
      <c r="C470" s="3" t="s">
        <v>23</v>
      </c>
      <c r="D470" s="3"/>
      <c r="E470" s="3" t="s">
        <v>31</v>
      </c>
      <c r="F470" s="3" t="s">
        <v>159</v>
      </c>
      <c r="G470" s="3" t="s">
        <v>221</v>
      </c>
      <c r="H470" s="3"/>
      <c r="I470" s="3">
        <v>25</v>
      </c>
      <c r="J470" s="3">
        <v>1190</v>
      </c>
      <c r="K470" s="3">
        <v>1100</v>
      </c>
      <c r="L470" s="3">
        <v>0</v>
      </c>
      <c r="M470" s="5">
        <v>57.247777777777777</v>
      </c>
      <c r="N470" s="5">
        <v>1.6288888888888891</v>
      </c>
      <c r="O470" s="29">
        <v>15.365555555555558</v>
      </c>
      <c r="P470" s="29">
        <v>10.93657687</v>
      </c>
      <c r="Q470" s="29">
        <v>0.20777777777777778</v>
      </c>
      <c r="R470" s="29">
        <v>3.7111111111111121</v>
      </c>
      <c r="S470" s="29">
        <v>6.0333333333333341</v>
      </c>
      <c r="T470" s="5">
        <v>3.5155555555555558</v>
      </c>
      <c r="U470" s="5">
        <v>1.0744444444444445</v>
      </c>
      <c r="V470" s="5">
        <v>0.24111111111111114</v>
      </c>
      <c r="W470" s="5">
        <v>-2.2222222222222222E-3</v>
      </c>
      <c r="X470" s="5">
        <v>99.959910203333322</v>
      </c>
      <c r="Y470" s="94">
        <v>4.59</v>
      </c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</row>
    <row r="471" spans="2:50" x14ac:dyDescent="0.25">
      <c r="B471" s="3" t="s">
        <v>22</v>
      </c>
      <c r="C471" s="3" t="s">
        <v>23</v>
      </c>
      <c r="D471" s="3"/>
      <c r="E471" s="3" t="s">
        <v>31</v>
      </c>
      <c r="F471" s="3" t="s">
        <v>159</v>
      </c>
      <c r="G471" s="3" t="s">
        <v>221</v>
      </c>
      <c r="H471" s="3"/>
      <c r="I471" s="3">
        <v>25</v>
      </c>
      <c r="J471" s="3">
        <v>1190</v>
      </c>
      <c r="K471" s="3">
        <v>1100</v>
      </c>
      <c r="L471" s="3">
        <v>0</v>
      </c>
      <c r="M471" s="5">
        <v>57.167777777777779</v>
      </c>
      <c r="N471" s="5">
        <v>1.6588888888888891</v>
      </c>
      <c r="O471" s="29">
        <v>15.215555555555557</v>
      </c>
      <c r="P471" s="29">
        <v>10.976576869999999</v>
      </c>
      <c r="Q471" s="29">
        <v>0.23777777777777778</v>
      </c>
      <c r="R471" s="29">
        <v>3.6711111111111121</v>
      </c>
      <c r="S471" s="29">
        <v>5.9733333333333336</v>
      </c>
      <c r="T471" s="5">
        <v>3.5855555555555556</v>
      </c>
      <c r="U471" s="5">
        <v>1.0944444444444446</v>
      </c>
      <c r="V471" s="5">
        <v>0.27111111111111108</v>
      </c>
      <c r="W471" s="5">
        <v>2.7777777777777776E-2</v>
      </c>
      <c r="X471" s="5">
        <v>99.879910203333338</v>
      </c>
      <c r="Y471" s="94">
        <v>4.68</v>
      </c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</row>
    <row r="472" spans="2:50" x14ac:dyDescent="0.25">
      <c r="B472" s="3" t="s">
        <v>22</v>
      </c>
      <c r="C472" s="3" t="s">
        <v>23</v>
      </c>
      <c r="D472" s="3"/>
      <c r="E472" s="3" t="s">
        <v>31</v>
      </c>
      <c r="F472" s="3" t="s">
        <v>159</v>
      </c>
      <c r="G472" s="3" t="s">
        <v>221</v>
      </c>
      <c r="H472" s="3"/>
      <c r="I472" s="3">
        <v>25</v>
      </c>
      <c r="J472" s="3">
        <v>1190</v>
      </c>
      <c r="K472" s="3">
        <v>1100</v>
      </c>
      <c r="L472" s="3">
        <v>0</v>
      </c>
      <c r="M472" s="5">
        <v>57.297777777777782</v>
      </c>
      <c r="N472" s="5">
        <v>1.6588888888888891</v>
      </c>
      <c r="O472" s="29">
        <v>15.255555555555556</v>
      </c>
      <c r="P472" s="29">
        <v>10.886576869999999</v>
      </c>
      <c r="Q472" s="29">
        <v>0.25777777777777777</v>
      </c>
      <c r="R472" s="29">
        <v>3.6911111111111121</v>
      </c>
      <c r="S472" s="29">
        <v>5.9633333333333338</v>
      </c>
      <c r="T472" s="5">
        <v>3.5855555555555556</v>
      </c>
      <c r="U472" s="5">
        <v>1.0844444444444445</v>
      </c>
      <c r="V472" s="5">
        <v>0.28111111111111109</v>
      </c>
      <c r="W472" s="5">
        <v>-2.2222222222222222E-3</v>
      </c>
      <c r="X472" s="5">
        <v>99.959910203333351</v>
      </c>
      <c r="Y472" s="94">
        <v>4.67</v>
      </c>
    </row>
    <row r="473" spans="2:50" x14ac:dyDescent="0.25">
      <c r="B473" s="3" t="s">
        <v>22</v>
      </c>
      <c r="C473" s="3" t="s">
        <v>23</v>
      </c>
      <c r="D473" s="3"/>
      <c r="E473" s="3" t="s">
        <v>31</v>
      </c>
      <c r="F473" s="3" t="s">
        <v>159</v>
      </c>
      <c r="G473" s="3" t="s">
        <v>221</v>
      </c>
      <c r="H473" s="3"/>
      <c r="I473" s="3">
        <v>25</v>
      </c>
      <c r="J473" s="3">
        <v>1190</v>
      </c>
      <c r="K473" s="3">
        <v>1100</v>
      </c>
      <c r="L473" s="3">
        <v>0</v>
      </c>
      <c r="M473" s="5">
        <v>57.467777777777783</v>
      </c>
      <c r="N473" s="5">
        <v>1.798888888888889</v>
      </c>
      <c r="O473" s="29">
        <v>14.285555555555558</v>
      </c>
      <c r="P473" s="29">
        <v>11.456576869999999</v>
      </c>
      <c r="Q473" s="29">
        <v>0.26777777777777778</v>
      </c>
      <c r="R473" s="29">
        <v>3.821111111111112</v>
      </c>
      <c r="S473" s="29">
        <v>5.8633333333333333</v>
      </c>
      <c r="T473" s="5">
        <v>3.5555555555555558</v>
      </c>
      <c r="U473" s="5">
        <v>1.0644444444444445</v>
      </c>
      <c r="V473" s="5">
        <v>0.30111111111111111</v>
      </c>
      <c r="W473" s="5">
        <v>-2.2222222222222222E-3</v>
      </c>
      <c r="X473" s="5">
        <v>99.879910203333353</v>
      </c>
      <c r="Y473" s="94">
        <v>4.62</v>
      </c>
    </row>
    <row r="474" spans="2:50" x14ac:dyDescent="0.25">
      <c r="B474" s="3" t="s">
        <v>22</v>
      </c>
      <c r="C474" s="3" t="s">
        <v>23</v>
      </c>
      <c r="D474" s="3"/>
      <c r="E474" s="3" t="s">
        <v>31</v>
      </c>
      <c r="F474" s="3" t="s">
        <v>159</v>
      </c>
      <c r="G474" s="3" t="s">
        <v>221</v>
      </c>
      <c r="H474" s="3"/>
      <c r="I474" s="3">
        <v>25</v>
      </c>
      <c r="J474" s="3">
        <v>1190</v>
      </c>
      <c r="K474" s="3">
        <v>1100</v>
      </c>
      <c r="L474" s="3">
        <v>0</v>
      </c>
      <c r="M474" s="5">
        <v>56.87777777777778</v>
      </c>
      <c r="N474" s="5">
        <v>1.868888888888889</v>
      </c>
      <c r="O474" s="29">
        <v>13.865555555555558</v>
      </c>
      <c r="P474" s="29">
        <v>12.18657687</v>
      </c>
      <c r="Q474" s="29">
        <v>0.26777777777777778</v>
      </c>
      <c r="R474" s="29">
        <v>4.0711111111111116</v>
      </c>
      <c r="S474" s="29">
        <v>6.0333333333333341</v>
      </c>
      <c r="T474" s="5">
        <v>3.3855555555555559</v>
      </c>
      <c r="U474" s="5">
        <v>1.0344444444444445</v>
      </c>
      <c r="V474" s="5">
        <v>0.28111111111111109</v>
      </c>
      <c r="W474" s="5">
        <v>-2.2222222222222222E-3</v>
      </c>
      <c r="X474" s="5">
        <v>99.869910203333347</v>
      </c>
      <c r="Y474" s="94">
        <v>4.42</v>
      </c>
    </row>
    <row r="475" spans="2:50" x14ac:dyDescent="0.25">
      <c r="B475" s="3" t="s">
        <v>22</v>
      </c>
      <c r="C475" s="3" t="s">
        <v>23</v>
      </c>
      <c r="D475" s="3" t="s">
        <v>271</v>
      </c>
      <c r="E475" s="3" t="s">
        <v>31</v>
      </c>
      <c r="F475" s="3" t="s">
        <v>159</v>
      </c>
      <c r="G475" s="3" t="s">
        <v>221</v>
      </c>
      <c r="H475" s="3"/>
      <c r="I475" s="3">
        <v>25</v>
      </c>
      <c r="J475" s="3">
        <v>1190</v>
      </c>
      <c r="K475" s="3">
        <v>1100</v>
      </c>
      <c r="L475" s="3">
        <v>0</v>
      </c>
      <c r="M475" s="5">
        <v>58.927777777777777</v>
      </c>
      <c r="N475" s="5">
        <v>1.588888888888889</v>
      </c>
      <c r="O475" s="29">
        <v>13.975555555555557</v>
      </c>
      <c r="P475" s="29">
        <v>10.32657687</v>
      </c>
      <c r="Q475" s="29">
        <v>0.23777777777777778</v>
      </c>
      <c r="R475" s="29">
        <v>4.7111111111111121</v>
      </c>
      <c r="S475" s="29">
        <v>4.8433333333333337</v>
      </c>
      <c r="T475" s="5">
        <v>3.7955555555555556</v>
      </c>
      <c r="U475" s="5">
        <v>1.1544444444444444</v>
      </c>
      <c r="V475" s="5">
        <v>0.33111111111111113</v>
      </c>
      <c r="W475" s="5">
        <v>-2.2222222222222222E-3</v>
      </c>
      <c r="X475" s="5">
        <v>99.889910203333343</v>
      </c>
      <c r="Y475" s="94">
        <v>4.95</v>
      </c>
    </row>
    <row r="476" spans="2:50" x14ac:dyDescent="0.25">
      <c r="B476" s="3" t="s">
        <v>22</v>
      </c>
      <c r="C476" s="3" t="s">
        <v>23</v>
      </c>
      <c r="D476" s="3" t="s">
        <v>271</v>
      </c>
      <c r="E476" s="3" t="s">
        <v>31</v>
      </c>
      <c r="F476" s="3" t="s">
        <v>159</v>
      </c>
      <c r="G476" s="3" t="s">
        <v>221</v>
      </c>
      <c r="H476" s="3"/>
      <c r="I476" s="3">
        <v>25</v>
      </c>
      <c r="J476" s="3">
        <v>1190</v>
      </c>
      <c r="K476" s="3">
        <v>1100</v>
      </c>
      <c r="L476" s="3">
        <v>0</v>
      </c>
      <c r="M476" s="5">
        <v>59.637777777777778</v>
      </c>
      <c r="N476" s="5">
        <v>1.7588888888888892</v>
      </c>
      <c r="O476" s="29">
        <v>13.055555555555557</v>
      </c>
      <c r="P476" s="29">
        <v>10.60657687</v>
      </c>
      <c r="Q476" s="29">
        <v>0.24777777777777779</v>
      </c>
      <c r="R476" s="29">
        <v>4.9111111111111123</v>
      </c>
      <c r="S476" s="29">
        <v>4.8333333333333339</v>
      </c>
      <c r="T476" s="5">
        <v>3.3855555555555559</v>
      </c>
      <c r="U476" s="5">
        <v>1.1344444444444444</v>
      </c>
      <c r="V476" s="5">
        <v>0.32111111111111112</v>
      </c>
      <c r="W476" s="5">
        <v>-2.2222222222222222E-3</v>
      </c>
      <c r="X476" s="5">
        <v>99.889910203333329</v>
      </c>
      <c r="Y476" s="94">
        <v>4.5200000000000005</v>
      </c>
    </row>
    <row r="477" spans="2:50" x14ac:dyDescent="0.25">
      <c r="B477" s="3" t="s">
        <v>22</v>
      </c>
      <c r="C477" s="3" t="s">
        <v>23</v>
      </c>
      <c r="D477" s="3" t="s">
        <v>271</v>
      </c>
      <c r="E477" s="3" t="s">
        <v>31</v>
      </c>
      <c r="F477" s="3" t="s">
        <v>159</v>
      </c>
      <c r="G477" s="3" t="s">
        <v>221</v>
      </c>
      <c r="H477" s="3"/>
      <c r="I477" s="3">
        <v>25</v>
      </c>
      <c r="J477" s="3">
        <v>1190</v>
      </c>
      <c r="K477" s="3">
        <v>1100</v>
      </c>
      <c r="L477" s="3">
        <v>0</v>
      </c>
      <c r="M477" s="5">
        <v>60.027777777777779</v>
      </c>
      <c r="N477" s="5">
        <v>1.798888888888889</v>
      </c>
      <c r="O477" s="29">
        <v>12.485555555555557</v>
      </c>
      <c r="P477" s="29">
        <v>10.84657687</v>
      </c>
      <c r="Q477" s="29">
        <v>0.24777777777777779</v>
      </c>
      <c r="R477" s="29">
        <v>4.9711111111111119</v>
      </c>
      <c r="S477" s="29">
        <v>4.8533333333333335</v>
      </c>
      <c r="T477" s="5">
        <v>3.2455555555555557</v>
      </c>
      <c r="U477" s="5">
        <v>1.1144444444444443</v>
      </c>
      <c r="V477" s="5">
        <v>0.38111111111111118</v>
      </c>
      <c r="W477" s="5">
        <v>-2.2222222222222222E-3</v>
      </c>
      <c r="X477" s="5">
        <v>99.96991020333337</v>
      </c>
      <c r="Y477" s="94">
        <v>4.3600000000000003</v>
      </c>
    </row>
    <row r="478" spans="2:50" x14ac:dyDescent="0.25">
      <c r="B478" s="3" t="s">
        <v>22</v>
      </c>
      <c r="C478" s="3" t="s">
        <v>23</v>
      </c>
      <c r="D478" s="3"/>
      <c r="E478" s="3" t="s">
        <v>31</v>
      </c>
      <c r="F478" s="3" t="s">
        <v>159</v>
      </c>
      <c r="G478" s="3" t="s">
        <v>221</v>
      </c>
      <c r="H478" s="3"/>
      <c r="I478" s="3">
        <v>25</v>
      </c>
      <c r="J478" s="3">
        <v>1190</v>
      </c>
      <c r="K478" s="3">
        <v>1100</v>
      </c>
      <c r="L478" s="3">
        <v>0</v>
      </c>
      <c r="M478" s="5">
        <v>58.757777777777783</v>
      </c>
      <c r="N478" s="5">
        <v>1.6488888888888891</v>
      </c>
      <c r="O478" s="29">
        <v>14.675555555555558</v>
      </c>
      <c r="P478" s="29">
        <v>10.52657687</v>
      </c>
      <c r="Q478" s="29">
        <v>0.20777777777777778</v>
      </c>
      <c r="R478" s="29">
        <v>3.5011111111111122</v>
      </c>
      <c r="S478" s="29">
        <v>5.6433333333333335</v>
      </c>
      <c r="T478" s="5">
        <v>3.6155555555555559</v>
      </c>
      <c r="U478" s="5">
        <v>1.1444444444444444</v>
      </c>
      <c r="V478" s="5">
        <v>0.26111111111111118</v>
      </c>
      <c r="W478" s="5">
        <v>-2.2222222222222222E-3</v>
      </c>
      <c r="X478" s="5">
        <v>99.979910203333347</v>
      </c>
      <c r="Y478" s="94">
        <v>4.76</v>
      </c>
    </row>
    <row r="479" spans="2:50" x14ac:dyDescent="0.25">
      <c r="B479" s="3" t="s">
        <v>22</v>
      </c>
      <c r="C479" s="3" t="s">
        <v>23</v>
      </c>
      <c r="D479" s="3"/>
      <c r="E479" s="3" t="s">
        <v>31</v>
      </c>
      <c r="F479" s="3" t="s">
        <v>159</v>
      </c>
      <c r="G479" s="3" t="s">
        <v>221</v>
      </c>
      <c r="H479" s="3"/>
      <c r="I479" s="3">
        <v>25</v>
      </c>
      <c r="J479" s="3">
        <v>1190</v>
      </c>
      <c r="K479" s="3">
        <v>1100</v>
      </c>
      <c r="L479" s="3">
        <v>0</v>
      </c>
      <c r="M479" s="5">
        <v>59.387777777777778</v>
      </c>
      <c r="N479" s="5">
        <v>1.6288888888888891</v>
      </c>
      <c r="O479" s="29">
        <v>14.555555555555557</v>
      </c>
      <c r="P479" s="29">
        <v>10.376576869999999</v>
      </c>
      <c r="Q479" s="29">
        <v>0.24777777777777779</v>
      </c>
      <c r="R479" s="29">
        <v>3.5211111111111122</v>
      </c>
      <c r="S479" s="29">
        <v>5.5933333333333337</v>
      </c>
      <c r="T479" s="5">
        <v>3.1655555555555557</v>
      </c>
      <c r="U479" s="5">
        <v>1.1544444444444444</v>
      </c>
      <c r="V479" s="5">
        <v>0.27111111111111108</v>
      </c>
      <c r="W479" s="5">
        <v>-2.2222222222222222E-3</v>
      </c>
      <c r="X479" s="5">
        <v>99.899910203333349</v>
      </c>
      <c r="Y479" s="94">
        <v>4.32</v>
      </c>
    </row>
    <row r="480" spans="2:50" x14ac:dyDescent="0.25">
      <c r="B480" s="3" t="s">
        <v>22</v>
      </c>
      <c r="C480" s="3" t="s">
        <v>23</v>
      </c>
      <c r="D480" s="3"/>
      <c r="E480" s="3" t="s">
        <v>31</v>
      </c>
      <c r="F480" s="3" t="s">
        <v>159</v>
      </c>
      <c r="G480" s="3" t="s">
        <v>221</v>
      </c>
      <c r="H480" s="3"/>
      <c r="I480" s="3">
        <v>25</v>
      </c>
      <c r="J480" s="3">
        <v>1190</v>
      </c>
      <c r="K480" s="3">
        <v>1100</v>
      </c>
      <c r="L480" s="3">
        <v>0</v>
      </c>
      <c r="M480" s="5">
        <v>59.167777777777779</v>
      </c>
      <c r="N480" s="5">
        <v>1.4588888888888891</v>
      </c>
      <c r="O480" s="29">
        <v>15.475555555555557</v>
      </c>
      <c r="P480" s="29">
        <v>9.6965768699999995</v>
      </c>
      <c r="Q480" s="29">
        <v>0.20777777777777778</v>
      </c>
      <c r="R480" s="29">
        <v>3.301111111111112</v>
      </c>
      <c r="S480" s="29">
        <v>5.5133333333333336</v>
      </c>
      <c r="T480" s="5">
        <v>3.7155555555555559</v>
      </c>
      <c r="U480" s="5">
        <v>1.1844444444444444</v>
      </c>
      <c r="V480" s="5">
        <v>0.24111111111111114</v>
      </c>
      <c r="W480" s="5">
        <v>-2.2222222222222222E-3</v>
      </c>
      <c r="X480" s="5">
        <v>99.959910203333337</v>
      </c>
      <c r="Y480" s="94">
        <v>4.9000000000000004</v>
      </c>
    </row>
    <row r="481" spans="2:49" x14ac:dyDescent="0.25">
      <c r="B481" s="3" t="s">
        <v>22</v>
      </c>
      <c r="C481" s="3" t="s">
        <v>23</v>
      </c>
      <c r="D481" s="3"/>
      <c r="E481" s="3" t="s">
        <v>31</v>
      </c>
      <c r="F481" s="3" t="s">
        <v>159</v>
      </c>
      <c r="G481" s="3" t="s">
        <v>221</v>
      </c>
      <c r="H481" s="3"/>
      <c r="I481" s="3">
        <v>25</v>
      </c>
      <c r="J481" s="3">
        <v>1190</v>
      </c>
      <c r="K481" s="3">
        <v>1100</v>
      </c>
      <c r="L481" s="3">
        <v>0</v>
      </c>
      <c r="M481" s="5">
        <v>59.047777777777782</v>
      </c>
      <c r="N481" s="5">
        <v>1.4588888888888891</v>
      </c>
      <c r="O481" s="29">
        <v>15.575555555555557</v>
      </c>
      <c r="P481" s="29">
        <v>9.716576869999999</v>
      </c>
      <c r="Q481" s="29">
        <v>0.18777777777777779</v>
      </c>
      <c r="R481" s="29">
        <v>3.3511111111111118</v>
      </c>
      <c r="S481" s="29">
        <v>5.5333333333333341</v>
      </c>
      <c r="T481" s="5">
        <v>3.6755555555555559</v>
      </c>
      <c r="U481" s="5">
        <v>1.1744444444444444</v>
      </c>
      <c r="V481" s="5">
        <v>0.25111111111111117</v>
      </c>
      <c r="W481" s="5">
        <v>-2.2222222222222222E-3</v>
      </c>
      <c r="X481" s="5">
        <v>99.969910203333356</v>
      </c>
      <c r="Y481" s="94">
        <v>4.8500000000000005</v>
      </c>
    </row>
    <row r="482" spans="2:49" x14ac:dyDescent="0.25">
      <c r="B482" s="3" t="s">
        <v>22</v>
      </c>
      <c r="C482" s="3" t="s">
        <v>23</v>
      </c>
      <c r="D482" s="3"/>
      <c r="E482" s="3" t="s">
        <v>31</v>
      </c>
      <c r="F482" s="3" t="s">
        <v>159</v>
      </c>
      <c r="G482" s="3" t="s">
        <v>221</v>
      </c>
      <c r="H482" s="3"/>
      <c r="I482" s="3">
        <v>25</v>
      </c>
      <c r="J482" s="3">
        <v>1190</v>
      </c>
      <c r="K482" s="3">
        <v>1100</v>
      </c>
      <c r="L482" s="3">
        <v>0</v>
      </c>
      <c r="M482" s="5">
        <v>59.217777777777783</v>
      </c>
      <c r="N482" s="5">
        <v>1.528888888888889</v>
      </c>
      <c r="O482" s="29">
        <v>15.265555555555558</v>
      </c>
      <c r="P482" s="29">
        <v>9.7765768699999995</v>
      </c>
      <c r="Q482" s="29">
        <v>0.22777777777777777</v>
      </c>
      <c r="R482" s="29">
        <v>3.4111111111111119</v>
      </c>
      <c r="S482" s="29">
        <v>5.5133333333333336</v>
      </c>
      <c r="T482" s="5">
        <v>3.6055555555555556</v>
      </c>
      <c r="U482" s="5">
        <v>1.1544444444444444</v>
      </c>
      <c r="V482" s="5">
        <v>0.24111111111111114</v>
      </c>
      <c r="W482" s="5">
        <v>-2.2222222222222222E-3</v>
      </c>
      <c r="X482" s="5">
        <v>99.939910203333341</v>
      </c>
      <c r="Y482" s="94">
        <v>4.76</v>
      </c>
    </row>
    <row r="483" spans="2:49" x14ac:dyDescent="0.25">
      <c r="B483" s="3" t="s">
        <v>22</v>
      </c>
      <c r="C483" s="3" t="s">
        <v>23</v>
      </c>
      <c r="D483" s="3"/>
      <c r="E483" s="3" t="s">
        <v>31</v>
      </c>
      <c r="F483" s="3" t="s">
        <v>159</v>
      </c>
      <c r="G483" s="3" t="s">
        <v>221</v>
      </c>
      <c r="H483" s="3"/>
      <c r="I483" s="3">
        <v>25</v>
      </c>
      <c r="J483" s="3">
        <v>1190</v>
      </c>
      <c r="K483" s="3">
        <v>1100</v>
      </c>
      <c r="L483" s="3">
        <v>0</v>
      </c>
      <c r="M483" s="5">
        <v>58.94777777777778</v>
      </c>
      <c r="N483" s="5">
        <v>1.568888888888889</v>
      </c>
      <c r="O483" s="29">
        <v>15.005555555555556</v>
      </c>
      <c r="P483" s="29">
        <v>10.15657687</v>
      </c>
      <c r="Q483" s="29">
        <v>0.21777777777777779</v>
      </c>
      <c r="R483" s="29">
        <v>3.4511111111111119</v>
      </c>
      <c r="S483" s="29">
        <v>5.6033333333333335</v>
      </c>
      <c r="T483" s="5">
        <v>3.6155555555555559</v>
      </c>
      <c r="U483" s="5">
        <v>1.1344444444444444</v>
      </c>
      <c r="V483" s="5">
        <v>0.26111111111111118</v>
      </c>
      <c r="W483" s="5">
        <v>-2.2222222222222222E-3</v>
      </c>
      <c r="X483" s="5">
        <v>99.959910203333351</v>
      </c>
      <c r="Y483" s="94">
        <v>4.75</v>
      </c>
    </row>
    <row r="484" spans="2:49" x14ac:dyDescent="0.25">
      <c r="B484" s="3" t="s">
        <v>22</v>
      </c>
      <c r="C484" s="3" t="s">
        <v>23</v>
      </c>
      <c r="D484" s="3"/>
      <c r="E484" s="3" t="s">
        <v>31</v>
      </c>
      <c r="F484" s="3" t="s">
        <v>159</v>
      </c>
      <c r="G484" s="3" t="s">
        <v>221</v>
      </c>
      <c r="H484" s="3"/>
      <c r="I484" s="3">
        <v>25</v>
      </c>
      <c r="J484" s="3">
        <v>1190</v>
      </c>
      <c r="K484" s="3">
        <v>1100</v>
      </c>
      <c r="L484" s="3">
        <v>0</v>
      </c>
      <c r="M484" s="5">
        <v>59.747777777777777</v>
      </c>
      <c r="N484" s="5">
        <v>1.568888888888889</v>
      </c>
      <c r="O484" s="29">
        <v>15.075555555555557</v>
      </c>
      <c r="P484" s="29">
        <v>9.6965768699999995</v>
      </c>
      <c r="Q484" s="29">
        <v>0.23777777777777778</v>
      </c>
      <c r="R484" s="29">
        <v>3.3911111111111119</v>
      </c>
      <c r="S484" s="29">
        <v>5.3933333333333335</v>
      </c>
      <c r="T484" s="5">
        <v>3.4255555555555559</v>
      </c>
      <c r="U484" s="5">
        <v>1.1744444444444444</v>
      </c>
      <c r="V484" s="5">
        <v>0.25111111111111117</v>
      </c>
      <c r="W484" s="5">
        <v>-2.2222222222222222E-3</v>
      </c>
      <c r="X484" s="5">
        <v>99.959910203333351</v>
      </c>
      <c r="Y484" s="94">
        <v>4.6000000000000005</v>
      </c>
    </row>
    <row r="485" spans="2:49" x14ac:dyDescent="0.25">
      <c r="B485" s="3" t="s">
        <v>22</v>
      </c>
      <c r="C485" s="3" t="s">
        <v>23</v>
      </c>
      <c r="D485" s="3"/>
      <c r="E485" s="3" t="s">
        <v>31</v>
      </c>
      <c r="F485" s="3" t="s">
        <v>159</v>
      </c>
      <c r="G485" s="3" t="s">
        <v>221</v>
      </c>
      <c r="H485" s="3"/>
      <c r="I485" s="3">
        <v>25</v>
      </c>
      <c r="J485" s="3">
        <v>1190</v>
      </c>
      <c r="K485" s="3">
        <v>1100</v>
      </c>
      <c r="L485" s="3">
        <v>0</v>
      </c>
      <c r="M485" s="5">
        <v>61.027777777777779</v>
      </c>
      <c r="N485" s="5">
        <v>1.6788888888888891</v>
      </c>
      <c r="O485" s="29">
        <v>13.735555555555557</v>
      </c>
      <c r="P485" s="29">
        <v>9.2465768700000002</v>
      </c>
      <c r="Q485" s="29">
        <v>0.21777777777777779</v>
      </c>
      <c r="R485" s="29">
        <v>4.3711111111111123</v>
      </c>
      <c r="S485" s="29">
        <v>4.6333333333333337</v>
      </c>
      <c r="T485" s="5">
        <v>3.5355555555555558</v>
      </c>
      <c r="U485" s="5">
        <v>1.2044444444444444</v>
      </c>
      <c r="V485" s="5">
        <v>0.25111111111111117</v>
      </c>
      <c r="W485" s="5">
        <v>-2.2222222222222222E-3</v>
      </c>
      <c r="X485" s="5">
        <v>99.899910203333363</v>
      </c>
      <c r="Y485" s="94">
        <v>4.74</v>
      </c>
    </row>
    <row r="486" spans="2:49" x14ac:dyDescent="0.25">
      <c r="B486" s="3" t="s">
        <v>22</v>
      </c>
      <c r="C486" s="3" t="s">
        <v>23</v>
      </c>
      <c r="D486" s="3"/>
      <c r="E486" s="3" t="s">
        <v>31</v>
      </c>
      <c r="F486" s="3" t="s">
        <v>159</v>
      </c>
      <c r="G486" s="3" t="s">
        <v>221</v>
      </c>
      <c r="H486" s="3"/>
      <c r="I486" s="3">
        <v>25</v>
      </c>
      <c r="J486" s="3">
        <v>1190</v>
      </c>
      <c r="K486" s="3">
        <v>1100</v>
      </c>
      <c r="L486" s="3">
        <v>0</v>
      </c>
      <c r="M486" s="5">
        <v>61.907777777777781</v>
      </c>
      <c r="N486" s="5">
        <v>1.6688888888888891</v>
      </c>
      <c r="O486" s="29">
        <v>12.885555555555557</v>
      </c>
      <c r="P486" s="29">
        <v>9.4465768699999995</v>
      </c>
      <c r="Q486" s="29">
        <v>0.23777777777777778</v>
      </c>
      <c r="R486" s="29">
        <v>4.551111111111112</v>
      </c>
      <c r="S486" s="29">
        <v>4.5233333333333334</v>
      </c>
      <c r="T486" s="5">
        <v>3.1255555555555556</v>
      </c>
      <c r="U486" s="5">
        <v>1.2344444444444445</v>
      </c>
      <c r="V486" s="5">
        <v>0.2911111111111111</v>
      </c>
      <c r="W486" s="5">
        <v>-2.2222222222222222E-3</v>
      </c>
      <c r="X486" s="5">
        <v>99.869910203333333</v>
      </c>
      <c r="Y486" s="94">
        <v>4.3600000000000003</v>
      </c>
    </row>
    <row r="487" spans="2:49" x14ac:dyDescent="0.25">
      <c r="B487" s="3" t="s">
        <v>22</v>
      </c>
      <c r="C487" s="3" t="s">
        <v>23</v>
      </c>
      <c r="D487" s="3"/>
      <c r="E487" s="3" t="s">
        <v>31</v>
      </c>
      <c r="F487" s="3" t="s">
        <v>159</v>
      </c>
      <c r="G487" s="3" t="s">
        <v>221</v>
      </c>
      <c r="H487" s="3"/>
      <c r="I487" s="3">
        <v>25</v>
      </c>
      <c r="J487" s="3">
        <v>1190</v>
      </c>
      <c r="K487" s="3">
        <v>1100</v>
      </c>
      <c r="L487" s="3">
        <v>0</v>
      </c>
      <c r="M487" s="5">
        <v>61.19777777777778</v>
      </c>
      <c r="N487" s="5">
        <v>1.6988888888888891</v>
      </c>
      <c r="O487" s="29">
        <v>13.355555555555558</v>
      </c>
      <c r="P487" s="29">
        <v>9.386576869999999</v>
      </c>
      <c r="Q487" s="29">
        <v>0.21777777777777779</v>
      </c>
      <c r="R487" s="29">
        <v>4.6011111111111118</v>
      </c>
      <c r="S487" s="29">
        <v>4.5033333333333339</v>
      </c>
      <c r="T487" s="5">
        <v>3.4055555555555559</v>
      </c>
      <c r="U487" s="5">
        <v>1.2244444444444444</v>
      </c>
      <c r="V487" s="5">
        <v>0.2911111111111111</v>
      </c>
      <c r="W487" s="5">
        <v>-2.2222222222222222E-3</v>
      </c>
      <c r="X487" s="5">
        <v>99.879910203333338</v>
      </c>
      <c r="Y487" s="94">
        <v>4.6300000000000008</v>
      </c>
    </row>
    <row r="488" spans="2:49" x14ac:dyDescent="0.25">
      <c r="B488" s="3" t="s">
        <v>22</v>
      </c>
      <c r="C488" s="3" t="s">
        <v>23</v>
      </c>
      <c r="D488" s="3"/>
      <c r="E488" s="3"/>
      <c r="F488" s="16" t="s">
        <v>27</v>
      </c>
      <c r="G488" s="16" t="s">
        <v>23</v>
      </c>
      <c r="H488" s="3"/>
      <c r="I488" s="3"/>
      <c r="J488" s="3"/>
      <c r="K488" s="3"/>
      <c r="L488" s="3"/>
      <c r="M488" s="6">
        <v>58.538212560386462</v>
      </c>
      <c r="N488" s="6">
        <v>1.659323671497585</v>
      </c>
      <c r="O488" s="52">
        <v>14.562946859903382</v>
      </c>
      <c r="P488" s="52">
        <v>10.585272522173915</v>
      </c>
      <c r="Q488" s="52">
        <v>0.23821256038647348</v>
      </c>
      <c r="R488" s="52">
        <v>3.8871980676328515</v>
      </c>
      <c r="S488" s="52">
        <v>5.5450724637681157</v>
      </c>
      <c r="T488" s="6">
        <v>3.5046859903381646</v>
      </c>
      <c r="U488" s="6">
        <v>1.1279227053140095</v>
      </c>
      <c r="V488" s="6">
        <v>0.27415458937198073</v>
      </c>
      <c r="W488" s="6">
        <v>-9.1787439613526603E-4</v>
      </c>
      <c r="X488" s="3"/>
      <c r="Y488" s="95">
        <v>4.6326086956521744</v>
      </c>
    </row>
    <row r="489" spans="2:49" x14ac:dyDescent="0.25">
      <c r="B489" s="3" t="s">
        <v>22</v>
      </c>
      <c r="C489" s="3" t="s">
        <v>23</v>
      </c>
      <c r="D489" s="3"/>
      <c r="E489" s="3"/>
      <c r="F489" s="25" t="s">
        <v>28</v>
      </c>
      <c r="G489" s="25" t="s">
        <v>23</v>
      </c>
      <c r="H489" s="3"/>
      <c r="I489" s="3"/>
      <c r="J489" s="3"/>
      <c r="K489" s="3"/>
      <c r="L489" s="3"/>
      <c r="M489" s="6">
        <v>1.654304243373711</v>
      </c>
      <c r="N489" s="6">
        <v>0.10657810882461939</v>
      </c>
      <c r="O489" s="52">
        <v>0.96179386088186247</v>
      </c>
      <c r="P489" s="52">
        <v>0.83407708575421091</v>
      </c>
      <c r="Q489" s="52">
        <v>2.3056898172991173E-2</v>
      </c>
      <c r="R489" s="52">
        <v>0.52420276377505459</v>
      </c>
      <c r="S489" s="52">
        <v>0.57130355069400351</v>
      </c>
      <c r="T489" s="6">
        <v>0.1729664456024573</v>
      </c>
      <c r="U489" s="6">
        <v>5.5235750581416783E-2</v>
      </c>
      <c r="V489" s="6">
        <v>3.8427592194895902E-2</v>
      </c>
      <c r="W489" s="6">
        <v>6.255432421712245E-3</v>
      </c>
      <c r="X489" s="3"/>
      <c r="Y489" s="93">
        <v>0.22820219618387408</v>
      </c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</row>
    <row r="490" spans="2:49" x14ac:dyDescent="0.25">
      <c r="B490" s="3"/>
      <c r="C490" s="3"/>
      <c r="D490" s="3"/>
      <c r="E490" s="3"/>
      <c r="F490" s="16" t="s">
        <v>27</v>
      </c>
      <c r="G490" s="16" t="s">
        <v>26</v>
      </c>
      <c r="H490" s="16"/>
      <c r="I490" s="16"/>
      <c r="J490" s="16"/>
      <c r="K490" s="16"/>
      <c r="L490" s="16"/>
      <c r="M490" s="6">
        <v>57.098307692307692</v>
      </c>
      <c r="N490" s="6">
        <v>1.296846153846154</v>
      </c>
      <c r="O490" s="52">
        <v>16.36192307692308</v>
      </c>
      <c r="P490" s="52">
        <v>9.0704615384615384</v>
      </c>
      <c r="Q490" s="52">
        <v>0.17184615384615387</v>
      </c>
      <c r="R490" s="52">
        <v>2.9066153846153844</v>
      </c>
      <c r="S490" s="52">
        <v>6.2437692307692307</v>
      </c>
      <c r="T490" s="6">
        <v>4.1910769230769231</v>
      </c>
      <c r="U490" s="6">
        <v>0.91169230769230758</v>
      </c>
      <c r="V490" s="6">
        <v>0.21961538461538457</v>
      </c>
      <c r="W490" s="6">
        <v>9.7777777777777793E-3</v>
      </c>
      <c r="X490" s="16"/>
      <c r="Y490" s="95">
        <v>5.1027692307692307</v>
      </c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</row>
    <row r="491" spans="2:49" x14ac:dyDescent="0.25">
      <c r="B491" s="3"/>
      <c r="C491" s="3"/>
      <c r="D491" s="3"/>
      <c r="E491" s="3"/>
      <c r="F491" s="25" t="s">
        <v>28</v>
      </c>
      <c r="G491" s="25" t="s">
        <v>26</v>
      </c>
      <c r="H491" s="25"/>
      <c r="I491" s="25"/>
      <c r="J491" s="25"/>
      <c r="K491" s="25"/>
      <c r="L491" s="25"/>
      <c r="M491" s="7">
        <v>0.56990194838167629</v>
      </c>
      <c r="N491" s="7">
        <v>5.2674861420235586E-2</v>
      </c>
      <c r="O491" s="99">
        <v>0.11290369165684302</v>
      </c>
      <c r="P491" s="99">
        <v>0.53066398900883549</v>
      </c>
      <c r="Q491" s="99">
        <v>3.9280712302278115E-2</v>
      </c>
      <c r="R491" s="99">
        <v>0.10999965034909462</v>
      </c>
      <c r="S491" s="99">
        <v>0.24838047220818091</v>
      </c>
      <c r="T491" s="7">
        <v>0.18661165627154769</v>
      </c>
      <c r="U491" s="7">
        <v>7.5124768014488863E-2</v>
      </c>
      <c r="V491" s="7">
        <v>5.5810002779577393E-2</v>
      </c>
      <c r="W491" s="7">
        <v>1.6137481236351437E-2</v>
      </c>
      <c r="X491" s="25"/>
      <c r="Y491" s="93">
        <v>0.26173642428603655</v>
      </c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</row>
    <row r="492" spans="2:49" x14ac:dyDescent="0.25">
      <c r="B492" s="3" t="s">
        <v>30</v>
      </c>
      <c r="C492" s="3" t="s">
        <v>26</v>
      </c>
      <c r="D492" s="3"/>
      <c r="E492" s="3" t="s">
        <v>31</v>
      </c>
      <c r="F492" s="3" t="s">
        <v>289</v>
      </c>
      <c r="G492" s="3" t="s">
        <v>221</v>
      </c>
      <c r="H492" s="3" t="s">
        <v>222</v>
      </c>
      <c r="I492" s="3">
        <v>25</v>
      </c>
      <c r="J492" s="3">
        <v>1190</v>
      </c>
      <c r="K492" s="3">
        <v>1050</v>
      </c>
      <c r="L492" s="3">
        <v>0</v>
      </c>
      <c r="M492" s="3">
        <v>57.393000000000001</v>
      </c>
      <c r="N492" s="3">
        <v>1.2390000000000001</v>
      </c>
      <c r="O492" s="13">
        <v>16.227</v>
      </c>
      <c r="P492" s="13">
        <v>9.31</v>
      </c>
      <c r="Q492" s="13">
        <v>0.13800000000000001</v>
      </c>
      <c r="R492" s="13">
        <v>2.5819999999999999</v>
      </c>
      <c r="S492" s="13">
        <v>5.7759999999999998</v>
      </c>
      <c r="T492" s="3">
        <v>4.1909999999999998</v>
      </c>
      <c r="U492" s="3">
        <v>0.97299999999999998</v>
      </c>
      <c r="V492" s="3">
        <v>0.191</v>
      </c>
      <c r="W492" s="3">
        <v>2.4E-2</v>
      </c>
      <c r="X492" s="3">
        <v>98.043999999999997</v>
      </c>
      <c r="Y492" s="94">
        <v>5.1639999999999997</v>
      </c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</row>
    <row r="493" spans="2:49" x14ac:dyDescent="0.25">
      <c r="B493" s="3" t="s">
        <v>30</v>
      </c>
      <c r="C493" s="3" t="s">
        <v>26</v>
      </c>
      <c r="D493" s="3"/>
      <c r="E493" s="3" t="s">
        <v>31</v>
      </c>
      <c r="F493" s="3" t="s">
        <v>289</v>
      </c>
      <c r="G493" s="3" t="s">
        <v>221</v>
      </c>
      <c r="H493" s="3" t="s">
        <v>223</v>
      </c>
      <c r="I493" s="3">
        <v>25</v>
      </c>
      <c r="J493" s="3">
        <v>1190</v>
      </c>
      <c r="K493" s="3">
        <v>1050</v>
      </c>
      <c r="L493" s="3">
        <v>0</v>
      </c>
      <c r="M493" s="3">
        <v>55.881999999999998</v>
      </c>
      <c r="N493" s="3">
        <v>1.28</v>
      </c>
      <c r="O493" s="13">
        <v>16.216999999999999</v>
      </c>
      <c r="P493" s="13">
        <v>10.601000000000001</v>
      </c>
      <c r="Q493" s="13">
        <v>0.13400000000000001</v>
      </c>
      <c r="R493" s="13">
        <v>2.8519999999999999</v>
      </c>
      <c r="S493" s="13">
        <v>6.173</v>
      </c>
      <c r="T493" s="3">
        <v>3.944</v>
      </c>
      <c r="U493" s="3">
        <v>0.82399999999999995</v>
      </c>
      <c r="V493" s="3">
        <v>0.191</v>
      </c>
      <c r="W493" s="3">
        <v>0</v>
      </c>
      <c r="X493" s="3">
        <v>98.097999999999999</v>
      </c>
      <c r="Y493" s="94">
        <v>4.7679999999999998</v>
      </c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</row>
    <row r="494" spans="2:49" x14ac:dyDescent="0.25">
      <c r="B494" s="3" t="s">
        <v>30</v>
      </c>
      <c r="C494" s="3" t="s">
        <v>26</v>
      </c>
      <c r="D494" s="3"/>
      <c r="E494" s="3" t="s">
        <v>31</v>
      </c>
      <c r="F494" s="3" t="s">
        <v>160</v>
      </c>
      <c r="G494" s="3" t="s">
        <v>221</v>
      </c>
      <c r="H494" s="3" t="s">
        <v>224</v>
      </c>
      <c r="I494" s="3">
        <v>25</v>
      </c>
      <c r="J494" s="3">
        <v>1190</v>
      </c>
      <c r="K494" s="3">
        <v>1050</v>
      </c>
      <c r="L494" s="3">
        <v>0</v>
      </c>
      <c r="M494" s="3">
        <v>55.613999999999997</v>
      </c>
      <c r="N494" s="3">
        <v>1.3720000000000001</v>
      </c>
      <c r="O494" s="13">
        <v>16.088999999999999</v>
      </c>
      <c r="P494" s="13">
        <v>10.670999999999999</v>
      </c>
      <c r="Q494" s="13">
        <v>0.17100000000000001</v>
      </c>
      <c r="R494" s="13">
        <v>2.847</v>
      </c>
      <c r="S494" s="13">
        <v>6.35</v>
      </c>
      <c r="T494" s="3">
        <v>3.835</v>
      </c>
      <c r="U494" s="3">
        <v>0.81699999999999995</v>
      </c>
      <c r="V494" s="3">
        <v>0.21099999999999999</v>
      </c>
      <c r="W494" s="3">
        <v>6.8000000000000005E-2</v>
      </c>
      <c r="X494" s="3">
        <v>98.044999999999959</v>
      </c>
      <c r="Y494" s="94">
        <v>4.6520000000000001</v>
      </c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</row>
    <row r="495" spans="2:49" x14ac:dyDescent="0.25">
      <c r="B495" s="3" t="s">
        <v>30</v>
      </c>
      <c r="C495" s="3" t="s">
        <v>26</v>
      </c>
      <c r="D495" s="3"/>
      <c r="E495" s="3" t="s">
        <v>31</v>
      </c>
      <c r="F495" s="3" t="s">
        <v>160</v>
      </c>
      <c r="G495" s="3" t="s">
        <v>221</v>
      </c>
      <c r="H495" s="3" t="s">
        <v>225</v>
      </c>
      <c r="I495" s="3">
        <v>25</v>
      </c>
      <c r="J495" s="3">
        <v>1190</v>
      </c>
      <c r="K495" s="3">
        <v>1050</v>
      </c>
      <c r="L495" s="3">
        <v>0</v>
      </c>
      <c r="M495" s="3">
        <v>55.988999999999997</v>
      </c>
      <c r="N495" s="3">
        <v>1.373</v>
      </c>
      <c r="O495" s="13">
        <v>16.277999999999999</v>
      </c>
      <c r="P495" s="13">
        <v>10.635999999999999</v>
      </c>
      <c r="Q495" s="13">
        <v>0.223</v>
      </c>
      <c r="R495" s="13">
        <v>2.9209999999999998</v>
      </c>
      <c r="S495" s="13">
        <v>6.1909999999999998</v>
      </c>
      <c r="T495" s="3">
        <v>3.839</v>
      </c>
      <c r="U495" s="3">
        <v>0.86099999999999999</v>
      </c>
      <c r="V495" s="3">
        <v>0.191</v>
      </c>
      <c r="W495" s="3">
        <v>0</v>
      </c>
      <c r="X495" s="3">
        <v>98.501999999999995</v>
      </c>
      <c r="Y495" s="94">
        <v>4.7</v>
      </c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</row>
    <row r="496" spans="2:49" x14ac:dyDescent="0.25">
      <c r="B496" s="3" t="s">
        <v>30</v>
      </c>
      <c r="C496" s="3" t="s">
        <v>26</v>
      </c>
      <c r="D496" s="3"/>
      <c r="E496" s="3" t="s">
        <v>31</v>
      </c>
      <c r="F496" s="3" t="s">
        <v>160</v>
      </c>
      <c r="G496" s="3" t="s">
        <v>221</v>
      </c>
      <c r="H496" s="3" t="s">
        <v>226</v>
      </c>
      <c r="I496" s="3">
        <v>25</v>
      </c>
      <c r="J496" s="3">
        <v>1190</v>
      </c>
      <c r="K496" s="3">
        <v>1050</v>
      </c>
      <c r="L496" s="3">
        <v>0</v>
      </c>
      <c r="M496" s="3">
        <v>56.177</v>
      </c>
      <c r="N496" s="3">
        <v>1.2350000000000001</v>
      </c>
      <c r="O496" s="13">
        <v>16.085000000000001</v>
      </c>
      <c r="P496" s="13">
        <v>10.882999999999999</v>
      </c>
      <c r="Q496" s="13">
        <v>0.217</v>
      </c>
      <c r="R496" s="13">
        <v>2.88</v>
      </c>
      <c r="S496" s="13">
        <v>6.1890000000000001</v>
      </c>
      <c r="T496" s="3">
        <v>3.782</v>
      </c>
      <c r="U496" s="3">
        <v>0.84499999999999997</v>
      </c>
      <c r="V496" s="3">
        <v>0.18099999999999999</v>
      </c>
      <c r="W496" s="3">
        <v>2.3E-2</v>
      </c>
      <c r="X496" s="3">
        <v>98.496999999999986</v>
      </c>
      <c r="Y496" s="94">
        <v>4.6269999999999998</v>
      </c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</row>
    <row r="497" spans="2:48" x14ac:dyDescent="0.25">
      <c r="B497" s="3" t="s">
        <v>30</v>
      </c>
      <c r="C497" s="3" t="s">
        <v>26</v>
      </c>
      <c r="D497" s="3"/>
      <c r="E497" s="3" t="s">
        <v>31</v>
      </c>
      <c r="F497" s="3" t="s">
        <v>160</v>
      </c>
      <c r="G497" s="3" t="s">
        <v>221</v>
      </c>
      <c r="H497" s="3" t="s">
        <v>227</v>
      </c>
      <c r="I497" s="3">
        <v>25</v>
      </c>
      <c r="J497" s="3">
        <v>1190</v>
      </c>
      <c r="K497" s="3">
        <v>1050</v>
      </c>
      <c r="L497" s="3">
        <v>0</v>
      </c>
      <c r="M497" s="3">
        <v>56.265999999999998</v>
      </c>
      <c r="N497" s="3">
        <v>1.2709999999999999</v>
      </c>
      <c r="O497" s="13">
        <v>16.140999999999998</v>
      </c>
      <c r="P497" s="13">
        <v>10.651999999999999</v>
      </c>
      <c r="Q497" s="13">
        <v>0.217</v>
      </c>
      <c r="R497" s="13">
        <v>2.8290000000000002</v>
      </c>
      <c r="S497" s="13">
        <v>6.1429999999999998</v>
      </c>
      <c r="T497" s="3">
        <v>3.7650000000000001</v>
      </c>
      <c r="U497" s="3">
        <v>0.86499999999999999</v>
      </c>
      <c r="V497" s="3">
        <v>0.161</v>
      </c>
      <c r="W497" s="3">
        <v>0</v>
      </c>
      <c r="X497" s="3">
        <v>98.309999999999988</v>
      </c>
      <c r="Y497" s="94">
        <v>4.63</v>
      </c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</row>
    <row r="498" spans="2:48" x14ac:dyDescent="0.25">
      <c r="B498" s="3" t="s">
        <v>30</v>
      </c>
      <c r="C498" s="3" t="s">
        <v>26</v>
      </c>
      <c r="D498" s="3"/>
      <c r="E498" s="3" t="s">
        <v>31</v>
      </c>
      <c r="F498" s="3" t="s">
        <v>160</v>
      </c>
      <c r="G498" s="3" t="s">
        <v>221</v>
      </c>
      <c r="H498" s="3" t="s">
        <v>228</v>
      </c>
      <c r="I498" s="3">
        <v>25</v>
      </c>
      <c r="J498" s="3">
        <v>1190</v>
      </c>
      <c r="K498" s="3">
        <v>1050</v>
      </c>
      <c r="L498" s="3">
        <v>0</v>
      </c>
      <c r="M498" s="3">
        <v>56.116999999999997</v>
      </c>
      <c r="N498" s="3">
        <v>1.2709999999999999</v>
      </c>
      <c r="O498" s="13">
        <v>16.364999999999998</v>
      </c>
      <c r="P498" s="13">
        <v>10.439</v>
      </c>
      <c r="Q498" s="13">
        <v>8.5000000000000006E-2</v>
      </c>
      <c r="R498" s="13">
        <v>2.7919999999999998</v>
      </c>
      <c r="S498" s="13">
        <v>5.9640000000000004</v>
      </c>
      <c r="T498" s="3">
        <v>3.903</v>
      </c>
      <c r="U498" s="3">
        <v>0.83899999999999997</v>
      </c>
      <c r="V498" s="3">
        <v>0.13100000000000001</v>
      </c>
      <c r="W498" s="3">
        <v>0</v>
      </c>
      <c r="X498" s="3">
        <v>97.906000000000006</v>
      </c>
      <c r="Y498" s="94">
        <v>4.742</v>
      </c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</row>
    <row r="499" spans="2:48" x14ac:dyDescent="0.25">
      <c r="B499" s="3" t="s">
        <v>30</v>
      </c>
      <c r="C499" s="3" t="s">
        <v>26</v>
      </c>
      <c r="D499" s="3"/>
      <c r="E499" s="3" t="s">
        <v>31</v>
      </c>
      <c r="F499" s="3" t="s">
        <v>160</v>
      </c>
      <c r="G499" s="3" t="s">
        <v>221</v>
      </c>
      <c r="H499" s="3" t="s">
        <v>229</v>
      </c>
      <c r="I499" s="3">
        <v>25</v>
      </c>
      <c r="J499" s="3">
        <v>1190</v>
      </c>
      <c r="K499" s="3">
        <v>1050</v>
      </c>
      <c r="L499" s="3">
        <v>0</v>
      </c>
      <c r="M499" s="3">
        <v>56.280999999999999</v>
      </c>
      <c r="N499" s="3">
        <v>1.3360000000000001</v>
      </c>
      <c r="O499" s="13">
        <v>16.193000000000001</v>
      </c>
      <c r="P499" s="13">
        <v>10.443</v>
      </c>
      <c r="Q499" s="13">
        <v>0.17399999999999999</v>
      </c>
      <c r="R499" s="13">
        <v>2.8580000000000001</v>
      </c>
      <c r="S499" s="13">
        <v>6.3159999999999998</v>
      </c>
      <c r="T499" s="3">
        <v>3.9710000000000001</v>
      </c>
      <c r="U499" s="3">
        <v>0.83899999999999997</v>
      </c>
      <c r="V499" s="3">
        <v>0.24099999999999999</v>
      </c>
      <c r="W499" s="3">
        <v>1.6E-2</v>
      </c>
      <c r="X499" s="3">
        <v>98.668000000000021</v>
      </c>
      <c r="Y499" s="94">
        <v>4.8100000000000005</v>
      </c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</row>
    <row r="500" spans="2:48" x14ac:dyDescent="0.25">
      <c r="B500" s="3" t="s">
        <v>30</v>
      </c>
      <c r="C500" s="3" t="s">
        <v>26</v>
      </c>
      <c r="D500" s="3"/>
      <c r="E500" s="3" t="s">
        <v>31</v>
      </c>
      <c r="F500" s="3" t="s">
        <v>160</v>
      </c>
      <c r="G500" s="3" t="s">
        <v>221</v>
      </c>
      <c r="H500" s="3" t="s">
        <v>239</v>
      </c>
      <c r="I500" s="3">
        <v>25</v>
      </c>
      <c r="J500" s="3">
        <v>1190</v>
      </c>
      <c r="K500" s="3">
        <v>1050</v>
      </c>
      <c r="L500" s="3">
        <v>0</v>
      </c>
      <c r="M500" s="3">
        <v>55.326999999999998</v>
      </c>
      <c r="N500" s="3">
        <v>1.278</v>
      </c>
      <c r="O500" s="13">
        <v>16.184999999999999</v>
      </c>
      <c r="P500" s="13">
        <v>10.946999999999999</v>
      </c>
      <c r="Q500" s="13">
        <v>0.11600000000000001</v>
      </c>
      <c r="R500" s="13">
        <v>3.0049999999999999</v>
      </c>
      <c r="S500" s="13">
        <v>6.1449999999999996</v>
      </c>
      <c r="T500" s="3">
        <v>3.9</v>
      </c>
      <c r="U500" s="3">
        <v>0.83499999999999996</v>
      </c>
      <c r="V500" s="3">
        <v>0.18099999999999999</v>
      </c>
      <c r="W500" s="3">
        <v>0</v>
      </c>
      <c r="X500" s="3">
        <v>97.918999999999983</v>
      </c>
      <c r="Y500" s="94">
        <v>4.7349999999999994</v>
      </c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</row>
    <row r="501" spans="2:48" x14ac:dyDescent="0.25">
      <c r="B501" s="3"/>
      <c r="C501" s="3"/>
      <c r="D501" s="3"/>
      <c r="E501" s="3"/>
      <c r="F501" s="6" t="s">
        <v>27</v>
      </c>
      <c r="G501" s="6" t="s">
        <v>26</v>
      </c>
      <c r="H501" s="6"/>
      <c r="I501" s="6"/>
      <c r="J501" s="6"/>
      <c r="K501" s="6"/>
      <c r="L501" s="6"/>
      <c r="M501" s="6">
        <v>56.116222222222227</v>
      </c>
      <c r="N501" s="6">
        <v>1.2950000000000002</v>
      </c>
      <c r="O501" s="52">
        <v>16.197777777777777</v>
      </c>
      <c r="P501" s="52">
        <v>10.509111111111112</v>
      </c>
      <c r="Q501" s="52">
        <v>0.16388888888888889</v>
      </c>
      <c r="R501" s="52">
        <v>2.840666666666666</v>
      </c>
      <c r="S501" s="52">
        <v>6.1385555555555555</v>
      </c>
      <c r="T501" s="6">
        <v>3.9033333333333338</v>
      </c>
      <c r="U501" s="6">
        <v>0.85533333333333328</v>
      </c>
      <c r="V501" s="6">
        <v>0.18655555555555559</v>
      </c>
      <c r="W501" s="6">
        <v>1.4555555555555556E-2</v>
      </c>
      <c r="X501" s="6"/>
      <c r="Y501" s="95">
        <v>4.7586666666666666</v>
      </c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</row>
    <row r="502" spans="2:48" x14ac:dyDescent="0.25">
      <c r="B502" s="3"/>
      <c r="C502" s="3"/>
      <c r="D502" s="3"/>
      <c r="E502" s="3"/>
      <c r="F502" s="7" t="s">
        <v>28</v>
      </c>
      <c r="G502" s="7" t="s">
        <v>26</v>
      </c>
      <c r="H502" s="7"/>
      <c r="I502" s="7"/>
      <c r="J502" s="7"/>
      <c r="K502" s="7"/>
      <c r="L502" s="7"/>
      <c r="M502" s="7">
        <v>0.57332206868778868</v>
      </c>
      <c r="N502" s="7">
        <v>5.2554733373883659E-2</v>
      </c>
      <c r="O502" s="99">
        <v>8.9151244772265464E-2</v>
      </c>
      <c r="P502" s="99">
        <v>0.4808667810434723</v>
      </c>
      <c r="Q502" s="99">
        <v>4.9204787481617204E-2</v>
      </c>
      <c r="R502" s="99">
        <v>0.11450327506233174</v>
      </c>
      <c r="S502" s="99">
        <v>0.1748764643334767</v>
      </c>
      <c r="T502" s="7">
        <v>0.12828776247171819</v>
      </c>
      <c r="U502" s="7">
        <v>4.6738634982207178E-2</v>
      </c>
      <c r="V502" s="7">
        <v>3.0459444804161542E-2</v>
      </c>
      <c r="W502" s="7">
        <v>2.2578258962501468E-2</v>
      </c>
      <c r="X502" s="7"/>
      <c r="Y502" s="93">
        <v>0.17502639745392537</v>
      </c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</row>
    <row r="503" spans="2:48" x14ac:dyDescent="0.25">
      <c r="B503" s="3" t="s">
        <v>22</v>
      </c>
      <c r="C503" s="3" t="s">
        <v>23</v>
      </c>
      <c r="D503" s="3"/>
      <c r="E503" s="3" t="s">
        <v>31</v>
      </c>
      <c r="F503" s="3" t="s">
        <v>161</v>
      </c>
      <c r="G503" s="3" t="s">
        <v>221</v>
      </c>
      <c r="H503" s="3"/>
      <c r="I503" s="3">
        <v>125</v>
      </c>
      <c r="J503" s="3">
        <v>1190</v>
      </c>
      <c r="K503" s="3">
        <v>1165</v>
      </c>
      <c r="L503" s="3">
        <v>0</v>
      </c>
      <c r="M503" s="5">
        <v>57.94777777777778</v>
      </c>
      <c r="N503" s="5">
        <v>1.1588888888888891</v>
      </c>
      <c r="O503" s="29">
        <v>17.135555555555559</v>
      </c>
      <c r="P503" s="29">
        <v>8.6865768699999997</v>
      </c>
      <c r="Q503" s="29">
        <v>0.15777777777777779</v>
      </c>
      <c r="R503" s="29">
        <v>3.1711111111111121</v>
      </c>
      <c r="S503" s="29">
        <v>6.0233333333333334</v>
      </c>
      <c r="T503" s="5">
        <v>4.5355555555555558</v>
      </c>
      <c r="U503" s="5">
        <v>0.85444444444444445</v>
      </c>
      <c r="V503" s="5">
        <v>0.21111111111111114</v>
      </c>
      <c r="W503" s="5">
        <v>-2.2222222222222222E-3</v>
      </c>
      <c r="X503" s="5">
        <v>99.879910203333338</v>
      </c>
      <c r="Y503" s="94">
        <v>5.3900000000000006</v>
      </c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</row>
    <row r="504" spans="2:48" x14ac:dyDescent="0.25">
      <c r="B504" s="3" t="s">
        <v>22</v>
      </c>
      <c r="C504" s="3" t="s">
        <v>23</v>
      </c>
      <c r="D504" s="3"/>
      <c r="E504" s="3" t="s">
        <v>31</v>
      </c>
      <c r="F504" s="3" t="s">
        <v>161</v>
      </c>
      <c r="G504" s="3" t="s">
        <v>221</v>
      </c>
      <c r="H504" s="3"/>
      <c r="I504" s="3">
        <v>125</v>
      </c>
      <c r="J504" s="3">
        <v>1190</v>
      </c>
      <c r="K504" s="3">
        <v>1165</v>
      </c>
      <c r="L504" s="3">
        <v>0</v>
      </c>
      <c r="M504" s="5">
        <v>58.927777777777777</v>
      </c>
      <c r="N504" s="5">
        <v>1.1288888888888891</v>
      </c>
      <c r="O504" s="29">
        <v>17.225555555555559</v>
      </c>
      <c r="P504" s="29">
        <v>8.0265768699999995</v>
      </c>
      <c r="Q504" s="29">
        <v>0.14777777777777779</v>
      </c>
      <c r="R504" s="29">
        <v>2.9511111111111119</v>
      </c>
      <c r="S504" s="29">
        <v>5.6933333333333334</v>
      </c>
      <c r="T504" s="5">
        <v>4.6855555555555561</v>
      </c>
      <c r="U504" s="5">
        <v>0.9244444444444444</v>
      </c>
      <c r="V504" s="5">
        <v>0.25111111111111117</v>
      </c>
      <c r="W504" s="5">
        <v>-2.2222222222222222E-3</v>
      </c>
      <c r="X504" s="5">
        <v>99.959910203333351</v>
      </c>
      <c r="Y504" s="94">
        <v>5.61</v>
      </c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</row>
    <row r="505" spans="2:48" x14ac:dyDescent="0.25">
      <c r="B505" s="3" t="s">
        <v>22</v>
      </c>
      <c r="C505" s="3" t="s">
        <v>23</v>
      </c>
      <c r="D505" s="3"/>
      <c r="E505" s="3" t="s">
        <v>31</v>
      </c>
      <c r="F505" s="3" t="s">
        <v>161</v>
      </c>
      <c r="G505" s="3" t="s">
        <v>221</v>
      </c>
      <c r="H505" s="3"/>
      <c r="I505" s="3">
        <v>125</v>
      </c>
      <c r="J505" s="3">
        <v>1190</v>
      </c>
      <c r="K505" s="3">
        <v>1165</v>
      </c>
      <c r="L505" s="3">
        <v>0</v>
      </c>
      <c r="M505" s="5">
        <v>58.937777777777782</v>
      </c>
      <c r="N505" s="5">
        <v>1.068888888888889</v>
      </c>
      <c r="O505" s="29">
        <v>17.525555555555556</v>
      </c>
      <c r="P505" s="29">
        <v>7.5765768699999994</v>
      </c>
      <c r="Q505" s="29">
        <v>0.14777777777777779</v>
      </c>
      <c r="R505" s="29">
        <v>3.091111111111112</v>
      </c>
      <c r="S505" s="29">
        <v>5.5933333333333337</v>
      </c>
      <c r="T505" s="5">
        <v>4.8555555555555561</v>
      </c>
      <c r="U505" s="5">
        <v>0.85444444444444445</v>
      </c>
      <c r="V505" s="5">
        <v>0.25111111111111117</v>
      </c>
      <c r="W505" s="5">
        <v>-2.2222222222222222E-3</v>
      </c>
      <c r="X505" s="5">
        <v>99.899910203333349</v>
      </c>
      <c r="Y505" s="94">
        <v>5.7100000000000009</v>
      </c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</row>
    <row r="506" spans="2:48" x14ac:dyDescent="0.25">
      <c r="B506" s="3" t="s">
        <v>22</v>
      </c>
      <c r="C506" s="3" t="s">
        <v>23</v>
      </c>
      <c r="D506" s="3"/>
      <c r="E506" s="3" t="s">
        <v>31</v>
      </c>
      <c r="F506" s="3" t="s">
        <v>161</v>
      </c>
      <c r="G506" s="3" t="s">
        <v>221</v>
      </c>
      <c r="H506" s="3"/>
      <c r="I506" s="3">
        <v>125</v>
      </c>
      <c r="J506" s="3">
        <v>1190</v>
      </c>
      <c r="K506" s="3">
        <v>1165</v>
      </c>
      <c r="L506" s="3">
        <v>0</v>
      </c>
      <c r="M506" s="5">
        <v>59.287777777777777</v>
      </c>
      <c r="N506" s="5">
        <v>1.058888888888889</v>
      </c>
      <c r="O506" s="29">
        <v>17.585555555555558</v>
      </c>
      <c r="P506" s="29">
        <v>7.1865768699999997</v>
      </c>
      <c r="Q506" s="29">
        <v>0.10777777777777778</v>
      </c>
      <c r="R506" s="29">
        <v>3.1311111111111121</v>
      </c>
      <c r="S506" s="29">
        <v>5.4633333333333338</v>
      </c>
      <c r="T506" s="5">
        <v>4.9455555555555559</v>
      </c>
      <c r="U506" s="5">
        <v>0.87444444444444447</v>
      </c>
      <c r="V506" s="5">
        <v>0.24111111111111114</v>
      </c>
      <c r="W506" s="5">
        <v>-2.2222222222222222E-3</v>
      </c>
      <c r="X506" s="5">
        <v>99.879910203333353</v>
      </c>
      <c r="Y506" s="94">
        <v>5.82</v>
      </c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</row>
    <row r="507" spans="2:48" x14ac:dyDescent="0.25">
      <c r="B507" s="3" t="s">
        <v>22</v>
      </c>
      <c r="C507" s="3" t="s">
        <v>23</v>
      </c>
      <c r="D507" s="3"/>
      <c r="E507" s="3" t="s">
        <v>31</v>
      </c>
      <c r="F507" s="3" t="s">
        <v>161</v>
      </c>
      <c r="G507" s="3" t="s">
        <v>221</v>
      </c>
      <c r="H507" s="3"/>
      <c r="I507" s="3">
        <v>125</v>
      </c>
      <c r="J507" s="3">
        <v>1190</v>
      </c>
      <c r="K507" s="3">
        <v>1165</v>
      </c>
      <c r="L507" s="3">
        <v>0</v>
      </c>
      <c r="M507" s="5">
        <v>57.757777777777783</v>
      </c>
      <c r="N507" s="5">
        <v>1.1788888888888891</v>
      </c>
      <c r="O507" s="29">
        <v>17.185555555555556</v>
      </c>
      <c r="P507" s="29">
        <v>8.8165768700000005</v>
      </c>
      <c r="Q507" s="29">
        <v>0.17777777777777778</v>
      </c>
      <c r="R507" s="29">
        <v>3.2111111111111121</v>
      </c>
      <c r="S507" s="29">
        <v>6.1033333333333335</v>
      </c>
      <c r="T507" s="5">
        <v>4.485555555555556</v>
      </c>
      <c r="U507" s="5">
        <v>0.82444444444444442</v>
      </c>
      <c r="V507" s="5">
        <v>0.24111111111111114</v>
      </c>
      <c r="W507" s="5">
        <v>-2.2222222222222222E-3</v>
      </c>
      <c r="X507" s="5">
        <v>99.979910203333347</v>
      </c>
      <c r="Y507" s="94">
        <v>5.3100000000000005</v>
      </c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</row>
    <row r="508" spans="2:48" x14ac:dyDescent="0.25">
      <c r="B508" s="3" t="s">
        <v>22</v>
      </c>
      <c r="C508" s="3" t="s">
        <v>23</v>
      </c>
      <c r="D508" s="3"/>
      <c r="E508" s="3" t="s">
        <v>31</v>
      </c>
      <c r="F508" s="3" t="s">
        <v>161</v>
      </c>
      <c r="G508" s="3" t="s">
        <v>221</v>
      </c>
      <c r="H508" s="3"/>
      <c r="I508" s="3">
        <v>125</v>
      </c>
      <c r="J508" s="3">
        <v>1190</v>
      </c>
      <c r="K508" s="3">
        <v>1165</v>
      </c>
      <c r="L508" s="3">
        <v>0</v>
      </c>
      <c r="M508" s="5">
        <v>57.827777777777783</v>
      </c>
      <c r="N508" s="5">
        <v>1.1688888888888891</v>
      </c>
      <c r="O508" s="29">
        <v>17.225555555555559</v>
      </c>
      <c r="P508" s="29">
        <v>8.7365768700000004</v>
      </c>
      <c r="Q508" s="29">
        <v>0.17777777777777778</v>
      </c>
      <c r="R508" s="29">
        <v>3.1211111111111118</v>
      </c>
      <c r="S508" s="29">
        <v>6.0733333333333341</v>
      </c>
      <c r="T508" s="5">
        <v>4.5055555555555555</v>
      </c>
      <c r="U508" s="5">
        <v>0.84444444444444444</v>
      </c>
      <c r="V508" s="5">
        <v>0.23111111111111113</v>
      </c>
      <c r="W508" s="5">
        <v>-2.2222222222222222E-3</v>
      </c>
      <c r="X508" s="5">
        <v>99.909910203333339</v>
      </c>
      <c r="Y508" s="94">
        <v>5.35</v>
      </c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</row>
    <row r="509" spans="2:48" x14ac:dyDescent="0.25">
      <c r="B509" s="3" t="s">
        <v>22</v>
      </c>
      <c r="C509" s="3" t="s">
        <v>23</v>
      </c>
      <c r="D509" s="3"/>
      <c r="E509" s="3" t="s">
        <v>31</v>
      </c>
      <c r="F509" s="3" t="s">
        <v>161</v>
      </c>
      <c r="G509" s="3" t="s">
        <v>221</v>
      </c>
      <c r="H509" s="3"/>
      <c r="I509" s="3">
        <v>125</v>
      </c>
      <c r="J509" s="3">
        <v>1190</v>
      </c>
      <c r="K509" s="3">
        <v>1165</v>
      </c>
      <c r="L509" s="3">
        <v>0</v>
      </c>
      <c r="M509" s="5">
        <v>57.827777777777783</v>
      </c>
      <c r="N509" s="5">
        <v>1.2188888888888891</v>
      </c>
      <c r="O509" s="29">
        <v>17.115555555555556</v>
      </c>
      <c r="P509" s="29">
        <v>8.7765768699999995</v>
      </c>
      <c r="Q509" s="29">
        <v>0.13777777777777778</v>
      </c>
      <c r="R509" s="29">
        <v>3.1511111111111121</v>
      </c>
      <c r="S509" s="29">
        <v>6.0733333333333341</v>
      </c>
      <c r="T509" s="5">
        <v>4.5455555555555556</v>
      </c>
      <c r="U509" s="5">
        <v>0.84444444444444444</v>
      </c>
      <c r="V509" s="5">
        <v>0.22111111111111112</v>
      </c>
      <c r="W509" s="5">
        <v>-2.2222222222222222E-3</v>
      </c>
      <c r="X509" s="5">
        <v>99.909910203333339</v>
      </c>
      <c r="Y509" s="94">
        <v>5.39</v>
      </c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</row>
    <row r="510" spans="2:48" x14ac:dyDescent="0.25">
      <c r="B510" s="3" t="s">
        <v>22</v>
      </c>
      <c r="C510" s="3" t="s">
        <v>23</v>
      </c>
      <c r="D510" s="3"/>
      <c r="E510" s="3" t="s">
        <v>31</v>
      </c>
      <c r="F510" s="3" t="s">
        <v>161</v>
      </c>
      <c r="G510" s="3" t="s">
        <v>221</v>
      </c>
      <c r="H510" s="3"/>
      <c r="I510" s="3">
        <v>125</v>
      </c>
      <c r="J510" s="3">
        <v>1190</v>
      </c>
      <c r="K510" s="3">
        <v>1165</v>
      </c>
      <c r="L510" s="3">
        <v>0</v>
      </c>
      <c r="M510" s="5">
        <v>58.177777777777777</v>
      </c>
      <c r="N510" s="5">
        <v>1.1388888888888891</v>
      </c>
      <c r="O510" s="29">
        <v>17.095555555555556</v>
      </c>
      <c r="P510" s="29">
        <v>8.6665768700000001</v>
      </c>
      <c r="Q510" s="29">
        <v>0.15777777777777779</v>
      </c>
      <c r="R510" s="29">
        <v>3.1311111111111121</v>
      </c>
      <c r="S510" s="29">
        <v>5.9833333333333334</v>
      </c>
      <c r="T510" s="5">
        <v>4.5355555555555558</v>
      </c>
      <c r="U510" s="5">
        <v>0.86444444444444446</v>
      </c>
      <c r="V510" s="5">
        <v>0.22111111111111112</v>
      </c>
      <c r="W510" s="5">
        <v>-2.2222222222222222E-3</v>
      </c>
      <c r="X510" s="5">
        <v>99.969910203333356</v>
      </c>
      <c r="Y510" s="94">
        <v>5.4</v>
      </c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</row>
    <row r="511" spans="2:48" x14ac:dyDescent="0.25">
      <c r="B511" s="3" t="s">
        <v>22</v>
      </c>
      <c r="C511" s="3" t="s">
        <v>23</v>
      </c>
      <c r="D511" s="3"/>
      <c r="E511" s="3" t="s">
        <v>31</v>
      </c>
      <c r="F511" s="3" t="s">
        <v>161</v>
      </c>
      <c r="G511" s="3" t="s">
        <v>221</v>
      </c>
      <c r="H511" s="3"/>
      <c r="I511" s="3">
        <v>125</v>
      </c>
      <c r="J511" s="3">
        <v>1190</v>
      </c>
      <c r="K511" s="3">
        <v>1165</v>
      </c>
      <c r="L511" s="3">
        <v>0</v>
      </c>
      <c r="M511" s="5">
        <v>58.157777777777781</v>
      </c>
      <c r="N511" s="5">
        <v>1.1588888888888891</v>
      </c>
      <c r="O511" s="29">
        <v>17.125555555555557</v>
      </c>
      <c r="P511" s="29">
        <v>8.4965768700000002</v>
      </c>
      <c r="Q511" s="29">
        <v>0.15777777777777779</v>
      </c>
      <c r="R511" s="29">
        <v>3.1011111111111118</v>
      </c>
      <c r="S511" s="29">
        <v>5.9433333333333334</v>
      </c>
      <c r="T511" s="5">
        <v>4.6055555555555561</v>
      </c>
      <c r="U511" s="5">
        <v>0.85444444444444445</v>
      </c>
      <c r="V511" s="5">
        <v>0.24111111111111114</v>
      </c>
      <c r="W511" s="5">
        <v>-2.2222222222222222E-3</v>
      </c>
      <c r="X511" s="5">
        <v>99.839910203333332</v>
      </c>
      <c r="Y511" s="94">
        <v>5.4600000000000009</v>
      </c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</row>
    <row r="512" spans="2:48" x14ac:dyDescent="0.25">
      <c r="B512" s="3"/>
      <c r="C512" s="3"/>
      <c r="D512" s="3"/>
      <c r="E512" s="3"/>
      <c r="F512" s="16" t="s">
        <v>27</v>
      </c>
      <c r="G512" s="16" t="s">
        <v>23</v>
      </c>
      <c r="H512" s="16"/>
      <c r="I512" s="16"/>
      <c r="J512" s="16"/>
      <c r="K512" s="16"/>
      <c r="L512" s="16"/>
      <c r="M512" s="6">
        <v>58.31666666666667</v>
      </c>
      <c r="N512" s="6">
        <v>1.1422222222222225</v>
      </c>
      <c r="O512" s="52">
        <v>17.24666666666667</v>
      </c>
      <c r="P512" s="52">
        <v>8.3299102033333341</v>
      </c>
      <c r="Q512" s="52">
        <v>0.15222222222222223</v>
      </c>
      <c r="R512" s="52">
        <v>3.1177777777777784</v>
      </c>
      <c r="S512" s="52">
        <v>5.8833333333333346</v>
      </c>
      <c r="T512" s="6">
        <v>4.6333333333333337</v>
      </c>
      <c r="U512" s="6">
        <v>0.85999999999999988</v>
      </c>
      <c r="V512" s="6">
        <v>0.23444444444444443</v>
      </c>
      <c r="W512" s="6">
        <v>-2.2222222222222222E-3</v>
      </c>
      <c r="X512" s="5"/>
      <c r="Y512" s="95">
        <v>5.4933333333333341</v>
      </c>
    </row>
    <row r="513" spans="2:38" x14ac:dyDescent="0.25">
      <c r="B513" s="3"/>
      <c r="C513" s="3"/>
      <c r="D513" s="3"/>
      <c r="E513" s="3"/>
      <c r="F513" s="25" t="s">
        <v>28</v>
      </c>
      <c r="G513" s="25" t="s">
        <v>23</v>
      </c>
      <c r="H513" s="25"/>
      <c r="I513" s="25"/>
      <c r="J513" s="25"/>
      <c r="K513" s="25"/>
      <c r="L513" s="25"/>
      <c r="M513" s="7">
        <v>0.57806670126474946</v>
      </c>
      <c r="N513" s="7">
        <v>5.1234753829798037E-2</v>
      </c>
      <c r="O513" s="99">
        <v>0.18175838663211977</v>
      </c>
      <c r="P513" s="99">
        <v>0.5954829972383765</v>
      </c>
      <c r="Q513" s="99">
        <v>2.127857555800609E-2</v>
      </c>
      <c r="R513" s="99">
        <v>7.2284161474004877E-2</v>
      </c>
      <c r="S513" s="99">
        <v>0.23727621035409344</v>
      </c>
      <c r="T513" s="7">
        <v>0.16407146139546783</v>
      </c>
      <c r="U513" s="7">
        <v>2.7888667551135844E-2</v>
      </c>
      <c r="V513" s="7">
        <v>1.4142135623730966E-2</v>
      </c>
      <c r="W513" s="7">
        <v>0</v>
      </c>
      <c r="X513" s="5"/>
      <c r="Y513" s="93">
        <v>0.19196012894660366</v>
      </c>
    </row>
    <row r="514" spans="2:38" x14ac:dyDescent="0.25">
      <c r="B514" s="3" t="s">
        <v>22</v>
      </c>
      <c r="C514" s="3" t="s">
        <v>23</v>
      </c>
      <c r="D514" s="3"/>
      <c r="E514" s="3" t="s">
        <v>31</v>
      </c>
      <c r="F514" s="3" t="s">
        <v>167</v>
      </c>
      <c r="G514" s="3" t="s">
        <v>221</v>
      </c>
      <c r="H514" s="3"/>
      <c r="I514" s="3">
        <v>125</v>
      </c>
      <c r="J514" s="3">
        <v>1190</v>
      </c>
      <c r="K514" s="3">
        <v>1100</v>
      </c>
      <c r="L514" s="3">
        <v>0</v>
      </c>
      <c r="M514" s="5">
        <v>57.207777777777778</v>
      </c>
      <c r="N514" s="5">
        <v>1.2388888888888892</v>
      </c>
      <c r="O514" s="29">
        <v>17.585555555555558</v>
      </c>
      <c r="P514" s="29">
        <v>8.8765768699999992</v>
      </c>
      <c r="Q514" s="29">
        <v>0.19777777777777777</v>
      </c>
      <c r="R514" s="29">
        <v>3.1811111111111119</v>
      </c>
      <c r="S514" s="29">
        <v>6.4233333333333338</v>
      </c>
      <c r="T514" s="5">
        <v>4.1955555555555559</v>
      </c>
      <c r="U514" s="5">
        <v>0.81444444444444442</v>
      </c>
      <c r="V514" s="5">
        <v>0.23111111111111113</v>
      </c>
      <c r="W514" s="5">
        <v>-2.2222222222222222E-3</v>
      </c>
      <c r="X514" s="5">
        <v>99.949910203333332</v>
      </c>
      <c r="Y514" s="94">
        <v>5.0100000000000007</v>
      </c>
    </row>
    <row r="515" spans="2:38" x14ac:dyDescent="0.25">
      <c r="B515" s="3" t="s">
        <v>22</v>
      </c>
      <c r="C515" s="3" t="s">
        <v>23</v>
      </c>
      <c r="D515" s="3"/>
      <c r="E515" s="3" t="s">
        <v>31</v>
      </c>
      <c r="F515" s="3" t="s">
        <v>167</v>
      </c>
      <c r="G515" s="3" t="s">
        <v>221</v>
      </c>
      <c r="H515" s="3"/>
      <c r="I515" s="3">
        <v>125</v>
      </c>
      <c r="J515" s="3">
        <v>1190</v>
      </c>
      <c r="K515" s="3">
        <v>1100</v>
      </c>
      <c r="L515" s="3">
        <v>0</v>
      </c>
      <c r="M515" s="5">
        <v>57.467777777777783</v>
      </c>
      <c r="N515" s="5">
        <v>1.2588888888888892</v>
      </c>
      <c r="O515" s="29">
        <v>17.665555555555557</v>
      </c>
      <c r="P515" s="29">
        <v>8.6965768699999995</v>
      </c>
      <c r="Q515" s="29">
        <v>0.16777777777777778</v>
      </c>
      <c r="R515" s="29">
        <v>3.1511111111111121</v>
      </c>
      <c r="S515" s="29">
        <v>6.2733333333333334</v>
      </c>
      <c r="T515" s="5">
        <v>4.2055555555555557</v>
      </c>
      <c r="U515" s="5">
        <v>0.87444444444444447</v>
      </c>
      <c r="V515" s="5">
        <v>0.22111111111111112</v>
      </c>
      <c r="W515" s="5">
        <v>-2.2222222222222222E-3</v>
      </c>
      <c r="X515" s="5">
        <v>99.979910203333347</v>
      </c>
      <c r="Y515" s="94">
        <v>5.08</v>
      </c>
    </row>
    <row r="516" spans="2:38" x14ac:dyDescent="0.25">
      <c r="B516" s="3" t="s">
        <v>22</v>
      </c>
      <c r="C516" s="3" t="s">
        <v>23</v>
      </c>
      <c r="D516" s="3"/>
      <c r="E516" s="3" t="s">
        <v>31</v>
      </c>
      <c r="F516" s="3" t="s">
        <v>167</v>
      </c>
      <c r="G516" s="3" t="s">
        <v>221</v>
      </c>
      <c r="H516" s="3"/>
      <c r="I516" s="3">
        <v>125</v>
      </c>
      <c r="J516" s="3">
        <v>1190</v>
      </c>
      <c r="K516" s="3">
        <v>1100</v>
      </c>
      <c r="L516" s="3">
        <v>0</v>
      </c>
      <c r="M516" s="5">
        <v>57.317777777777778</v>
      </c>
      <c r="N516" s="5">
        <v>1.2288888888888891</v>
      </c>
      <c r="O516" s="29">
        <v>17.655555555555559</v>
      </c>
      <c r="P516" s="29">
        <v>8.7865768699999993</v>
      </c>
      <c r="Q516" s="29">
        <v>0.17777777777777778</v>
      </c>
      <c r="R516" s="29">
        <v>3.1911111111111121</v>
      </c>
      <c r="S516" s="29">
        <v>6.3233333333333341</v>
      </c>
      <c r="T516" s="5">
        <v>4.1955555555555559</v>
      </c>
      <c r="U516" s="5">
        <v>0.83444444444444443</v>
      </c>
      <c r="V516" s="5">
        <v>0.25111111111111117</v>
      </c>
      <c r="W516" s="5">
        <v>-2.2222222222222222E-3</v>
      </c>
      <c r="X516" s="5">
        <v>99.959910203333351</v>
      </c>
      <c r="Y516" s="94">
        <v>5.03</v>
      </c>
    </row>
    <row r="517" spans="2:38" x14ac:dyDescent="0.25">
      <c r="B517" s="3" t="s">
        <v>22</v>
      </c>
      <c r="C517" s="3" t="s">
        <v>23</v>
      </c>
      <c r="D517" s="3"/>
      <c r="E517" s="3" t="s">
        <v>31</v>
      </c>
      <c r="F517" s="3" t="s">
        <v>167</v>
      </c>
      <c r="G517" s="3" t="s">
        <v>221</v>
      </c>
      <c r="H517" s="3"/>
      <c r="I517" s="3">
        <v>125</v>
      </c>
      <c r="J517" s="3">
        <v>1190</v>
      </c>
      <c r="K517" s="3">
        <v>1100</v>
      </c>
      <c r="L517" s="3">
        <v>0</v>
      </c>
      <c r="M517" s="5">
        <v>57.44777777777778</v>
      </c>
      <c r="N517" s="5">
        <v>1.2388888888888892</v>
      </c>
      <c r="O517" s="29">
        <v>17.575555555555557</v>
      </c>
      <c r="P517" s="29">
        <v>8.8065768699999989</v>
      </c>
      <c r="Q517" s="29">
        <v>0.16777777777777778</v>
      </c>
      <c r="R517" s="29">
        <v>3.1811111111111119</v>
      </c>
      <c r="S517" s="29">
        <v>6.1933333333333334</v>
      </c>
      <c r="T517" s="5">
        <v>4.1755555555555555</v>
      </c>
      <c r="U517" s="5">
        <v>0.89444444444444449</v>
      </c>
      <c r="V517" s="5">
        <v>0.23111111111111113</v>
      </c>
      <c r="W517" s="5">
        <v>-2.2222222222222222E-3</v>
      </c>
      <c r="X517" s="5">
        <v>99.909910203333325</v>
      </c>
      <c r="Y517" s="94">
        <v>5.07</v>
      </c>
    </row>
    <row r="518" spans="2:38" x14ac:dyDescent="0.25">
      <c r="B518" s="3" t="s">
        <v>22</v>
      </c>
      <c r="C518" s="3" t="s">
        <v>23</v>
      </c>
      <c r="D518" s="3"/>
      <c r="E518" s="3" t="s">
        <v>31</v>
      </c>
      <c r="F518" s="3" t="s">
        <v>167</v>
      </c>
      <c r="G518" s="3" t="s">
        <v>221</v>
      </c>
      <c r="H518" s="3"/>
      <c r="I518" s="3">
        <v>125</v>
      </c>
      <c r="J518" s="3">
        <v>1190</v>
      </c>
      <c r="K518" s="3">
        <v>1100</v>
      </c>
      <c r="L518" s="3">
        <v>0</v>
      </c>
      <c r="M518" s="5">
        <v>57.787777777777777</v>
      </c>
      <c r="N518" s="5">
        <v>1.2188888888888891</v>
      </c>
      <c r="O518" s="29">
        <v>17.715555555555557</v>
      </c>
      <c r="P518" s="29">
        <v>8.466576869999999</v>
      </c>
      <c r="Q518" s="29">
        <v>0.17777777777777778</v>
      </c>
      <c r="R518" s="29">
        <v>3.0811111111111122</v>
      </c>
      <c r="S518" s="29">
        <v>6.0933333333333337</v>
      </c>
      <c r="T518" s="5">
        <v>4.2555555555555555</v>
      </c>
      <c r="U518" s="5">
        <v>0.88444444444444448</v>
      </c>
      <c r="V518" s="5">
        <v>0.21111111111111114</v>
      </c>
      <c r="W518" s="5">
        <v>-2.2222222222222222E-3</v>
      </c>
      <c r="X518" s="5">
        <v>99.889910203333343</v>
      </c>
      <c r="Y518" s="94">
        <v>5.14</v>
      </c>
    </row>
    <row r="519" spans="2:38" x14ac:dyDescent="0.25">
      <c r="B519" s="3" t="s">
        <v>22</v>
      </c>
      <c r="C519" s="3" t="s">
        <v>23</v>
      </c>
      <c r="D519" s="3"/>
      <c r="E519" s="3" t="s">
        <v>31</v>
      </c>
      <c r="F519" s="3" t="s">
        <v>167</v>
      </c>
      <c r="G519" s="3" t="s">
        <v>221</v>
      </c>
      <c r="H519" s="3"/>
      <c r="I519" s="3">
        <v>125</v>
      </c>
      <c r="J519" s="3">
        <v>1190</v>
      </c>
      <c r="K519" s="3">
        <v>1100</v>
      </c>
      <c r="L519" s="3">
        <v>0</v>
      </c>
      <c r="M519" s="5">
        <v>57.94777777777778</v>
      </c>
      <c r="N519" s="5">
        <v>1.2088888888888891</v>
      </c>
      <c r="O519" s="29">
        <v>17.655555555555559</v>
      </c>
      <c r="P519" s="29">
        <v>8.4065768700000003</v>
      </c>
      <c r="Q519" s="29">
        <v>0.15777777777777779</v>
      </c>
      <c r="R519" s="29">
        <v>3.0811111111111122</v>
      </c>
      <c r="S519" s="29">
        <v>6.123333333333334</v>
      </c>
      <c r="T519" s="5">
        <v>4.2455555555555557</v>
      </c>
      <c r="U519" s="5">
        <v>0.9044444444444445</v>
      </c>
      <c r="V519" s="5">
        <v>0.23111111111111113</v>
      </c>
      <c r="W519" s="5">
        <v>-2.2222222222222222E-3</v>
      </c>
      <c r="X519" s="5">
        <v>99.959910203333351</v>
      </c>
      <c r="Y519" s="94">
        <v>5.15</v>
      </c>
    </row>
    <row r="520" spans="2:38" x14ac:dyDescent="0.25">
      <c r="B520" s="3" t="s">
        <v>22</v>
      </c>
      <c r="C520" s="3" t="s">
        <v>23</v>
      </c>
      <c r="D520" s="3"/>
      <c r="E520" s="3" t="s">
        <v>31</v>
      </c>
      <c r="F520" s="3" t="s">
        <v>167</v>
      </c>
      <c r="G520" s="3" t="s">
        <v>221</v>
      </c>
      <c r="H520" s="3"/>
      <c r="I520" s="3">
        <v>125</v>
      </c>
      <c r="J520" s="3">
        <v>1190</v>
      </c>
      <c r="K520" s="3">
        <v>1100</v>
      </c>
      <c r="L520" s="3">
        <v>0</v>
      </c>
      <c r="M520" s="5">
        <v>57.917777777777779</v>
      </c>
      <c r="N520" s="5">
        <v>1.328888888888889</v>
      </c>
      <c r="O520" s="29">
        <v>16.865555555555556</v>
      </c>
      <c r="P520" s="29">
        <v>8.9565768699999992</v>
      </c>
      <c r="Q520" s="29">
        <v>0.16777777777777778</v>
      </c>
      <c r="R520" s="29">
        <v>3.301111111111112</v>
      </c>
      <c r="S520" s="29">
        <v>6.1433333333333335</v>
      </c>
      <c r="T520" s="5">
        <v>4.0755555555555558</v>
      </c>
      <c r="U520" s="5">
        <v>0.87444444444444447</v>
      </c>
      <c r="V520" s="5">
        <v>0.25111111111111117</v>
      </c>
      <c r="W520" s="5">
        <v>-2.2222222222222222E-3</v>
      </c>
      <c r="X520" s="5">
        <v>99.879910203333353</v>
      </c>
      <c r="Y520" s="94">
        <v>4.95</v>
      </c>
    </row>
    <row r="521" spans="2:38" x14ac:dyDescent="0.25">
      <c r="B521" s="3" t="s">
        <v>22</v>
      </c>
      <c r="C521" s="3" t="s">
        <v>23</v>
      </c>
      <c r="D521" s="3"/>
      <c r="E521" s="3" t="s">
        <v>31</v>
      </c>
      <c r="F521" s="3" t="s">
        <v>167</v>
      </c>
      <c r="G521" s="3" t="s">
        <v>221</v>
      </c>
      <c r="H521" s="3"/>
      <c r="I521" s="3">
        <v>125</v>
      </c>
      <c r="J521" s="3">
        <v>1190</v>
      </c>
      <c r="K521" s="3">
        <v>1100</v>
      </c>
      <c r="L521" s="3">
        <v>0</v>
      </c>
      <c r="M521" s="5">
        <v>57.37777777777778</v>
      </c>
      <c r="N521" s="5">
        <v>1.2088888888888891</v>
      </c>
      <c r="O521" s="29">
        <v>17.635555555555559</v>
      </c>
      <c r="P521" s="29">
        <v>8.6965768699999995</v>
      </c>
      <c r="Q521" s="29">
        <v>0.18777777777777779</v>
      </c>
      <c r="R521" s="29">
        <v>3.1811111111111119</v>
      </c>
      <c r="S521" s="29">
        <v>6.373333333333334</v>
      </c>
      <c r="T521" s="5">
        <v>4.2255555555555562</v>
      </c>
      <c r="U521" s="5">
        <v>0.84444444444444444</v>
      </c>
      <c r="V521" s="5">
        <v>0.26111111111111118</v>
      </c>
      <c r="W521" s="5">
        <v>-2.2222222222222222E-3</v>
      </c>
      <c r="X521" s="5">
        <v>99.989910203333352</v>
      </c>
      <c r="Y521" s="94">
        <v>5.07</v>
      </c>
    </row>
    <row r="522" spans="2:38" x14ac:dyDescent="0.25">
      <c r="B522" s="3" t="s">
        <v>22</v>
      </c>
      <c r="C522" s="3" t="s">
        <v>23</v>
      </c>
      <c r="D522" s="3"/>
      <c r="E522" s="3" t="s">
        <v>31</v>
      </c>
      <c r="F522" s="3" t="s">
        <v>167</v>
      </c>
      <c r="G522" s="3" t="s">
        <v>221</v>
      </c>
      <c r="H522" s="3"/>
      <c r="I522" s="3">
        <v>125</v>
      </c>
      <c r="J522" s="3">
        <v>1190</v>
      </c>
      <c r="K522" s="3">
        <v>1100</v>
      </c>
      <c r="L522" s="3">
        <v>0</v>
      </c>
      <c r="M522" s="5">
        <v>57.487777777777779</v>
      </c>
      <c r="N522" s="5">
        <v>1.2288888888888891</v>
      </c>
      <c r="O522" s="29">
        <v>17.385555555555559</v>
      </c>
      <c r="P522" s="29">
        <v>9.00657687</v>
      </c>
      <c r="Q522" s="29">
        <v>0.16777777777777778</v>
      </c>
      <c r="R522" s="29">
        <v>3.2911111111111122</v>
      </c>
      <c r="S522" s="29">
        <v>6.1733333333333338</v>
      </c>
      <c r="T522" s="5">
        <v>4.1455555555555561</v>
      </c>
      <c r="U522" s="5">
        <v>0.86444444444444446</v>
      </c>
      <c r="V522" s="5">
        <v>0.22111111111111112</v>
      </c>
      <c r="W522" s="5">
        <v>-2.2222222222222222E-3</v>
      </c>
      <c r="X522" s="5">
        <v>99.969910203333342</v>
      </c>
      <c r="Y522" s="94">
        <v>5.0100000000000007</v>
      </c>
    </row>
    <row r="523" spans="2:38" x14ac:dyDescent="0.25">
      <c r="B523" s="3" t="s">
        <v>22</v>
      </c>
      <c r="C523" s="3" t="s">
        <v>23</v>
      </c>
      <c r="D523" s="3"/>
      <c r="E523" s="3" t="s">
        <v>31</v>
      </c>
      <c r="F523" s="3" t="s">
        <v>167</v>
      </c>
      <c r="G523" s="3" t="s">
        <v>221</v>
      </c>
      <c r="H523" s="3"/>
      <c r="I523" s="3">
        <v>125</v>
      </c>
      <c r="J523" s="3">
        <v>1190</v>
      </c>
      <c r="K523" s="3">
        <v>1100</v>
      </c>
      <c r="L523" s="3">
        <v>0</v>
      </c>
      <c r="M523" s="5">
        <v>57.55777777777778</v>
      </c>
      <c r="N523" s="5">
        <v>1.2388888888888892</v>
      </c>
      <c r="O523" s="29">
        <v>17.195555555555558</v>
      </c>
      <c r="P523" s="29">
        <v>8.9865768700000004</v>
      </c>
      <c r="Q523" s="29">
        <v>0.16777777777777778</v>
      </c>
      <c r="R523" s="29">
        <v>3.1811111111111119</v>
      </c>
      <c r="S523" s="29">
        <v>6.3233333333333341</v>
      </c>
      <c r="T523" s="5">
        <v>4.2055555555555557</v>
      </c>
      <c r="U523" s="5">
        <v>0.88444444444444448</v>
      </c>
      <c r="V523" s="5">
        <v>0.24111111111111114</v>
      </c>
      <c r="W523" s="5">
        <v>-2.2222222222222222E-3</v>
      </c>
      <c r="X523" s="5">
        <v>99.979910203333333</v>
      </c>
      <c r="Y523" s="94">
        <v>5.09</v>
      </c>
    </row>
    <row r="524" spans="2:38" x14ac:dyDescent="0.25">
      <c r="B524" s="3" t="s">
        <v>22</v>
      </c>
      <c r="C524" s="3" t="s">
        <v>23</v>
      </c>
      <c r="D524" s="3"/>
      <c r="E524" s="3" t="s">
        <v>31</v>
      </c>
      <c r="F524" s="3" t="s">
        <v>167</v>
      </c>
      <c r="G524" s="3" t="s">
        <v>221</v>
      </c>
      <c r="H524" s="3"/>
      <c r="I524" s="3">
        <v>125</v>
      </c>
      <c r="J524" s="3">
        <v>1190</v>
      </c>
      <c r="K524" s="3">
        <v>1100</v>
      </c>
      <c r="L524" s="3">
        <v>0</v>
      </c>
      <c r="M524" s="5">
        <v>57.357777777777777</v>
      </c>
      <c r="N524" s="5">
        <v>1.2288888888888891</v>
      </c>
      <c r="O524" s="29">
        <v>17.185555555555556</v>
      </c>
      <c r="P524" s="29">
        <v>9.0665768700000005</v>
      </c>
      <c r="Q524" s="29">
        <v>0.16777777777777778</v>
      </c>
      <c r="R524" s="29">
        <v>3.2111111111111121</v>
      </c>
      <c r="S524" s="29">
        <v>6.3133333333333335</v>
      </c>
      <c r="T524" s="5">
        <v>4.1855555555555561</v>
      </c>
      <c r="U524" s="5">
        <v>0.9044444444444445</v>
      </c>
      <c r="V524" s="5">
        <v>0.24111111111111114</v>
      </c>
      <c r="W524" s="5">
        <v>2.7777777777777776E-2</v>
      </c>
      <c r="X524" s="5">
        <v>99.889910203333329</v>
      </c>
      <c r="Y524" s="94">
        <v>5.0900000000000007</v>
      </c>
    </row>
    <row r="525" spans="2:38" x14ac:dyDescent="0.25">
      <c r="B525" s="3" t="s">
        <v>22</v>
      </c>
      <c r="C525" s="3" t="s">
        <v>23</v>
      </c>
      <c r="D525" s="3"/>
      <c r="E525" s="3" t="s">
        <v>31</v>
      </c>
      <c r="F525" s="3" t="s">
        <v>167</v>
      </c>
      <c r="G525" s="3" t="s">
        <v>221</v>
      </c>
      <c r="H525" s="3"/>
      <c r="I525" s="3">
        <v>125</v>
      </c>
      <c r="J525" s="3">
        <v>1190</v>
      </c>
      <c r="K525" s="3">
        <v>1100</v>
      </c>
      <c r="L525" s="3">
        <v>0</v>
      </c>
      <c r="M525" s="5">
        <v>58.05777777777778</v>
      </c>
      <c r="N525" s="5">
        <v>1.308888888888889</v>
      </c>
      <c r="O525" s="29">
        <v>16.365555555555556</v>
      </c>
      <c r="P525" s="29">
        <v>9.33657687</v>
      </c>
      <c r="Q525" s="29">
        <v>0.17777777777777778</v>
      </c>
      <c r="R525" s="29">
        <v>3.341111111111112</v>
      </c>
      <c r="S525" s="29">
        <v>6.1733333333333338</v>
      </c>
      <c r="T525" s="5">
        <v>4.0355555555555558</v>
      </c>
      <c r="U525" s="5">
        <v>0.9144444444444445</v>
      </c>
      <c r="V525" s="5">
        <v>0.25111111111111117</v>
      </c>
      <c r="W525" s="5">
        <v>-2.2222222222222222E-3</v>
      </c>
      <c r="X525" s="5">
        <v>99.959910203333351</v>
      </c>
      <c r="Y525" s="94">
        <v>4.95</v>
      </c>
    </row>
    <row r="526" spans="2:38" x14ac:dyDescent="0.25">
      <c r="B526" s="3" t="s">
        <v>22</v>
      </c>
      <c r="C526" s="3" t="s">
        <v>23</v>
      </c>
      <c r="D526" s="3"/>
      <c r="E526" s="3" t="s">
        <v>31</v>
      </c>
      <c r="F526" s="3" t="s">
        <v>167</v>
      </c>
      <c r="G526" s="3" t="s">
        <v>221</v>
      </c>
      <c r="H526" s="3"/>
      <c r="I526" s="3">
        <v>125</v>
      </c>
      <c r="J526" s="3">
        <v>1190</v>
      </c>
      <c r="K526" s="3">
        <v>1100</v>
      </c>
      <c r="L526" s="3">
        <v>0</v>
      </c>
      <c r="M526" s="5">
        <v>57.757777777777783</v>
      </c>
      <c r="N526" s="5">
        <v>1.268888888888889</v>
      </c>
      <c r="O526" s="29">
        <v>16.935555555555556</v>
      </c>
      <c r="P526" s="29">
        <v>9.0265768699999995</v>
      </c>
      <c r="Q526" s="29">
        <v>0.19777777777777777</v>
      </c>
      <c r="R526" s="29">
        <v>3.3111111111111122</v>
      </c>
      <c r="S526" s="29">
        <v>6.1433333333333335</v>
      </c>
      <c r="T526" s="5">
        <v>4.1755555555555555</v>
      </c>
      <c r="U526" s="5">
        <v>0.9144444444444445</v>
      </c>
      <c r="V526" s="5">
        <v>0.25111111111111117</v>
      </c>
      <c r="W526" s="5">
        <v>-2.2222222222222222E-3</v>
      </c>
      <c r="X526" s="5">
        <v>99.979910203333347</v>
      </c>
      <c r="Y526" s="94">
        <v>5.09</v>
      </c>
    </row>
    <row r="527" spans="2:38" x14ac:dyDescent="0.25">
      <c r="B527" s="3" t="s">
        <v>22</v>
      </c>
      <c r="C527" s="3" t="s">
        <v>23</v>
      </c>
      <c r="D527" s="3"/>
      <c r="E527" s="3" t="s">
        <v>31</v>
      </c>
      <c r="F527" s="3" t="s">
        <v>167</v>
      </c>
      <c r="G527" s="3" t="s">
        <v>221</v>
      </c>
      <c r="H527" s="3"/>
      <c r="I527" s="3">
        <v>125</v>
      </c>
      <c r="J527" s="3">
        <v>1190</v>
      </c>
      <c r="K527" s="3">
        <v>1100</v>
      </c>
      <c r="L527" s="3">
        <v>0</v>
      </c>
      <c r="M527" s="5">
        <v>57.897777777777783</v>
      </c>
      <c r="N527" s="5">
        <v>1.308888888888889</v>
      </c>
      <c r="O527" s="29">
        <v>16.445555555555558</v>
      </c>
      <c r="P527" s="29">
        <v>9.3165768700000005</v>
      </c>
      <c r="Q527" s="29">
        <v>0.16777777777777778</v>
      </c>
      <c r="R527" s="29">
        <v>3.3711111111111118</v>
      </c>
      <c r="S527" s="29">
        <v>6.1833333333333336</v>
      </c>
      <c r="T527" s="5">
        <v>4.0555555555555554</v>
      </c>
      <c r="U527" s="5">
        <v>0.9144444444444445</v>
      </c>
      <c r="V527" s="5">
        <v>0.23111111111111113</v>
      </c>
      <c r="W527" s="5">
        <v>-2.2222222222222222E-3</v>
      </c>
      <c r="X527" s="5">
        <v>99.889910203333343</v>
      </c>
      <c r="Y527" s="94">
        <v>4.97</v>
      </c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spans="2:38" x14ac:dyDescent="0.25">
      <c r="B528" s="3" t="s">
        <v>22</v>
      </c>
      <c r="C528" s="3" t="s">
        <v>23</v>
      </c>
      <c r="D528" s="3"/>
      <c r="E528" s="3" t="s">
        <v>31</v>
      </c>
      <c r="F528" s="3" t="s">
        <v>167</v>
      </c>
      <c r="G528" s="3" t="s">
        <v>221</v>
      </c>
      <c r="H528" s="3"/>
      <c r="I528" s="3">
        <v>125</v>
      </c>
      <c r="J528" s="3">
        <v>1190</v>
      </c>
      <c r="K528" s="3">
        <v>1100</v>
      </c>
      <c r="L528" s="3">
        <v>0</v>
      </c>
      <c r="M528" s="5">
        <v>57.707777777777778</v>
      </c>
      <c r="N528" s="5">
        <v>1.268888888888889</v>
      </c>
      <c r="O528" s="29">
        <v>16.685555555555556</v>
      </c>
      <c r="P528" s="29">
        <v>9.2365768700000004</v>
      </c>
      <c r="Q528" s="29">
        <v>0.19777777777777777</v>
      </c>
      <c r="R528" s="29">
        <v>3.3911111111111119</v>
      </c>
      <c r="S528" s="29">
        <v>6.1533333333333333</v>
      </c>
      <c r="T528" s="5">
        <v>4.0755555555555558</v>
      </c>
      <c r="U528" s="5">
        <v>0.9144444444444445</v>
      </c>
      <c r="V528" s="5">
        <v>0.25111111111111117</v>
      </c>
      <c r="W528" s="5">
        <v>-2.2222222222222222E-3</v>
      </c>
      <c r="X528" s="5">
        <v>99.879910203333338</v>
      </c>
      <c r="Y528" s="94">
        <v>4.99</v>
      </c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2:37" x14ac:dyDescent="0.25">
      <c r="B529" s="3" t="s">
        <v>22</v>
      </c>
      <c r="C529" s="3" t="s">
        <v>23</v>
      </c>
      <c r="D529" s="3"/>
      <c r="E529" s="3" t="s">
        <v>31</v>
      </c>
      <c r="F529" s="3" t="s">
        <v>167</v>
      </c>
      <c r="G529" s="3" t="s">
        <v>221</v>
      </c>
      <c r="H529" s="3"/>
      <c r="I529" s="3">
        <v>125</v>
      </c>
      <c r="J529" s="3">
        <v>1190</v>
      </c>
      <c r="K529" s="3">
        <v>1100</v>
      </c>
      <c r="L529" s="3">
        <v>0</v>
      </c>
      <c r="M529" s="5">
        <v>57.887777777777778</v>
      </c>
      <c r="N529" s="5">
        <v>1.4188888888888891</v>
      </c>
      <c r="O529" s="29">
        <v>15.915555555555557</v>
      </c>
      <c r="P529" s="29">
        <v>9.6665768700000001</v>
      </c>
      <c r="Q529" s="29">
        <v>0.19777777777777777</v>
      </c>
      <c r="R529" s="29">
        <v>3.5611111111111122</v>
      </c>
      <c r="S529" s="29">
        <v>6.1433333333333335</v>
      </c>
      <c r="T529" s="5">
        <v>3.9755555555555557</v>
      </c>
      <c r="U529" s="5">
        <v>0.89444444444444449</v>
      </c>
      <c r="V529" s="5">
        <v>0.24111111111111114</v>
      </c>
      <c r="W529" s="5">
        <v>-2.2222222222222222E-3</v>
      </c>
      <c r="X529" s="5">
        <v>99.899910203333349</v>
      </c>
      <c r="Y529" s="94">
        <v>4.87</v>
      </c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2:37" x14ac:dyDescent="0.25">
      <c r="B530" s="3" t="s">
        <v>22</v>
      </c>
      <c r="C530" s="3" t="s">
        <v>23</v>
      </c>
      <c r="D530" s="3"/>
      <c r="E530" s="3" t="s">
        <v>31</v>
      </c>
      <c r="F530" s="3" t="s">
        <v>167</v>
      </c>
      <c r="G530" s="3" t="s">
        <v>221</v>
      </c>
      <c r="H530" s="3"/>
      <c r="I530" s="3">
        <v>125</v>
      </c>
      <c r="J530" s="3">
        <v>1190</v>
      </c>
      <c r="K530" s="3">
        <v>1100</v>
      </c>
      <c r="L530" s="3">
        <v>0</v>
      </c>
      <c r="M530" s="5">
        <v>57.467777777777783</v>
      </c>
      <c r="N530" s="5">
        <v>1.2488888888888892</v>
      </c>
      <c r="O530" s="29">
        <v>17.115555555555556</v>
      </c>
      <c r="P530" s="29">
        <v>9.0565768699999989</v>
      </c>
      <c r="Q530" s="29">
        <v>0.18777777777777779</v>
      </c>
      <c r="R530" s="29">
        <v>3.301111111111112</v>
      </c>
      <c r="S530" s="29">
        <v>6.2433333333333341</v>
      </c>
      <c r="T530" s="5">
        <v>4.1555555555555559</v>
      </c>
      <c r="U530" s="5">
        <v>0.89444444444444449</v>
      </c>
      <c r="V530" s="5">
        <v>0.24111111111111114</v>
      </c>
      <c r="W530" s="5">
        <v>-2.2222222222222222E-3</v>
      </c>
      <c r="X530" s="5">
        <v>99.909910203333354</v>
      </c>
      <c r="Y530" s="94">
        <v>5.0500000000000007</v>
      </c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2:37" x14ac:dyDescent="0.25">
      <c r="B531" s="3"/>
      <c r="C531" s="3"/>
      <c r="D531" s="3"/>
      <c r="E531" s="3"/>
      <c r="F531" s="16" t="s">
        <v>27</v>
      </c>
      <c r="G531" s="16" t="s">
        <v>23</v>
      </c>
      <c r="H531" s="16"/>
      <c r="I531" s="16"/>
      <c r="J531" s="16"/>
      <c r="K531" s="16"/>
      <c r="L531" s="16"/>
      <c r="M531" s="6">
        <v>57.626601307189546</v>
      </c>
      <c r="N531" s="6">
        <v>1.2618300653594774</v>
      </c>
      <c r="O531" s="52">
        <v>17.152026143790852</v>
      </c>
      <c r="P531" s="52">
        <v>8.9642239288235288</v>
      </c>
      <c r="Q531" s="52">
        <v>0.1783660130718954</v>
      </c>
      <c r="R531" s="52">
        <v>3.253464052287582</v>
      </c>
      <c r="S531" s="52">
        <v>6.2233333333333345</v>
      </c>
      <c r="T531" s="6">
        <v>4.1520261437908497</v>
      </c>
      <c r="U531" s="6">
        <v>0.88385620915032692</v>
      </c>
      <c r="V531" s="6">
        <v>0.23875816993464055</v>
      </c>
      <c r="W531" s="6">
        <v>-4.5751633986928125E-4</v>
      </c>
      <c r="X531" s="6"/>
      <c r="Y531" s="95">
        <v>5.0358823529411767</v>
      </c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2:37" x14ac:dyDescent="0.25">
      <c r="B532" s="3"/>
      <c r="C532" s="3"/>
      <c r="D532" s="3"/>
      <c r="E532" s="3"/>
      <c r="F532" s="25" t="s">
        <v>28</v>
      </c>
      <c r="G532" s="25" t="s">
        <v>23</v>
      </c>
      <c r="H532" s="25"/>
      <c r="I532" s="25"/>
      <c r="J532" s="25"/>
      <c r="K532" s="25"/>
      <c r="L532" s="25"/>
      <c r="M532" s="7">
        <v>0.25941960105544226</v>
      </c>
      <c r="N532" s="7">
        <v>5.3708088995321812E-2</v>
      </c>
      <c r="O532" s="99">
        <v>0.54436822529045814</v>
      </c>
      <c r="P532" s="99">
        <v>0.31834590879585523</v>
      </c>
      <c r="Q532" s="99">
        <v>1.3449251017851384E-2</v>
      </c>
      <c r="R532" s="99">
        <v>0.12270541001544644</v>
      </c>
      <c r="S532" s="99">
        <v>9.7467943448089733E-2</v>
      </c>
      <c r="T532" s="7">
        <v>7.9995404279760707E-2</v>
      </c>
      <c r="U532" s="7">
        <v>2.9889502386978239E-2</v>
      </c>
      <c r="V532" s="7">
        <v>1.3476559169863206E-2</v>
      </c>
      <c r="W532" s="7">
        <v>7.2760687510899907E-3</v>
      </c>
      <c r="X532" s="25"/>
      <c r="Y532" s="93">
        <v>0.10988490666673895</v>
      </c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2:37" x14ac:dyDescent="0.25">
      <c r="B533" s="3" t="s">
        <v>22</v>
      </c>
      <c r="C533" s="3" t="s">
        <v>23</v>
      </c>
      <c r="D533" s="3"/>
      <c r="E533" s="3" t="s">
        <v>31</v>
      </c>
      <c r="F533" s="3" t="s">
        <v>168</v>
      </c>
      <c r="G533" s="3" t="s">
        <v>221</v>
      </c>
      <c r="H533" s="3"/>
      <c r="I533" s="3">
        <v>125</v>
      </c>
      <c r="J533" s="3">
        <v>1190</v>
      </c>
      <c r="K533" s="3">
        <v>1100</v>
      </c>
      <c r="L533" s="3">
        <v>0</v>
      </c>
      <c r="M533" s="5">
        <v>55.727777777777781</v>
      </c>
      <c r="N533" s="5">
        <v>1.4288888888888891</v>
      </c>
      <c r="O533" s="29">
        <v>16.755555555555556</v>
      </c>
      <c r="P533" s="29">
        <v>11.286576869999999</v>
      </c>
      <c r="Q533" s="29">
        <v>0.21777777777777779</v>
      </c>
      <c r="R533" s="29">
        <v>3.011111111111112</v>
      </c>
      <c r="S533" s="29">
        <v>6.7233333333333336</v>
      </c>
      <c r="T533" s="5">
        <v>3.5555555555555558</v>
      </c>
      <c r="U533" s="5">
        <v>0.97444444444444445</v>
      </c>
      <c r="V533" s="5">
        <v>0.21111111111111114</v>
      </c>
      <c r="W533" s="5">
        <v>-2.2222222222222222E-3</v>
      </c>
      <c r="X533" s="5">
        <v>99.889910203333343</v>
      </c>
      <c r="Y533" s="94">
        <v>4.53</v>
      </c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2:37" x14ac:dyDescent="0.25">
      <c r="B534" s="3" t="s">
        <v>22</v>
      </c>
      <c r="C534" s="3" t="s">
        <v>23</v>
      </c>
      <c r="D534" s="3"/>
      <c r="E534" s="3" t="s">
        <v>31</v>
      </c>
      <c r="F534" s="3" t="s">
        <v>168</v>
      </c>
      <c r="G534" s="3" t="s">
        <v>221</v>
      </c>
      <c r="H534" s="3"/>
      <c r="I534" s="3">
        <v>125</v>
      </c>
      <c r="J534" s="3">
        <v>1190</v>
      </c>
      <c r="K534" s="3">
        <v>1100</v>
      </c>
      <c r="L534" s="3">
        <v>0</v>
      </c>
      <c r="M534" s="5">
        <v>56.097777777777779</v>
      </c>
      <c r="N534" s="5">
        <v>1.3788888888888891</v>
      </c>
      <c r="O534" s="29">
        <v>16.855555555555558</v>
      </c>
      <c r="P534" s="29">
        <v>11.01657687</v>
      </c>
      <c r="Q534" s="29">
        <v>0.19777777777777777</v>
      </c>
      <c r="R534" s="29">
        <v>2.9211111111111121</v>
      </c>
      <c r="S534" s="29">
        <v>6.623333333333334</v>
      </c>
      <c r="T534" s="5">
        <v>3.5955555555555558</v>
      </c>
      <c r="U534" s="5">
        <v>0.99444444444444446</v>
      </c>
      <c r="V534" s="5">
        <v>0.21111111111111114</v>
      </c>
      <c r="W534" s="5">
        <v>-2.2222222222222222E-3</v>
      </c>
      <c r="X534" s="5">
        <v>99.889910203333329</v>
      </c>
      <c r="Y534" s="94">
        <v>4.59</v>
      </c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2:37" x14ac:dyDescent="0.25">
      <c r="B535" s="3" t="s">
        <v>22</v>
      </c>
      <c r="C535" s="3" t="s">
        <v>23</v>
      </c>
      <c r="D535" s="3"/>
      <c r="E535" s="3" t="s">
        <v>31</v>
      </c>
      <c r="F535" s="3" t="s">
        <v>168</v>
      </c>
      <c r="G535" s="3" t="s">
        <v>221</v>
      </c>
      <c r="H535" s="3"/>
      <c r="I535" s="3">
        <v>125</v>
      </c>
      <c r="J535" s="3">
        <v>1190</v>
      </c>
      <c r="K535" s="3">
        <v>1100</v>
      </c>
      <c r="L535" s="3">
        <v>0</v>
      </c>
      <c r="M535" s="5">
        <v>56.407777777777781</v>
      </c>
      <c r="N535" s="5">
        <v>1.348888888888889</v>
      </c>
      <c r="O535" s="29">
        <v>17.115555555555556</v>
      </c>
      <c r="P535" s="29">
        <v>10.51657687</v>
      </c>
      <c r="Q535" s="29">
        <v>0.20777777777777778</v>
      </c>
      <c r="R535" s="29">
        <v>2.761111111111112</v>
      </c>
      <c r="S535" s="29">
        <v>6.5833333333333339</v>
      </c>
      <c r="T535" s="5">
        <v>3.7455555555555557</v>
      </c>
      <c r="U535" s="5">
        <v>1.0144444444444445</v>
      </c>
      <c r="V535" s="5">
        <v>0.20111111111111113</v>
      </c>
      <c r="W535" s="5">
        <v>-2.2222222222222222E-3</v>
      </c>
      <c r="X535" s="5">
        <v>99.899910203333334</v>
      </c>
      <c r="Y535" s="94">
        <v>4.76</v>
      </c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2:37" x14ac:dyDescent="0.25">
      <c r="B536" s="3" t="s">
        <v>22</v>
      </c>
      <c r="C536" s="3" t="s">
        <v>23</v>
      </c>
      <c r="D536" s="3"/>
      <c r="E536" s="3" t="s">
        <v>31</v>
      </c>
      <c r="F536" s="3" t="s">
        <v>168</v>
      </c>
      <c r="G536" s="3" t="s">
        <v>221</v>
      </c>
      <c r="H536" s="3"/>
      <c r="I536" s="3">
        <v>125</v>
      </c>
      <c r="J536" s="3">
        <v>1190</v>
      </c>
      <c r="K536" s="3">
        <v>1100</v>
      </c>
      <c r="L536" s="3">
        <v>0</v>
      </c>
      <c r="M536" s="5">
        <v>55.897777777777783</v>
      </c>
      <c r="N536" s="5">
        <v>1.358888888888889</v>
      </c>
      <c r="O536" s="29">
        <v>16.985555555555557</v>
      </c>
      <c r="P536" s="29">
        <v>10.93657687</v>
      </c>
      <c r="Q536" s="29">
        <v>0.20777777777777778</v>
      </c>
      <c r="R536" s="29">
        <v>2.8811111111111121</v>
      </c>
      <c r="S536" s="29">
        <v>6.8233333333333341</v>
      </c>
      <c r="T536" s="5">
        <v>3.6955555555555559</v>
      </c>
      <c r="U536" s="5">
        <v>0.97444444444444445</v>
      </c>
      <c r="V536" s="5">
        <v>0.21111111111111114</v>
      </c>
      <c r="W536" s="5">
        <v>-2.2222222222222222E-3</v>
      </c>
      <c r="X536" s="5">
        <v>99.969910203333356</v>
      </c>
      <c r="Y536" s="94">
        <v>4.67</v>
      </c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2:37" x14ac:dyDescent="0.25">
      <c r="B537" s="3" t="s">
        <v>22</v>
      </c>
      <c r="C537" s="3" t="s">
        <v>23</v>
      </c>
      <c r="D537" s="3"/>
      <c r="E537" s="3" t="s">
        <v>31</v>
      </c>
      <c r="F537" s="3" t="s">
        <v>168</v>
      </c>
      <c r="G537" s="3" t="s">
        <v>221</v>
      </c>
      <c r="H537" s="3"/>
      <c r="I537" s="3">
        <v>125</v>
      </c>
      <c r="J537" s="3">
        <v>1190</v>
      </c>
      <c r="K537" s="3">
        <v>1100</v>
      </c>
      <c r="L537" s="3">
        <v>0</v>
      </c>
      <c r="M537" s="5">
        <v>56.297777777777782</v>
      </c>
      <c r="N537" s="5">
        <v>1.368888888888889</v>
      </c>
      <c r="O537" s="29">
        <v>16.715555555555557</v>
      </c>
      <c r="P537" s="29">
        <v>11.02657687</v>
      </c>
      <c r="Q537" s="29">
        <v>0.21777777777777779</v>
      </c>
      <c r="R537" s="29">
        <v>2.9311111111111119</v>
      </c>
      <c r="S537" s="29">
        <v>6.5533333333333337</v>
      </c>
      <c r="T537" s="5">
        <v>3.6255555555555556</v>
      </c>
      <c r="U537" s="5">
        <v>1.0144444444444445</v>
      </c>
      <c r="V537" s="5">
        <v>0.21111111111111114</v>
      </c>
      <c r="W537" s="5">
        <v>-2.2222222222222222E-3</v>
      </c>
      <c r="X537" s="5">
        <v>99.959910203333337</v>
      </c>
      <c r="Y537" s="94">
        <v>4.6400000000000006</v>
      </c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2:37" x14ac:dyDescent="0.25">
      <c r="B538" s="3" t="s">
        <v>22</v>
      </c>
      <c r="C538" s="3" t="s">
        <v>23</v>
      </c>
      <c r="D538" s="3"/>
      <c r="E538" s="3" t="s">
        <v>31</v>
      </c>
      <c r="F538" s="3" t="s">
        <v>168</v>
      </c>
      <c r="G538" s="3" t="s">
        <v>221</v>
      </c>
      <c r="H538" s="3"/>
      <c r="I538" s="3">
        <v>125</v>
      </c>
      <c r="J538" s="3">
        <v>1190</v>
      </c>
      <c r="K538" s="3">
        <v>1100</v>
      </c>
      <c r="L538" s="3">
        <v>0</v>
      </c>
      <c r="M538" s="5">
        <v>56.167777777777779</v>
      </c>
      <c r="N538" s="5">
        <v>1.3888888888888891</v>
      </c>
      <c r="O538" s="29">
        <v>16.725555555555559</v>
      </c>
      <c r="P538" s="29">
        <v>11.08657687</v>
      </c>
      <c r="Q538" s="29">
        <v>0.23777777777777778</v>
      </c>
      <c r="R538" s="29">
        <v>2.9711111111111119</v>
      </c>
      <c r="S538" s="29">
        <v>6.6033333333333335</v>
      </c>
      <c r="T538" s="5">
        <v>3.5955555555555558</v>
      </c>
      <c r="U538" s="5">
        <v>1.0044444444444445</v>
      </c>
      <c r="V538" s="5">
        <v>0.20111111111111113</v>
      </c>
      <c r="W538" s="5">
        <v>-2.2222222222222222E-3</v>
      </c>
      <c r="X538" s="5">
        <v>99.979910203333361</v>
      </c>
      <c r="Y538" s="94">
        <v>4.6000000000000005</v>
      </c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2:37" x14ac:dyDescent="0.25">
      <c r="B539" s="3"/>
      <c r="C539" s="3"/>
      <c r="D539" s="3"/>
      <c r="E539" s="3"/>
      <c r="F539" s="16" t="s">
        <v>27</v>
      </c>
      <c r="G539" s="16" t="s">
        <v>23</v>
      </c>
      <c r="H539" s="16"/>
      <c r="I539" s="16"/>
      <c r="J539" s="16"/>
      <c r="K539" s="16"/>
      <c r="L539" s="16"/>
      <c r="M539" s="6">
        <v>56.099444444444437</v>
      </c>
      <c r="N539" s="6">
        <v>1.3788888888888888</v>
      </c>
      <c r="O539" s="52">
        <v>16.858888888888892</v>
      </c>
      <c r="P539" s="52">
        <v>10.978243536666668</v>
      </c>
      <c r="Q539" s="52">
        <v>0.21444444444444447</v>
      </c>
      <c r="R539" s="52">
        <v>2.9127777777777788</v>
      </c>
      <c r="S539" s="52">
        <v>6.6516666666666664</v>
      </c>
      <c r="T539" s="6">
        <v>3.6355555555555559</v>
      </c>
      <c r="U539" s="6">
        <v>0.99611111111111106</v>
      </c>
      <c r="V539" s="6">
        <v>0.20777777777777776</v>
      </c>
      <c r="W539" s="6">
        <v>-2.2222222222222222E-3</v>
      </c>
      <c r="X539" s="5"/>
      <c r="Y539" s="95">
        <v>4.6316666666666668</v>
      </c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2:37" x14ac:dyDescent="0.25">
      <c r="B540" s="3"/>
      <c r="C540" s="3"/>
      <c r="D540" s="3"/>
      <c r="E540" s="3"/>
      <c r="F540" s="16" t="s">
        <v>28</v>
      </c>
      <c r="G540" s="16" t="s">
        <v>23</v>
      </c>
      <c r="H540" s="16"/>
      <c r="I540" s="16"/>
      <c r="J540" s="16"/>
      <c r="K540" s="16"/>
      <c r="L540" s="16"/>
      <c r="M540" s="7">
        <v>0.25214413867204305</v>
      </c>
      <c r="N540" s="7">
        <v>2.8284271247461929E-2</v>
      </c>
      <c r="O540" s="99">
        <v>0.16182294851678625</v>
      </c>
      <c r="P540" s="99">
        <v>0.25514048417816138</v>
      </c>
      <c r="Q540" s="99">
        <v>1.3662601021279468E-2</v>
      </c>
      <c r="R540" s="99">
        <v>8.6583293230661218E-2</v>
      </c>
      <c r="S540" s="99">
        <v>0.10206207261596587</v>
      </c>
      <c r="T540" s="7">
        <v>7.1274118724821853E-2</v>
      </c>
      <c r="U540" s="7">
        <v>1.8348478592697198E-2</v>
      </c>
      <c r="V540" s="7">
        <v>5.1639777949432268E-3</v>
      </c>
      <c r="W540" s="7">
        <v>0</v>
      </c>
      <c r="X540" s="8"/>
      <c r="Y540" s="93">
        <v>8.9622597317519051E-2</v>
      </c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2:37" x14ac:dyDescent="0.25">
      <c r="B541" s="3" t="s">
        <v>22</v>
      </c>
      <c r="C541" s="3" t="s">
        <v>23</v>
      </c>
      <c r="D541" s="3"/>
      <c r="E541" s="3" t="s">
        <v>31</v>
      </c>
      <c r="F541" s="3" t="s">
        <v>180</v>
      </c>
      <c r="G541" s="3" t="s">
        <v>221</v>
      </c>
      <c r="H541" s="3"/>
      <c r="I541" s="3">
        <v>125</v>
      </c>
      <c r="J541" s="3">
        <v>1190</v>
      </c>
      <c r="K541" s="3">
        <v>1050</v>
      </c>
      <c r="L541" s="3">
        <v>0</v>
      </c>
      <c r="M541" s="5">
        <v>57.717777777777783</v>
      </c>
      <c r="N541" s="5">
        <v>1.4288888888888891</v>
      </c>
      <c r="O541" s="29">
        <v>15.365555555555558</v>
      </c>
      <c r="P541" s="29">
        <v>10.616576869999999</v>
      </c>
      <c r="Q541" s="29">
        <v>0.23777777777777778</v>
      </c>
      <c r="R541" s="29">
        <v>3.9011111111111121</v>
      </c>
      <c r="S541" s="29">
        <v>5.2833333333333341</v>
      </c>
      <c r="T541" s="5">
        <v>3.8855555555555559</v>
      </c>
      <c r="U541" s="5">
        <v>1.2244444444444444</v>
      </c>
      <c r="V541" s="5">
        <v>0.24111111111111114</v>
      </c>
      <c r="W541" s="5">
        <v>-2.2222222222222222E-3</v>
      </c>
      <c r="X541" s="5">
        <v>99.899910203333349</v>
      </c>
      <c r="Y541" s="94">
        <v>5.1100000000000003</v>
      </c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2:37" x14ac:dyDescent="0.25">
      <c r="B542" s="3" t="s">
        <v>22</v>
      </c>
      <c r="C542" s="3" t="s">
        <v>23</v>
      </c>
      <c r="D542" s="3"/>
      <c r="E542" s="3" t="s">
        <v>31</v>
      </c>
      <c r="F542" s="3" t="s">
        <v>180</v>
      </c>
      <c r="G542" s="3" t="s">
        <v>221</v>
      </c>
      <c r="H542" s="3"/>
      <c r="I542" s="3">
        <v>125</v>
      </c>
      <c r="J542" s="3">
        <v>1190</v>
      </c>
      <c r="K542" s="3">
        <v>1050</v>
      </c>
      <c r="L542" s="3">
        <v>0</v>
      </c>
      <c r="M542" s="5">
        <v>57.587777777777781</v>
      </c>
      <c r="N542" s="5">
        <v>1.4888888888888892</v>
      </c>
      <c r="O542" s="29">
        <v>14.905555555555557</v>
      </c>
      <c r="P542" s="29">
        <v>11.02657687</v>
      </c>
      <c r="Q542" s="29">
        <v>0.23777777777777778</v>
      </c>
      <c r="R542" s="29">
        <v>4.1211111111111123</v>
      </c>
      <c r="S542" s="29">
        <v>5.3633333333333333</v>
      </c>
      <c r="T542" s="5">
        <v>3.7655555555555558</v>
      </c>
      <c r="U542" s="5">
        <v>1.1644444444444444</v>
      </c>
      <c r="V542" s="5">
        <v>0.25111111111111117</v>
      </c>
      <c r="W542" s="5">
        <v>-2.2222222222222222E-3</v>
      </c>
      <c r="X542" s="5">
        <v>99.909910203333339</v>
      </c>
      <c r="Y542" s="94">
        <v>4.93</v>
      </c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2:37" x14ac:dyDescent="0.25">
      <c r="B543" s="3" t="s">
        <v>22</v>
      </c>
      <c r="C543" s="3" t="s">
        <v>23</v>
      </c>
      <c r="D543" s="3"/>
      <c r="E543" s="3" t="s">
        <v>31</v>
      </c>
      <c r="F543" s="3" t="s">
        <v>180</v>
      </c>
      <c r="G543" s="3" t="s">
        <v>221</v>
      </c>
      <c r="H543" s="3"/>
      <c r="I543" s="3">
        <v>125</v>
      </c>
      <c r="J543" s="3">
        <v>1190</v>
      </c>
      <c r="K543" s="3">
        <v>1050</v>
      </c>
      <c r="L543" s="3">
        <v>0</v>
      </c>
      <c r="M543" s="5">
        <v>57.397777777777783</v>
      </c>
      <c r="N543" s="5">
        <v>1.538888888888889</v>
      </c>
      <c r="O543" s="29">
        <v>14.685555555555558</v>
      </c>
      <c r="P543" s="29">
        <v>11.376576869999999</v>
      </c>
      <c r="Q543" s="29">
        <v>0.23777777777777778</v>
      </c>
      <c r="R543" s="29">
        <v>4.2111111111111121</v>
      </c>
      <c r="S543" s="29">
        <v>5.4233333333333338</v>
      </c>
      <c r="T543" s="5">
        <v>3.6355555555555559</v>
      </c>
      <c r="U543" s="5">
        <v>1.1544444444444444</v>
      </c>
      <c r="V543" s="5">
        <v>0.26111111111111118</v>
      </c>
      <c r="W543" s="5">
        <v>-2.2222222222222222E-3</v>
      </c>
      <c r="X543" s="5">
        <v>99.919910203333345</v>
      </c>
      <c r="Y543" s="94">
        <v>4.79</v>
      </c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2:37" x14ac:dyDescent="0.25">
      <c r="B544" s="3" t="s">
        <v>22</v>
      </c>
      <c r="C544" s="3" t="s">
        <v>23</v>
      </c>
      <c r="D544" s="3"/>
      <c r="E544" s="3" t="s">
        <v>31</v>
      </c>
      <c r="F544" s="3" t="s">
        <v>180</v>
      </c>
      <c r="G544" s="3" t="s">
        <v>221</v>
      </c>
      <c r="H544" s="3"/>
      <c r="I544" s="3">
        <v>125</v>
      </c>
      <c r="J544" s="3">
        <v>1190</v>
      </c>
      <c r="K544" s="3">
        <v>1050</v>
      </c>
      <c r="L544" s="3">
        <v>0</v>
      </c>
      <c r="M544" s="5">
        <v>57.62777777777778</v>
      </c>
      <c r="N544" s="5">
        <v>1.6488888888888891</v>
      </c>
      <c r="O544" s="29">
        <v>13.875555555555557</v>
      </c>
      <c r="P544" s="29">
        <v>11.84657687</v>
      </c>
      <c r="Q544" s="29">
        <v>0.24777777777777779</v>
      </c>
      <c r="R544" s="29">
        <v>4.3511111111111118</v>
      </c>
      <c r="S544" s="29">
        <v>5.3833333333333337</v>
      </c>
      <c r="T544" s="5">
        <v>3.4955555555555557</v>
      </c>
      <c r="U544" s="5">
        <v>1.1244444444444444</v>
      </c>
      <c r="V544" s="5">
        <v>0.28111111111111109</v>
      </c>
      <c r="W544" s="5">
        <v>-2.2222222222222222E-3</v>
      </c>
      <c r="X544" s="5">
        <v>99.879910203333381</v>
      </c>
      <c r="Y544" s="94">
        <v>4.62</v>
      </c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2:38" x14ac:dyDescent="0.25">
      <c r="B545" s="3" t="s">
        <v>22</v>
      </c>
      <c r="C545" s="3" t="s">
        <v>23</v>
      </c>
      <c r="D545" s="3"/>
      <c r="E545" s="3" t="s">
        <v>31</v>
      </c>
      <c r="F545" s="3" t="s">
        <v>180</v>
      </c>
      <c r="G545" s="3" t="s">
        <v>221</v>
      </c>
      <c r="H545" s="3"/>
      <c r="I545" s="3">
        <v>125</v>
      </c>
      <c r="J545" s="3">
        <v>1190</v>
      </c>
      <c r="K545" s="3">
        <v>1050</v>
      </c>
      <c r="L545" s="3">
        <v>0</v>
      </c>
      <c r="M545" s="5">
        <v>57.637777777777778</v>
      </c>
      <c r="N545" s="5">
        <v>1.6588888888888891</v>
      </c>
      <c r="O545" s="29">
        <v>13.995555555555557</v>
      </c>
      <c r="P545" s="29">
        <v>11.85657687</v>
      </c>
      <c r="Q545" s="29">
        <v>0.25777777777777777</v>
      </c>
      <c r="R545" s="29">
        <v>4.3511111111111118</v>
      </c>
      <c r="S545" s="29">
        <v>5.3433333333333337</v>
      </c>
      <c r="T545" s="5">
        <v>3.3855555555555559</v>
      </c>
      <c r="U545" s="5">
        <v>1.1444444444444444</v>
      </c>
      <c r="V545" s="5">
        <v>0.27111111111111108</v>
      </c>
      <c r="W545" s="5">
        <v>-2.2222222222222222E-3</v>
      </c>
      <c r="X545" s="5">
        <v>99.899910203333334</v>
      </c>
      <c r="Y545" s="94">
        <v>4.53</v>
      </c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2:38" x14ac:dyDescent="0.25">
      <c r="B546" s="3" t="s">
        <v>22</v>
      </c>
      <c r="C546" s="3" t="s">
        <v>23</v>
      </c>
      <c r="D546" s="3"/>
      <c r="E546" s="3" t="s">
        <v>31</v>
      </c>
      <c r="F546" s="3" t="s">
        <v>180</v>
      </c>
      <c r="G546" s="3" t="s">
        <v>221</v>
      </c>
      <c r="H546" s="3"/>
      <c r="I546" s="3">
        <v>125</v>
      </c>
      <c r="J546" s="3">
        <v>1190</v>
      </c>
      <c r="K546" s="3">
        <v>1050</v>
      </c>
      <c r="L546" s="3">
        <v>0</v>
      </c>
      <c r="M546" s="5">
        <v>59.30777777777778</v>
      </c>
      <c r="N546" s="5">
        <v>1.818888888888889</v>
      </c>
      <c r="O546" s="29">
        <v>12.745555555555557</v>
      </c>
      <c r="P546" s="29">
        <v>11.76657687</v>
      </c>
      <c r="Q546" s="29">
        <v>0.24777777777777779</v>
      </c>
      <c r="R546" s="29">
        <v>4.3211111111111125</v>
      </c>
      <c r="S546" s="29">
        <v>5.0533333333333337</v>
      </c>
      <c r="T546" s="5">
        <v>3.0855555555555556</v>
      </c>
      <c r="U546" s="5">
        <v>1.2144444444444444</v>
      </c>
      <c r="V546" s="5">
        <v>0.35111111111111115</v>
      </c>
      <c r="W546" s="5">
        <v>-2.2222222222222222E-3</v>
      </c>
      <c r="X546" s="5">
        <v>99.909910203333325</v>
      </c>
      <c r="Y546" s="94">
        <v>4.3</v>
      </c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2:38" x14ac:dyDescent="0.25">
      <c r="B547" s="3" t="s">
        <v>22</v>
      </c>
      <c r="C547" s="3" t="s">
        <v>23</v>
      </c>
      <c r="D547" s="3"/>
      <c r="E547" s="3" t="s">
        <v>31</v>
      </c>
      <c r="F547" s="3" t="s">
        <v>180</v>
      </c>
      <c r="G547" s="3" t="s">
        <v>221</v>
      </c>
      <c r="H547" s="3"/>
      <c r="I547" s="3">
        <v>125</v>
      </c>
      <c r="J547" s="3">
        <v>1190</v>
      </c>
      <c r="K547" s="3">
        <v>1050</v>
      </c>
      <c r="L547" s="3">
        <v>0</v>
      </c>
      <c r="M547" s="5">
        <v>58.187777777777782</v>
      </c>
      <c r="N547" s="5">
        <v>1.7288888888888891</v>
      </c>
      <c r="O547" s="29">
        <v>13.535555555555558</v>
      </c>
      <c r="P547" s="29">
        <v>11.85657687</v>
      </c>
      <c r="Q547" s="29">
        <v>0.24777777777777779</v>
      </c>
      <c r="R547" s="29">
        <v>4.3511111111111118</v>
      </c>
      <c r="S547" s="29">
        <v>5.2933333333333339</v>
      </c>
      <c r="T547" s="5">
        <v>3.2655555555555558</v>
      </c>
      <c r="U547" s="5">
        <v>1.1544444444444444</v>
      </c>
      <c r="V547" s="5">
        <v>0.2911111111111111</v>
      </c>
      <c r="W547" s="5">
        <v>-2.2222222222222222E-3</v>
      </c>
      <c r="X547" s="5">
        <v>99.909910203333354</v>
      </c>
      <c r="Y547" s="94">
        <v>4.42</v>
      </c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2:38" x14ac:dyDescent="0.25">
      <c r="B548" s="3" t="s">
        <v>22</v>
      </c>
      <c r="C548" s="3" t="s">
        <v>23</v>
      </c>
      <c r="D548" s="3"/>
      <c r="E548" s="3" t="s">
        <v>31</v>
      </c>
      <c r="F548" s="3" t="s">
        <v>180</v>
      </c>
      <c r="G548" s="3" t="s">
        <v>221</v>
      </c>
      <c r="H548" s="3"/>
      <c r="I548" s="3">
        <v>125</v>
      </c>
      <c r="J548" s="3">
        <v>1190</v>
      </c>
      <c r="K548" s="3">
        <v>1050</v>
      </c>
      <c r="L548" s="3">
        <v>0</v>
      </c>
      <c r="M548" s="5">
        <v>57.647777777777783</v>
      </c>
      <c r="N548" s="5">
        <v>1.7388888888888892</v>
      </c>
      <c r="O548" s="29">
        <v>13.635555555555557</v>
      </c>
      <c r="P548" s="29">
        <v>12.136576869999999</v>
      </c>
      <c r="Q548" s="29">
        <v>0.27777777777777779</v>
      </c>
      <c r="R548" s="29">
        <v>4.4311111111111119</v>
      </c>
      <c r="S548" s="29">
        <v>5.3633333333333333</v>
      </c>
      <c r="T548" s="5">
        <v>3.2455555555555557</v>
      </c>
      <c r="U548" s="5">
        <v>1.1444444444444444</v>
      </c>
      <c r="V548" s="5">
        <v>0.2911111111111111</v>
      </c>
      <c r="W548" s="5">
        <v>-2.2222222222222222E-3</v>
      </c>
      <c r="X548" s="5">
        <v>99.909910203333325</v>
      </c>
      <c r="Y548" s="94">
        <v>4.3900000000000006</v>
      </c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2:38" x14ac:dyDescent="0.25">
      <c r="B549" s="3" t="s">
        <v>22</v>
      </c>
      <c r="C549" s="3" t="s">
        <v>23</v>
      </c>
      <c r="D549" s="3"/>
      <c r="E549" s="3" t="s">
        <v>31</v>
      </c>
      <c r="F549" s="3" t="s">
        <v>180</v>
      </c>
      <c r="G549" s="3" t="s">
        <v>221</v>
      </c>
      <c r="H549" s="3"/>
      <c r="I549" s="3">
        <v>125</v>
      </c>
      <c r="J549" s="3">
        <v>1190</v>
      </c>
      <c r="K549" s="3">
        <v>1050</v>
      </c>
      <c r="L549" s="3">
        <v>0</v>
      </c>
      <c r="M549" s="5">
        <v>59.147777777777783</v>
      </c>
      <c r="N549" s="5">
        <v>1.558888888888889</v>
      </c>
      <c r="O549" s="29">
        <v>13.945555555555558</v>
      </c>
      <c r="P549" s="29">
        <v>10.716576869999999</v>
      </c>
      <c r="Q549" s="29">
        <v>0.22777777777777777</v>
      </c>
      <c r="R549" s="29">
        <v>4.0011111111111122</v>
      </c>
      <c r="S549" s="29">
        <v>5.163333333333334</v>
      </c>
      <c r="T549" s="5">
        <v>3.7455555555555557</v>
      </c>
      <c r="U549" s="5">
        <v>1.1844444444444444</v>
      </c>
      <c r="V549" s="5">
        <v>0.21111111111111114</v>
      </c>
      <c r="W549" s="5">
        <v>-2.2222222222222222E-3</v>
      </c>
      <c r="X549" s="5">
        <v>99.899910203333349</v>
      </c>
      <c r="Y549" s="94">
        <v>4.93</v>
      </c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2:38" x14ac:dyDescent="0.25">
      <c r="B550" s="3" t="s">
        <v>22</v>
      </c>
      <c r="C550" s="3" t="s">
        <v>23</v>
      </c>
      <c r="D550" s="3"/>
      <c r="E550" s="3" t="s">
        <v>31</v>
      </c>
      <c r="F550" s="3" t="s">
        <v>180</v>
      </c>
      <c r="G550" s="3" t="s">
        <v>221</v>
      </c>
      <c r="H550" s="3"/>
      <c r="I550" s="3">
        <v>125</v>
      </c>
      <c r="J550" s="3">
        <v>1190</v>
      </c>
      <c r="K550" s="3">
        <v>1050</v>
      </c>
      <c r="L550" s="3">
        <v>0</v>
      </c>
      <c r="M550" s="5">
        <v>58.857777777777777</v>
      </c>
      <c r="N550" s="5">
        <v>1.1688888888888891</v>
      </c>
      <c r="O550" s="29">
        <v>16.725555555555559</v>
      </c>
      <c r="P550" s="29">
        <v>8.7365768700000004</v>
      </c>
      <c r="Q550" s="29">
        <v>0.19777777777777777</v>
      </c>
      <c r="R550" s="29">
        <v>3.2711111111111122</v>
      </c>
      <c r="S550" s="29">
        <v>5.1033333333333335</v>
      </c>
      <c r="T550" s="5">
        <v>4.3655555555555559</v>
      </c>
      <c r="U550" s="5">
        <v>1.3144444444444445</v>
      </c>
      <c r="V550" s="5">
        <v>0.17111111111111113</v>
      </c>
      <c r="W550" s="5">
        <v>-2.2222222222222222E-3</v>
      </c>
      <c r="X550" s="5">
        <v>99.909910203333354</v>
      </c>
      <c r="Y550" s="94">
        <v>5.6800000000000006</v>
      </c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2:38" x14ac:dyDescent="0.25">
      <c r="B551" s="3" t="s">
        <v>22</v>
      </c>
      <c r="C551" s="3" t="s">
        <v>23</v>
      </c>
      <c r="D551" s="3"/>
      <c r="E551" s="3" t="s">
        <v>31</v>
      </c>
      <c r="F551" s="3" t="s">
        <v>180</v>
      </c>
      <c r="G551" s="3" t="s">
        <v>221</v>
      </c>
      <c r="H551" s="3"/>
      <c r="I551" s="3">
        <v>125</v>
      </c>
      <c r="J551" s="3">
        <v>1190</v>
      </c>
      <c r="K551" s="3">
        <v>1050</v>
      </c>
      <c r="L551" s="3">
        <v>0</v>
      </c>
      <c r="M551" s="5">
        <v>58.157777777777781</v>
      </c>
      <c r="N551" s="5">
        <v>1.2388888888888892</v>
      </c>
      <c r="O551" s="29">
        <v>15.945555555555558</v>
      </c>
      <c r="P551" s="29">
        <v>9.8965768699999987</v>
      </c>
      <c r="Q551" s="29">
        <v>0.20777777777777778</v>
      </c>
      <c r="R551" s="29">
        <v>3.7511111111111122</v>
      </c>
      <c r="S551" s="29">
        <v>5.2133333333333338</v>
      </c>
      <c r="T551" s="5">
        <v>4.0855555555555556</v>
      </c>
      <c r="U551" s="5">
        <v>1.2344444444444445</v>
      </c>
      <c r="V551" s="5">
        <v>0.15111111111111114</v>
      </c>
      <c r="W551" s="5">
        <v>-2.2222222222222222E-3</v>
      </c>
      <c r="X551" s="5">
        <v>99.879910203333367</v>
      </c>
      <c r="Y551" s="94">
        <v>5.32</v>
      </c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2:38" x14ac:dyDescent="0.25">
      <c r="B552" s="3" t="s">
        <v>22</v>
      </c>
      <c r="C552" s="3" t="s">
        <v>23</v>
      </c>
      <c r="D552" s="3"/>
      <c r="E552" s="3" t="s">
        <v>31</v>
      </c>
      <c r="F552" s="3" t="s">
        <v>180</v>
      </c>
      <c r="G552" s="3" t="s">
        <v>221</v>
      </c>
      <c r="H552" s="3"/>
      <c r="I552" s="3">
        <v>125</v>
      </c>
      <c r="J552" s="3">
        <v>1190</v>
      </c>
      <c r="K552" s="3">
        <v>1050</v>
      </c>
      <c r="L552" s="3">
        <v>0</v>
      </c>
      <c r="M552" s="5">
        <v>58.817777777777778</v>
      </c>
      <c r="N552" s="5">
        <v>1.1788888888888891</v>
      </c>
      <c r="O552" s="29">
        <v>16.645555555555557</v>
      </c>
      <c r="P552" s="29">
        <v>8.9465768699999995</v>
      </c>
      <c r="Q552" s="29">
        <v>0.19777777777777777</v>
      </c>
      <c r="R552" s="29">
        <v>3.3911111111111119</v>
      </c>
      <c r="S552" s="29">
        <v>5.0733333333333341</v>
      </c>
      <c r="T552" s="5">
        <v>4.1955555555555559</v>
      </c>
      <c r="U552" s="5">
        <v>1.3244444444444445</v>
      </c>
      <c r="V552" s="5">
        <v>0.16111111111111112</v>
      </c>
      <c r="W552" s="5">
        <v>-2.2222222222222222E-3</v>
      </c>
      <c r="X552" s="5">
        <v>99.92991020333335</v>
      </c>
      <c r="Y552" s="94">
        <v>5.5200000000000005</v>
      </c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2:38" x14ac:dyDescent="0.25">
      <c r="B553" s="3"/>
      <c r="C553" s="3"/>
      <c r="D553" s="3"/>
      <c r="E553" s="3"/>
      <c r="F553" s="16" t="s">
        <v>27</v>
      </c>
      <c r="G553" s="16" t="s">
        <v>23</v>
      </c>
      <c r="H553" s="16"/>
      <c r="I553" s="16"/>
      <c r="J553" s="16"/>
      <c r="K553" s="16"/>
      <c r="L553" s="16"/>
      <c r="M553" s="6">
        <v>58.174444444444454</v>
      </c>
      <c r="N553" s="6">
        <v>1.516388888888889</v>
      </c>
      <c r="O553" s="52">
        <v>14.667222222222222</v>
      </c>
      <c r="P553" s="52">
        <v>10.898243536666664</v>
      </c>
      <c r="Q553" s="52">
        <v>0.23527777777777778</v>
      </c>
      <c r="R553" s="52">
        <v>4.0377777777777792</v>
      </c>
      <c r="S553" s="52">
        <v>5.2549999999999999</v>
      </c>
      <c r="T553" s="6">
        <v>3.6797222222222223</v>
      </c>
      <c r="U553" s="6">
        <v>1.1986111111111108</v>
      </c>
      <c r="V553" s="6">
        <v>0.24444444444444446</v>
      </c>
      <c r="W553" s="6">
        <v>-2.2222222222222222E-3</v>
      </c>
      <c r="X553" s="6"/>
      <c r="Y553" s="95">
        <v>4.878333333333333</v>
      </c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2:38" x14ac:dyDescent="0.25">
      <c r="B554" s="20"/>
      <c r="C554" s="20"/>
      <c r="D554" s="20"/>
      <c r="E554" s="20"/>
      <c r="F554" s="33" t="s">
        <v>28</v>
      </c>
      <c r="G554" s="33" t="s">
        <v>23</v>
      </c>
      <c r="H554" s="33"/>
      <c r="I554" s="33"/>
      <c r="J554" s="33"/>
      <c r="K554" s="33"/>
      <c r="L554" s="33"/>
      <c r="M554" s="34">
        <v>0.68312561514014747</v>
      </c>
      <c r="N554" s="34">
        <v>0.22287889088022655</v>
      </c>
      <c r="O554" s="100">
        <v>1.2779944041229985</v>
      </c>
      <c r="P554" s="100">
        <v>1.1625351086259452</v>
      </c>
      <c r="Q554" s="100">
        <v>2.4167972796469903E-2</v>
      </c>
      <c r="R554" s="100">
        <v>0.39018255245772354</v>
      </c>
      <c r="S554" s="100">
        <v>0.12974333637352367</v>
      </c>
      <c r="T554" s="34">
        <v>0.40347261557031627</v>
      </c>
      <c r="U554" s="34">
        <v>6.6120871870913075E-2</v>
      </c>
      <c r="V554" s="34">
        <v>6.0502942578076653E-2</v>
      </c>
      <c r="W554" s="34">
        <v>0</v>
      </c>
      <c r="X554" s="34"/>
      <c r="Y554" s="96">
        <v>0.46959348744122936</v>
      </c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2:38" x14ac:dyDescent="0.25">
      <c r="B555" s="3" t="s">
        <v>22</v>
      </c>
      <c r="C555" s="3" t="s">
        <v>23</v>
      </c>
      <c r="D555" s="3"/>
      <c r="E555" s="3" t="s">
        <v>91</v>
      </c>
      <c r="F555" s="3" t="s">
        <v>181</v>
      </c>
      <c r="G555" s="3" t="s">
        <v>221</v>
      </c>
      <c r="H555" s="3" t="s">
        <v>222</v>
      </c>
      <c r="I555" s="3">
        <v>1</v>
      </c>
      <c r="J555" s="3">
        <v>1190</v>
      </c>
      <c r="K555" s="3">
        <v>1165</v>
      </c>
      <c r="L555" s="3">
        <v>0</v>
      </c>
      <c r="M555" s="5">
        <v>56.777777777777779</v>
      </c>
      <c r="N555" s="5">
        <v>1.338888888888889</v>
      </c>
      <c r="O555" s="29">
        <v>16.125555555555557</v>
      </c>
      <c r="P555" s="29">
        <v>11.06657687</v>
      </c>
      <c r="Q555" s="29">
        <v>0.21777777777777779</v>
      </c>
      <c r="R555" s="29">
        <v>2.7111111111111121</v>
      </c>
      <c r="S555" s="29">
        <v>6.8033333333333337</v>
      </c>
      <c r="T555" s="5">
        <v>3.735555555555556</v>
      </c>
      <c r="U555" s="5">
        <v>1.0144444444444445</v>
      </c>
      <c r="V555" s="5">
        <v>0.17111111111111113</v>
      </c>
      <c r="W555" s="5">
        <v>-2.2222222222222222E-3</v>
      </c>
      <c r="X555" s="5">
        <v>99.959910203333351</v>
      </c>
      <c r="Y555" s="94">
        <v>4.75</v>
      </c>
    </row>
    <row r="556" spans="2:38" x14ac:dyDescent="0.25">
      <c r="B556" s="3" t="s">
        <v>22</v>
      </c>
      <c r="C556" s="3" t="s">
        <v>23</v>
      </c>
      <c r="D556" s="3"/>
      <c r="E556" s="3" t="s">
        <v>91</v>
      </c>
      <c r="F556" s="3" t="s">
        <v>181</v>
      </c>
      <c r="G556" s="3" t="s">
        <v>221</v>
      </c>
      <c r="H556" s="3" t="s">
        <v>223</v>
      </c>
      <c r="I556" s="3">
        <v>1</v>
      </c>
      <c r="J556" s="3">
        <v>1190</v>
      </c>
      <c r="K556" s="3">
        <v>1165</v>
      </c>
      <c r="L556" s="3">
        <v>0</v>
      </c>
      <c r="M556" s="5">
        <v>56.327777777777783</v>
      </c>
      <c r="N556" s="5">
        <v>1.4288888888888891</v>
      </c>
      <c r="O556" s="29">
        <v>16.055555555555557</v>
      </c>
      <c r="P556" s="29">
        <v>11.43657687</v>
      </c>
      <c r="Q556" s="29">
        <v>0.21777777777777779</v>
      </c>
      <c r="R556" s="29">
        <v>2.7411111111111119</v>
      </c>
      <c r="S556" s="29">
        <v>6.953333333333334</v>
      </c>
      <c r="T556" s="5">
        <v>3.6255555555555556</v>
      </c>
      <c r="U556" s="5">
        <v>1.0044444444444445</v>
      </c>
      <c r="V556" s="5">
        <v>0.17111111111111113</v>
      </c>
      <c r="W556" s="5">
        <v>-2.2222222222222222E-3</v>
      </c>
      <c r="X556" s="5">
        <v>99.959910203333351</v>
      </c>
      <c r="Y556" s="94">
        <v>4.63</v>
      </c>
    </row>
    <row r="557" spans="2:38" x14ac:dyDescent="0.25">
      <c r="B557" s="3" t="s">
        <v>22</v>
      </c>
      <c r="C557" s="3" t="s">
        <v>23</v>
      </c>
      <c r="D557" s="3"/>
      <c r="E557" s="3" t="s">
        <v>91</v>
      </c>
      <c r="F557" s="3" t="s">
        <v>181</v>
      </c>
      <c r="G557" s="3" t="s">
        <v>221</v>
      </c>
      <c r="H557" s="3" t="s">
        <v>224</v>
      </c>
      <c r="I557" s="3">
        <v>1</v>
      </c>
      <c r="J557" s="3">
        <v>1190</v>
      </c>
      <c r="K557" s="3">
        <v>1165</v>
      </c>
      <c r="L557" s="3">
        <v>0</v>
      </c>
      <c r="M557" s="5">
        <v>56.577777777777783</v>
      </c>
      <c r="N557" s="5">
        <v>1.4088888888888891</v>
      </c>
      <c r="O557" s="29">
        <v>16.155555555555559</v>
      </c>
      <c r="P557" s="29">
        <v>11.26657687</v>
      </c>
      <c r="Q557" s="29">
        <v>0.21777777777777779</v>
      </c>
      <c r="R557" s="29">
        <v>2.6811111111111119</v>
      </c>
      <c r="S557" s="29">
        <v>6.8233333333333341</v>
      </c>
      <c r="T557" s="5">
        <v>3.6955555555555559</v>
      </c>
      <c r="U557" s="5">
        <v>1.0144444444444445</v>
      </c>
      <c r="V557" s="5">
        <v>0.14111111111111113</v>
      </c>
      <c r="W557" s="5">
        <v>-2.2222222222222222E-3</v>
      </c>
      <c r="X557" s="5">
        <v>99.979910203333361</v>
      </c>
      <c r="Y557" s="94">
        <v>4.7100000000000009</v>
      </c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2:38" x14ac:dyDescent="0.25">
      <c r="B558" s="3" t="s">
        <v>22</v>
      </c>
      <c r="C558" s="3" t="s">
        <v>23</v>
      </c>
      <c r="D558" s="3"/>
      <c r="E558" s="3" t="s">
        <v>91</v>
      </c>
      <c r="F558" s="3" t="s">
        <v>181</v>
      </c>
      <c r="G558" s="3" t="s">
        <v>221</v>
      </c>
      <c r="H558" s="3" t="s">
        <v>225</v>
      </c>
      <c r="I558" s="3">
        <v>1</v>
      </c>
      <c r="J558" s="3">
        <v>1190</v>
      </c>
      <c r="K558" s="3">
        <v>1165</v>
      </c>
      <c r="L558" s="3">
        <v>0</v>
      </c>
      <c r="M558" s="5">
        <v>56.617777777777782</v>
      </c>
      <c r="N558" s="5">
        <v>1.358888888888889</v>
      </c>
      <c r="O558" s="29">
        <v>16.155555555555559</v>
      </c>
      <c r="P558" s="29">
        <v>11.17657687</v>
      </c>
      <c r="Q558" s="29">
        <v>0.24777777777777779</v>
      </c>
      <c r="R558" s="29">
        <v>2.7411111111111119</v>
      </c>
      <c r="S558" s="29">
        <v>6.8033333333333337</v>
      </c>
      <c r="T558" s="5">
        <v>3.7155555555555559</v>
      </c>
      <c r="U558" s="5">
        <v>1.0044444444444445</v>
      </c>
      <c r="V558" s="5">
        <v>0.16111111111111112</v>
      </c>
      <c r="W558" s="5">
        <v>-2.2222222222222222E-3</v>
      </c>
      <c r="X558" s="5">
        <v>99.979910203333347</v>
      </c>
      <c r="Y558" s="94">
        <v>4.7200000000000006</v>
      </c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2:38" x14ac:dyDescent="0.25">
      <c r="B559" s="3" t="s">
        <v>22</v>
      </c>
      <c r="C559" s="3" t="s">
        <v>23</v>
      </c>
      <c r="D559" s="3"/>
      <c r="E559" s="3" t="s">
        <v>91</v>
      </c>
      <c r="F559" s="3" t="s">
        <v>181</v>
      </c>
      <c r="G559" s="3" t="s">
        <v>221</v>
      </c>
      <c r="H559" s="3" t="s">
        <v>226</v>
      </c>
      <c r="I559" s="3">
        <v>1</v>
      </c>
      <c r="J559" s="3">
        <v>1190</v>
      </c>
      <c r="K559" s="3">
        <v>1165</v>
      </c>
      <c r="L559" s="3">
        <v>0</v>
      </c>
      <c r="M559" s="5">
        <v>56.757777777777783</v>
      </c>
      <c r="N559" s="5">
        <v>1.368888888888889</v>
      </c>
      <c r="O559" s="29">
        <v>16.365555555555556</v>
      </c>
      <c r="P559" s="29">
        <v>10.90657687</v>
      </c>
      <c r="Q559" s="29">
        <v>0.19777777777777777</v>
      </c>
      <c r="R559" s="29">
        <v>2.7311111111111122</v>
      </c>
      <c r="S559" s="29">
        <v>6.7133333333333338</v>
      </c>
      <c r="T559" s="5">
        <v>3.7555555555555555</v>
      </c>
      <c r="U559" s="5">
        <v>1.0144444444444445</v>
      </c>
      <c r="V559" s="5">
        <v>0.17111111111111113</v>
      </c>
      <c r="W559" s="5">
        <v>-2.2222222222222222E-3</v>
      </c>
      <c r="X559" s="5">
        <v>99.979910203333361</v>
      </c>
      <c r="Y559" s="94">
        <v>4.7699999999999996</v>
      </c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2:38" x14ac:dyDescent="0.25">
      <c r="B560" s="3" t="s">
        <v>22</v>
      </c>
      <c r="C560" s="3" t="s">
        <v>23</v>
      </c>
      <c r="D560" s="3"/>
      <c r="E560" s="3" t="s">
        <v>91</v>
      </c>
      <c r="F560" s="3" t="s">
        <v>181</v>
      </c>
      <c r="G560" s="3" t="s">
        <v>221</v>
      </c>
      <c r="H560" s="3" t="s">
        <v>227</v>
      </c>
      <c r="I560" s="3">
        <v>1</v>
      </c>
      <c r="J560" s="3">
        <v>1190</v>
      </c>
      <c r="K560" s="3">
        <v>1165</v>
      </c>
      <c r="L560" s="3">
        <v>0</v>
      </c>
      <c r="M560" s="5">
        <v>56.817777777777778</v>
      </c>
      <c r="N560" s="5">
        <v>1.348888888888889</v>
      </c>
      <c r="O560" s="29">
        <v>16.235555555555557</v>
      </c>
      <c r="P560" s="29">
        <v>10.966576869999999</v>
      </c>
      <c r="Q560" s="29">
        <v>0.18777777777777779</v>
      </c>
      <c r="R560" s="29">
        <v>2.7011111111111119</v>
      </c>
      <c r="S560" s="29">
        <v>6.6933333333333334</v>
      </c>
      <c r="T560" s="5">
        <v>3.7455555555555557</v>
      </c>
      <c r="U560" s="5">
        <v>1.0144444444444445</v>
      </c>
      <c r="V560" s="5">
        <v>0.15111111111111114</v>
      </c>
      <c r="W560" s="5">
        <v>-2.2222222222222222E-3</v>
      </c>
      <c r="X560" s="5">
        <v>99.859910203333342</v>
      </c>
      <c r="Y560" s="94">
        <v>4.76</v>
      </c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2:37" x14ac:dyDescent="0.25">
      <c r="B561" s="3" t="s">
        <v>22</v>
      </c>
      <c r="C561" s="3" t="s">
        <v>23</v>
      </c>
      <c r="D561" s="3"/>
      <c r="E561" s="3" t="s">
        <v>91</v>
      </c>
      <c r="F561" s="3" t="s">
        <v>181</v>
      </c>
      <c r="G561" s="3" t="s">
        <v>221</v>
      </c>
      <c r="H561" s="3" t="s">
        <v>228</v>
      </c>
      <c r="I561" s="3">
        <v>1</v>
      </c>
      <c r="J561" s="3">
        <v>1190</v>
      </c>
      <c r="K561" s="3">
        <v>1165</v>
      </c>
      <c r="L561" s="3">
        <v>0</v>
      </c>
      <c r="M561" s="5">
        <v>55.357777777777777</v>
      </c>
      <c r="N561" s="5">
        <v>1.4788888888888891</v>
      </c>
      <c r="O561" s="29">
        <v>16.205555555555556</v>
      </c>
      <c r="P561" s="29">
        <v>11.99657687</v>
      </c>
      <c r="Q561" s="29">
        <v>0.22777777777777777</v>
      </c>
      <c r="R561" s="29">
        <v>2.7511111111111122</v>
      </c>
      <c r="S561" s="29">
        <v>7.1733333333333338</v>
      </c>
      <c r="T561" s="5">
        <v>3.5055555555555555</v>
      </c>
      <c r="U561" s="5">
        <v>1.0044444444444445</v>
      </c>
      <c r="V561" s="5">
        <v>0.18111111111111114</v>
      </c>
      <c r="W561" s="5">
        <v>-2.2222222222222222E-3</v>
      </c>
      <c r="X561" s="5">
        <v>99.879910203333338</v>
      </c>
      <c r="Y561" s="94">
        <v>4.51</v>
      </c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2:37" x14ac:dyDescent="0.25">
      <c r="B562" s="3" t="s">
        <v>22</v>
      </c>
      <c r="C562" s="3" t="s">
        <v>23</v>
      </c>
      <c r="D562" s="3"/>
      <c r="E562" s="3" t="s">
        <v>91</v>
      </c>
      <c r="F562" s="3" t="s">
        <v>181</v>
      </c>
      <c r="G562" s="3" t="s">
        <v>221</v>
      </c>
      <c r="H562" s="3" t="s">
        <v>229</v>
      </c>
      <c r="I562" s="3">
        <v>1</v>
      </c>
      <c r="J562" s="3">
        <v>1190</v>
      </c>
      <c r="K562" s="3">
        <v>1165</v>
      </c>
      <c r="L562" s="3">
        <v>0</v>
      </c>
      <c r="M562" s="5">
        <v>55.327777777777783</v>
      </c>
      <c r="N562" s="5">
        <v>1.4988888888888892</v>
      </c>
      <c r="O562" s="29">
        <v>16.355555555555558</v>
      </c>
      <c r="P562" s="29">
        <v>12.046576869999999</v>
      </c>
      <c r="Q562" s="29">
        <v>0.21777777777777779</v>
      </c>
      <c r="R562" s="29">
        <v>2.7511111111111122</v>
      </c>
      <c r="S562" s="29">
        <v>7.163333333333334</v>
      </c>
      <c r="T562" s="5">
        <v>3.4655555555555559</v>
      </c>
      <c r="U562" s="5">
        <v>0.97444444444444445</v>
      </c>
      <c r="V562" s="5">
        <v>0.17111111111111113</v>
      </c>
      <c r="W562" s="5">
        <v>-2.2222222222222222E-3</v>
      </c>
      <c r="X562" s="5">
        <v>99.969910203333356</v>
      </c>
      <c r="Y562" s="94">
        <v>4.4400000000000004</v>
      </c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2:37" x14ac:dyDescent="0.25">
      <c r="B563" s="3" t="s">
        <v>22</v>
      </c>
      <c r="C563" s="3" t="s">
        <v>23</v>
      </c>
      <c r="D563" s="3"/>
      <c r="E563" s="3" t="s">
        <v>91</v>
      </c>
      <c r="F563" s="3" t="s">
        <v>181</v>
      </c>
      <c r="G563" s="3" t="s">
        <v>221</v>
      </c>
      <c r="H563" s="3" t="s">
        <v>239</v>
      </c>
      <c r="I563" s="3">
        <v>1</v>
      </c>
      <c r="J563" s="3">
        <v>1190</v>
      </c>
      <c r="K563" s="3">
        <v>1165</v>
      </c>
      <c r="L563" s="3">
        <v>0</v>
      </c>
      <c r="M563" s="5">
        <v>55.587777777777781</v>
      </c>
      <c r="N563" s="5">
        <v>1.4688888888888891</v>
      </c>
      <c r="O563" s="29">
        <v>16.345555555555556</v>
      </c>
      <c r="P563" s="29">
        <v>11.706576869999999</v>
      </c>
      <c r="Q563" s="29">
        <v>0.23777777777777778</v>
      </c>
      <c r="R563" s="29">
        <v>2.801111111111112</v>
      </c>
      <c r="S563" s="29">
        <v>7.0933333333333337</v>
      </c>
      <c r="T563" s="5">
        <v>3.5855555555555556</v>
      </c>
      <c r="U563" s="5">
        <v>0.96444444444444444</v>
      </c>
      <c r="V563" s="5">
        <v>0.18111111111111114</v>
      </c>
      <c r="W563" s="5">
        <v>-2.2222222222222222E-3</v>
      </c>
      <c r="X563" s="5">
        <v>99.969910203333342</v>
      </c>
      <c r="Y563" s="94">
        <v>4.55</v>
      </c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2:37" x14ac:dyDescent="0.25">
      <c r="B564" s="3" t="s">
        <v>22</v>
      </c>
      <c r="C564" s="3" t="s">
        <v>23</v>
      </c>
      <c r="D564" s="3"/>
      <c r="E564" s="3" t="s">
        <v>91</v>
      </c>
      <c r="F564" s="3" t="s">
        <v>181</v>
      </c>
      <c r="G564" s="3" t="s">
        <v>221</v>
      </c>
      <c r="H564" s="3" t="s">
        <v>240</v>
      </c>
      <c r="I564" s="3">
        <v>1</v>
      </c>
      <c r="J564" s="3">
        <v>1190</v>
      </c>
      <c r="K564" s="3">
        <v>1165</v>
      </c>
      <c r="L564" s="3">
        <v>0</v>
      </c>
      <c r="M564" s="5">
        <v>56.107777777777777</v>
      </c>
      <c r="N564" s="5">
        <v>1.4488888888888891</v>
      </c>
      <c r="O564" s="29">
        <v>16.425555555555558</v>
      </c>
      <c r="P564" s="29">
        <v>11.26657687</v>
      </c>
      <c r="Q564" s="29">
        <v>0.22777777777777777</v>
      </c>
      <c r="R564" s="29">
        <v>2.7511111111111122</v>
      </c>
      <c r="S564" s="29">
        <v>6.873333333333334</v>
      </c>
      <c r="T564" s="5">
        <v>3.6555555555555559</v>
      </c>
      <c r="U564" s="5">
        <v>1.0144444444444445</v>
      </c>
      <c r="V564" s="5">
        <v>0.16111111111111112</v>
      </c>
      <c r="W564" s="5">
        <v>-2.2222222222222222E-3</v>
      </c>
      <c r="X564" s="5">
        <v>99.929910203333336</v>
      </c>
      <c r="Y564" s="94">
        <v>4.67</v>
      </c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2:37" x14ac:dyDescent="0.25">
      <c r="B565" s="3" t="s">
        <v>22</v>
      </c>
      <c r="C565" s="3" t="s">
        <v>23</v>
      </c>
      <c r="D565" s="3"/>
      <c r="E565" s="3" t="s">
        <v>91</v>
      </c>
      <c r="F565" s="3" t="s">
        <v>181</v>
      </c>
      <c r="G565" s="3" t="s">
        <v>221</v>
      </c>
      <c r="H565" s="3" t="s">
        <v>241</v>
      </c>
      <c r="I565" s="3">
        <v>1</v>
      </c>
      <c r="J565" s="3">
        <v>1190</v>
      </c>
      <c r="K565" s="3">
        <v>1165</v>
      </c>
      <c r="L565" s="3">
        <v>0</v>
      </c>
      <c r="M565" s="5">
        <v>56.347777777777779</v>
      </c>
      <c r="N565" s="5">
        <v>1.368888888888889</v>
      </c>
      <c r="O565" s="29">
        <v>16.255555555555556</v>
      </c>
      <c r="P565" s="29">
        <v>11.366576869999999</v>
      </c>
      <c r="Q565" s="29">
        <v>0.20777777777777778</v>
      </c>
      <c r="R565" s="29">
        <v>2.6911111111111121</v>
      </c>
      <c r="S565" s="29">
        <v>6.913333333333334</v>
      </c>
      <c r="T565" s="5">
        <v>3.6455555555555557</v>
      </c>
      <c r="U565" s="5">
        <v>1.0044444444444445</v>
      </c>
      <c r="V565" s="5">
        <v>0.17111111111111113</v>
      </c>
      <c r="W565" s="5">
        <v>-2.2222222222222222E-3</v>
      </c>
      <c r="X565" s="5">
        <v>99.969910203333356</v>
      </c>
      <c r="Y565" s="94">
        <v>4.6500000000000004</v>
      </c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2:37" x14ac:dyDescent="0.25">
      <c r="B566" s="3"/>
      <c r="C566" s="3"/>
      <c r="D566" s="3"/>
      <c r="E566" s="3"/>
      <c r="F566" s="16" t="s">
        <v>27</v>
      </c>
      <c r="G566" s="16" t="s">
        <v>23</v>
      </c>
      <c r="H566" s="16"/>
      <c r="I566" s="16"/>
      <c r="J566" s="16"/>
      <c r="K566" s="16"/>
      <c r="L566" s="16"/>
      <c r="M566" s="6">
        <v>56.236868686868682</v>
      </c>
      <c r="N566" s="6">
        <v>1.410707070707071</v>
      </c>
      <c r="O566" s="52">
        <v>16.243737373737375</v>
      </c>
      <c r="P566" s="52">
        <v>11.382031415454545</v>
      </c>
      <c r="Q566" s="52">
        <v>0.21868686868686871</v>
      </c>
      <c r="R566" s="52">
        <v>2.7320202020202027</v>
      </c>
      <c r="S566" s="52">
        <v>6.9096969696969692</v>
      </c>
      <c r="T566" s="6">
        <v>3.648282828282829</v>
      </c>
      <c r="U566" s="6">
        <v>1.002626262626263</v>
      </c>
      <c r="V566" s="6">
        <v>0.16656565656565661</v>
      </c>
      <c r="W566" s="6">
        <v>-2.2222222222222222E-3</v>
      </c>
      <c r="X566" s="6"/>
      <c r="Y566" s="95">
        <v>4.6509090909090922</v>
      </c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2:37" x14ac:dyDescent="0.25">
      <c r="B567" s="3"/>
      <c r="C567" s="3"/>
      <c r="D567" s="3"/>
      <c r="E567" s="3"/>
      <c r="F567" s="25" t="s">
        <v>28</v>
      </c>
      <c r="G567" s="25" t="s">
        <v>23</v>
      </c>
      <c r="H567" s="25"/>
      <c r="I567" s="25"/>
      <c r="J567" s="25"/>
      <c r="K567" s="25"/>
      <c r="L567" s="25"/>
      <c r="M567" s="7">
        <v>0.56749369239586367</v>
      </c>
      <c r="N567" s="7">
        <v>5.7239528617587708E-2</v>
      </c>
      <c r="O567" s="99">
        <v>0.11720223392224055</v>
      </c>
      <c r="P567" s="99">
        <v>0.38663583994150441</v>
      </c>
      <c r="Q567" s="99">
        <v>1.7002673586554235E-2</v>
      </c>
      <c r="R567" s="99">
        <v>3.4191971412758738E-2</v>
      </c>
      <c r="S567" s="99">
        <v>0.1691905864563823</v>
      </c>
      <c r="T567" s="7">
        <v>9.6756489094107723E-2</v>
      </c>
      <c r="U567" s="7">
        <v>1.7215215257545775E-2</v>
      </c>
      <c r="V567" s="7">
        <v>1.2135597524338359E-2</v>
      </c>
      <c r="W567" s="7">
        <v>0</v>
      </c>
      <c r="X567" s="7"/>
      <c r="Y567" s="93">
        <v>0.11397170435165349</v>
      </c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2:37" x14ac:dyDescent="0.25">
      <c r="B568" s="3" t="s">
        <v>22</v>
      </c>
      <c r="C568" s="3" t="s">
        <v>23</v>
      </c>
      <c r="D568" s="3"/>
      <c r="E568" s="3" t="s">
        <v>91</v>
      </c>
      <c r="F568" s="3" t="s">
        <v>183</v>
      </c>
      <c r="G568" s="3" t="s">
        <v>221</v>
      </c>
      <c r="H568" s="3" t="s">
        <v>222</v>
      </c>
      <c r="I568" s="3">
        <v>1</v>
      </c>
      <c r="J568" s="3">
        <v>1190</v>
      </c>
      <c r="K568" s="3">
        <v>1140</v>
      </c>
      <c r="L568" s="3">
        <v>0</v>
      </c>
      <c r="M568" s="5">
        <v>57.397777777777783</v>
      </c>
      <c r="N568" s="5">
        <v>1.528888888888889</v>
      </c>
      <c r="O568" s="29">
        <v>14.975555555555557</v>
      </c>
      <c r="P568" s="29">
        <v>11.626576869999999</v>
      </c>
      <c r="Q568" s="29">
        <v>0.24777777777777779</v>
      </c>
      <c r="R568" s="29">
        <v>3.0811111111111122</v>
      </c>
      <c r="S568" s="29">
        <v>6.0333333333333341</v>
      </c>
      <c r="T568" s="5">
        <v>3.8055555555555558</v>
      </c>
      <c r="U568" s="5">
        <v>1.0244444444444445</v>
      </c>
      <c r="V568" s="5">
        <v>0.17111111111111113</v>
      </c>
      <c r="W568" s="5">
        <v>-2.2222222222222222E-3</v>
      </c>
      <c r="X568" s="5">
        <v>99.889910203333343</v>
      </c>
      <c r="Y568" s="94">
        <v>4.83</v>
      </c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2:37" x14ac:dyDescent="0.25">
      <c r="B569" s="3" t="s">
        <v>22</v>
      </c>
      <c r="C569" s="3" t="s">
        <v>23</v>
      </c>
      <c r="D569" s="3"/>
      <c r="E569" s="3" t="s">
        <v>91</v>
      </c>
      <c r="F569" s="3" t="s">
        <v>183</v>
      </c>
      <c r="G569" s="3" t="s">
        <v>221</v>
      </c>
      <c r="H569" s="3" t="s">
        <v>223</v>
      </c>
      <c r="I569" s="3">
        <v>1</v>
      </c>
      <c r="J569" s="3">
        <v>1190</v>
      </c>
      <c r="K569" s="3">
        <v>1140</v>
      </c>
      <c r="L569" s="3">
        <v>0</v>
      </c>
      <c r="M569" s="5">
        <v>56.94777777777778</v>
      </c>
      <c r="N569" s="5">
        <v>1.4888888888888892</v>
      </c>
      <c r="O569" s="29">
        <v>15.395555555555557</v>
      </c>
      <c r="P569" s="29">
        <v>11.716576869999999</v>
      </c>
      <c r="Q569" s="29">
        <v>0.20777777777777778</v>
      </c>
      <c r="R569" s="29">
        <v>3.071111111111112</v>
      </c>
      <c r="S569" s="29">
        <v>6.1933333333333334</v>
      </c>
      <c r="T569" s="5">
        <v>3.7755555555555556</v>
      </c>
      <c r="U569" s="5">
        <v>1.0244444444444445</v>
      </c>
      <c r="V569" s="5">
        <v>0.15111111111111114</v>
      </c>
      <c r="W569" s="5">
        <v>-2.2222222222222222E-3</v>
      </c>
      <c r="X569" s="5">
        <v>99.969910203333328</v>
      </c>
      <c r="Y569" s="94">
        <v>4.8</v>
      </c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2:37" x14ac:dyDescent="0.25">
      <c r="B570" s="3" t="s">
        <v>22</v>
      </c>
      <c r="C570" s="3" t="s">
        <v>23</v>
      </c>
      <c r="D570" s="3"/>
      <c r="E570" s="3" t="s">
        <v>91</v>
      </c>
      <c r="F570" s="3" t="s">
        <v>183</v>
      </c>
      <c r="G570" s="3" t="s">
        <v>221</v>
      </c>
      <c r="H570" s="3" t="s">
        <v>224</v>
      </c>
      <c r="I570" s="3">
        <v>1</v>
      </c>
      <c r="J570" s="3">
        <v>1190</v>
      </c>
      <c r="K570" s="3">
        <v>1140</v>
      </c>
      <c r="L570" s="3">
        <v>0</v>
      </c>
      <c r="M570" s="5">
        <v>56.887777777777778</v>
      </c>
      <c r="N570" s="5">
        <v>1.588888888888889</v>
      </c>
      <c r="O570" s="29">
        <v>14.835555555555556</v>
      </c>
      <c r="P570" s="29">
        <v>12.16657687</v>
      </c>
      <c r="Q570" s="29">
        <v>0.24777777777777779</v>
      </c>
      <c r="R570" s="29">
        <v>3.1211111111111118</v>
      </c>
      <c r="S570" s="29">
        <v>6.2333333333333334</v>
      </c>
      <c r="T570" s="5">
        <v>3.6455555555555557</v>
      </c>
      <c r="U570" s="5">
        <v>1.0244444444444445</v>
      </c>
      <c r="V570" s="5">
        <v>0.21111111111111114</v>
      </c>
      <c r="W570" s="5">
        <v>-2.2222222222222222E-3</v>
      </c>
      <c r="X570" s="5">
        <v>99.959910203333337</v>
      </c>
      <c r="Y570" s="94">
        <v>4.67</v>
      </c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2:37" x14ac:dyDescent="0.25">
      <c r="B571" s="3" t="s">
        <v>22</v>
      </c>
      <c r="C571" s="3" t="s">
        <v>23</v>
      </c>
      <c r="D571" s="3"/>
      <c r="E571" s="3" t="s">
        <v>91</v>
      </c>
      <c r="F571" s="3" t="s">
        <v>183</v>
      </c>
      <c r="G571" s="3" t="s">
        <v>221</v>
      </c>
      <c r="H571" s="3" t="s">
        <v>225</v>
      </c>
      <c r="I571" s="3">
        <v>1</v>
      </c>
      <c r="J571" s="3">
        <v>1190</v>
      </c>
      <c r="K571" s="3">
        <v>1140</v>
      </c>
      <c r="L571" s="3">
        <v>0</v>
      </c>
      <c r="M571" s="5">
        <v>56.767777777777781</v>
      </c>
      <c r="N571" s="5">
        <v>1.4788888888888891</v>
      </c>
      <c r="O571" s="29">
        <v>15.465555555555557</v>
      </c>
      <c r="P571" s="29">
        <v>11.77657687</v>
      </c>
      <c r="Q571" s="29">
        <v>0.21777777777777779</v>
      </c>
      <c r="R571" s="29">
        <v>3.0011111111111122</v>
      </c>
      <c r="S571" s="29">
        <v>6.2533333333333339</v>
      </c>
      <c r="T571" s="5">
        <v>3.7155555555555559</v>
      </c>
      <c r="U571" s="5">
        <v>1.0444444444444445</v>
      </c>
      <c r="V571" s="5">
        <v>0.20111111111111113</v>
      </c>
      <c r="W571" s="5">
        <v>-2.2222222222222222E-3</v>
      </c>
      <c r="X571" s="5">
        <v>99.919910203333359</v>
      </c>
      <c r="Y571" s="94">
        <v>4.7600000000000007</v>
      </c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2:37" x14ac:dyDescent="0.25">
      <c r="B572" s="3" t="s">
        <v>22</v>
      </c>
      <c r="C572" s="3" t="s">
        <v>23</v>
      </c>
      <c r="D572" s="3"/>
      <c r="E572" s="3" t="s">
        <v>91</v>
      </c>
      <c r="F572" s="3" t="s">
        <v>183</v>
      </c>
      <c r="G572" s="3" t="s">
        <v>221</v>
      </c>
      <c r="H572" s="3" t="s">
        <v>226</v>
      </c>
      <c r="I572" s="3">
        <v>1</v>
      </c>
      <c r="J572" s="3">
        <v>1190</v>
      </c>
      <c r="K572" s="3">
        <v>1140</v>
      </c>
      <c r="L572" s="3">
        <v>0</v>
      </c>
      <c r="M572" s="5">
        <v>56.637777777777778</v>
      </c>
      <c r="N572" s="5">
        <v>1.4888888888888892</v>
      </c>
      <c r="O572" s="29">
        <v>15.265555555555558</v>
      </c>
      <c r="P572" s="29">
        <v>12.046576869999999</v>
      </c>
      <c r="Q572" s="29">
        <v>0.23777777777777778</v>
      </c>
      <c r="R572" s="29">
        <v>3.0411111111111122</v>
      </c>
      <c r="S572" s="29">
        <v>6.3233333333333341</v>
      </c>
      <c r="T572" s="5">
        <v>3.6755555555555559</v>
      </c>
      <c r="U572" s="5">
        <v>1.0344444444444445</v>
      </c>
      <c r="V572" s="5">
        <v>0.14111111111111113</v>
      </c>
      <c r="W572" s="5">
        <v>-2.2222222222222222E-3</v>
      </c>
      <c r="X572" s="5">
        <v>99.889910203333343</v>
      </c>
      <c r="Y572" s="94">
        <v>4.7100000000000009</v>
      </c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2:37" x14ac:dyDescent="0.25">
      <c r="B573" s="3" t="s">
        <v>22</v>
      </c>
      <c r="C573" s="3" t="s">
        <v>23</v>
      </c>
      <c r="D573" s="3"/>
      <c r="E573" s="3" t="s">
        <v>91</v>
      </c>
      <c r="F573" s="3" t="s">
        <v>183</v>
      </c>
      <c r="G573" s="3" t="s">
        <v>221</v>
      </c>
      <c r="H573" s="3" t="s">
        <v>227</v>
      </c>
      <c r="I573" s="3">
        <v>1</v>
      </c>
      <c r="J573" s="3">
        <v>1190</v>
      </c>
      <c r="K573" s="3">
        <v>1140</v>
      </c>
      <c r="L573" s="3">
        <v>0</v>
      </c>
      <c r="M573" s="5">
        <v>57.457777777777778</v>
      </c>
      <c r="N573" s="5">
        <v>1.518888888888889</v>
      </c>
      <c r="O573" s="29">
        <v>14.955555555555557</v>
      </c>
      <c r="P573" s="29">
        <v>11.646576869999999</v>
      </c>
      <c r="Q573" s="29">
        <v>0.21777777777777779</v>
      </c>
      <c r="R573" s="29">
        <v>3.091111111111112</v>
      </c>
      <c r="S573" s="29">
        <v>6.0633333333333335</v>
      </c>
      <c r="T573" s="5">
        <v>3.7855555555555558</v>
      </c>
      <c r="U573" s="5">
        <v>1.0144444444444445</v>
      </c>
      <c r="V573" s="5">
        <v>0.16111111111111112</v>
      </c>
      <c r="W573" s="5">
        <v>-2.2222222222222222E-3</v>
      </c>
      <c r="X573" s="5">
        <v>99.909910203333368</v>
      </c>
      <c r="Y573" s="94">
        <v>4.8000000000000007</v>
      </c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2:37" x14ac:dyDescent="0.25">
      <c r="B574" s="3" t="s">
        <v>22</v>
      </c>
      <c r="C574" s="3" t="s">
        <v>23</v>
      </c>
      <c r="D574" s="3"/>
      <c r="E574" s="3" t="s">
        <v>91</v>
      </c>
      <c r="F574" s="3" t="s">
        <v>183</v>
      </c>
      <c r="G574" s="3" t="s">
        <v>221</v>
      </c>
      <c r="H574" s="3" t="s">
        <v>228</v>
      </c>
      <c r="I574" s="3">
        <v>1</v>
      </c>
      <c r="J574" s="3">
        <v>1190</v>
      </c>
      <c r="K574" s="3">
        <v>1140</v>
      </c>
      <c r="L574" s="3">
        <v>0</v>
      </c>
      <c r="M574" s="5">
        <v>56.407777777777781</v>
      </c>
      <c r="N574" s="5">
        <v>1.578888888888889</v>
      </c>
      <c r="O574" s="29">
        <v>15.135555555555557</v>
      </c>
      <c r="P574" s="29">
        <v>12.226576869999999</v>
      </c>
      <c r="Q574" s="29">
        <v>0.21777777777777779</v>
      </c>
      <c r="R574" s="29">
        <v>3.111111111111112</v>
      </c>
      <c r="S574" s="29">
        <v>6.3433333333333337</v>
      </c>
      <c r="T574" s="5">
        <v>3.6455555555555557</v>
      </c>
      <c r="U574" s="5">
        <v>1.0044444444444445</v>
      </c>
      <c r="V574" s="5">
        <v>0.22111111111111112</v>
      </c>
      <c r="W574" s="5">
        <v>-2.2222222222222222E-3</v>
      </c>
      <c r="X574" s="5">
        <v>99.889910203333372</v>
      </c>
      <c r="Y574" s="94">
        <v>4.6500000000000004</v>
      </c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2:37" x14ac:dyDescent="0.25">
      <c r="B575" s="3" t="s">
        <v>22</v>
      </c>
      <c r="C575" s="3" t="s">
        <v>23</v>
      </c>
      <c r="D575" s="3"/>
      <c r="E575" s="3" t="s">
        <v>91</v>
      </c>
      <c r="F575" s="3" t="s">
        <v>183</v>
      </c>
      <c r="G575" s="3" t="s">
        <v>221</v>
      </c>
      <c r="H575" s="3" t="s">
        <v>229</v>
      </c>
      <c r="I575" s="3">
        <v>1</v>
      </c>
      <c r="J575" s="3">
        <v>1190</v>
      </c>
      <c r="K575" s="3">
        <v>1140</v>
      </c>
      <c r="L575" s="3">
        <v>0</v>
      </c>
      <c r="M575" s="5">
        <v>56.587777777777781</v>
      </c>
      <c r="N575" s="5">
        <v>1.548888888888889</v>
      </c>
      <c r="O575" s="29">
        <v>15.045555555555557</v>
      </c>
      <c r="P575" s="29">
        <v>12.32657687</v>
      </c>
      <c r="Q575" s="29">
        <v>0.21777777777777779</v>
      </c>
      <c r="R575" s="29">
        <v>3.0811111111111122</v>
      </c>
      <c r="S575" s="29">
        <v>6.3233333333333341</v>
      </c>
      <c r="T575" s="5">
        <v>3.5955555555555558</v>
      </c>
      <c r="U575" s="5">
        <v>1.0244444444444445</v>
      </c>
      <c r="V575" s="5">
        <v>0.21111111111111114</v>
      </c>
      <c r="W575" s="5">
        <v>-2.2222222222222222E-3</v>
      </c>
      <c r="X575" s="5">
        <v>99.959910203333337</v>
      </c>
      <c r="Y575" s="94">
        <v>4.62</v>
      </c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2:37" x14ac:dyDescent="0.25">
      <c r="B576" s="3" t="s">
        <v>22</v>
      </c>
      <c r="C576" s="3" t="s">
        <v>23</v>
      </c>
      <c r="D576" s="3"/>
      <c r="E576" s="3" t="s">
        <v>91</v>
      </c>
      <c r="F576" s="3" t="s">
        <v>183</v>
      </c>
      <c r="G576" s="3" t="s">
        <v>221</v>
      </c>
      <c r="H576" s="3" t="s">
        <v>239</v>
      </c>
      <c r="I576" s="3">
        <v>1</v>
      </c>
      <c r="J576" s="3">
        <v>1190</v>
      </c>
      <c r="K576" s="3">
        <v>1140</v>
      </c>
      <c r="L576" s="3">
        <v>0</v>
      </c>
      <c r="M576" s="5">
        <v>56.637777777777778</v>
      </c>
      <c r="N576" s="5">
        <v>1.368888888888889</v>
      </c>
      <c r="O576" s="29">
        <v>16.035555555555558</v>
      </c>
      <c r="P576" s="29">
        <v>11.42657687</v>
      </c>
      <c r="Q576" s="29">
        <v>0.20777777777777778</v>
      </c>
      <c r="R576" s="29">
        <v>2.9111111111111119</v>
      </c>
      <c r="S576" s="29">
        <v>6.2533333333333339</v>
      </c>
      <c r="T576" s="5">
        <v>3.8255555555555558</v>
      </c>
      <c r="U576" s="5">
        <v>1.0544444444444445</v>
      </c>
      <c r="V576" s="5">
        <v>0.16111111111111112</v>
      </c>
      <c r="W576" s="5">
        <v>-2.2222222222222222E-3</v>
      </c>
      <c r="X576" s="5">
        <v>99.879910203333338</v>
      </c>
      <c r="Y576" s="94">
        <v>4.8800000000000008</v>
      </c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2:37" x14ac:dyDescent="0.25">
      <c r="B577" s="3" t="s">
        <v>22</v>
      </c>
      <c r="C577" s="3" t="s">
        <v>23</v>
      </c>
      <c r="D577" s="3"/>
      <c r="E577" s="3" t="s">
        <v>91</v>
      </c>
      <c r="F577" s="3" t="s">
        <v>183</v>
      </c>
      <c r="G577" s="3" t="s">
        <v>221</v>
      </c>
      <c r="H577" s="3" t="s">
        <v>240</v>
      </c>
      <c r="I577" s="3">
        <v>1</v>
      </c>
      <c r="J577" s="3">
        <v>1190</v>
      </c>
      <c r="K577" s="3">
        <v>1140</v>
      </c>
      <c r="L577" s="3">
        <v>0</v>
      </c>
      <c r="M577" s="5">
        <v>56.187777777777782</v>
      </c>
      <c r="N577" s="5">
        <v>1.4488888888888891</v>
      </c>
      <c r="O577" s="29">
        <v>15.915555555555557</v>
      </c>
      <c r="P577" s="29">
        <v>11.81657687</v>
      </c>
      <c r="Q577" s="29">
        <v>0.21777777777777779</v>
      </c>
      <c r="R577" s="29">
        <v>2.9911111111111119</v>
      </c>
      <c r="S577" s="29">
        <v>6.3833333333333337</v>
      </c>
      <c r="T577" s="5">
        <v>3.7255555555555557</v>
      </c>
      <c r="U577" s="5">
        <v>1.0444444444444445</v>
      </c>
      <c r="V577" s="5">
        <v>0.14111111111111113</v>
      </c>
      <c r="W577" s="5">
        <v>-2.2222222222222222E-3</v>
      </c>
      <c r="X577" s="5">
        <v>99.869910203333376</v>
      </c>
      <c r="Y577" s="94">
        <v>4.7700000000000005</v>
      </c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2:37" x14ac:dyDescent="0.25">
      <c r="B578" s="3" t="s">
        <v>22</v>
      </c>
      <c r="C578" s="3" t="s">
        <v>23</v>
      </c>
      <c r="D578" s="3"/>
      <c r="E578" s="3" t="s">
        <v>91</v>
      </c>
      <c r="F578" s="3" t="s">
        <v>183</v>
      </c>
      <c r="G578" s="3" t="s">
        <v>221</v>
      </c>
      <c r="H578" s="3" t="s">
        <v>241</v>
      </c>
      <c r="I578" s="3">
        <v>1</v>
      </c>
      <c r="J578" s="3">
        <v>1190</v>
      </c>
      <c r="K578" s="3">
        <v>1140</v>
      </c>
      <c r="L578" s="3">
        <v>0</v>
      </c>
      <c r="M578" s="5">
        <v>56.62777777777778</v>
      </c>
      <c r="N578" s="5">
        <v>1.4188888888888891</v>
      </c>
      <c r="O578" s="29">
        <v>16.025555555555556</v>
      </c>
      <c r="P578" s="29">
        <v>11.546576869999999</v>
      </c>
      <c r="Q578" s="29">
        <v>0.19777777777777777</v>
      </c>
      <c r="R578" s="29">
        <v>2.8711111111111118</v>
      </c>
      <c r="S578" s="29">
        <v>6.2733333333333334</v>
      </c>
      <c r="T578" s="5">
        <v>3.7855555555555558</v>
      </c>
      <c r="U578" s="5">
        <v>1.0744444444444445</v>
      </c>
      <c r="V578" s="5">
        <v>0.15111111111111114</v>
      </c>
      <c r="W578" s="5">
        <v>-2.2222222222222222E-3</v>
      </c>
      <c r="X578" s="5">
        <v>99.969910203333313</v>
      </c>
      <c r="Y578" s="94">
        <v>4.8600000000000003</v>
      </c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2:37" x14ac:dyDescent="0.25">
      <c r="B579" s="3" t="s">
        <v>22</v>
      </c>
      <c r="C579" s="3" t="s">
        <v>23</v>
      </c>
      <c r="D579" s="3"/>
      <c r="E579" s="3" t="s">
        <v>91</v>
      </c>
      <c r="F579" s="3" t="s">
        <v>183</v>
      </c>
      <c r="G579" s="3" t="s">
        <v>221</v>
      </c>
      <c r="H579" s="3" t="s">
        <v>242</v>
      </c>
      <c r="I579" s="3">
        <v>1</v>
      </c>
      <c r="J579" s="3">
        <v>1190</v>
      </c>
      <c r="K579" s="3">
        <v>1140</v>
      </c>
      <c r="L579" s="3">
        <v>0</v>
      </c>
      <c r="M579" s="5">
        <v>56.69777777777778</v>
      </c>
      <c r="N579" s="5">
        <v>1.528888888888889</v>
      </c>
      <c r="O579" s="29">
        <v>15.525555555555558</v>
      </c>
      <c r="P579" s="29">
        <v>11.93657687</v>
      </c>
      <c r="Q579" s="29">
        <v>0.23777777777777778</v>
      </c>
      <c r="R579" s="29">
        <v>2.8811111111111121</v>
      </c>
      <c r="S579" s="29">
        <v>6.2733333333333334</v>
      </c>
      <c r="T579" s="5">
        <v>3.6655555555555557</v>
      </c>
      <c r="U579" s="5">
        <v>1.0644444444444445</v>
      </c>
      <c r="V579" s="5">
        <v>0.16111111111111112</v>
      </c>
      <c r="W579" s="5">
        <v>-2.2222222222222222E-3</v>
      </c>
      <c r="X579" s="5">
        <v>99.969910203333356</v>
      </c>
      <c r="Y579" s="94">
        <v>4.7300000000000004</v>
      </c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2:37" x14ac:dyDescent="0.25">
      <c r="B580" s="3" t="s">
        <v>22</v>
      </c>
      <c r="C580" s="3" t="s">
        <v>23</v>
      </c>
      <c r="D580" s="3"/>
      <c r="E580" s="3" t="s">
        <v>91</v>
      </c>
      <c r="F580" s="3" t="s">
        <v>183</v>
      </c>
      <c r="G580" s="3" t="s">
        <v>221</v>
      </c>
      <c r="H580" s="3" t="s">
        <v>243</v>
      </c>
      <c r="I580" s="3">
        <v>1</v>
      </c>
      <c r="J580" s="3">
        <v>1190</v>
      </c>
      <c r="K580" s="3">
        <v>1140</v>
      </c>
      <c r="L580" s="3">
        <v>0</v>
      </c>
      <c r="M580" s="5">
        <v>56.94777777777778</v>
      </c>
      <c r="N580" s="5">
        <v>1.4288888888888891</v>
      </c>
      <c r="O580" s="29">
        <v>15.765555555555558</v>
      </c>
      <c r="P580" s="29">
        <v>11.42657687</v>
      </c>
      <c r="Q580" s="29">
        <v>0.22777777777777777</v>
      </c>
      <c r="R580" s="29">
        <v>2.9211111111111121</v>
      </c>
      <c r="S580" s="29">
        <v>6.2133333333333338</v>
      </c>
      <c r="T580" s="5">
        <v>3.8055555555555558</v>
      </c>
      <c r="U580" s="5">
        <v>1.0344444444444445</v>
      </c>
      <c r="V580" s="5">
        <v>0.14111111111111113</v>
      </c>
      <c r="W580" s="5">
        <v>-2.2222222222222222E-3</v>
      </c>
      <c r="X580" s="5">
        <v>99.909910203333368</v>
      </c>
      <c r="Y580" s="94">
        <v>4.84</v>
      </c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2:37" x14ac:dyDescent="0.25">
      <c r="B581" s="3" t="s">
        <v>22</v>
      </c>
      <c r="C581" s="3" t="s">
        <v>23</v>
      </c>
      <c r="D581" s="3"/>
      <c r="E581" s="3" t="s">
        <v>91</v>
      </c>
      <c r="F581" s="3" t="s">
        <v>183</v>
      </c>
      <c r="G581" s="3" t="s">
        <v>221</v>
      </c>
      <c r="H581" s="3" t="s">
        <v>244</v>
      </c>
      <c r="I581" s="3">
        <v>1</v>
      </c>
      <c r="J581" s="3">
        <v>1190</v>
      </c>
      <c r="K581" s="3">
        <v>1140</v>
      </c>
      <c r="L581" s="3">
        <v>0</v>
      </c>
      <c r="M581" s="5">
        <v>56.287777777777777</v>
      </c>
      <c r="N581" s="5">
        <v>1.518888888888889</v>
      </c>
      <c r="O581" s="29">
        <v>15.415555555555557</v>
      </c>
      <c r="P581" s="29">
        <v>12.27657687</v>
      </c>
      <c r="Q581" s="29">
        <v>0.22777777777777777</v>
      </c>
      <c r="R581" s="29">
        <v>2.9911111111111119</v>
      </c>
      <c r="S581" s="29">
        <v>6.3633333333333333</v>
      </c>
      <c r="T581" s="5">
        <v>3.5755555555555558</v>
      </c>
      <c r="U581" s="5">
        <v>1.0544444444444445</v>
      </c>
      <c r="V581" s="5">
        <v>0.14111111111111113</v>
      </c>
      <c r="W581" s="5">
        <v>-2.2222222222222222E-3</v>
      </c>
      <c r="X581" s="5">
        <v>99.849910203333337</v>
      </c>
      <c r="Y581" s="94">
        <v>4.6300000000000008</v>
      </c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2:37" x14ac:dyDescent="0.25">
      <c r="B582" s="3"/>
      <c r="C582" s="3"/>
      <c r="D582" s="3"/>
      <c r="E582" s="3"/>
      <c r="F582" s="16" t="s">
        <v>27</v>
      </c>
      <c r="G582" s="16" t="s">
        <v>23</v>
      </c>
      <c r="H582" s="16"/>
      <c r="I582" s="16"/>
      <c r="J582" s="16"/>
      <c r="K582" s="16"/>
      <c r="L582" s="16"/>
      <c r="M582" s="6">
        <v>56.748492063492066</v>
      </c>
      <c r="N582" s="6">
        <v>1.4953174603174606</v>
      </c>
      <c r="O582" s="52">
        <v>15.411269841269844</v>
      </c>
      <c r="P582" s="52">
        <v>11.854434012857142</v>
      </c>
      <c r="Q582" s="52">
        <v>0.22349206349206349</v>
      </c>
      <c r="R582" s="52">
        <v>3.0118253968253974</v>
      </c>
      <c r="S582" s="52">
        <v>6.2519047619047612</v>
      </c>
      <c r="T582" s="6">
        <v>3.7162698412698418</v>
      </c>
      <c r="U582" s="6">
        <v>1.0373015873015869</v>
      </c>
      <c r="V582" s="6">
        <v>0.16896825396825396</v>
      </c>
      <c r="W582" s="6">
        <v>-2.2222222222222222E-3</v>
      </c>
      <c r="X582" s="6"/>
      <c r="Y582" s="95">
        <v>4.7535714285714281</v>
      </c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2:37" x14ac:dyDescent="0.25">
      <c r="B583" s="3"/>
      <c r="C583" s="3"/>
      <c r="D583" s="3"/>
      <c r="E583" s="3"/>
      <c r="F583" s="25" t="s">
        <v>28</v>
      </c>
      <c r="G583" s="25" t="s">
        <v>23</v>
      </c>
      <c r="H583" s="25"/>
      <c r="I583" s="25"/>
      <c r="J583" s="25"/>
      <c r="K583" s="25"/>
      <c r="L583" s="25"/>
      <c r="M583" s="7">
        <v>0.3652283645087801</v>
      </c>
      <c r="N583" s="7">
        <v>6.2463175965110404E-2</v>
      </c>
      <c r="O583" s="99">
        <v>0.40412706085918237</v>
      </c>
      <c r="P583" s="99">
        <v>0.31172420185474542</v>
      </c>
      <c r="Q583" s="99">
        <v>1.5045717874984443E-2</v>
      </c>
      <c r="R583" s="99">
        <v>8.6953947644652793E-2</v>
      </c>
      <c r="S583" s="99">
        <v>0.10294562738553881</v>
      </c>
      <c r="T583" s="7">
        <v>8.3062931259681339E-2</v>
      </c>
      <c r="U583" s="7">
        <v>1.9778998741311244E-2</v>
      </c>
      <c r="V583" s="7">
        <v>2.9398736610366766E-2</v>
      </c>
      <c r="W583" s="7">
        <v>0</v>
      </c>
      <c r="X583" s="7"/>
      <c r="Y583" s="93">
        <v>8.7054990830919193E-2</v>
      </c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2:37" x14ac:dyDescent="0.25">
      <c r="B584" s="3" t="s">
        <v>22</v>
      </c>
      <c r="C584" s="3" t="s">
        <v>23</v>
      </c>
      <c r="D584" s="3"/>
      <c r="E584" s="3" t="s">
        <v>91</v>
      </c>
      <c r="F584" s="3" t="s">
        <v>184</v>
      </c>
      <c r="G584" s="3" t="s">
        <v>221</v>
      </c>
      <c r="H584" s="3" t="s">
        <v>222</v>
      </c>
      <c r="I584" s="3">
        <v>1</v>
      </c>
      <c r="J584" s="3">
        <v>1190</v>
      </c>
      <c r="K584" s="3">
        <v>1120</v>
      </c>
      <c r="L584" s="3">
        <v>0</v>
      </c>
      <c r="M584" s="5">
        <v>58.067777777777778</v>
      </c>
      <c r="N584" s="5">
        <v>1.6788888888888891</v>
      </c>
      <c r="O584" s="29">
        <v>14.425555555555558</v>
      </c>
      <c r="P584" s="29">
        <v>11.09657687</v>
      </c>
      <c r="Q584" s="29">
        <v>0.26777777777777778</v>
      </c>
      <c r="R584" s="29">
        <v>3.4711111111111119</v>
      </c>
      <c r="S584" s="29">
        <v>6.0533333333333337</v>
      </c>
      <c r="T584" s="5">
        <v>3.5955555555555558</v>
      </c>
      <c r="U584" s="5">
        <v>1.1344444444444444</v>
      </c>
      <c r="V584" s="5">
        <v>0.12111111111111114</v>
      </c>
      <c r="W584" s="5">
        <v>-2.2222222222222222E-3</v>
      </c>
      <c r="X584" s="5">
        <v>99.909910203333325</v>
      </c>
      <c r="Y584" s="94">
        <v>4.7300000000000004</v>
      </c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2:37" x14ac:dyDescent="0.25">
      <c r="B585" s="3" t="s">
        <v>22</v>
      </c>
      <c r="C585" s="3" t="s">
        <v>23</v>
      </c>
      <c r="D585" s="3"/>
      <c r="E585" s="3" t="s">
        <v>91</v>
      </c>
      <c r="F585" s="3" t="s">
        <v>184</v>
      </c>
      <c r="G585" s="3" t="s">
        <v>221</v>
      </c>
      <c r="H585" s="3" t="s">
        <v>223</v>
      </c>
      <c r="I585" s="3">
        <v>1</v>
      </c>
      <c r="J585" s="3">
        <v>1190</v>
      </c>
      <c r="K585" s="3">
        <v>1120</v>
      </c>
      <c r="L585" s="3">
        <v>0</v>
      </c>
      <c r="M585" s="5">
        <v>58.107777777777777</v>
      </c>
      <c r="N585" s="5">
        <v>1.6988888888888891</v>
      </c>
      <c r="O585" s="29">
        <v>14.225555555555557</v>
      </c>
      <c r="P585" s="29">
        <v>11.286576869999999</v>
      </c>
      <c r="Q585" s="29">
        <v>0.2877777777777778</v>
      </c>
      <c r="R585" s="29">
        <v>3.4911111111111119</v>
      </c>
      <c r="S585" s="29">
        <v>6.0033333333333339</v>
      </c>
      <c r="T585" s="5">
        <v>3.5455555555555556</v>
      </c>
      <c r="U585" s="5">
        <v>1.1344444444444444</v>
      </c>
      <c r="V585" s="5">
        <v>0.18111111111111114</v>
      </c>
      <c r="W585" s="5">
        <v>-2.2222222222222222E-3</v>
      </c>
      <c r="X585" s="5">
        <v>99.959910203333322</v>
      </c>
      <c r="Y585" s="94">
        <v>4.68</v>
      </c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2:37" x14ac:dyDescent="0.25">
      <c r="B586" s="3" t="s">
        <v>22</v>
      </c>
      <c r="C586" s="3" t="s">
        <v>23</v>
      </c>
      <c r="D586" s="3"/>
      <c r="E586" s="3" t="s">
        <v>91</v>
      </c>
      <c r="F586" s="3" t="s">
        <v>184</v>
      </c>
      <c r="G586" s="3" t="s">
        <v>221</v>
      </c>
      <c r="H586" s="3" t="s">
        <v>224</v>
      </c>
      <c r="I586" s="3">
        <v>1</v>
      </c>
      <c r="J586" s="3">
        <v>1190</v>
      </c>
      <c r="K586" s="3">
        <v>1120</v>
      </c>
      <c r="L586" s="3">
        <v>0</v>
      </c>
      <c r="M586" s="5">
        <v>58.387777777777778</v>
      </c>
      <c r="N586" s="5">
        <v>1.7288888888888891</v>
      </c>
      <c r="O586" s="29">
        <v>14.215555555555557</v>
      </c>
      <c r="P586" s="29">
        <v>10.91657687</v>
      </c>
      <c r="Q586" s="29">
        <v>0.25777777777777777</v>
      </c>
      <c r="R586" s="29">
        <v>3.4611111111111121</v>
      </c>
      <c r="S586" s="29">
        <v>5.9933333333333341</v>
      </c>
      <c r="T586" s="5">
        <v>3.6255555555555556</v>
      </c>
      <c r="U586" s="5">
        <v>1.1444444444444444</v>
      </c>
      <c r="V586" s="5">
        <v>0.18111111111111114</v>
      </c>
      <c r="W586" s="5">
        <v>-2.2222222222222222E-3</v>
      </c>
      <c r="X586" s="5">
        <v>99.909910203333339</v>
      </c>
      <c r="Y586" s="94">
        <v>4.7699999999999996</v>
      </c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2:37" x14ac:dyDescent="0.25">
      <c r="B587" s="3" t="s">
        <v>22</v>
      </c>
      <c r="C587" s="3" t="s">
        <v>23</v>
      </c>
      <c r="D587" s="3"/>
      <c r="E587" s="3" t="s">
        <v>91</v>
      </c>
      <c r="F587" s="3" t="s">
        <v>184</v>
      </c>
      <c r="G587" s="3" t="s">
        <v>221</v>
      </c>
      <c r="H587" s="3" t="s">
        <v>225</v>
      </c>
      <c r="I587" s="3">
        <v>1</v>
      </c>
      <c r="J587" s="3">
        <v>1190</v>
      </c>
      <c r="K587" s="3">
        <v>1120</v>
      </c>
      <c r="L587" s="3">
        <v>0</v>
      </c>
      <c r="M587" s="5">
        <v>58.707777777777778</v>
      </c>
      <c r="N587" s="5">
        <v>1.6788888888888891</v>
      </c>
      <c r="O587" s="29">
        <v>14.425555555555558</v>
      </c>
      <c r="P587" s="29">
        <v>10.51657687</v>
      </c>
      <c r="Q587" s="29">
        <v>0.27777777777777779</v>
      </c>
      <c r="R587" s="29">
        <v>3.4711111111111119</v>
      </c>
      <c r="S587" s="29">
        <v>5.8233333333333341</v>
      </c>
      <c r="T587" s="5">
        <v>3.7055555555555557</v>
      </c>
      <c r="U587" s="5">
        <v>1.1344444444444444</v>
      </c>
      <c r="V587" s="5">
        <v>0.17111111111111113</v>
      </c>
      <c r="W587" s="5">
        <v>-2.2222222222222222E-3</v>
      </c>
      <c r="X587" s="5">
        <v>99.909910203333339</v>
      </c>
      <c r="Y587" s="94">
        <v>4.84</v>
      </c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2:37" x14ac:dyDescent="0.25">
      <c r="B588" s="3" t="s">
        <v>22</v>
      </c>
      <c r="C588" s="3" t="s">
        <v>23</v>
      </c>
      <c r="D588" s="3"/>
      <c r="E588" s="3" t="s">
        <v>91</v>
      </c>
      <c r="F588" s="3" t="s">
        <v>184</v>
      </c>
      <c r="G588" s="3" t="s">
        <v>221</v>
      </c>
      <c r="H588" s="3" t="s">
        <v>226</v>
      </c>
      <c r="I588" s="3">
        <v>1</v>
      </c>
      <c r="J588" s="3">
        <v>1190</v>
      </c>
      <c r="K588" s="3">
        <v>1120</v>
      </c>
      <c r="L588" s="3">
        <v>0</v>
      </c>
      <c r="M588" s="5">
        <v>58.407777777777781</v>
      </c>
      <c r="N588" s="5">
        <v>1.778888888888889</v>
      </c>
      <c r="O588" s="29">
        <v>14.115555555555558</v>
      </c>
      <c r="P588" s="29">
        <v>11.036576869999999</v>
      </c>
      <c r="Q588" s="29">
        <v>0.25777777777777777</v>
      </c>
      <c r="R588" s="29">
        <v>3.4311111111111119</v>
      </c>
      <c r="S588" s="29">
        <v>5.9733333333333336</v>
      </c>
      <c r="T588" s="5">
        <v>3.5155555555555558</v>
      </c>
      <c r="U588" s="5">
        <v>1.1544444444444444</v>
      </c>
      <c r="V588" s="5">
        <v>0.18111111111111114</v>
      </c>
      <c r="W588" s="5">
        <v>-2.2222222222222222E-3</v>
      </c>
      <c r="X588" s="5">
        <v>99.849910203333337</v>
      </c>
      <c r="Y588" s="94">
        <v>4.67</v>
      </c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2:37" x14ac:dyDescent="0.25">
      <c r="B589" s="3" t="s">
        <v>22</v>
      </c>
      <c r="C589" s="3" t="s">
        <v>23</v>
      </c>
      <c r="D589" s="3"/>
      <c r="E589" s="3" t="s">
        <v>91</v>
      </c>
      <c r="F589" s="3" t="s">
        <v>184</v>
      </c>
      <c r="G589" s="3" t="s">
        <v>221</v>
      </c>
      <c r="H589" s="3" t="s">
        <v>227</v>
      </c>
      <c r="I589" s="3">
        <v>1</v>
      </c>
      <c r="J589" s="3">
        <v>1190</v>
      </c>
      <c r="K589" s="3">
        <v>1120</v>
      </c>
      <c r="L589" s="3">
        <v>0</v>
      </c>
      <c r="M589" s="5">
        <v>59.317777777777778</v>
      </c>
      <c r="N589" s="5">
        <v>1.7288888888888891</v>
      </c>
      <c r="O589" s="29">
        <v>14.195555555555558</v>
      </c>
      <c r="P589" s="29">
        <v>10.556576869999999</v>
      </c>
      <c r="Q589" s="29">
        <v>0.24777777777777779</v>
      </c>
      <c r="R589" s="29">
        <v>3.1811111111111119</v>
      </c>
      <c r="S589" s="29">
        <v>5.7533333333333339</v>
      </c>
      <c r="T589" s="5">
        <v>3.5655555555555556</v>
      </c>
      <c r="U589" s="5">
        <v>1.2144444444444444</v>
      </c>
      <c r="V589" s="5">
        <v>0.13111111111111112</v>
      </c>
      <c r="W589" s="5">
        <v>-2.2222222222222222E-3</v>
      </c>
      <c r="X589" s="5">
        <v>99.889910203333343</v>
      </c>
      <c r="Y589" s="94">
        <v>4.78</v>
      </c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2:37" x14ac:dyDescent="0.25">
      <c r="B590" s="3" t="s">
        <v>22</v>
      </c>
      <c r="C590" s="3" t="s">
        <v>23</v>
      </c>
      <c r="D590" s="3"/>
      <c r="E590" s="3" t="s">
        <v>91</v>
      </c>
      <c r="F590" s="3" t="s">
        <v>184</v>
      </c>
      <c r="G590" s="3" t="s">
        <v>221</v>
      </c>
      <c r="H590" s="3" t="s">
        <v>228</v>
      </c>
      <c r="I590" s="3">
        <v>1</v>
      </c>
      <c r="J590" s="3">
        <v>1190</v>
      </c>
      <c r="K590" s="3">
        <v>1120</v>
      </c>
      <c r="L590" s="3">
        <v>0</v>
      </c>
      <c r="M590" s="5">
        <v>59.167777777777779</v>
      </c>
      <c r="N590" s="5">
        <v>1.7588888888888892</v>
      </c>
      <c r="O590" s="29">
        <v>14.035555555555558</v>
      </c>
      <c r="P590" s="29">
        <v>10.786576869999999</v>
      </c>
      <c r="Q590" s="29">
        <v>0.27777777777777779</v>
      </c>
      <c r="R590" s="29">
        <v>3.321111111111112</v>
      </c>
      <c r="S590" s="29">
        <v>5.7733333333333334</v>
      </c>
      <c r="T590" s="5">
        <v>3.4755555555555557</v>
      </c>
      <c r="U590" s="5">
        <v>1.2044444444444444</v>
      </c>
      <c r="V590" s="5">
        <v>0.19111111111111112</v>
      </c>
      <c r="W590" s="5">
        <v>-2.2222222222222222E-3</v>
      </c>
      <c r="X590" s="5">
        <v>99.989910203333352</v>
      </c>
      <c r="Y590" s="94">
        <v>4.68</v>
      </c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2:37" x14ac:dyDescent="0.25">
      <c r="B591" s="3" t="s">
        <v>22</v>
      </c>
      <c r="C591" s="3" t="s">
        <v>23</v>
      </c>
      <c r="D591" s="3"/>
      <c r="E591" s="3" t="s">
        <v>91</v>
      </c>
      <c r="F591" s="3" t="s">
        <v>184</v>
      </c>
      <c r="G591" s="3" t="s">
        <v>221</v>
      </c>
      <c r="H591" s="3" t="s">
        <v>229</v>
      </c>
      <c r="I591" s="3">
        <v>1</v>
      </c>
      <c r="J591" s="3">
        <v>1190</v>
      </c>
      <c r="K591" s="3">
        <v>1120</v>
      </c>
      <c r="L591" s="3">
        <v>0</v>
      </c>
      <c r="M591" s="5">
        <v>58.547777777777782</v>
      </c>
      <c r="N591" s="5">
        <v>1.7288888888888891</v>
      </c>
      <c r="O591" s="29">
        <v>14.185555555555558</v>
      </c>
      <c r="P591" s="29">
        <v>11.00657687</v>
      </c>
      <c r="Q591" s="29">
        <v>0.24777777777777779</v>
      </c>
      <c r="R591" s="29">
        <v>3.3511111111111118</v>
      </c>
      <c r="S591" s="29">
        <v>5.9333333333333336</v>
      </c>
      <c r="T591" s="5">
        <v>3.5455555555555556</v>
      </c>
      <c r="U591" s="5">
        <v>1.1944444444444444</v>
      </c>
      <c r="V591" s="5">
        <v>0.15111111111111114</v>
      </c>
      <c r="W591" s="5">
        <v>-2.2222222222222222E-3</v>
      </c>
      <c r="X591" s="5">
        <v>99.889910203333343</v>
      </c>
      <c r="Y591" s="94">
        <v>4.74</v>
      </c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2:37" x14ac:dyDescent="0.25">
      <c r="B592" s="3" t="s">
        <v>22</v>
      </c>
      <c r="C592" s="3" t="s">
        <v>23</v>
      </c>
      <c r="D592" s="3"/>
      <c r="E592" s="3" t="s">
        <v>91</v>
      </c>
      <c r="F592" s="3" t="s">
        <v>184</v>
      </c>
      <c r="G592" s="3" t="s">
        <v>221</v>
      </c>
      <c r="H592" s="3" t="s">
        <v>239</v>
      </c>
      <c r="I592" s="3">
        <v>1</v>
      </c>
      <c r="J592" s="3">
        <v>1190</v>
      </c>
      <c r="K592" s="3">
        <v>1120</v>
      </c>
      <c r="L592" s="3">
        <v>0</v>
      </c>
      <c r="M592" s="5">
        <v>58.167777777777779</v>
      </c>
      <c r="N592" s="5">
        <v>1.838888888888889</v>
      </c>
      <c r="O592" s="29">
        <v>13.975555555555557</v>
      </c>
      <c r="P592" s="29">
        <v>11.40657687</v>
      </c>
      <c r="Q592" s="29">
        <v>0.2877777777777778</v>
      </c>
      <c r="R592" s="29">
        <v>3.4211111111111121</v>
      </c>
      <c r="S592" s="29">
        <v>6.0533333333333337</v>
      </c>
      <c r="T592" s="5">
        <v>3.4755555555555557</v>
      </c>
      <c r="U592" s="5">
        <v>1.1644444444444444</v>
      </c>
      <c r="V592" s="5">
        <v>0.18111111111111114</v>
      </c>
      <c r="W592" s="5">
        <v>-2.2222222222222222E-3</v>
      </c>
      <c r="X592" s="5">
        <v>99.969910203333328</v>
      </c>
      <c r="Y592" s="94">
        <v>4.6400000000000006</v>
      </c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2:37" x14ac:dyDescent="0.25">
      <c r="B593" s="3" t="s">
        <v>22</v>
      </c>
      <c r="C593" s="3" t="s">
        <v>23</v>
      </c>
      <c r="D593" s="3"/>
      <c r="E593" s="3" t="s">
        <v>91</v>
      </c>
      <c r="F593" s="3" t="s">
        <v>184</v>
      </c>
      <c r="G593" s="3" t="s">
        <v>221</v>
      </c>
      <c r="H593" s="3" t="s">
        <v>240</v>
      </c>
      <c r="I593" s="3">
        <v>1</v>
      </c>
      <c r="J593" s="3">
        <v>1190</v>
      </c>
      <c r="K593" s="3">
        <v>1120</v>
      </c>
      <c r="L593" s="3">
        <v>0</v>
      </c>
      <c r="M593" s="5">
        <v>59.44777777777778</v>
      </c>
      <c r="N593" s="5">
        <v>1.7488888888888892</v>
      </c>
      <c r="O593" s="29">
        <v>14.105555555555558</v>
      </c>
      <c r="P593" s="29">
        <v>10.58657687</v>
      </c>
      <c r="Q593" s="29">
        <v>0.24777777777777779</v>
      </c>
      <c r="R593" s="29">
        <v>3.1411111111111119</v>
      </c>
      <c r="S593" s="29">
        <v>5.7333333333333334</v>
      </c>
      <c r="T593" s="5">
        <v>3.485555555555556</v>
      </c>
      <c r="U593" s="5">
        <v>1.2744444444444445</v>
      </c>
      <c r="V593" s="5">
        <v>0.13111111111111112</v>
      </c>
      <c r="W593" s="5">
        <v>-2.2222222222222222E-3</v>
      </c>
      <c r="X593" s="5">
        <v>99.899910203333349</v>
      </c>
      <c r="Y593" s="94">
        <v>4.7600000000000007</v>
      </c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2:37" x14ac:dyDescent="0.25">
      <c r="B594" s="3" t="s">
        <v>22</v>
      </c>
      <c r="C594" s="3" t="s">
        <v>23</v>
      </c>
      <c r="D594" s="3"/>
      <c r="E594" s="3" t="s">
        <v>91</v>
      </c>
      <c r="F594" s="3" t="s">
        <v>184</v>
      </c>
      <c r="G594" s="3" t="s">
        <v>221</v>
      </c>
      <c r="H594" s="3" t="s">
        <v>241</v>
      </c>
      <c r="I594" s="3">
        <v>1</v>
      </c>
      <c r="J594" s="3">
        <v>1190</v>
      </c>
      <c r="K594" s="3">
        <v>1120</v>
      </c>
      <c r="L594" s="3">
        <v>0</v>
      </c>
      <c r="M594" s="5">
        <v>57.777777777777779</v>
      </c>
      <c r="N594" s="5">
        <v>1.8788888888888891</v>
      </c>
      <c r="O594" s="29">
        <v>13.955555555555557</v>
      </c>
      <c r="P594" s="29">
        <v>11.58657687</v>
      </c>
      <c r="Q594" s="29">
        <v>0.27777777777777779</v>
      </c>
      <c r="R594" s="29">
        <v>3.5011111111111122</v>
      </c>
      <c r="S594" s="29">
        <v>6.1733333333333338</v>
      </c>
      <c r="T594" s="5">
        <v>3.4055555555555559</v>
      </c>
      <c r="U594" s="5">
        <v>1.1344444444444444</v>
      </c>
      <c r="V594" s="5">
        <v>0.21111111111111114</v>
      </c>
      <c r="W594" s="5">
        <v>-2.2222222222222222E-3</v>
      </c>
      <c r="X594" s="5">
        <v>99.899910203333334</v>
      </c>
      <c r="Y594" s="94">
        <v>4.54</v>
      </c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2:37" x14ac:dyDescent="0.25">
      <c r="B595" s="3" t="s">
        <v>22</v>
      </c>
      <c r="C595" s="3" t="s">
        <v>23</v>
      </c>
      <c r="D595" s="3" t="s">
        <v>272</v>
      </c>
      <c r="E595" s="3" t="s">
        <v>91</v>
      </c>
      <c r="F595" s="3" t="s">
        <v>184</v>
      </c>
      <c r="G595" s="3" t="s">
        <v>221</v>
      </c>
      <c r="H595" s="3" t="s">
        <v>242</v>
      </c>
      <c r="I595" s="3">
        <v>1</v>
      </c>
      <c r="J595" s="3">
        <v>1190</v>
      </c>
      <c r="K595" s="3">
        <v>1120</v>
      </c>
      <c r="L595" s="3">
        <v>0</v>
      </c>
      <c r="M595" s="5">
        <v>60.80777777777778</v>
      </c>
      <c r="N595" s="5">
        <v>1.838888888888889</v>
      </c>
      <c r="O595" s="29">
        <v>14.275555555555558</v>
      </c>
      <c r="P595" s="29">
        <v>9.386576869999999</v>
      </c>
      <c r="Q595" s="29">
        <v>0.19777777777777777</v>
      </c>
      <c r="R595" s="29">
        <v>2.9411111111111121</v>
      </c>
      <c r="S595" s="29">
        <v>5.3433333333333337</v>
      </c>
      <c r="T595" s="5">
        <v>3.6655555555555557</v>
      </c>
      <c r="U595" s="5">
        <v>1.3444444444444446</v>
      </c>
      <c r="V595" s="5">
        <v>9.1111111111111129E-2</v>
      </c>
      <c r="W595" s="5">
        <v>-2.2222222222222222E-3</v>
      </c>
      <c r="X595" s="5">
        <v>99.889910203333343</v>
      </c>
      <c r="Y595" s="94">
        <v>5.01</v>
      </c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2:37" x14ac:dyDescent="0.25">
      <c r="B596" s="3" t="s">
        <v>22</v>
      </c>
      <c r="C596" s="3" t="s">
        <v>23</v>
      </c>
      <c r="D596" s="3" t="s">
        <v>272</v>
      </c>
      <c r="E596" s="3" t="s">
        <v>91</v>
      </c>
      <c r="F596" s="3" t="s">
        <v>184</v>
      </c>
      <c r="G596" s="3" t="s">
        <v>221</v>
      </c>
      <c r="H596" s="3" t="s">
        <v>243</v>
      </c>
      <c r="I596" s="3">
        <v>1</v>
      </c>
      <c r="J596" s="3">
        <v>1190</v>
      </c>
      <c r="K596" s="3">
        <v>1120</v>
      </c>
      <c r="L596" s="3">
        <v>0</v>
      </c>
      <c r="M596" s="5">
        <v>60.037777777777777</v>
      </c>
      <c r="N596" s="5">
        <v>1.788888888888889</v>
      </c>
      <c r="O596" s="29">
        <v>14.145555555555557</v>
      </c>
      <c r="P596" s="29">
        <v>10.056576869999999</v>
      </c>
      <c r="Q596" s="29">
        <v>0.25777777777777777</v>
      </c>
      <c r="R596" s="29">
        <v>3.031111111111112</v>
      </c>
      <c r="S596" s="29">
        <v>5.5833333333333339</v>
      </c>
      <c r="T596" s="5">
        <v>3.5455555555555556</v>
      </c>
      <c r="U596" s="5">
        <v>1.3244444444444445</v>
      </c>
      <c r="V596" s="5">
        <v>0.16111111111111112</v>
      </c>
      <c r="W596" s="5">
        <v>-2.2222222222222222E-3</v>
      </c>
      <c r="X596" s="5">
        <v>99.929910203333336</v>
      </c>
      <c r="Y596" s="94">
        <v>4.87</v>
      </c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2:37" x14ac:dyDescent="0.25">
      <c r="B597" s="3" t="s">
        <v>22</v>
      </c>
      <c r="C597" s="3" t="s">
        <v>23</v>
      </c>
      <c r="D597" s="3"/>
      <c r="E597" s="3" t="s">
        <v>91</v>
      </c>
      <c r="F597" s="3" t="s">
        <v>184</v>
      </c>
      <c r="G597" s="3" t="s">
        <v>221</v>
      </c>
      <c r="H597" s="3" t="s">
        <v>244</v>
      </c>
      <c r="I597" s="3">
        <v>1</v>
      </c>
      <c r="J597" s="3">
        <v>1190</v>
      </c>
      <c r="K597" s="3">
        <v>1120</v>
      </c>
      <c r="L597" s="3">
        <v>0</v>
      </c>
      <c r="M597" s="5">
        <v>58.05777777777778</v>
      </c>
      <c r="N597" s="5">
        <v>1.7488888888888892</v>
      </c>
      <c r="O597" s="29">
        <v>13.995555555555557</v>
      </c>
      <c r="P597" s="29">
        <v>11.42657687</v>
      </c>
      <c r="Q597" s="29">
        <v>0.2877777777777778</v>
      </c>
      <c r="R597" s="29">
        <v>3.4911111111111119</v>
      </c>
      <c r="S597" s="29">
        <v>6.0333333333333341</v>
      </c>
      <c r="T597" s="5">
        <v>3.5055555555555555</v>
      </c>
      <c r="U597" s="5">
        <v>1.1244444444444444</v>
      </c>
      <c r="V597" s="5">
        <v>0.14111111111111113</v>
      </c>
      <c r="W597" s="5">
        <v>2.7777777777777776E-2</v>
      </c>
      <c r="X597" s="5">
        <v>99.839910203333346</v>
      </c>
      <c r="Y597" s="94">
        <v>4.63</v>
      </c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2:37" x14ac:dyDescent="0.25">
      <c r="B598" s="3" t="s">
        <v>22</v>
      </c>
      <c r="C598" s="3" t="s">
        <v>23</v>
      </c>
      <c r="D598" s="3"/>
      <c r="E598" s="3" t="s">
        <v>91</v>
      </c>
      <c r="F598" s="3" t="s">
        <v>184</v>
      </c>
      <c r="G598" s="3" t="s">
        <v>221</v>
      </c>
      <c r="H598" s="3" t="s">
        <v>245</v>
      </c>
      <c r="I598" s="3">
        <v>1</v>
      </c>
      <c r="J598" s="3">
        <v>1190</v>
      </c>
      <c r="K598" s="3">
        <v>1120</v>
      </c>
      <c r="L598" s="3">
        <v>0</v>
      </c>
      <c r="M598" s="5">
        <v>58.687777777777782</v>
      </c>
      <c r="N598" s="5">
        <v>1.7388888888888892</v>
      </c>
      <c r="O598" s="29">
        <v>14.035555555555558</v>
      </c>
      <c r="P598" s="29">
        <v>10.90657687</v>
      </c>
      <c r="Q598" s="29">
        <v>0.25777777777777777</v>
      </c>
      <c r="R598" s="29">
        <v>3.531111111111112</v>
      </c>
      <c r="S598" s="29">
        <v>5.9033333333333333</v>
      </c>
      <c r="T598" s="5">
        <v>3.6155555555555559</v>
      </c>
      <c r="U598" s="5">
        <v>1.1544444444444444</v>
      </c>
      <c r="V598" s="5">
        <v>0.15111111111111114</v>
      </c>
      <c r="W598" s="5">
        <v>-2.2222222222222222E-3</v>
      </c>
      <c r="X598" s="5">
        <v>99.979910203333347</v>
      </c>
      <c r="Y598" s="94">
        <v>4.7700000000000005</v>
      </c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2:37" x14ac:dyDescent="0.25">
      <c r="B599" s="3"/>
      <c r="C599" s="3"/>
      <c r="D599" s="3"/>
      <c r="E599" s="3"/>
      <c r="F599" s="16" t="s">
        <v>27</v>
      </c>
      <c r="G599" s="16" t="s">
        <v>23</v>
      </c>
      <c r="H599" s="16"/>
      <c r="I599" s="16"/>
      <c r="J599" s="16"/>
      <c r="K599" s="16"/>
      <c r="L599" s="16"/>
      <c r="M599" s="6">
        <v>58.779777777777788</v>
      </c>
      <c r="N599" s="6">
        <v>1.7575555555555555</v>
      </c>
      <c r="O599" s="52">
        <v>14.154222222222225</v>
      </c>
      <c r="P599" s="52">
        <v>10.837243536666668</v>
      </c>
      <c r="Q599" s="52">
        <v>0.26244444444444442</v>
      </c>
      <c r="R599" s="52">
        <v>3.349111111111112</v>
      </c>
      <c r="S599" s="52">
        <v>5.8753333333333337</v>
      </c>
      <c r="T599" s="6">
        <v>3.5515555555555562</v>
      </c>
      <c r="U599" s="6">
        <v>1.189111111111111</v>
      </c>
      <c r="V599" s="6">
        <v>0.15844444444444447</v>
      </c>
      <c r="W599" s="6">
        <v>-2.2222222222222248E-4</v>
      </c>
      <c r="X599" s="6"/>
      <c r="Y599" s="95">
        <v>4.7406666666666677</v>
      </c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2:37" x14ac:dyDescent="0.25">
      <c r="B600" s="3"/>
      <c r="C600" s="3"/>
      <c r="D600" s="3"/>
      <c r="E600" s="3"/>
      <c r="F600" s="25" t="s">
        <v>28</v>
      </c>
      <c r="G600" s="25" t="s">
        <v>23</v>
      </c>
      <c r="H600" s="25"/>
      <c r="I600" s="25"/>
      <c r="J600" s="25"/>
      <c r="K600" s="25"/>
      <c r="L600" s="25"/>
      <c r="M600" s="7">
        <v>0.83663612162038525</v>
      </c>
      <c r="N600" s="7">
        <v>5.8659631612825329E-2</v>
      </c>
      <c r="O600" s="99">
        <v>0.14691429312292795</v>
      </c>
      <c r="P600" s="99">
        <v>0.56961724826747473</v>
      </c>
      <c r="Q600" s="99">
        <v>2.3258383025317585E-2</v>
      </c>
      <c r="R600" s="99">
        <v>0.18720500603807125</v>
      </c>
      <c r="S600" s="99">
        <v>0.21341441911387876</v>
      </c>
      <c r="T600" s="7">
        <v>7.9803329683487662E-2</v>
      </c>
      <c r="U600" s="7">
        <v>7.1600744875082653E-2</v>
      </c>
      <c r="V600" s="7">
        <v>3.1502078540644823E-2</v>
      </c>
      <c r="W600" s="7">
        <v>7.7459666924148338E-3</v>
      </c>
      <c r="X600" s="7"/>
      <c r="Y600" s="93">
        <v>0.1514040745585703</v>
      </c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2:37" x14ac:dyDescent="0.25">
      <c r="B601" s="3" t="s">
        <v>22</v>
      </c>
      <c r="C601" s="3" t="s">
        <v>23</v>
      </c>
      <c r="D601" s="3"/>
      <c r="E601" s="3" t="s">
        <v>91</v>
      </c>
      <c r="F601" s="3" t="s">
        <v>185</v>
      </c>
      <c r="G601" s="3" t="s">
        <v>221</v>
      </c>
      <c r="H601" s="3" t="s">
        <v>222</v>
      </c>
      <c r="I601" s="3">
        <v>1</v>
      </c>
      <c r="J601" s="3">
        <v>1190</v>
      </c>
      <c r="K601" s="3">
        <v>1100</v>
      </c>
      <c r="L601" s="3">
        <v>0</v>
      </c>
      <c r="M601" s="5">
        <v>57.887777777777778</v>
      </c>
      <c r="N601" s="5">
        <v>1.7088888888888891</v>
      </c>
      <c r="O601" s="29">
        <v>14.055555555555557</v>
      </c>
      <c r="P601" s="29">
        <v>11.84657687</v>
      </c>
      <c r="Q601" s="29">
        <v>0.27777777777777779</v>
      </c>
      <c r="R601" s="29">
        <v>3.531111111111112</v>
      </c>
      <c r="S601" s="29">
        <v>5.7633333333333336</v>
      </c>
      <c r="T601" s="5">
        <v>3.5555555555555558</v>
      </c>
      <c r="U601" s="5">
        <v>1.1944444444444444</v>
      </c>
      <c r="V601" s="5">
        <v>0.15111111111111114</v>
      </c>
      <c r="W601" s="5">
        <v>-2.2222222222222222E-3</v>
      </c>
      <c r="X601" s="5">
        <v>99.969910203333328</v>
      </c>
      <c r="Y601" s="94">
        <v>4.75</v>
      </c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2:37" x14ac:dyDescent="0.25">
      <c r="B602" s="3" t="s">
        <v>22</v>
      </c>
      <c r="C602" s="3" t="s">
        <v>23</v>
      </c>
      <c r="D602" s="3"/>
      <c r="E602" s="3" t="s">
        <v>91</v>
      </c>
      <c r="F602" s="3" t="s">
        <v>185</v>
      </c>
      <c r="G602" s="3" t="s">
        <v>221</v>
      </c>
      <c r="H602" s="3" t="s">
        <v>223</v>
      </c>
      <c r="I602" s="3">
        <v>1</v>
      </c>
      <c r="J602" s="3">
        <v>1190</v>
      </c>
      <c r="K602" s="3">
        <v>1100</v>
      </c>
      <c r="L602" s="3">
        <v>0</v>
      </c>
      <c r="M602" s="5">
        <v>57.267777777777781</v>
      </c>
      <c r="N602" s="5">
        <v>1.6788888888888891</v>
      </c>
      <c r="O602" s="29">
        <v>14.365555555555558</v>
      </c>
      <c r="P602" s="29">
        <v>11.896576869999999</v>
      </c>
      <c r="Q602" s="29">
        <v>0.25777777777777777</v>
      </c>
      <c r="R602" s="29">
        <v>3.5611111111111122</v>
      </c>
      <c r="S602" s="29">
        <v>5.953333333333334</v>
      </c>
      <c r="T602" s="5">
        <v>3.5655555555555556</v>
      </c>
      <c r="U602" s="5">
        <v>1.1644444444444444</v>
      </c>
      <c r="V602" s="5">
        <v>0.15111111111111114</v>
      </c>
      <c r="W602" s="5">
        <v>-2.2222222222222222E-3</v>
      </c>
      <c r="X602" s="5">
        <v>99.859910203333357</v>
      </c>
      <c r="Y602" s="94">
        <v>4.7300000000000004</v>
      </c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2:37" x14ac:dyDescent="0.25">
      <c r="B603" s="3" t="s">
        <v>22</v>
      </c>
      <c r="C603" s="3" t="s">
        <v>23</v>
      </c>
      <c r="D603" s="3"/>
      <c r="E603" s="3" t="s">
        <v>91</v>
      </c>
      <c r="F603" s="3" t="s">
        <v>185</v>
      </c>
      <c r="G603" s="3" t="s">
        <v>221</v>
      </c>
      <c r="H603" s="3" t="s">
        <v>224</v>
      </c>
      <c r="I603" s="3">
        <v>1</v>
      </c>
      <c r="J603" s="3">
        <v>1190</v>
      </c>
      <c r="K603" s="3">
        <v>1100</v>
      </c>
      <c r="L603" s="3">
        <v>0</v>
      </c>
      <c r="M603" s="5">
        <v>57.237777777777779</v>
      </c>
      <c r="N603" s="5">
        <v>1.7388888888888892</v>
      </c>
      <c r="O603" s="29">
        <v>13.905555555555557</v>
      </c>
      <c r="P603" s="29">
        <v>12.226576869999999</v>
      </c>
      <c r="Q603" s="29">
        <v>0.29777777777777781</v>
      </c>
      <c r="R603" s="29">
        <v>3.6011111111111118</v>
      </c>
      <c r="S603" s="29">
        <v>6.0133333333333336</v>
      </c>
      <c r="T603" s="5">
        <v>3.5155555555555558</v>
      </c>
      <c r="U603" s="5">
        <v>1.1344444444444444</v>
      </c>
      <c r="V603" s="5">
        <v>0.15111111111111114</v>
      </c>
      <c r="W603" s="5">
        <v>-2.2222222222222222E-3</v>
      </c>
      <c r="X603" s="5">
        <v>99.819910203333336</v>
      </c>
      <c r="Y603" s="94">
        <v>4.6500000000000004</v>
      </c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2:37" x14ac:dyDescent="0.25">
      <c r="B604" s="3" t="s">
        <v>22</v>
      </c>
      <c r="C604" s="3" t="s">
        <v>23</v>
      </c>
      <c r="D604" s="3"/>
      <c r="E604" s="3" t="s">
        <v>91</v>
      </c>
      <c r="F604" s="3" t="s">
        <v>185</v>
      </c>
      <c r="G604" s="3" t="s">
        <v>221</v>
      </c>
      <c r="H604" s="3" t="s">
        <v>225</v>
      </c>
      <c r="I604" s="3">
        <v>1</v>
      </c>
      <c r="J604" s="3">
        <v>1190</v>
      </c>
      <c r="K604" s="3">
        <v>1100</v>
      </c>
      <c r="L604" s="3">
        <v>0</v>
      </c>
      <c r="M604" s="5">
        <v>57.407777777777781</v>
      </c>
      <c r="N604" s="5">
        <v>1.828888888888889</v>
      </c>
      <c r="O604" s="29">
        <v>13.185555555555558</v>
      </c>
      <c r="P604" s="29">
        <v>12.636576869999999</v>
      </c>
      <c r="Q604" s="29">
        <v>0.30777777777777782</v>
      </c>
      <c r="R604" s="29">
        <v>3.7911111111111122</v>
      </c>
      <c r="S604" s="29">
        <v>6.1133333333333333</v>
      </c>
      <c r="T604" s="5">
        <v>3.4055555555555559</v>
      </c>
      <c r="U604" s="5">
        <v>1.1144444444444443</v>
      </c>
      <c r="V604" s="5">
        <v>0.17111111111111113</v>
      </c>
      <c r="W604" s="5">
        <v>-2.2222222222222222E-3</v>
      </c>
      <c r="X604" s="5">
        <v>99.959910203333337</v>
      </c>
      <c r="Y604" s="94">
        <v>4.5200000000000005</v>
      </c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2:37" x14ac:dyDescent="0.25">
      <c r="B605" s="3" t="s">
        <v>22</v>
      </c>
      <c r="C605" s="3" t="s">
        <v>23</v>
      </c>
      <c r="D605" s="3"/>
      <c r="E605" s="3" t="s">
        <v>91</v>
      </c>
      <c r="F605" s="3" t="s">
        <v>185</v>
      </c>
      <c r="G605" s="3" t="s">
        <v>221</v>
      </c>
      <c r="H605" s="3" t="s">
        <v>226</v>
      </c>
      <c r="I605" s="3">
        <v>1</v>
      </c>
      <c r="J605" s="3">
        <v>1190</v>
      </c>
      <c r="K605" s="3">
        <v>1100</v>
      </c>
      <c r="L605" s="3">
        <v>0</v>
      </c>
      <c r="M605" s="5">
        <v>57.257777777777783</v>
      </c>
      <c r="N605" s="5">
        <v>1.7588888888888892</v>
      </c>
      <c r="O605" s="29">
        <v>14.235555555555557</v>
      </c>
      <c r="P605" s="29">
        <v>12.15657687</v>
      </c>
      <c r="Q605" s="29">
        <v>0.29777777777777781</v>
      </c>
      <c r="R605" s="29">
        <v>3.4911111111111119</v>
      </c>
      <c r="S605" s="29">
        <v>5.9633333333333338</v>
      </c>
      <c r="T605" s="5">
        <v>3.5055555555555555</v>
      </c>
      <c r="U605" s="5">
        <v>1.1544444444444444</v>
      </c>
      <c r="V605" s="5">
        <v>0.15111111111111114</v>
      </c>
      <c r="W605" s="5">
        <v>-2.2222222222222222E-3</v>
      </c>
      <c r="X605" s="5">
        <v>99.969910203333356</v>
      </c>
      <c r="Y605" s="94">
        <v>4.66</v>
      </c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2:37" x14ac:dyDescent="0.25">
      <c r="B606" s="3" t="s">
        <v>22</v>
      </c>
      <c r="C606" s="3" t="s">
        <v>23</v>
      </c>
      <c r="D606" s="3"/>
      <c r="E606" s="3" t="s">
        <v>91</v>
      </c>
      <c r="F606" s="3" t="s">
        <v>185</v>
      </c>
      <c r="G606" s="3" t="s">
        <v>221</v>
      </c>
      <c r="H606" s="3" t="s">
        <v>227</v>
      </c>
      <c r="I606" s="3">
        <v>1</v>
      </c>
      <c r="J606" s="3">
        <v>1190</v>
      </c>
      <c r="K606" s="3">
        <v>1100</v>
      </c>
      <c r="L606" s="3">
        <v>0</v>
      </c>
      <c r="M606" s="5">
        <v>57.477777777777781</v>
      </c>
      <c r="N606" s="5">
        <v>1.818888888888889</v>
      </c>
      <c r="O606" s="29">
        <v>13.445555555555558</v>
      </c>
      <c r="P606" s="29">
        <v>12.466576869999999</v>
      </c>
      <c r="Q606" s="29">
        <v>0.29777777777777781</v>
      </c>
      <c r="R606" s="29">
        <v>3.591111111111112</v>
      </c>
      <c r="S606" s="29">
        <v>6.0333333333333341</v>
      </c>
      <c r="T606" s="5">
        <v>3.4455555555555559</v>
      </c>
      <c r="U606" s="5">
        <v>1.1544444444444444</v>
      </c>
      <c r="V606" s="5">
        <v>0.19111111111111112</v>
      </c>
      <c r="W606" s="5">
        <v>3.7777777777777778E-2</v>
      </c>
      <c r="X606" s="5">
        <v>99.959910203333351</v>
      </c>
      <c r="Y606" s="94">
        <v>4.6000000000000005</v>
      </c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2:37" x14ac:dyDescent="0.25">
      <c r="B607" s="3" t="s">
        <v>22</v>
      </c>
      <c r="C607" s="3" t="s">
        <v>23</v>
      </c>
      <c r="D607" s="3"/>
      <c r="E607" s="3" t="s">
        <v>91</v>
      </c>
      <c r="F607" s="3" t="s">
        <v>185</v>
      </c>
      <c r="G607" s="3" t="s">
        <v>221</v>
      </c>
      <c r="H607" s="3" t="s">
        <v>228</v>
      </c>
      <c r="I607" s="3">
        <v>1</v>
      </c>
      <c r="J607" s="3">
        <v>1190</v>
      </c>
      <c r="K607" s="3">
        <v>1100</v>
      </c>
      <c r="L607" s="3">
        <v>0</v>
      </c>
      <c r="M607" s="5">
        <v>57.727777777777781</v>
      </c>
      <c r="N607" s="5">
        <v>1.8988888888888888</v>
      </c>
      <c r="O607" s="29">
        <v>13.165555555555557</v>
      </c>
      <c r="P607" s="29">
        <v>12.35657687</v>
      </c>
      <c r="Q607" s="29">
        <v>0.2877777777777778</v>
      </c>
      <c r="R607" s="29">
        <v>3.6011111111111118</v>
      </c>
      <c r="S607" s="29">
        <v>6.0433333333333339</v>
      </c>
      <c r="T607" s="5">
        <v>3.3955555555555557</v>
      </c>
      <c r="U607" s="5">
        <v>1.1744444444444444</v>
      </c>
      <c r="V607" s="5">
        <v>0.22111111111111112</v>
      </c>
      <c r="W607" s="5">
        <v>-2.2222222222222222E-3</v>
      </c>
      <c r="X607" s="5">
        <v>99.869910203333347</v>
      </c>
      <c r="Y607" s="94">
        <v>4.57</v>
      </c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2:37" x14ac:dyDescent="0.25">
      <c r="B608" s="3" t="s">
        <v>22</v>
      </c>
      <c r="C608" s="3" t="s">
        <v>23</v>
      </c>
      <c r="D608" s="3"/>
      <c r="E608" s="3" t="s">
        <v>91</v>
      </c>
      <c r="F608" s="3" t="s">
        <v>185</v>
      </c>
      <c r="G608" s="3" t="s">
        <v>221</v>
      </c>
      <c r="H608" s="3" t="s">
        <v>229</v>
      </c>
      <c r="I608" s="3">
        <v>1</v>
      </c>
      <c r="J608" s="3">
        <v>1190</v>
      </c>
      <c r="K608" s="3">
        <v>1100</v>
      </c>
      <c r="L608" s="3">
        <v>0</v>
      </c>
      <c r="M608" s="5">
        <v>57.367777777777782</v>
      </c>
      <c r="N608" s="5">
        <v>1.7088888888888891</v>
      </c>
      <c r="O608" s="29">
        <v>14.165555555555557</v>
      </c>
      <c r="P608" s="29">
        <v>12.126576869999999</v>
      </c>
      <c r="Q608" s="29">
        <v>0.25777777777777777</v>
      </c>
      <c r="R608" s="29">
        <v>3.591111111111112</v>
      </c>
      <c r="S608" s="29">
        <v>5.9733333333333336</v>
      </c>
      <c r="T608" s="5">
        <v>3.4455555555555559</v>
      </c>
      <c r="U608" s="5">
        <v>1.1644444444444444</v>
      </c>
      <c r="V608" s="5">
        <v>0.15111111111111114</v>
      </c>
      <c r="W608" s="5">
        <v>-2.2222222222222222E-3</v>
      </c>
      <c r="X608" s="5">
        <v>99.949910203333332</v>
      </c>
      <c r="Y608" s="94">
        <v>4.6100000000000003</v>
      </c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2:37" x14ac:dyDescent="0.25">
      <c r="B609" s="3" t="s">
        <v>22</v>
      </c>
      <c r="C609" s="3" t="s">
        <v>23</v>
      </c>
      <c r="D609" s="3"/>
      <c r="E609" s="3" t="s">
        <v>91</v>
      </c>
      <c r="F609" s="3" t="s">
        <v>185</v>
      </c>
      <c r="G609" s="3" t="s">
        <v>221</v>
      </c>
      <c r="H609" s="3" t="s">
        <v>239</v>
      </c>
      <c r="I609" s="3">
        <v>1</v>
      </c>
      <c r="J609" s="3">
        <v>1190</v>
      </c>
      <c r="K609" s="3">
        <v>1100</v>
      </c>
      <c r="L609" s="3">
        <v>0</v>
      </c>
      <c r="M609" s="5">
        <v>56.617777777777782</v>
      </c>
      <c r="N609" s="5">
        <v>1.838888888888889</v>
      </c>
      <c r="O609" s="29">
        <v>13.635555555555557</v>
      </c>
      <c r="P609" s="29">
        <v>12.98657687</v>
      </c>
      <c r="Q609" s="29">
        <v>0.29777777777777781</v>
      </c>
      <c r="R609" s="29">
        <v>3.7411111111111119</v>
      </c>
      <c r="S609" s="29">
        <v>6.1533333333333333</v>
      </c>
      <c r="T609" s="5">
        <v>3.3155555555555556</v>
      </c>
      <c r="U609" s="5">
        <v>1.1444444444444444</v>
      </c>
      <c r="V609" s="5">
        <v>0.18111111111111114</v>
      </c>
      <c r="W609" s="5">
        <v>-2.2222222222222222E-3</v>
      </c>
      <c r="X609" s="5">
        <v>99.909910203333354</v>
      </c>
      <c r="Y609" s="94">
        <v>4.46</v>
      </c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2:37" x14ac:dyDescent="0.25">
      <c r="B610" s="3" t="s">
        <v>22</v>
      </c>
      <c r="C610" s="3" t="s">
        <v>23</v>
      </c>
      <c r="D610" s="3"/>
      <c r="E610" s="3" t="s">
        <v>91</v>
      </c>
      <c r="F610" s="3" t="s">
        <v>185</v>
      </c>
      <c r="G610" s="3" t="s">
        <v>221</v>
      </c>
      <c r="H610" s="3" t="s">
        <v>240</v>
      </c>
      <c r="I610" s="3">
        <v>1</v>
      </c>
      <c r="J610" s="3">
        <v>1190</v>
      </c>
      <c r="K610" s="3">
        <v>1100</v>
      </c>
      <c r="L610" s="3">
        <v>0</v>
      </c>
      <c r="M610" s="5">
        <v>58.007777777777783</v>
      </c>
      <c r="N610" s="5">
        <v>1.8788888888888891</v>
      </c>
      <c r="O610" s="29">
        <v>13.385555555555557</v>
      </c>
      <c r="P610" s="29">
        <v>12.33657687</v>
      </c>
      <c r="Q610" s="29">
        <v>0.29777777777777781</v>
      </c>
      <c r="R610" s="29">
        <v>3.571111111111112</v>
      </c>
      <c r="S610" s="29">
        <v>5.7833333333333341</v>
      </c>
      <c r="T610" s="5">
        <v>3.2955555555555556</v>
      </c>
      <c r="U610" s="5">
        <v>1.1844444444444444</v>
      </c>
      <c r="V610" s="5">
        <v>0.23111111111111113</v>
      </c>
      <c r="W610" s="5">
        <v>-2.2222222222222222E-3</v>
      </c>
      <c r="X610" s="5">
        <v>99.969910203333328</v>
      </c>
      <c r="Y610" s="94">
        <v>4.4800000000000004</v>
      </c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2:37" x14ac:dyDescent="0.25">
      <c r="B611" s="3" t="s">
        <v>22</v>
      </c>
      <c r="C611" s="3" t="s">
        <v>23</v>
      </c>
      <c r="D611" s="3"/>
      <c r="E611" s="3" t="s">
        <v>91</v>
      </c>
      <c r="F611" s="3" t="s">
        <v>185</v>
      </c>
      <c r="G611" s="3" t="s">
        <v>221</v>
      </c>
      <c r="H611" s="3" t="s">
        <v>241</v>
      </c>
      <c r="I611" s="3">
        <v>1</v>
      </c>
      <c r="J611" s="3">
        <v>1190</v>
      </c>
      <c r="K611" s="3">
        <v>1100</v>
      </c>
      <c r="L611" s="3">
        <v>0</v>
      </c>
      <c r="M611" s="5">
        <v>57.047777777777782</v>
      </c>
      <c r="N611" s="5">
        <v>1.8888888888888891</v>
      </c>
      <c r="O611" s="29">
        <v>13.725555555555557</v>
      </c>
      <c r="P611" s="29">
        <v>12.67657687</v>
      </c>
      <c r="Q611" s="29">
        <v>0.2877777777777778</v>
      </c>
      <c r="R611" s="29">
        <v>3.6811111111111119</v>
      </c>
      <c r="S611" s="29">
        <v>6.0133333333333336</v>
      </c>
      <c r="T611" s="5">
        <v>3.2055555555555557</v>
      </c>
      <c r="U611" s="5">
        <v>1.1544444444444444</v>
      </c>
      <c r="V611" s="5">
        <v>0.21111111111111114</v>
      </c>
      <c r="W611" s="5">
        <v>-2.2222222222222222E-3</v>
      </c>
      <c r="X611" s="5">
        <v>99.889910203333358</v>
      </c>
      <c r="Y611" s="94">
        <v>4.3600000000000003</v>
      </c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2:37" x14ac:dyDescent="0.25">
      <c r="B612" s="3" t="s">
        <v>22</v>
      </c>
      <c r="C612" s="3" t="s">
        <v>23</v>
      </c>
      <c r="D612" s="3"/>
      <c r="E612" s="3" t="s">
        <v>91</v>
      </c>
      <c r="F612" s="3" t="s">
        <v>185</v>
      </c>
      <c r="G612" s="3" t="s">
        <v>221</v>
      </c>
      <c r="H612" s="3" t="s">
        <v>242</v>
      </c>
      <c r="I612" s="3">
        <v>1</v>
      </c>
      <c r="J612" s="3">
        <v>1190</v>
      </c>
      <c r="K612" s="3">
        <v>1100</v>
      </c>
      <c r="L612" s="3">
        <v>0</v>
      </c>
      <c r="M612" s="5">
        <v>56.827777777777783</v>
      </c>
      <c r="N612" s="5">
        <v>1.9088888888888891</v>
      </c>
      <c r="O612" s="29">
        <v>13.625555555555557</v>
      </c>
      <c r="P612" s="29">
        <v>12.83657687</v>
      </c>
      <c r="Q612" s="29">
        <v>0.29777777777777781</v>
      </c>
      <c r="R612" s="29">
        <v>3.7111111111111121</v>
      </c>
      <c r="S612" s="29">
        <v>6.0633333333333335</v>
      </c>
      <c r="T612" s="5">
        <v>3.2555555555555555</v>
      </c>
      <c r="U612" s="5">
        <v>1.1344444444444444</v>
      </c>
      <c r="V612" s="5">
        <v>0.20111111111111113</v>
      </c>
      <c r="W612" s="5">
        <v>-2.2222222222222222E-3</v>
      </c>
      <c r="X612" s="5">
        <v>99.859910203333357</v>
      </c>
      <c r="Y612" s="94">
        <v>4.3899999999999997</v>
      </c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2:37" x14ac:dyDescent="0.25">
      <c r="B613" s="3" t="s">
        <v>22</v>
      </c>
      <c r="C613" s="3" t="s">
        <v>23</v>
      </c>
      <c r="D613" s="3"/>
      <c r="E613" s="3" t="s">
        <v>91</v>
      </c>
      <c r="F613" s="3" t="s">
        <v>185</v>
      </c>
      <c r="G613" s="3" t="s">
        <v>221</v>
      </c>
      <c r="H613" s="3" t="s">
        <v>243</v>
      </c>
      <c r="I613" s="3">
        <v>1</v>
      </c>
      <c r="J613" s="3">
        <v>1190</v>
      </c>
      <c r="K613" s="3">
        <v>1100</v>
      </c>
      <c r="L613" s="3">
        <v>0</v>
      </c>
      <c r="M613" s="5">
        <v>58.087777777777781</v>
      </c>
      <c r="N613" s="5">
        <v>1.868888888888889</v>
      </c>
      <c r="O613" s="29">
        <v>13.685555555555558</v>
      </c>
      <c r="P613" s="29">
        <v>11.92657687</v>
      </c>
      <c r="Q613" s="29">
        <v>0.29777777777777781</v>
      </c>
      <c r="R613" s="29">
        <v>3.6211111111111118</v>
      </c>
      <c r="S613" s="29">
        <v>5.6333333333333337</v>
      </c>
      <c r="T613" s="5">
        <v>3.4055555555555559</v>
      </c>
      <c r="U613" s="5">
        <v>1.1644444444444444</v>
      </c>
      <c r="V613" s="5">
        <v>0.20111111111111113</v>
      </c>
      <c r="W613" s="5">
        <v>-2.2222222222222222E-3</v>
      </c>
      <c r="X613" s="5">
        <v>99.889910203333358</v>
      </c>
      <c r="Y613" s="94">
        <v>4.57</v>
      </c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2:37" x14ac:dyDescent="0.25">
      <c r="B614" s="3" t="s">
        <v>22</v>
      </c>
      <c r="C614" s="3" t="s">
        <v>23</v>
      </c>
      <c r="D614" s="3"/>
      <c r="E614" s="3" t="s">
        <v>91</v>
      </c>
      <c r="F614" s="3" t="s">
        <v>185</v>
      </c>
      <c r="G614" s="3" t="s">
        <v>221</v>
      </c>
      <c r="H614" s="3" t="s">
        <v>244</v>
      </c>
      <c r="I614" s="3">
        <v>1</v>
      </c>
      <c r="J614" s="3">
        <v>1190</v>
      </c>
      <c r="K614" s="3">
        <v>1100</v>
      </c>
      <c r="L614" s="3">
        <v>0</v>
      </c>
      <c r="M614" s="5">
        <v>57.247777777777777</v>
      </c>
      <c r="N614" s="5">
        <v>1.8888888888888891</v>
      </c>
      <c r="O614" s="29">
        <v>13.305555555555557</v>
      </c>
      <c r="P614" s="29">
        <v>12.866576869999999</v>
      </c>
      <c r="Q614" s="29">
        <v>0.30777777777777782</v>
      </c>
      <c r="R614" s="29">
        <v>3.6311111111111121</v>
      </c>
      <c r="S614" s="29">
        <v>6.1133333333333333</v>
      </c>
      <c r="T614" s="5">
        <v>3.2255555555555557</v>
      </c>
      <c r="U614" s="5">
        <v>1.1744444444444444</v>
      </c>
      <c r="V614" s="5">
        <v>0.14111111111111113</v>
      </c>
      <c r="W614" s="5">
        <v>-2.2222222222222222E-3</v>
      </c>
      <c r="X614" s="5">
        <v>99.899910203333349</v>
      </c>
      <c r="Y614" s="94">
        <v>4.4000000000000004</v>
      </c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2:37" x14ac:dyDescent="0.25">
      <c r="B615" s="3" t="s">
        <v>22</v>
      </c>
      <c r="C615" s="3" t="s">
        <v>26</v>
      </c>
      <c r="D615" s="3"/>
      <c r="E615" s="3" t="s">
        <v>91</v>
      </c>
      <c r="F615" s="3" t="s">
        <v>185</v>
      </c>
      <c r="G615" s="3" t="s">
        <v>221</v>
      </c>
      <c r="H615" s="3"/>
      <c r="I615" s="3">
        <v>1</v>
      </c>
      <c r="J615" s="3">
        <v>1190</v>
      </c>
      <c r="K615" s="3">
        <v>1100</v>
      </c>
      <c r="L615" s="3">
        <v>0</v>
      </c>
      <c r="M615" s="3">
        <v>61.247999999999998</v>
      </c>
      <c r="N615" s="3">
        <v>1.581</v>
      </c>
      <c r="O615" s="13">
        <v>13.967000000000001</v>
      </c>
      <c r="P615" s="13">
        <v>9.94</v>
      </c>
      <c r="Q615" s="13">
        <v>0.27400000000000002</v>
      </c>
      <c r="R615" s="13">
        <v>3.6379999999999999</v>
      </c>
      <c r="S615" s="13">
        <v>5.4409999999999998</v>
      </c>
      <c r="T615" s="3">
        <v>3.1819999999999999</v>
      </c>
      <c r="U615" s="3">
        <v>1.042</v>
      </c>
      <c r="V615" s="3">
        <v>0.33400000000000002</v>
      </c>
      <c r="W615" s="3">
        <v>2.1000000000000001E-2</v>
      </c>
      <c r="X615" s="5">
        <v>100.66800000000002</v>
      </c>
      <c r="Y615" s="94">
        <v>4.2240000000000002</v>
      </c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2:37" x14ac:dyDescent="0.25">
      <c r="B616" s="3" t="s">
        <v>22</v>
      </c>
      <c r="C616" s="3" t="s">
        <v>26</v>
      </c>
      <c r="D616" s="3"/>
      <c r="E616" s="3" t="s">
        <v>91</v>
      </c>
      <c r="F616" s="3" t="s">
        <v>185</v>
      </c>
      <c r="G616" s="3" t="s">
        <v>221</v>
      </c>
      <c r="H616" s="3"/>
      <c r="I616" s="3">
        <v>1</v>
      </c>
      <c r="J616" s="3">
        <v>1190</v>
      </c>
      <c r="K616" s="3">
        <v>1100</v>
      </c>
      <c r="L616" s="3">
        <v>0</v>
      </c>
      <c r="M616" s="3">
        <v>60.21</v>
      </c>
      <c r="N616" s="3">
        <v>1.613</v>
      </c>
      <c r="O616" s="13">
        <v>14.555999999999999</v>
      </c>
      <c r="P616" s="13">
        <v>10.519</v>
      </c>
      <c r="Q616" s="13">
        <v>0.223</v>
      </c>
      <c r="R616" s="13">
        <v>3.7749999999999999</v>
      </c>
      <c r="S616" s="13">
        <v>5.609</v>
      </c>
      <c r="T616" s="3">
        <v>3.306</v>
      </c>
      <c r="U616" s="3">
        <v>1.08</v>
      </c>
      <c r="V616" s="3">
        <v>0.251</v>
      </c>
      <c r="W616" s="3">
        <v>4.3999999999999997E-2</v>
      </c>
      <c r="X616" s="5">
        <v>101.18600000000001</v>
      </c>
      <c r="Y616" s="94">
        <v>4.3860000000000001</v>
      </c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2:37" x14ac:dyDescent="0.25">
      <c r="B617" s="3" t="s">
        <v>22</v>
      </c>
      <c r="C617" s="3" t="s">
        <v>26</v>
      </c>
      <c r="D617" s="3"/>
      <c r="E617" s="3" t="s">
        <v>91</v>
      </c>
      <c r="F617" s="3" t="s">
        <v>185</v>
      </c>
      <c r="G617" s="3" t="s">
        <v>221</v>
      </c>
      <c r="H617" s="3"/>
      <c r="I617" s="3">
        <v>1</v>
      </c>
      <c r="J617" s="3">
        <v>1190</v>
      </c>
      <c r="K617" s="3">
        <v>1100</v>
      </c>
      <c r="L617" s="3">
        <v>0</v>
      </c>
      <c r="M617" s="3">
        <v>60.121000000000002</v>
      </c>
      <c r="N617" s="3">
        <v>1.498</v>
      </c>
      <c r="O617" s="13">
        <v>14.62</v>
      </c>
      <c r="P617" s="13">
        <v>11.11</v>
      </c>
      <c r="Q617" s="13">
        <v>0.29399999999999998</v>
      </c>
      <c r="R617" s="13">
        <v>3.7509999999999999</v>
      </c>
      <c r="S617" s="13">
        <v>5.62</v>
      </c>
      <c r="T617" s="3">
        <v>3.3029999999999999</v>
      </c>
      <c r="U617" s="3">
        <v>1.0900000000000001</v>
      </c>
      <c r="V617" s="3">
        <v>0.23499999999999999</v>
      </c>
      <c r="W617" s="3">
        <v>3.1E-2</v>
      </c>
      <c r="X617" s="5">
        <v>101.67300000000002</v>
      </c>
      <c r="Y617" s="94">
        <v>4.3929999999999998</v>
      </c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2:37" x14ac:dyDescent="0.25">
      <c r="B618" s="3" t="s">
        <v>22</v>
      </c>
      <c r="C618" s="3" t="s">
        <v>26</v>
      </c>
      <c r="D618" s="3"/>
      <c r="E618" s="3" t="s">
        <v>91</v>
      </c>
      <c r="F618" s="3" t="s">
        <v>185</v>
      </c>
      <c r="G618" s="3" t="s">
        <v>221</v>
      </c>
      <c r="H618" s="3"/>
      <c r="I618" s="3">
        <v>1</v>
      </c>
      <c r="J618" s="3">
        <v>1190</v>
      </c>
      <c r="K618" s="3">
        <v>1100</v>
      </c>
      <c r="L618" s="3">
        <v>0</v>
      </c>
      <c r="M618" s="3">
        <v>60.281999999999996</v>
      </c>
      <c r="N618" s="3">
        <v>1.651</v>
      </c>
      <c r="O618" s="13">
        <v>14.143000000000001</v>
      </c>
      <c r="P618" s="13">
        <v>10.6</v>
      </c>
      <c r="Q618" s="13">
        <v>0.19800000000000001</v>
      </c>
      <c r="R618" s="13">
        <v>3.8679999999999999</v>
      </c>
      <c r="S618" s="13">
        <v>5.7690000000000001</v>
      </c>
      <c r="T618" s="3">
        <v>3.3620000000000001</v>
      </c>
      <c r="U618" s="3">
        <v>1.071</v>
      </c>
      <c r="V618" s="3">
        <v>0.25800000000000001</v>
      </c>
      <c r="W618" s="3">
        <v>2.5999999999999999E-2</v>
      </c>
      <c r="X618" s="5">
        <v>101.22799999999997</v>
      </c>
      <c r="Y618" s="94">
        <v>4.4329999999999998</v>
      </c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2:37" x14ac:dyDescent="0.25">
      <c r="B619" s="3" t="s">
        <v>22</v>
      </c>
      <c r="C619" s="3" t="s">
        <v>26</v>
      </c>
      <c r="D619" s="3"/>
      <c r="E619" s="3" t="s">
        <v>91</v>
      </c>
      <c r="F619" s="3" t="s">
        <v>185</v>
      </c>
      <c r="G619" s="3" t="s">
        <v>221</v>
      </c>
      <c r="H619" s="3"/>
      <c r="I619" s="3">
        <v>1</v>
      </c>
      <c r="J619" s="3">
        <v>1190</v>
      </c>
      <c r="K619" s="3">
        <v>1100</v>
      </c>
      <c r="L619" s="3">
        <v>0</v>
      </c>
      <c r="M619" s="3">
        <v>61.055999999999997</v>
      </c>
      <c r="N619" s="3">
        <v>1.6739999999999999</v>
      </c>
      <c r="O619" s="13">
        <v>14.044</v>
      </c>
      <c r="P619" s="13">
        <v>10.403</v>
      </c>
      <c r="Q619" s="13">
        <v>0.20699999999999999</v>
      </c>
      <c r="R619" s="13">
        <v>3.78</v>
      </c>
      <c r="S619" s="13">
        <v>5.6459999999999999</v>
      </c>
      <c r="T619" s="3">
        <v>3.4609999999999999</v>
      </c>
      <c r="U619" s="3">
        <v>1.0409999999999999</v>
      </c>
      <c r="V619" s="3">
        <v>0.3</v>
      </c>
      <c r="W619" s="3">
        <v>8.0000000000000002E-3</v>
      </c>
      <c r="X619" s="5">
        <v>101.61999999999999</v>
      </c>
      <c r="Y619" s="94">
        <v>4.5019999999999998</v>
      </c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2:37" x14ac:dyDescent="0.25">
      <c r="B620" s="3" t="s">
        <v>22</v>
      </c>
      <c r="C620" s="3" t="s">
        <v>26</v>
      </c>
      <c r="D620" s="3"/>
      <c r="E620" s="3" t="s">
        <v>91</v>
      </c>
      <c r="F620" s="3" t="s">
        <v>185</v>
      </c>
      <c r="G620" s="3" t="s">
        <v>221</v>
      </c>
      <c r="H620" s="3"/>
      <c r="I620" s="3">
        <v>1</v>
      </c>
      <c r="J620" s="3">
        <v>1190</v>
      </c>
      <c r="K620" s="3">
        <v>1100</v>
      </c>
      <c r="L620" s="3">
        <v>0</v>
      </c>
      <c r="M620" s="3">
        <v>60.454000000000001</v>
      </c>
      <c r="N620" s="3">
        <v>1.385</v>
      </c>
      <c r="O620" s="13">
        <v>15.179</v>
      </c>
      <c r="P620" s="13">
        <v>10.702999999999999</v>
      </c>
      <c r="Q620" s="13">
        <v>0.217</v>
      </c>
      <c r="R620" s="13">
        <v>3.5960000000000001</v>
      </c>
      <c r="S620" s="13">
        <v>5.5860000000000003</v>
      </c>
      <c r="T620" s="3">
        <v>3.4390000000000001</v>
      </c>
      <c r="U620" s="3">
        <v>1.1080000000000001</v>
      </c>
      <c r="V620" s="3">
        <v>0.215</v>
      </c>
      <c r="W620" s="3">
        <v>0</v>
      </c>
      <c r="X620" s="5">
        <v>101.88200000000001</v>
      </c>
      <c r="Y620" s="94">
        <v>4.5470000000000006</v>
      </c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2:37" x14ac:dyDescent="0.25">
      <c r="B621" s="3" t="s">
        <v>22</v>
      </c>
      <c r="C621" s="3" t="s">
        <v>26</v>
      </c>
      <c r="D621" s="3"/>
      <c r="E621" s="3" t="s">
        <v>91</v>
      </c>
      <c r="F621" s="3" t="s">
        <v>185</v>
      </c>
      <c r="G621" s="3" t="s">
        <v>221</v>
      </c>
      <c r="H621" s="3"/>
      <c r="I621" s="3">
        <v>1</v>
      </c>
      <c r="J621" s="3">
        <v>1190</v>
      </c>
      <c r="K621" s="3">
        <v>1100</v>
      </c>
      <c r="L621" s="3">
        <v>0</v>
      </c>
      <c r="M621" s="3">
        <v>61.07</v>
      </c>
      <c r="N621" s="3">
        <v>1.5489999999999999</v>
      </c>
      <c r="O621" s="13">
        <v>14.605</v>
      </c>
      <c r="P621" s="13">
        <v>10.013999999999999</v>
      </c>
      <c r="Q621" s="13">
        <v>0.17399999999999999</v>
      </c>
      <c r="R621" s="13">
        <v>3.746</v>
      </c>
      <c r="S621" s="13">
        <v>5.1909999999999998</v>
      </c>
      <c r="T621" s="3">
        <v>3.5009999999999999</v>
      </c>
      <c r="U621" s="3">
        <v>1.034</v>
      </c>
      <c r="V621" s="3">
        <v>0.17699999999999999</v>
      </c>
      <c r="W621" s="3">
        <v>0</v>
      </c>
      <c r="X621" s="5">
        <v>101.06100000000002</v>
      </c>
      <c r="Y621" s="94">
        <v>4.5350000000000001</v>
      </c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2:37" x14ac:dyDescent="0.25">
      <c r="B622" s="3" t="s">
        <v>22</v>
      </c>
      <c r="C622" s="3" t="s">
        <v>26</v>
      </c>
      <c r="D622" s="3"/>
      <c r="E622" s="3" t="s">
        <v>91</v>
      </c>
      <c r="F622" s="3" t="s">
        <v>185</v>
      </c>
      <c r="G622" s="3" t="s">
        <v>221</v>
      </c>
      <c r="H622" s="3"/>
      <c r="I622" s="3">
        <v>1</v>
      </c>
      <c r="J622" s="3">
        <v>1190</v>
      </c>
      <c r="K622" s="3">
        <v>1100</v>
      </c>
      <c r="L622" s="3">
        <v>0</v>
      </c>
      <c r="M622" s="3">
        <v>60.9</v>
      </c>
      <c r="N622" s="3">
        <v>1.714</v>
      </c>
      <c r="O622" s="13">
        <v>14.103999999999999</v>
      </c>
      <c r="P622" s="13">
        <v>11.862</v>
      </c>
      <c r="Q622" s="13">
        <v>0.26100000000000001</v>
      </c>
      <c r="R622" s="13">
        <v>4.008</v>
      </c>
      <c r="S622" s="13">
        <v>5.9640000000000004</v>
      </c>
      <c r="T622" s="3">
        <v>3.12</v>
      </c>
      <c r="U622" s="3">
        <v>1.0660000000000001</v>
      </c>
      <c r="V622" s="3">
        <v>0.253</v>
      </c>
      <c r="W622" s="3">
        <v>1.2999999999999999E-2</v>
      </c>
      <c r="X622" s="5">
        <v>103.26499999999999</v>
      </c>
      <c r="Y622" s="94">
        <v>4.1859999999999999</v>
      </c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2:37" x14ac:dyDescent="0.25">
      <c r="B623" s="3" t="s">
        <v>22</v>
      </c>
      <c r="C623" s="3" t="s">
        <v>26</v>
      </c>
      <c r="D623" s="3"/>
      <c r="E623" s="3" t="s">
        <v>91</v>
      </c>
      <c r="F623" s="3" t="s">
        <v>185</v>
      </c>
      <c r="G623" s="3" t="s">
        <v>221</v>
      </c>
      <c r="H623" s="3"/>
      <c r="I623" s="3">
        <v>1</v>
      </c>
      <c r="J623" s="3">
        <v>1190</v>
      </c>
      <c r="K623" s="3">
        <v>1100</v>
      </c>
      <c r="L623" s="3">
        <v>0</v>
      </c>
      <c r="M623" s="3">
        <v>61.481999999999999</v>
      </c>
      <c r="N623" s="3">
        <v>1.5509999999999999</v>
      </c>
      <c r="O623" s="13">
        <v>13.928000000000001</v>
      </c>
      <c r="P623" s="13">
        <v>11.047000000000001</v>
      </c>
      <c r="Q623" s="13">
        <v>0.23599999999999999</v>
      </c>
      <c r="R623" s="13">
        <v>3.8159999999999998</v>
      </c>
      <c r="S623" s="13">
        <v>5.5129999999999999</v>
      </c>
      <c r="T623" s="3">
        <v>3.03</v>
      </c>
      <c r="U623" s="3">
        <v>1.0980000000000001</v>
      </c>
      <c r="V623" s="3">
        <v>0.34200000000000003</v>
      </c>
      <c r="W623" s="3">
        <v>2.5999999999999999E-2</v>
      </c>
      <c r="X623" s="5">
        <v>102.069</v>
      </c>
      <c r="Y623" s="94">
        <v>4.1280000000000001</v>
      </c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2:37" x14ac:dyDescent="0.25">
      <c r="B624" s="3" t="s">
        <v>22</v>
      </c>
      <c r="C624" s="3" t="s">
        <v>26</v>
      </c>
      <c r="D624" s="3"/>
      <c r="E624" s="3" t="s">
        <v>91</v>
      </c>
      <c r="F624" s="3" t="s">
        <v>185</v>
      </c>
      <c r="G624" s="3" t="s">
        <v>221</v>
      </c>
      <c r="H624" s="3"/>
      <c r="I624" s="3">
        <v>1</v>
      </c>
      <c r="J624" s="3">
        <v>1190</v>
      </c>
      <c r="K624" s="3">
        <v>1100</v>
      </c>
      <c r="L624" s="3">
        <v>0</v>
      </c>
      <c r="M624" s="3">
        <v>60.45</v>
      </c>
      <c r="N624" s="3">
        <v>1.3560000000000001</v>
      </c>
      <c r="O624" s="13">
        <v>14.948</v>
      </c>
      <c r="P624" s="13">
        <v>10.446</v>
      </c>
      <c r="Q624" s="13">
        <v>0.183</v>
      </c>
      <c r="R624" s="13">
        <v>3.6709999999999998</v>
      </c>
      <c r="S624" s="13">
        <v>5.5389999999999997</v>
      </c>
      <c r="T624" s="3">
        <v>3.363</v>
      </c>
      <c r="U624" s="3">
        <v>1.101</v>
      </c>
      <c r="V624" s="3">
        <v>0.29099999999999998</v>
      </c>
      <c r="W624" s="3">
        <v>6.9000000000000006E-2</v>
      </c>
      <c r="X624" s="5">
        <v>101.41700000000002</v>
      </c>
      <c r="Y624" s="94">
        <v>4.4640000000000004</v>
      </c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2:37" x14ac:dyDescent="0.25">
      <c r="B625" s="3" t="s">
        <v>22</v>
      </c>
      <c r="C625" s="3" t="s">
        <v>26</v>
      </c>
      <c r="D625" s="3"/>
      <c r="E625" s="3" t="s">
        <v>91</v>
      </c>
      <c r="F625" s="3" t="s">
        <v>185</v>
      </c>
      <c r="G625" s="3" t="s">
        <v>221</v>
      </c>
      <c r="H625" s="3"/>
      <c r="I625" s="3">
        <v>1</v>
      </c>
      <c r="J625" s="3">
        <v>1190</v>
      </c>
      <c r="K625" s="3">
        <v>1100</v>
      </c>
      <c r="L625" s="3">
        <v>0</v>
      </c>
      <c r="M625" s="3">
        <v>59.893000000000001</v>
      </c>
      <c r="N625" s="3">
        <v>1.458</v>
      </c>
      <c r="O625" s="13">
        <v>14.555999999999999</v>
      </c>
      <c r="P625" s="13">
        <v>9.9870000000000001</v>
      </c>
      <c r="Q625" s="13">
        <v>0.27600000000000002</v>
      </c>
      <c r="R625" s="13">
        <v>3.8290000000000002</v>
      </c>
      <c r="S625" s="13">
        <v>5.7149999999999999</v>
      </c>
      <c r="T625" s="3">
        <v>3.512</v>
      </c>
      <c r="U625" s="3">
        <v>1.0389999999999999</v>
      </c>
      <c r="V625" s="3">
        <v>0.159</v>
      </c>
      <c r="W625" s="3">
        <v>0</v>
      </c>
      <c r="X625" s="5">
        <v>100.42399999999999</v>
      </c>
      <c r="Y625" s="94">
        <v>4.5510000000000002</v>
      </c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2:37" x14ac:dyDescent="0.25">
      <c r="B626" s="3" t="s">
        <v>22</v>
      </c>
      <c r="C626" s="3" t="s">
        <v>26</v>
      </c>
      <c r="D626" s="3"/>
      <c r="E626" s="3" t="s">
        <v>91</v>
      </c>
      <c r="F626" s="3" t="s">
        <v>185</v>
      </c>
      <c r="G626" s="3" t="s">
        <v>221</v>
      </c>
      <c r="H626" s="3"/>
      <c r="I626" s="3">
        <v>1</v>
      </c>
      <c r="J626" s="3">
        <v>1190</v>
      </c>
      <c r="K626" s="3">
        <v>1100</v>
      </c>
      <c r="L626" s="3">
        <v>0</v>
      </c>
      <c r="M626" s="3">
        <v>59.777000000000001</v>
      </c>
      <c r="N626" s="3">
        <v>1.488</v>
      </c>
      <c r="O626" s="13">
        <v>13.721</v>
      </c>
      <c r="P626" s="13">
        <v>10.835000000000001</v>
      </c>
      <c r="Q626" s="13">
        <v>0.224</v>
      </c>
      <c r="R626" s="13">
        <v>4.0780000000000003</v>
      </c>
      <c r="S626" s="13">
        <v>5.8239999999999998</v>
      </c>
      <c r="T626" s="3">
        <v>3.2370000000000001</v>
      </c>
      <c r="U626" s="3">
        <v>1.0109999999999999</v>
      </c>
      <c r="V626" s="3">
        <v>0.252</v>
      </c>
      <c r="W626" s="3">
        <v>0</v>
      </c>
      <c r="X626" s="5">
        <v>100.44699999999999</v>
      </c>
      <c r="Y626" s="94">
        <v>4.2480000000000002</v>
      </c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2:37" x14ac:dyDescent="0.25">
      <c r="B627" s="3" t="s">
        <v>22</v>
      </c>
      <c r="C627" s="3" t="s">
        <v>26</v>
      </c>
      <c r="D627" s="3"/>
      <c r="E627" s="3" t="s">
        <v>91</v>
      </c>
      <c r="F627" s="3" t="s">
        <v>185</v>
      </c>
      <c r="G627" s="3" t="s">
        <v>221</v>
      </c>
      <c r="H627" s="3"/>
      <c r="I627" s="3">
        <v>1</v>
      </c>
      <c r="J627" s="3">
        <v>1190</v>
      </c>
      <c r="K627" s="3">
        <v>1100</v>
      </c>
      <c r="L627" s="3">
        <v>0</v>
      </c>
      <c r="M627" s="3">
        <v>60.234000000000002</v>
      </c>
      <c r="N627" s="3">
        <v>1.552</v>
      </c>
      <c r="O627" s="13">
        <v>14.877000000000001</v>
      </c>
      <c r="P627" s="13">
        <v>11.744</v>
      </c>
      <c r="Q627" s="13">
        <v>0.22600000000000001</v>
      </c>
      <c r="R627" s="13">
        <v>3.9870000000000001</v>
      </c>
      <c r="S627" s="13">
        <v>5.7889999999999997</v>
      </c>
      <c r="T627" s="3">
        <v>3.5579999999999998</v>
      </c>
      <c r="U627" s="3">
        <v>1.0860000000000001</v>
      </c>
      <c r="V627" s="3">
        <v>0.17199999999999999</v>
      </c>
      <c r="W627" s="3">
        <v>0</v>
      </c>
      <c r="X627" s="5">
        <v>103.22499999999998</v>
      </c>
      <c r="Y627" s="94">
        <v>4.6440000000000001</v>
      </c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2:37" x14ac:dyDescent="0.25">
      <c r="B628" s="3"/>
      <c r="C628" s="3"/>
      <c r="D628" s="3"/>
      <c r="E628" s="3"/>
      <c r="F628" s="16" t="s">
        <v>27</v>
      </c>
      <c r="G628" s="16" t="s">
        <v>26</v>
      </c>
      <c r="H628" s="16"/>
      <c r="I628" s="16"/>
      <c r="J628" s="16"/>
      <c r="K628" s="16"/>
      <c r="L628" s="16"/>
      <c r="M628" s="6">
        <v>60.552076923076932</v>
      </c>
      <c r="N628" s="6">
        <v>1.5438461538461536</v>
      </c>
      <c r="O628" s="52">
        <v>14.403692307692312</v>
      </c>
      <c r="P628" s="52">
        <v>10.708461538461536</v>
      </c>
      <c r="Q628" s="52">
        <v>0.23023076923076918</v>
      </c>
      <c r="R628" s="52">
        <v>3.8110000000000004</v>
      </c>
      <c r="S628" s="52">
        <v>5.6312307692307693</v>
      </c>
      <c r="T628" s="6">
        <v>3.3364615384615393</v>
      </c>
      <c r="U628" s="6">
        <v>1.0666923076923078</v>
      </c>
      <c r="V628" s="6">
        <v>0.24915384615384617</v>
      </c>
      <c r="W628" s="6">
        <v>1.830769230769231E-2</v>
      </c>
      <c r="X628" s="16"/>
      <c r="Y628" s="95">
        <v>4.4031538461538471</v>
      </c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2:37" x14ac:dyDescent="0.25">
      <c r="B629" s="3"/>
      <c r="C629" s="3"/>
      <c r="D629" s="3"/>
      <c r="E629" s="3"/>
      <c r="F629" s="25" t="s">
        <v>28</v>
      </c>
      <c r="G629" s="25" t="s">
        <v>26</v>
      </c>
      <c r="H629" s="25"/>
      <c r="I629" s="25"/>
      <c r="J629" s="25"/>
      <c r="K629" s="25"/>
      <c r="L629" s="25"/>
      <c r="M629" s="7">
        <v>0.54194271861185583</v>
      </c>
      <c r="N629" s="7">
        <v>0.10676675992855182</v>
      </c>
      <c r="O629" s="99">
        <v>0.44956541693346924</v>
      </c>
      <c r="P629" s="99">
        <v>0.61223927993672211</v>
      </c>
      <c r="Q629" s="99">
        <v>3.6869485680695313E-2</v>
      </c>
      <c r="R629" s="99">
        <v>0.14448413984471337</v>
      </c>
      <c r="S629" s="99">
        <v>0.19453883667370639</v>
      </c>
      <c r="T629" s="7">
        <v>0.16096563576563755</v>
      </c>
      <c r="U629" s="7">
        <v>3.0526995199289413E-2</v>
      </c>
      <c r="V629" s="7">
        <v>5.8390704388407114E-2</v>
      </c>
      <c r="W629" s="7">
        <v>2.1068873626690059E-2</v>
      </c>
      <c r="X629" s="25"/>
      <c r="Y629" s="93">
        <v>0.19149263096492697</v>
      </c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2:37" x14ac:dyDescent="0.25">
      <c r="B630" s="3"/>
      <c r="C630" s="3"/>
      <c r="D630" s="3"/>
      <c r="E630" s="3"/>
      <c r="F630" s="16" t="s">
        <v>27</v>
      </c>
      <c r="G630" s="16" t="s">
        <v>23</v>
      </c>
      <c r="H630" s="16"/>
      <c r="I630" s="16"/>
      <c r="J630" s="16"/>
      <c r="K630" s="16"/>
      <c r="L630" s="16"/>
      <c r="M630" s="6">
        <v>57.390634920634916</v>
      </c>
      <c r="N630" s="6">
        <v>1.8153174603174604</v>
      </c>
      <c r="O630" s="52">
        <v>13.706269841269846</v>
      </c>
      <c r="P630" s="52">
        <v>12.381576869999998</v>
      </c>
      <c r="Q630" s="52">
        <v>0.29063492063492063</v>
      </c>
      <c r="R630" s="52">
        <v>3.6225396825396841</v>
      </c>
      <c r="S630" s="52">
        <v>5.9726190476190482</v>
      </c>
      <c r="T630" s="6">
        <v>3.3955555555555561</v>
      </c>
      <c r="U630" s="6">
        <v>1.1580158730158729</v>
      </c>
      <c r="V630" s="6">
        <v>0.17896825396825397</v>
      </c>
      <c r="W630" s="6">
        <v>6.3492063492063459E-4</v>
      </c>
      <c r="X630" s="6"/>
      <c r="Y630" s="95">
        <v>4.5535714285714288</v>
      </c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2:37" x14ac:dyDescent="0.25">
      <c r="B631" s="3"/>
      <c r="C631" s="3"/>
      <c r="D631" s="3"/>
      <c r="E631" s="3"/>
      <c r="F631" s="16" t="s">
        <v>28</v>
      </c>
      <c r="G631" s="16" t="s">
        <v>23</v>
      </c>
      <c r="H631" s="16"/>
      <c r="I631" s="16"/>
      <c r="J631" s="16"/>
      <c r="K631" s="16"/>
      <c r="L631" s="16"/>
      <c r="M631" s="7">
        <v>0.42465241119022273</v>
      </c>
      <c r="N631" s="7">
        <v>8.0632799477931713E-2</v>
      </c>
      <c r="O631" s="99">
        <v>0.39171151640960472</v>
      </c>
      <c r="P631" s="99">
        <v>0.37604725562293179</v>
      </c>
      <c r="Q631" s="99">
        <v>1.5898026693500461E-2</v>
      </c>
      <c r="R631" s="99">
        <v>8.2635170651311873E-2</v>
      </c>
      <c r="S631" s="99">
        <v>0.14876229287094139</v>
      </c>
      <c r="T631" s="7">
        <v>0.12000000000000004</v>
      </c>
      <c r="U631" s="7">
        <v>2.1342317247536789E-2</v>
      </c>
      <c r="V631" s="7">
        <v>3.0427359001796175E-2</v>
      </c>
      <c r="W631" s="7">
        <v>1.0690449676496978E-2</v>
      </c>
      <c r="X631" s="7"/>
      <c r="Y631" s="93">
        <v>0.12382413974026871</v>
      </c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2:37" x14ac:dyDescent="0.25">
      <c r="B632" s="3" t="s">
        <v>22</v>
      </c>
      <c r="C632" s="3" t="s">
        <v>23</v>
      </c>
      <c r="D632" s="3" t="s">
        <v>273</v>
      </c>
      <c r="E632" s="3" t="s">
        <v>91</v>
      </c>
      <c r="F632" s="3" t="s">
        <v>188</v>
      </c>
      <c r="G632" s="3" t="s">
        <v>221</v>
      </c>
      <c r="H632" s="3" t="s">
        <v>222</v>
      </c>
      <c r="I632" s="3">
        <v>9</v>
      </c>
      <c r="J632" s="3">
        <v>1190</v>
      </c>
      <c r="K632" s="3">
        <v>1050</v>
      </c>
      <c r="L632" s="3">
        <v>0</v>
      </c>
      <c r="M632" s="5">
        <v>60.597777777777779</v>
      </c>
      <c r="N632" s="5">
        <v>2.028888888888889</v>
      </c>
      <c r="O632" s="29">
        <v>13.555555555555557</v>
      </c>
      <c r="P632" s="29">
        <v>10.83657687</v>
      </c>
      <c r="Q632" s="29">
        <v>0.23777777777777778</v>
      </c>
      <c r="R632" s="29">
        <v>2.0211111111111117</v>
      </c>
      <c r="S632" s="29">
        <v>5.4833333333333334</v>
      </c>
      <c r="T632" s="5">
        <v>3.4455555555555559</v>
      </c>
      <c r="U632" s="5">
        <v>1.4544444444444444</v>
      </c>
      <c r="V632" s="5">
        <v>0.32111111111111112</v>
      </c>
      <c r="W632" s="5">
        <v>-2.2222222222222222E-3</v>
      </c>
      <c r="X632" s="5">
        <v>99.979910203333347</v>
      </c>
      <c r="Y632" s="94">
        <v>4.9000000000000004</v>
      </c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2:37" x14ac:dyDescent="0.25">
      <c r="B633" s="3" t="s">
        <v>22</v>
      </c>
      <c r="C633" s="3" t="s">
        <v>23</v>
      </c>
      <c r="D633" s="3" t="s">
        <v>273</v>
      </c>
      <c r="E633" s="3" t="s">
        <v>91</v>
      </c>
      <c r="F633" s="3" t="s">
        <v>188</v>
      </c>
      <c r="G633" s="3" t="s">
        <v>221</v>
      </c>
      <c r="H633" s="3" t="s">
        <v>223</v>
      </c>
      <c r="I633" s="3">
        <v>9</v>
      </c>
      <c r="J633" s="3">
        <v>1190</v>
      </c>
      <c r="K633" s="3">
        <v>1050</v>
      </c>
      <c r="L633" s="3">
        <v>0</v>
      </c>
      <c r="M633" s="5">
        <v>62.177777777777777</v>
      </c>
      <c r="N633" s="5">
        <v>1.778888888888889</v>
      </c>
      <c r="O633" s="29">
        <v>12.665555555555557</v>
      </c>
      <c r="P633" s="29">
        <v>10.51657687</v>
      </c>
      <c r="Q633" s="29">
        <v>0.25777777777777777</v>
      </c>
      <c r="R633" s="29">
        <v>2.011111111111112</v>
      </c>
      <c r="S633" s="29">
        <v>5.0633333333333335</v>
      </c>
      <c r="T633" s="5">
        <v>3.6255555555555556</v>
      </c>
      <c r="U633" s="5">
        <v>1.5244444444444445</v>
      </c>
      <c r="V633" s="5">
        <v>0.36111111111111116</v>
      </c>
      <c r="W633" s="5">
        <v>-2.2222222222222222E-3</v>
      </c>
      <c r="X633" s="5">
        <v>99.979910203333318</v>
      </c>
      <c r="Y633" s="94">
        <v>5.15</v>
      </c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2:37" x14ac:dyDescent="0.25">
      <c r="B634" s="3" t="s">
        <v>22</v>
      </c>
      <c r="C634" s="3" t="s">
        <v>23</v>
      </c>
      <c r="D634" s="3" t="s">
        <v>273</v>
      </c>
      <c r="E634" s="3" t="s">
        <v>91</v>
      </c>
      <c r="F634" s="3" t="s">
        <v>188</v>
      </c>
      <c r="G634" s="3" t="s">
        <v>221</v>
      </c>
      <c r="H634" s="3" t="s">
        <v>224</v>
      </c>
      <c r="I634" s="3">
        <v>9</v>
      </c>
      <c r="J634" s="3">
        <v>1190</v>
      </c>
      <c r="K634" s="3">
        <v>1050</v>
      </c>
      <c r="L634" s="3">
        <v>0</v>
      </c>
      <c r="M634" s="5">
        <v>60.897777777777783</v>
      </c>
      <c r="N634" s="5">
        <v>2.568888888888889</v>
      </c>
      <c r="O634" s="29">
        <v>12.245555555555557</v>
      </c>
      <c r="P634" s="29">
        <v>11.34657687</v>
      </c>
      <c r="Q634" s="29">
        <v>0.24777777777777779</v>
      </c>
      <c r="R634" s="29">
        <v>2.0611111111111118</v>
      </c>
      <c r="S634" s="29">
        <v>5.3633333333333333</v>
      </c>
      <c r="T634" s="5">
        <v>3.4055555555555559</v>
      </c>
      <c r="U634" s="5">
        <v>1.4444444444444444</v>
      </c>
      <c r="V634" s="5">
        <v>0.40111111111111108</v>
      </c>
      <c r="W634" s="5">
        <v>-2.2222222222222222E-3</v>
      </c>
      <c r="X634" s="5">
        <v>99.979910203333333</v>
      </c>
      <c r="Y634" s="94">
        <v>4.8500000000000005</v>
      </c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2:37" x14ac:dyDescent="0.25">
      <c r="B635" s="3" t="s">
        <v>22</v>
      </c>
      <c r="C635" s="3" t="s">
        <v>23</v>
      </c>
      <c r="D635" s="3" t="s">
        <v>273</v>
      </c>
      <c r="E635" s="3" t="s">
        <v>91</v>
      </c>
      <c r="F635" s="3" t="s">
        <v>188</v>
      </c>
      <c r="G635" s="3" t="s">
        <v>221</v>
      </c>
      <c r="H635" s="3" t="s">
        <v>225</v>
      </c>
      <c r="I635" s="3">
        <v>9</v>
      </c>
      <c r="J635" s="3">
        <v>1190</v>
      </c>
      <c r="K635" s="3">
        <v>1050</v>
      </c>
      <c r="L635" s="3">
        <v>0</v>
      </c>
      <c r="M635" s="5">
        <v>59.187777777777782</v>
      </c>
      <c r="N635" s="5">
        <v>2.7388888888888889</v>
      </c>
      <c r="O635" s="29">
        <v>11.375555555555557</v>
      </c>
      <c r="P635" s="29">
        <v>13.17657687</v>
      </c>
      <c r="Q635" s="29">
        <v>0.26777777777777778</v>
      </c>
      <c r="R635" s="29">
        <v>2.3511111111111118</v>
      </c>
      <c r="S635" s="29">
        <v>6.0133333333333336</v>
      </c>
      <c r="T635" s="5">
        <v>3.2455555555555557</v>
      </c>
      <c r="U635" s="5">
        <v>1.2444444444444445</v>
      </c>
      <c r="V635" s="5">
        <v>0.37111111111111117</v>
      </c>
      <c r="W635" s="5">
        <v>-2.2222222222222222E-3</v>
      </c>
      <c r="X635" s="5">
        <v>99.969910203333342</v>
      </c>
      <c r="Y635" s="94">
        <v>4.49</v>
      </c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2:37" x14ac:dyDescent="0.25">
      <c r="B636" s="3" t="s">
        <v>22</v>
      </c>
      <c r="C636" s="3" t="s">
        <v>23</v>
      </c>
      <c r="D636" s="3" t="s">
        <v>273</v>
      </c>
      <c r="E636" s="3" t="s">
        <v>91</v>
      </c>
      <c r="F636" s="3" t="s">
        <v>188</v>
      </c>
      <c r="G636" s="3" t="s">
        <v>221</v>
      </c>
      <c r="H636" s="3" t="s">
        <v>226</v>
      </c>
      <c r="I636" s="3">
        <v>9</v>
      </c>
      <c r="J636" s="3">
        <v>1190</v>
      </c>
      <c r="K636" s="3">
        <v>1050</v>
      </c>
      <c r="L636" s="3">
        <v>0</v>
      </c>
      <c r="M636" s="5">
        <v>59.817777777777778</v>
      </c>
      <c r="N636" s="5">
        <v>2.4588888888888887</v>
      </c>
      <c r="O636" s="29">
        <v>12.055555555555557</v>
      </c>
      <c r="P636" s="29">
        <v>12.136576869999999</v>
      </c>
      <c r="Q636" s="29">
        <v>0.20777777777777778</v>
      </c>
      <c r="R636" s="29">
        <v>2.2411111111111119</v>
      </c>
      <c r="S636" s="29">
        <v>5.7433333333333341</v>
      </c>
      <c r="T636" s="5">
        <v>3.5955555555555558</v>
      </c>
      <c r="U636" s="5">
        <v>1.3544444444444446</v>
      </c>
      <c r="V636" s="5">
        <v>0.36111111111111116</v>
      </c>
      <c r="W636" s="5">
        <v>-2.2222222222222222E-3</v>
      </c>
      <c r="X636" s="5">
        <v>99.969910203333328</v>
      </c>
      <c r="Y636" s="94">
        <v>4.95</v>
      </c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2:37" x14ac:dyDescent="0.25">
      <c r="B637" s="3" t="s">
        <v>22</v>
      </c>
      <c r="C637" s="3" t="s">
        <v>23</v>
      </c>
      <c r="D637" s="3" t="s">
        <v>273</v>
      </c>
      <c r="E637" s="3" t="s">
        <v>91</v>
      </c>
      <c r="F637" s="3" t="s">
        <v>188</v>
      </c>
      <c r="G637" s="3" t="s">
        <v>221</v>
      </c>
      <c r="H637" s="3" t="s">
        <v>227</v>
      </c>
      <c r="I637" s="3">
        <v>9</v>
      </c>
      <c r="J637" s="3">
        <v>1190</v>
      </c>
      <c r="K637" s="3">
        <v>1050</v>
      </c>
      <c r="L637" s="3">
        <v>0</v>
      </c>
      <c r="M637" s="5">
        <v>61.837777777777781</v>
      </c>
      <c r="N637" s="5">
        <v>2.568888888888889</v>
      </c>
      <c r="O637" s="29">
        <v>11.745555555555557</v>
      </c>
      <c r="P637" s="29">
        <v>11.00657687</v>
      </c>
      <c r="Q637" s="29">
        <v>0.27777777777777779</v>
      </c>
      <c r="R637" s="29">
        <v>2.051111111111112</v>
      </c>
      <c r="S637" s="29">
        <v>5.1833333333333336</v>
      </c>
      <c r="T637" s="5">
        <v>3.3155555555555556</v>
      </c>
      <c r="U637" s="5">
        <v>1.4744444444444444</v>
      </c>
      <c r="V637" s="5">
        <v>0.51111111111111118</v>
      </c>
      <c r="W637" s="5">
        <v>-2.2222222222222222E-3</v>
      </c>
      <c r="X637" s="5">
        <v>99.969910203333342</v>
      </c>
      <c r="Y637" s="92">
        <v>4.79</v>
      </c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2:37" x14ac:dyDescent="0.25">
      <c r="B638" s="3" t="s">
        <v>22</v>
      </c>
      <c r="C638" s="3" t="s">
        <v>23</v>
      </c>
      <c r="D638" s="3" t="s">
        <v>273</v>
      </c>
      <c r="E638" s="3" t="s">
        <v>91</v>
      </c>
      <c r="F638" s="3" t="s">
        <v>188</v>
      </c>
      <c r="G638" s="3" t="s">
        <v>221</v>
      </c>
      <c r="H638" s="3" t="s">
        <v>228</v>
      </c>
      <c r="I638" s="3">
        <v>9</v>
      </c>
      <c r="J638" s="3">
        <v>1190</v>
      </c>
      <c r="K638" s="3">
        <v>1050</v>
      </c>
      <c r="L638" s="3">
        <v>0</v>
      </c>
      <c r="M638" s="5">
        <v>59.037777777777777</v>
      </c>
      <c r="N638" s="5">
        <v>2.3788888888888895</v>
      </c>
      <c r="O638" s="29">
        <v>12.725555555555557</v>
      </c>
      <c r="P638" s="29">
        <v>12.17657687</v>
      </c>
      <c r="Q638" s="29">
        <v>0.22777777777777777</v>
      </c>
      <c r="R638" s="29">
        <v>2.3111111111111122</v>
      </c>
      <c r="S638" s="29">
        <v>5.7633333333333336</v>
      </c>
      <c r="T638" s="5">
        <v>3.6555555555555559</v>
      </c>
      <c r="U638" s="5">
        <v>1.3144444444444445</v>
      </c>
      <c r="V638" s="5">
        <v>0.38111111111111118</v>
      </c>
      <c r="W638" s="5">
        <v>-2.2222222222222222E-3</v>
      </c>
      <c r="X638" s="5">
        <v>99.969910203333342</v>
      </c>
      <c r="Y638" s="92">
        <v>4.9700000000000006</v>
      </c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2:37" x14ac:dyDescent="0.25">
      <c r="B639" s="3" t="s">
        <v>22</v>
      </c>
      <c r="C639" s="3" t="s">
        <v>23</v>
      </c>
      <c r="D639" s="3"/>
      <c r="E639" s="3" t="s">
        <v>91</v>
      </c>
      <c r="F639" s="3" t="s">
        <v>188</v>
      </c>
      <c r="G639" s="3" t="s">
        <v>221</v>
      </c>
      <c r="H639" s="3" t="s">
        <v>229</v>
      </c>
      <c r="I639" s="3">
        <v>9</v>
      </c>
      <c r="J639" s="3">
        <v>1190</v>
      </c>
      <c r="K639" s="3">
        <v>1050</v>
      </c>
      <c r="L639" s="3">
        <v>0</v>
      </c>
      <c r="M639" s="5">
        <v>57.787777777777777</v>
      </c>
      <c r="N639" s="5">
        <v>1.858888888888889</v>
      </c>
      <c r="O639" s="29">
        <v>11.865555555555558</v>
      </c>
      <c r="P639" s="29">
        <v>13.60657687</v>
      </c>
      <c r="Q639" s="29">
        <v>0.2877777777777778</v>
      </c>
      <c r="R639" s="29">
        <v>4.4411111111111117</v>
      </c>
      <c r="S639" s="29">
        <v>5.0033333333333339</v>
      </c>
      <c r="T639" s="5">
        <v>3.6255555555555556</v>
      </c>
      <c r="U639" s="5">
        <v>1.2044444444444444</v>
      </c>
      <c r="V639" s="5">
        <v>0.28111111111111109</v>
      </c>
      <c r="W639" s="5">
        <v>-2.2222222222222222E-3</v>
      </c>
      <c r="X639" s="5">
        <v>99.959910203333337</v>
      </c>
      <c r="Y639" s="92">
        <v>4.83</v>
      </c>
    </row>
    <row r="640" spans="2:37" x14ac:dyDescent="0.25">
      <c r="B640" s="3" t="s">
        <v>22</v>
      </c>
      <c r="C640" s="3" t="s">
        <v>23</v>
      </c>
      <c r="D640" s="3"/>
      <c r="E640" s="3" t="s">
        <v>91</v>
      </c>
      <c r="F640" s="3" t="s">
        <v>188</v>
      </c>
      <c r="G640" s="3" t="s">
        <v>221</v>
      </c>
      <c r="H640" s="3" t="s">
        <v>239</v>
      </c>
      <c r="I640" s="3">
        <v>9</v>
      </c>
      <c r="J640" s="3">
        <v>1190</v>
      </c>
      <c r="K640" s="3">
        <v>1050</v>
      </c>
      <c r="L640" s="3">
        <v>0</v>
      </c>
      <c r="M640" s="5">
        <v>58.047777777777782</v>
      </c>
      <c r="N640" s="5">
        <v>1.6888888888888891</v>
      </c>
      <c r="O640" s="29">
        <v>12.475555555555557</v>
      </c>
      <c r="P640" s="29">
        <v>13.00657687</v>
      </c>
      <c r="Q640" s="29">
        <v>0.27777777777777779</v>
      </c>
      <c r="R640" s="29">
        <v>4.301111111111112</v>
      </c>
      <c r="S640" s="29">
        <v>4.8433333333333337</v>
      </c>
      <c r="T640" s="5">
        <v>3.7755555555555556</v>
      </c>
      <c r="U640" s="5">
        <v>1.2444444444444445</v>
      </c>
      <c r="V640" s="5">
        <v>0.31111111111111112</v>
      </c>
      <c r="W640" s="5">
        <v>-2.2222222222222222E-3</v>
      </c>
      <c r="X640" s="5">
        <v>99.969910203333342</v>
      </c>
      <c r="Y640" s="92">
        <v>5.0199999999999996</v>
      </c>
    </row>
    <row r="641" spans="2:39" x14ac:dyDescent="0.25">
      <c r="B641" s="3" t="s">
        <v>22</v>
      </c>
      <c r="C641" s="3" t="s">
        <v>23</v>
      </c>
      <c r="D641" s="3"/>
      <c r="E641" s="3" t="s">
        <v>91</v>
      </c>
      <c r="F641" s="3" t="s">
        <v>188</v>
      </c>
      <c r="G641" s="3" t="s">
        <v>221</v>
      </c>
      <c r="H641" s="3" t="s">
        <v>240</v>
      </c>
      <c r="I641" s="3">
        <v>9</v>
      </c>
      <c r="J641" s="3">
        <v>1190</v>
      </c>
      <c r="K641" s="3">
        <v>1050</v>
      </c>
      <c r="L641" s="3">
        <v>0</v>
      </c>
      <c r="M641" s="5">
        <v>58.847777777777779</v>
      </c>
      <c r="N641" s="5">
        <v>1.848888888888889</v>
      </c>
      <c r="O641" s="29">
        <v>11.665555555555557</v>
      </c>
      <c r="P641" s="29">
        <v>13.216576869999999</v>
      </c>
      <c r="Q641" s="29">
        <v>0.25777777777777777</v>
      </c>
      <c r="R641" s="29">
        <v>4.2211111111111119</v>
      </c>
      <c r="S641" s="29">
        <v>4.6533333333333333</v>
      </c>
      <c r="T641" s="5">
        <v>3.6355555555555559</v>
      </c>
      <c r="U641" s="5">
        <v>1.2944444444444445</v>
      </c>
      <c r="V641" s="5">
        <v>0.31111111111111112</v>
      </c>
      <c r="W641" s="5">
        <v>-2.2222222222222222E-3</v>
      </c>
      <c r="X641" s="5">
        <v>99.949910203333346</v>
      </c>
      <c r="Y641" s="92">
        <v>4.9300000000000006</v>
      </c>
    </row>
    <row r="642" spans="2:39" x14ac:dyDescent="0.25">
      <c r="B642" s="3" t="s">
        <v>22</v>
      </c>
      <c r="C642" s="3" t="s">
        <v>23</v>
      </c>
      <c r="D642" s="3"/>
      <c r="E642" s="3" t="s">
        <v>91</v>
      </c>
      <c r="F642" s="3" t="s">
        <v>188</v>
      </c>
      <c r="G642" s="3" t="s">
        <v>221</v>
      </c>
      <c r="H642" s="3" t="s">
        <v>241</v>
      </c>
      <c r="I642" s="3">
        <v>9</v>
      </c>
      <c r="J642" s="3">
        <v>1190</v>
      </c>
      <c r="K642" s="3">
        <v>1050</v>
      </c>
      <c r="L642" s="3">
        <v>0</v>
      </c>
      <c r="M642" s="5">
        <v>58.587777777777781</v>
      </c>
      <c r="N642" s="5">
        <v>1.858888888888889</v>
      </c>
      <c r="O642" s="29">
        <v>11.865555555555558</v>
      </c>
      <c r="P642" s="29">
        <v>13.23657687</v>
      </c>
      <c r="Q642" s="29">
        <v>0.30777777777777782</v>
      </c>
      <c r="R642" s="29">
        <v>4.1511111111111116</v>
      </c>
      <c r="S642" s="29">
        <v>4.6833333333333336</v>
      </c>
      <c r="T642" s="5">
        <v>3.7455555555555557</v>
      </c>
      <c r="U642" s="5">
        <v>1.2644444444444445</v>
      </c>
      <c r="V642" s="5">
        <v>0.27111111111111108</v>
      </c>
      <c r="W642" s="5">
        <v>-2.2222222222222222E-3</v>
      </c>
      <c r="X642" s="5">
        <v>99.969910203333342</v>
      </c>
      <c r="Y642" s="92">
        <v>5.01</v>
      </c>
    </row>
    <row r="643" spans="2:39" x14ac:dyDescent="0.25">
      <c r="B643" s="3" t="s">
        <v>22</v>
      </c>
      <c r="C643" s="3" t="s">
        <v>23</v>
      </c>
      <c r="D643" s="3"/>
      <c r="E643" s="3" t="s">
        <v>91</v>
      </c>
      <c r="F643" s="3" t="s">
        <v>188</v>
      </c>
      <c r="G643" s="3" t="s">
        <v>221</v>
      </c>
      <c r="H643" s="3" t="s">
        <v>242</v>
      </c>
      <c r="I643" s="3">
        <v>9</v>
      </c>
      <c r="J643" s="3">
        <v>1190</v>
      </c>
      <c r="K643" s="3">
        <v>1050</v>
      </c>
      <c r="L643" s="3">
        <v>0</v>
      </c>
      <c r="M643" s="5">
        <v>57.907777777777781</v>
      </c>
      <c r="N643" s="5">
        <v>1.9188888888888889</v>
      </c>
      <c r="O643" s="29">
        <v>11.745555555555557</v>
      </c>
      <c r="P643" s="29">
        <v>13.68657687</v>
      </c>
      <c r="Q643" s="29">
        <v>0.31777777777777783</v>
      </c>
      <c r="R643" s="29">
        <v>4.3711111111111123</v>
      </c>
      <c r="S643" s="29">
        <v>4.8833333333333337</v>
      </c>
      <c r="T643" s="5">
        <v>3.6155555555555559</v>
      </c>
      <c r="U643" s="5">
        <v>1.2344444444444445</v>
      </c>
      <c r="V643" s="5">
        <v>0.30111111111111111</v>
      </c>
      <c r="W643" s="5">
        <v>-2.2222222222222222E-3</v>
      </c>
      <c r="X643" s="5">
        <v>99.979910203333347</v>
      </c>
      <c r="Y643" s="92">
        <v>4.8500000000000005</v>
      </c>
    </row>
    <row r="644" spans="2:39" x14ac:dyDescent="0.25">
      <c r="B644" s="3" t="s">
        <v>22</v>
      </c>
      <c r="C644" s="3" t="s">
        <v>23</v>
      </c>
      <c r="D644" s="3"/>
      <c r="E644" s="3" t="s">
        <v>91</v>
      </c>
      <c r="F644" s="3" t="s">
        <v>188</v>
      </c>
      <c r="G644" s="3" t="s">
        <v>221</v>
      </c>
      <c r="H644" s="3" t="s">
        <v>243</v>
      </c>
      <c r="I644" s="3">
        <v>9</v>
      </c>
      <c r="J644" s="3">
        <v>1190</v>
      </c>
      <c r="K644" s="3">
        <v>1050</v>
      </c>
      <c r="L644" s="3">
        <v>0</v>
      </c>
      <c r="M644" s="5">
        <v>57.037777777777777</v>
      </c>
      <c r="N644" s="5">
        <v>1.7488888888888892</v>
      </c>
      <c r="O644" s="29">
        <v>13.065555555555557</v>
      </c>
      <c r="P644" s="29">
        <v>13.50657687</v>
      </c>
      <c r="Q644" s="29">
        <v>0.23777777777777778</v>
      </c>
      <c r="R644" s="29">
        <v>4.1611111111111123</v>
      </c>
      <c r="S644" s="29">
        <v>5.0233333333333334</v>
      </c>
      <c r="T644" s="5">
        <v>3.7255555555555557</v>
      </c>
      <c r="U644" s="5">
        <v>1.2444444444444445</v>
      </c>
      <c r="V644" s="5">
        <v>0.24111111111111114</v>
      </c>
      <c r="W644" s="5">
        <v>-2.2222222222222222E-3</v>
      </c>
      <c r="X644" s="5">
        <v>99.989910203333338</v>
      </c>
      <c r="Y644" s="92">
        <v>4.9700000000000006</v>
      </c>
    </row>
    <row r="645" spans="2:39" x14ac:dyDescent="0.25">
      <c r="B645" s="3" t="s">
        <v>22</v>
      </c>
      <c r="C645" s="3" t="s">
        <v>23</v>
      </c>
      <c r="D645" s="3"/>
      <c r="E645" s="3" t="s">
        <v>91</v>
      </c>
      <c r="F645" s="3" t="s">
        <v>188</v>
      </c>
      <c r="G645" s="3" t="s">
        <v>221</v>
      </c>
      <c r="H645" s="3" t="s">
        <v>244</v>
      </c>
      <c r="I645" s="3">
        <v>9</v>
      </c>
      <c r="J645" s="3">
        <v>1190</v>
      </c>
      <c r="K645" s="3">
        <v>1050</v>
      </c>
      <c r="L645" s="3">
        <v>0</v>
      </c>
      <c r="M645" s="5">
        <v>57.887777777777778</v>
      </c>
      <c r="N645" s="5">
        <v>1.788888888888889</v>
      </c>
      <c r="O645" s="29">
        <v>12.315555555555557</v>
      </c>
      <c r="P645" s="29">
        <v>13.366576869999999</v>
      </c>
      <c r="Q645" s="29">
        <v>0.27777777777777779</v>
      </c>
      <c r="R645" s="29">
        <v>4.2811111111111124</v>
      </c>
      <c r="S645" s="29">
        <v>4.8833333333333337</v>
      </c>
      <c r="T645" s="5">
        <v>3.6855555555555557</v>
      </c>
      <c r="U645" s="5">
        <v>1.2544444444444445</v>
      </c>
      <c r="V645" s="5">
        <v>0.23111111111111113</v>
      </c>
      <c r="W645" s="5">
        <v>-2.2222222222222222E-3</v>
      </c>
      <c r="X645" s="5">
        <v>99.969910203333342</v>
      </c>
      <c r="Y645" s="92">
        <v>4.9400000000000004</v>
      </c>
    </row>
    <row r="646" spans="2:39" x14ac:dyDescent="0.25">
      <c r="B646" s="3" t="s">
        <v>22</v>
      </c>
      <c r="C646" s="3" t="s">
        <v>23</v>
      </c>
      <c r="D646" s="3"/>
      <c r="E646" s="3" t="s">
        <v>91</v>
      </c>
      <c r="F646" s="3" t="s">
        <v>188</v>
      </c>
      <c r="G646" s="3" t="s">
        <v>221</v>
      </c>
      <c r="H646" s="3" t="s">
        <v>245</v>
      </c>
      <c r="I646" s="3">
        <v>9</v>
      </c>
      <c r="J646" s="3">
        <v>1190</v>
      </c>
      <c r="K646" s="3">
        <v>1050</v>
      </c>
      <c r="L646" s="3">
        <v>0</v>
      </c>
      <c r="M646" s="5">
        <v>57.887777777777778</v>
      </c>
      <c r="N646" s="5">
        <v>1.868888888888889</v>
      </c>
      <c r="O646" s="29">
        <v>11.755555555555556</v>
      </c>
      <c r="P646" s="29">
        <v>13.58657687</v>
      </c>
      <c r="Q646" s="29">
        <v>0.29777777777777781</v>
      </c>
      <c r="R646" s="29">
        <v>4.4011111111111116</v>
      </c>
      <c r="S646" s="29">
        <v>5.0533333333333337</v>
      </c>
      <c r="T646" s="5">
        <v>3.6255555555555556</v>
      </c>
      <c r="U646" s="5">
        <v>1.2144444444444444</v>
      </c>
      <c r="V646" s="5">
        <v>0.30111111111111111</v>
      </c>
      <c r="W646" s="5">
        <v>-2.2222222222222222E-3</v>
      </c>
      <c r="X646" s="5">
        <v>99.989910203333324</v>
      </c>
      <c r="Y646" s="92">
        <v>4.84</v>
      </c>
    </row>
    <row r="647" spans="2:39" x14ac:dyDescent="0.25">
      <c r="B647" s="3" t="s">
        <v>22</v>
      </c>
      <c r="C647" s="3" t="s">
        <v>23</v>
      </c>
      <c r="D647" s="3"/>
      <c r="E647" s="3" t="s">
        <v>91</v>
      </c>
      <c r="F647" s="3" t="s">
        <v>188</v>
      </c>
      <c r="G647" s="3" t="s">
        <v>221</v>
      </c>
      <c r="H647" s="3" t="s">
        <v>246</v>
      </c>
      <c r="I647" s="3">
        <v>9</v>
      </c>
      <c r="J647" s="3">
        <v>1190</v>
      </c>
      <c r="K647" s="3">
        <v>1050</v>
      </c>
      <c r="L647" s="3">
        <v>0</v>
      </c>
      <c r="M647" s="5">
        <v>58.237777777777779</v>
      </c>
      <c r="N647" s="5">
        <v>1.9488888888888891</v>
      </c>
      <c r="O647" s="29">
        <v>11.665555555555557</v>
      </c>
      <c r="P647" s="29">
        <v>13.726576869999999</v>
      </c>
      <c r="Q647" s="29">
        <v>0.21777777777777779</v>
      </c>
      <c r="R647" s="29">
        <v>4.2411111111111124</v>
      </c>
      <c r="S647" s="29">
        <v>4.7633333333333336</v>
      </c>
      <c r="T647" s="5">
        <v>3.6255555555555556</v>
      </c>
      <c r="U647" s="5">
        <v>1.2444444444444445</v>
      </c>
      <c r="V647" s="5">
        <v>0.2911111111111111</v>
      </c>
      <c r="W647" s="5">
        <v>-2.2222222222222222E-3</v>
      </c>
      <c r="X647" s="5">
        <v>99.959910203333337</v>
      </c>
      <c r="Y647" s="92">
        <v>4.87</v>
      </c>
    </row>
    <row r="648" spans="2:39" x14ac:dyDescent="0.25">
      <c r="B648" s="3" t="s">
        <v>22</v>
      </c>
      <c r="C648" s="3" t="s">
        <v>23</v>
      </c>
      <c r="D648" s="3"/>
      <c r="E648" s="3" t="s">
        <v>91</v>
      </c>
      <c r="F648" s="3" t="s">
        <v>188</v>
      </c>
      <c r="G648" s="3" t="s">
        <v>221</v>
      </c>
      <c r="H648" s="3" t="s">
        <v>247</v>
      </c>
      <c r="I648" s="3">
        <v>9</v>
      </c>
      <c r="J648" s="3">
        <v>1190</v>
      </c>
      <c r="K648" s="3">
        <v>1050</v>
      </c>
      <c r="L648" s="3">
        <v>0</v>
      </c>
      <c r="M648" s="5">
        <v>58.597777777777779</v>
      </c>
      <c r="N648" s="5">
        <v>1.868888888888889</v>
      </c>
      <c r="O648" s="29">
        <v>11.705555555555557</v>
      </c>
      <c r="P648" s="29">
        <v>13.466576869999999</v>
      </c>
      <c r="Q648" s="29">
        <v>0.26777777777777778</v>
      </c>
      <c r="R648" s="29">
        <v>4.1911111111111117</v>
      </c>
      <c r="S648" s="29">
        <v>4.7333333333333334</v>
      </c>
      <c r="T648" s="5">
        <v>3.5555555555555558</v>
      </c>
      <c r="U648" s="5">
        <v>1.2844444444444445</v>
      </c>
      <c r="V648" s="5">
        <v>0.32111111111111112</v>
      </c>
      <c r="W648" s="5">
        <v>-2.2222222222222222E-3</v>
      </c>
      <c r="X648" s="5">
        <v>99.989910203333352</v>
      </c>
      <c r="Y648" s="92">
        <v>4.84</v>
      </c>
    </row>
    <row r="649" spans="2:39" x14ac:dyDescent="0.25">
      <c r="B649" s="3" t="s">
        <v>22</v>
      </c>
      <c r="C649" s="3" t="s">
        <v>23</v>
      </c>
      <c r="D649" s="3"/>
      <c r="E649" s="3" t="s">
        <v>91</v>
      </c>
      <c r="F649" s="3" t="s">
        <v>188</v>
      </c>
      <c r="G649" s="3" t="s">
        <v>221</v>
      </c>
      <c r="H649" s="3" t="s">
        <v>248</v>
      </c>
      <c r="I649" s="3">
        <v>9</v>
      </c>
      <c r="J649" s="3">
        <v>1190</v>
      </c>
      <c r="K649" s="3">
        <v>1050</v>
      </c>
      <c r="L649" s="3">
        <v>0</v>
      </c>
      <c r="M649" s="5">
        <v>58.257777777777783</v>
      </c>
      <c r="N649" s="5">
        <v>1.9088888888888891</v>
      </c>
      <c r="O649" s="29">
        <v>11.665555555555557</v>
      </c>
      <c r="P649" s="29">
        <v>13.48657687</v>
      </c>
      <c r="Q649" s="29">
        <v>0.2877777777777778</v>
      </c>
      <c r="R649" s="29">
        <v>4.2911111111111122</v>
      </c>
      <c r="S649" s="29">
        <v>4.8333333333333339</v>
      </c>
      <c r="T649" s="5">
        <v>3.6955555555555559</v>
      </c>
      <c r="U649" s="5">
        <v>1.2144444444444444</v>
      </c>
      <c r="V649" s="5">
        <v>0.32111111111111112</v>
      </c>
      <c r="W649" s="5">
        <v>-2.2222222222222222E-3</v>
      </c>
      <c r="X649" s="5">
        <v>99.959910203333337</v>
      </c>
      <c r="Y649" s="92">
        <v>4.91</v>
      </c>
    </row>
    <row r="650" spans="2:39" x14ac:dyDescent="0.25">
      <c r="B650" s="3"/>
      <c r="C650" s="3"/>
      <c r="D650" s="3"/>
      <c r="E650" s="3"/>
      <c r="F650" s="16" t="s">
        <v>27</v>
      </c>
      <c r="G650" s="16" t="s">
        <v>23</v>
      </c>
      <c r="H650" s="16"/>
      <c r="I650" s="16"/>
      <c r="J650" s="16"/>
      <c r="K650" s="16"/>
      <c r="L650" s="16"/>
      <c r="M650" s="6">
        <v>59.035555555555547</v>
      </c>
      <c r="N650" s="6">
        <v>2.0461111111111112</v>
      </c>
      <c r="O650" s="52">
        <v>12.120000000000003</v>
      </c>
      <c r="P650" s="52">
        <v>12.727132425555556</v>
      </c>
      <c r="Q650" s="52">
        <v>0.26444444444444443</v>
      </c>
      <c r="R650" s="52">
        <v>3.4500000000000011</v>
      </c>
      <c r="S650" s="52">
        <v>5.1094444444444447</v>
      </c>
      <c r="T650" s="6">
        <v>3.5888888888888895</v>
      </c>
      <c r="U650" s="6">
        <v>1.3061111111111114</v>
      </c>
      <c r="V650" s="6">
        <v>0.32722222222222225</v>
      </c>
      <c r="W650" s="6">
        <v>-2.2222222222222222E-3</v>
      </c>
      <c r="X650" s="6"/>
      <c r="Y650" s="95">
        <v>4.8950000000000014</v>
      </c>
    </row>
    <row r="651" spans="2:39" x14ac:dyDescent="0.25">
      <c r="B651" s="3"/>
      <c r="C651" s="3"/>
      <c r="D651" s="3"/>
      <c r="E651" s="3"/>
      <c r="F651" s="25" t="s">
        <v>28</v>
      </c>
      <c r="G651" s="25" t="s">
        <v>23</v>
      </c>
      <c r="H651" s="25"/>
      <c r="I651" s="25"/>
      <c r="J651" s="25"/>
      <c r="K651" s="25"/>
      <c r="L651" s="25"/>
      <c r="M651" s="7">
        <v>1.4626468978234013</v>
      </c>
      <c r="N651" s="7">
        <v>0.3323500202312491</v>
      </c>
      <c r="O651" s="99">
        <v>0.57864163675875391</v>
      </c>
      <c r="P651" s="99">
        <v>1.0935504626577983</v>
      </c>
      <c r="Q651" s="99">
        <v>3.0678599553895045E-2</v>
      </c>
      <c r="R651" s="99">
        <v>1.0734490255515226</v>
      </c>
      <c r="S651" s="99">
        <v>0.4044042661218058</v>
      </c>
      <c r="T651" s="7">
        <v>0.14540005663887562</v>
      </c>
      <c r="U651" s="7">
        <v>0.10060113436385357</v>
      </c>
      <c r="V651" s="7">
        <v>6.4910697830253286E-2</v>
      </c>
      <c r="W651" s="7">
        <v>0</v>
      </c>
      <c r="X651" s="7"/>
      <c r="Y651" s="93">
        <v>0.24600119100272919</v>
      </c>
    </row>
    <row r="652" spans="2:39" x14ac:dyDescent="0.25">
      <c r="B652" s="3"/>
      <c r="C652" s="3"/>
      <c r="D652" s="3"/>
      <c r="E652" s="3"/>
      <c r="F652" s="16" t="s">
        <v>274</v>
      </c>
      <c r="G652" s="16" t="s">
        <v>23</v>
      </c>
      <c r="H652" s="16"/>
      <c r="I652" s="16"/>
      <c r="J652" s="16"/>
      <c r="K652" s="16"/>
      <c r="L652" s="16"/>
      <c r="M652" s="6">
        <v>60.507777777777783</v>
      </c>
      <c r="N652" s="6">
        <v>2.3603174603174608</v>
      </c>
      <c r="O652" s="52">
        <v>12.3384126984127</v>
      </c>
      <c r="P652" s="52">
        <v>11.599434012857143</v>
      </c>
      <c r="Q652" s="52">
        <v>0.24634920634920635</v>
      </c>
      <c r="R652" s="52">
        <v>2.1496825396825403</v>
      </c>
      <c r="S652" s="52">
        <v>5.5161904761904754</v>
      </c>
      <c r="T652" s="6">
        <v>3.4698412698412695</v>
      </c>
      <c r="U652" s="6">
        <v>1.4015873015873017</v>
      </c>
      <c r="V652" s="6">
        <v>0.38682539682539691</v>
      </c>
      <c r="W652" s="6">
        <v>-2.2222222222222222E-3</v>
      </c>
      <c r="X652" s="6"/>
      <c r="Y652" s="95">
        <v>4.871428571428571</v>
      </c>
    </row>
    <row r="653" spans="2:39" x14ac:dyDescent="0.25">
      <c r="B653" s="3"/>
      <c r="C653" s="3"/>
      <c r="D653" s="3"/>
      <c r="E653" s="3"/>
      <c r="F653" s="25" t="s">
        <v>275</v>
      </c>
      <c r="G653" s="25" t="s">
        <v>23</v>
      </c>
      <c r="H653" s="25"/>
      <c r="I653" s="25"/>
      <c r="J653" s="25"/>
      <c r="K653" s="25"/>
      <c r="L653" s="25"/>
      <c r="M653" s="7">
        <v>1.231354268004677</v>
      </c>
      <c r="N653" s="7">
        <v>0.33869497444497598</v>
      </c>
      <c r="O653" s="99">
        <v>0.71943761104801585</v>
      </c>
      <c r="P653" s="99">
        <v>0.93798923742429441</v>
      </c>
      <c r="Q653" s="99">
        <v>2.4102953780654791E-2</v>
      </c>
      <c r="R653" s="99">
        <v>0.14622227046846317</v>
      </c>
      <c r="S653" s="99">
        <v>0.34159987732795849</v>
      </c>
      <c r="T653" s="7">
        <v>0.15988090805942021</v>
      </c>
      <c r="U653" s="7">
        <v>9.9618319217950668E-2</v>
      </c>
      <c r="V653" s="7">
        <v>5.9960304329098088E-2</v>
      </c>
      <c r="W653" s="7">
        <v>0</v>
      </c>
      <c r="X653" s="7"/>
      <c r="Y653" s="93">
        <v>0.25949922727737085</v>
      </c>
    </row>
    <row r="654" spans="2:39" x14ac:dyDescent="0.25">
      <c r="B654" s="3"/>
      <c r="C654" s="3"/>
      <c r="D654" s="3"/>
      <c r="E654" s="3"/>
      <c r="F654" s="16" t="s">
        <v>276</v>
      </c>
      <c r="G654" s="16" t="s">
        <v>23</v>
      </c>
      <c r="H654" s="16"/>
      <c r="I654" s="16"/>
      <c r="J654" s="16"/>
      <c r="K654" s="16"/>
      <c r="L654" s="16"/>
      <c r="M654" s="6">
        <v>58.098686868686862</v>
      </c>
      <c r="N654" s="6">
        <v>1.8461616161616163</v>
      </c>
      <c r="O654" s="52">
        <v>11.981010101010105</v>
      </c>
      <c r="P654" s="52">
        <v>13.444758688181819</v>
      </c>
      <c r="Q654" s="52">
        <v>0.27595959595959596</v>
      </c>
      <c r="R654" s="52">
        <v>4.2774747474747485</v>
      </c>
      <c r="S654" s="52">
        <v>4.8506060606060615</v>
      </c>
      <c r="T654" s="6">
        <v>3.6646464646464652</v>
      </c>
      <c r="U654" s="6">
        <v>1.2453535353535352</v>
      </c>
      <c r="V654" s="6">
        <v>0.28929292929292932</v>
      </c>
      <c r="W654" s="6">
        <v>-2.2222222222222222E-3</v>
      </c>
      <c r="X654" s="6"/>
      <c r="Y654" s="95">
        <v>4.91</v>
      </c>
    </row>
    <row r="655" spans="2:39" x14ac:dyDescent="0.25">
      <c r="B655" s="3"/>
      <c r="C655" s="3"/>
      <c r="D655" s="3"/>
      <c r="E655" s="3"/>
      <c r="F655" s="25" t="s">
        <v>277</v>
      </c>
      <c r="G655" s="25" t="s">
        <v>23</v>
      </c>
      <c r="H655" s="25"/>
      <c r="I655" s="25"/>
      <c r="J655" s="25"/>
      <c r="K655" s="25"/>
      <c r="L655" s="25"/>
      <c r="M655" s="7">
        <v>0.4943977052020892</v>
      </c>
      <c r="N655" s="7">
        <v>7.6562511595546404E-2</v>
      </c>
      <c r="O655" s="99">
        <v>0.45167164259810771</v>
      </c>
      <c r="P655" s="99">
        <v>0.21994627443165202</v>
      </c>
      <c r="Q655" s="99">
        <v>2.9603439603594069E-2</v>
      </c>
      <c r="R655" s="99">
        <v>9.646478396520948E-2</v>
      </c>
      <c r="S655" s="99">
        <v>0.13602138869243396</v>
      </c>
      <c r="T655" s="7">
        <v>6.6099099154912119E-2</v>
      </c>
      <c r="U655" s="7">
        <v>2.8444523358476418E-2</v>
      </c>
      <c r="V655" s="7">
        <v>3.0600059417648769E-2</v>
      </c>
      <c r="W655" s="7">
        <v>0</v>
      </c>
      <c r="X655" s="7"/>
      <c r="Y655" s="93">
        <v>9.4543622513388534E-2</v>
      </c>
    </row>
    <row r="656" spans="2:39" x14ac:dyDescent="0.25">
      <c r="B656" s="3" t="s">
        <v>22</v>
      </c>
      <c r="C656" s="3" t="s">
        <v>23</v>
      </c>
      <c r="D656" s="3"/>
      <c r="E656" s="3" t="s">
        <v>91</v>
      </c>
      <c r="F656" s="3" t="s">
        <v>189</v>
      </c>
      <c r="G656" s="3" t="s">
        <v>221</v>
      </c>
      <c r="H656" s="3" t="s">
        <v>222</v>
      </c>
      <c r="I656" s="3">
        <v>9</v>
      </c>
      <c r="J656" s="3">
        <v>1190</v>
      </c>
      <c r="K656" s="3">
        <v>1000</v>
      </c>
      <c r="L656" s="3">
        <v>0</v>
      </c>
      <c r="M656" s="5">
        <v>69.477777777777774</v>
      </c>
      <c r="N656" s="5">
        <v>1.6788888888888891</v>
      </c>
      <c r="O656" s="29">
        <v>12.325555555555557</v>
      </c>
      <c r="P656" s="29">
        <v>6.3165768699999996</v>
      </c>
      <c r="Q656" s="29">
        <v>0.14777777777777779</v>
      </c>
      <c r="R656" s="29">
        <v>0.73111111111111204</v>
      </c>
      <c r="S656" s="29">
        <v>2.7733333333333339</v>
      </c>
      <c r="T656" s="5">
        <v>3.5755555555555558</v>
      </c>
      <c r="U656" s="5">
        <v>2.1544444444444446</v>
      </c>
      <c r="V656" s="5">
        <v>0.6611111111111112</v>
      </c>
      <c r="W656" s="5">
        <v>-2.2222222222222222E-3</v>
      </c>
      <c r="X656" s="5">
        <v>99.839910203333361</v>
      </c>
      <c r="Y656" s="92">
        <v>5.73</v>
      </c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spans="2:38" x14ac:dyDescent="0.25">
      <c r="B657" s="3" t="s">
        <v>22</v>
      </c>
      <c r="C657" s="3" t="s">
        <v>23</v>
      </c>
      <c r="D657" s="3"/>
      <c r="E657" s="3" t="s">
        <v>91</v>
      </c>
      <c r="F657" s="3" t="s">
        <v>189</v>
      </c>
      <c r="G657" s="3" t="s">
        <v>221</v>
      </c>
      <c r="H657" s="3" t="s">
        <v>223</v>
      </c>
      <c r="I657" s="3">
        <v>9</v>
      </c>
      <c r="J657" s="3">
        <v>1190</v>
      </c>
      <c r="K657" s="3">
        <v>1000</v>
      </c>
      <c r="L657" s="3">
        <v>0</v>
      </c>
      <c r="M657" s="5">
        <v>70.837777777777774</v>
      </c>
      <c r="N657" s="5">
        <v>0.89888888888888907</v>
      </c>
      <c r="O657" s="29">
        <v>13.375555555555557</v>
      </c>
      <c r="P657" s="29">
        <v>5.6165768699999994</v>
      </c>
      <c r="Q657" s="29">
        <v>8.7777777777777788E-2</v>
      </c>
      <c r="R657" s="29">
        <v>0.67111111111111199</v>
      </c>
      <c r="S657" s="29">
        <v>2.5033333333333339</v>
      </c>
      <c r="T657" s="5">
        <v>3.1155555555555559</v>
      </c>
      <c r="U657" s="5">
        <v>2.3544444444444448</v>
      </c>
      <c r="V657" s="5">
        <v>0.52111111111111119</v>
      </c>
      <c r="W657" s="5">
        <v>-2.2222222222222222E-3</v>
      </c>
      <c r="X657" s="5">
        <v>99.979910203333333</v>
      </c>
      <c r="Y657" s="92">
        <v>5.4700000000000006</v>
      </c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2:38" x14ac:dyDescent="0.25">
      <c r="B658" s="3" t="s">
        <v>22</v>
      </c>
      <c r="C658" s="3" t="s">
        <v>23</v>
      </c>
      <c r="D658" s="3"/>
      <c r="E658" s="3" t="s">
        <v>91</v>
      </c>
      <c r="F658" s="3" t="s">
        <v>189</v>
      </c>
      <c r="G658" s="3" t="s">
        <v>221</v>
      </c>
      <c r="H658" s="3" t="s">
        <v>224</v>
      </c>
      <c r="I658" s="3">
        <v>9</v>
      </c>
      <c r="J658" s="3">
        <v>1190</v>
      </c>
      <c r="K658" s="3">
        <v>1000</v>
      </c>
      <c r="L658" s="3">
        <v>0</v>
      </c>
      <c r="M658" s="5">
        <v>69.057777777777787</v>
      </c>
      <c r="N658" s="5">
        <v>1.568888888888889</v>
      </c>
      <c r="O658" s="29">
        <v>13.185555555555558</v>
      </c>
      <c r="P658" s="29">
        <v>6.0665768699999996</v>
      </c>
      <c r="Q658" s="29">
        <v>0.19777777777777777</v>
      </c>
      <c r="R658" s="29">
        <v>0.77111111111111208</v>
      </c>
      <c r="S658" s="29">
        <v>2.8133333333333339</v>
      </c>
      <c r="T658" s="5">
        <v>3.3755555555555556</v>
      </c>
      <c r="U658" s="5">
        <v>2.2244444444444449</v>
      </c>
      <c r="V658" s="5">
        <v>0.70111111111111113</v>
      </c>
      <c r="W658" s="5">
        <v>-2.2222222222222222E-3</v>
      </c>
      <c r="X658" s="5">
        <v>99.959910203333351</v>
      </c>
      <c r="Y658" s="92">
        <v>5.6000000000000005</v>
      </c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2:38" x14ac:dyDescent="0.25">
      <c r="B659" s="3" t="s">
        <v>22</v>
      </c>
      <c r="C659" s="3" t="s">
        <v>23</v>
      </c>
      <c r="D659" s="3"/>
      <c r="E659" s="3" t="s">
        <v>91</v>
      </c>
      <c r="F659" s="3" t="s">
        <v>189</v>
      </c>
      <c r="G659" s="3" t="s">
        <v>221</v>
      </c>
      <c r="H659" s="3" t="s">
        <v>225</v>
      </c>
      <c r="I659" s="3">
        <v>9</v>
      </c>
      <c r="J659" s="3">
        <v>1190</v>
      </c>
      <c r="K659" s="3">
        <v>1000</v>
      </c>
      <c r="L659" s="3">
        <v>0</v>
      </c>
      <c r="M659" s="5">
        <v>69.997777777777785</v>
      </c>
      <c r="N659" s="5">
        <v>1.1488888888888891</v>
      </c>
      <c r="O659" s="29">
        <v>14.335555555555556</v>
      </c>
      <c r="P659" s="29">
        <v>4.6865768699999997</v>
      </c>
      <c r="Q659" s="29">
        <v>0.11777777777777779</v>
      </c>
      <c r="R659" s="29">
        <v>0.63111111111111207</v>
      </c>
      <c r="S659" s="29">
        <v>2.9633333333333338</v>
      </c>
      <c r="T659" s="5">
        <v>3.5155555555555558</v>
      </c>
      <c r="U659" s="5">
        <v>2.0844444444444443</v>
      </c>
      <c r="V659" s="5">
        <v>0.51111111111111118</v>
      </c>
      <c r="W659" s="5">
        <v>-2.2222222222222222E-3</v>
      </c>
      <c r="X659" s="5">
        <v>99.989910203333338</v>
      </c>
      <c r="Y659" s="92">
        <v>5.6</v>
      </c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2:38" x14ac:dyDescent="0.25">
      <c r="B660" s="3" t="s">
        <v>22</v>
      </c>
      <c r="C660" s="3" t="s">
        <v>23</v>
      </c>
      <c r="D660" s="3"/>
      <c r="E660" s="3" t="s">
        <v>91</v>
      </c>
      <c r="F660" s="3" t="s">
        <v>189</v>
      </c>
      <c r="G660" s="3" t="s">
        <v>221</v>
      </c>
      <c r="H660" s="3" t="s">
        <v>226</v>
      </c>
      <c r="I660" s="3">
        <v>9</v>
      </c>
      <c r="J660" s="3">
        <v>1190</v>
      </c>
      <c r="K660" s="3">
        <v>1000</v>
      </c>
      <c r="L660" s="3">
        <v>0</v>
      </c>
      <c r="M660" s="5">
        <v>67.367777777777775</v>
      </c>
      <c r="N660" s="5">
        <v>1.2288888888888891</v>
      </c>
      <c r="O660" s="29">
        <v>14.325555555555557</v>
      </c>
      <c r="P660" s="29">
        <v>6.2265768699999997</v>
      </c>
      <c r="Q660" s="29">
        <v>0.16777777777777778</v>
      </c>
      <c r="R660" s="29">
        <v>0.82111111111111201</v>
      </c>
      <c r="S660" s="29">
        <v>3.1533333333333338</v>
      </c>
      <c r="T660" s="5">
        <v>3.9255555555555559</v>
      </c>
      <c r="U660" s="5">
        <v>2.2144444444444442</v>
      </c>
      <c r="V660" s="5">
        <v>0.54111111111111121</v>
      </c>
      <c r="W660" s="5">
        <v>-2.2222222222222222E-3</v>
      </c>
      <c r="X660" s="5">
        <v>99.969910203333328</v>
      </c>
      <c r="Y660" s="92">
        <v>6.1400000000000006</v>
      </c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2:38" x14ac:dyDescent="0.25">
      <c r="B661" s="3" t="s">
        <v>22</v>
      </c>
      <c r="C661" s="3" t="s">
        <v>23</v>
      </c>
      <c r="D661" s="3"/>
      <c r="E661" s="3" t="s">
        <v>91</v>
      </c>
      <c r="F661" s="3" t="s">
        <v>189</v>
      </c>
      <c r="G661" s="3" t="s">
        <v>221</v>
      </c>
      <c r="H661" s="3" t="s">
        <v>227</v>
      </c>
      <c r="I661" s="3">
        <v>9</v>
      </c>
      <c r="J661" s="3">
        <v>1190</v>
      </c>
      <c r="K661" s="3">
        <v>1000</v>
      </c>
      <c r="L661" s="3">
        <v>0</v>
      </c>
      <c r="M661" s="5">
        <v>69.907777777777781</v>
      </c>
      <c r="N661" s="5">
        <v>1.4988888888888892</v>
      </c>
      <c r="O661" s="29">
        <v>12.925555555555558</v>
      </c>
      <c r="P661" s="29">
        <v>5.7665768699999997</v>
      </c>
      <c r="Q661" s="29">
        <v>0.16777777777777778</v>
      </c>
      <c r="R661" s="29">
        <v>0.72111111111111204</v>
      </c>
      <c r="S661" s="29">
        <v>2.6733333333333338</v>
      </c>
      <c r="T661" s="5">
        <v>3.3555555555555556</v>
      </c>
      <c r="U661" s="5">
        <v>2.264444444444444</v>
      </c>
      <c r="V661" s="5">
        <v>0.69111111111111112</v>
      </c>
      <c r="W661" s="5">
        <v>-2.2222222222222222E-3</v>
      </c>
      <c r="X661" s="5">
        <v>99.969910203333342</v>
      </c>
      <c r="Y661" s="92">
        <v>5.6199999999999992</v>
      </c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2:38" x14ac:dyDescent="0.25">
      <c r="B662" s="3" t="s">
        <v>22</v>
      </c>
      <c r="C662" s="3" t="s">
        <v>23</v>
      </c>
      <c r="D662" s="3"/>
      <c r="E662" s="3" t="s">
        <v>91</v>
      </c>
      <c r="F662" s="3" t="s">
        <v>189</v>
      </c>
      <c r="G662" s="3" t="s">
        <v>221</v>
      </c>
      <c r="H662" s="3" t="s">
        <v>228</v>
      </c>
      <c r="I662" s="3">
        <v>9</v>
      </c>
      <c r="J662" s="3">
        <v>1190</v>
      </c>
      <c r="K662" s="3">
        <v>1000</v>
      </c>
      <c r="L662" s="3">
        <v>0</v>
      </c>
      <c r="M662" s="5">
        <v>68.237777777777779</v>
      </c>
      <c r="N662" s="5">
        <v>1.1588888888888891</v>
      </c>
      <c r="O662" s="29">
        <v>14.105555555555558</v>
      </c>
      <c r="P662" s="29">
        <v>6.1265768699999992</v>
      </c>
      <c r="Q662" s="29">
        <v>0.15777777777777779</v>
      </c>
      <c r="R662" s="29">
        <v>0.78111111111111198</v>
      </c>
      <c r="S662" s="29">
        <v>2.9533333333333336</v>
      </c>
      <c r="T662" s="5">
        <v>3.6555555555555559</v>
      </c>
      <c r="U662" s="5">
        <v>2.2444444444444445</v>
      </c>
      <c r="V662" s="5">
        <v>0.55111111111111111</v>
      </c>
      <c r="W662" s="5">
        <v>-2.2222222222222222E-3</v>
      </c>
      <c r="X662" s="5">
        <v>99.969910203333342</v>
      </c>
      <c r="Y662" s="92">
        <v>5.9</v>
      </c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2:38" x14ac:dyDescent="0.25">
      <c r="B663" s="3" t="s">
        <v>22</v>
      </c>
      <c r="C663" s="3" t="s">
        <v>23</v>
      </c>
      <c r="D663" s="3"/>
      <c r="E663" s="3" t="s">
        <v>91</v>
      </c>
      <c r="F663" s="3" t="s">
        <v>189</v>
      </c>
      <c r="G663" s="3" t="s">
        <v>221</v>
      </c>
      <c r="H663" s="3" t="s">
        <v>229</v>
      </c>
      <c r="I663" s="3">
        <v>9</v>
      </c>
      <c r="J663" s="3">
        <v>1190</v>
      </c>
      <c r="K663" s="3">
        <v>1000</v>
      </c>
      <c r="L663" s="3">
        <v>0</v>
      </c>
      <c r="M663" s="5">
        <v>69.427777777777777</v>
      </c>
      <c r="N663" s="5">
        <v>0.95888888888888912</v>
      </c>
      <c r="O663" s="29">
        <v>15.155555555555557</v>
      </c>
      <c r="P663" s="29">
        <v>4.5965768699999998</v>
      </c>
      <c r="Q663" s="29">
        <v>8.7777777777777788E-2</v>
      </c>
      <c r="R663" s="29">
        <v>0.60111111111111204</v>
      </c>
      <c r="S663" s="29">
        <v>3.1833333333333336</v>
      </c>
      <c r="T663" s="5">
        <v>3.4555555555555557</v>
      </c>
      <c r="U663" s="5">
        <v>2.014444444444444</v>
      </c>
      <c r="V663" s="5">
        <v>0.48111111111111116</v>
      </c>
      <c r="W663" s="5">
        <v>-2.2222222222222222E-3</v>
      </c>
      <c r="X663" s="5">
        <v>99.959910203333351</v>
      </c>
      <c r="Y663" s="92">
        <v>5.47</v>
      </c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2:38" x14ac:dyDescent="0.25">
      <c r="B664" s="3" t="s">
        <v>22</v>
      </c>
      <c r="C664" s="3" t="s">
        <v>23</v>
      </c>
      <c r="D664" s="3"/>
      <c r="E664" s="3" t="s">
        <v>91</v>
      </c>
      <c r="F664" s="3" t="s">
        <v>189</v>
      </c>
      <c r="G664" s="3" t="s">
        <v>221</v>
      </c>
      <c r="H664" s="3" t="s">
        <v>239</v>
      </c>
      <c r="I664" s="3">
        <v>9</v>
      </c>
      <c r="J664" s="3">
        <v>1190</v>
      </c>
      <c r="K664" s="3">
        <v>1000</v>
      </c>
      <c r="L664" s="3">
        <v>0</v>
      </c>
      <c r="M664" s="5">
        <v>69.647777777777776</v>
      </c>
      <c r="N664" s="5">
        <v>1.5088888888888892</v>
      </c>
      <c r="O664" s="29">
        <v>12.925555555555558</v>
      </c>
      <c r="P664" s="29">
        <v>5.6965768699999995</v>
      </c>
      <c r="Q664" s="29">
        <v>0.17777777777777778</v>
      </c>
      <c r="R664" s="29">
        <v>0.77111111111111208</v>
      </c>
      <c r="S664" s="29">
        <v>2.7333333333333338</v>
      </c>
      <c r="T664" s="5">
        <v>3.6155555555555559</v>
      </c>
      <c r="U664" s="5">
        <v>2.1944444444444446</v>
      </c>
      <c r="V664" s="5">
        <v>0.70111111111111113</v>
      </c>
      <c r="W664" s="5">
        <v>-2.2222222222222222E-3</v>
      </c>
      <c r="X664" s="5">
        <v>99.969910203333356</v>
      </c>
      <c r="Y664" s="92">
        <v>5.8100000000000005</v>
      </c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2:38" x14ac:dyDescent="0.25">
      <c r="B665" s="3" t="s">
        <v>22</v>
      </c>
      <c r="C665" s="3" t="s">
        <v>23</v>
      </c>
      <c r="D665" s="31" t="s">
        <v>278</v>
      </c>
      <c r="E665" s="3" t="s">
        <v>91</v>
      </c>
      <c r="F665" s="31" t="s">
        <v>189</v>
      </c>
      <c r="G665" s="31" t="s">
        <v>221</v>
      </c>
      <c r="H665" s="31" t="s">
        <v>240</v>
      </c>
      <c r="I665" s="31">
        <v>9</v>
      </c>
      <c r="J665" s="31">
        <v>1190</v>
      </c>
      <c r="K665" s="31">
        <v>1000</v>
      </c>
      <c r="L665" s="31">
        <v>0</v>
      </c>
      <c r="M665" s="11">
        <v>59.007777777777783</v>
      </c>
      <c r="N665" s="11">
        <v>4.8888888888889065E-2</v>
      </c>
      <c r="O665" s="29">
        <v>25.145555555555557</v>
      </c>
      <c r="P665" s="29">
        <v>1.1065768699999996</v>
      </c>
      <c r="Q665" s="29">
        <v>-1.2222222222222218E-2</v>
      </c>
      <c r="R665" s="29">
        <v>0.23111111111111204</v>
      </c>
      <c r="S665" s="29">
        <v>7.7933333333333339</v>
      </c>
      <c r="T665" s="11">
        <v>6.3655555555555559</v>
      </c>
      <c r="U665" s="11">
        <v>0.30444444444444446</v>
      </c>
      <c r="V665" s="11">
        <v>0</v>
      </c>
      <c r="W665" s="11">
        <v>-2.2222222222222222E-3</v>
      </c>
      <c r="X665" s="11">
        <v>99.969910203333356</v>
      </c>
      <c r="Y665" s="98">
        <v>6.67</v>
      </c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2:38" x14ac:dyDescent="0.25">
      <c r="B666" s="3" t="s">
        <v>22</v>
      </c>
      <c r="C666" s="3" t="s">
        <v>23</v>
      </c>
      <c r="D666" s="31" t="s">
        <v>278</v>
      </c>
      <c r="E666" s="3" t="s">
        <v>91</v>
      </c>
      <c r="F666" s="31" t="s">
        <v>189</v>
      </c>
      <c r="G666" s="31" t="s">
        <v>221</v>
      </c>
      <c r="H666" s="31" t="s">
        <v>241</v>
      </c>
      <c r="I666" s="31">
        <v>9</v>
      </c>
      <c r="J666" s="31">
        <v>1190</v>
      </c>
      <c r="K666" s="31">
        <v>1000</v>
      </c>
      <c r="L666" s="31">
        <v>0</v>
      </c>
      <c r="M666" s="11">
        <v>63.767777777777781</v>
      </c>
      <c r="N666" s="11">
        <v>0.72888888888888903</v>
      </c>
      <c r="O666" s="29">
        <v>20.205555555555556</v>
      </c>
      <c r="P666" s="29">
        <v>2.3865768699999994</v>
      </c>
      <c r="Q666" s="29">
        <v>4.777777777777778E-2</v>
      </c>
      <c r="R666" s="29">
        <v>0.36111111111111205</v>
      </c>
      <c r="S666" s="29">
        <v>5.7433333333333341</v>
      </c>
      <c r="T666" s="11">
        <v>5.485555555555556</v>
      </c>
      <c r="U666" s="11">
        <v>1.0344444444444445</v>
      </c>
      <c r="V666" s="11">
        <v>0.21111111111111114</v>
      </c>
      <c r="W666" s="11">
        <v>-2.2222222222222222E-3</v>
      </c>
      <c r="X666" s="11">
        <v>99.969910203333342</v>
      </c>
      <c r="Y666" s="98">
        <v>6.5200000000000005</v>
      </c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2:38" x14ac:dyDescent="0.25">
      <c r="B667" s="3" t="s">
        <v>22</v>
      </c>
      <c r="C667" s="3" t="s">
        <v>23</v>
      </c>
      <c r="D667" s="3"/>
      <c r="E667" s="3" t="s">
        <v>91</v>
      </c>
      <c r="F667" s="3" t="s">
        <v>189</v>
      </c>
      <c r="G667" s="3" t="s">
        <v>221</v>
      </c>
      <c r="H667" s="3" t="s">
        <v>242</v>
      </c>
      <c r="I667" s="3">
        <v>9</v>
      </c>
      <c r="J667" s="3">
        <v>1190</v>
      </c>
      <c r="K667" s="3">
        <v>1000</v>
      </c>
      <c r="L667" s="3">
        <v>0</v>
      </c>
      <c r="M667" s="5">
        <v>69.087777777777774</v>
      </c>
      <c r="N667" s="5">
        <v>1.1388888888888891</v>
      </c>
      <c r="O667" s="29">
        <v>13.775555555555558</v>
      </c>
      <c r="P667" s="29">
        <v>5.4265768699999999</v>
      </c>
      <c r="Q667" s="29">
        <v>0.15777777777777779</v>
      </c>
      <c r="R667" s="29">
        <v>0.73111111111111204</v>
      </c>
      <c r="S667" s="29">
        <v>2.7633333333333336</v>
      </c>
      <c r="T667" s="5">
        <v>4.1155555555555559</v>
      </c>
      <c r="U667" s="5">
        <v>2.2344444444444447</v>
      </c>
      <c r="V667" s="5">
        <v>0.52111111111111119</v>
      </c>
      <c r="W667" s="5">
        <v>-2.2222222222222222E-3</v>
      </c>
      <c r="X667" s="5">
        <v>99.94991020333336</v>
      </c>
      <c r="Y667" s="92">
        <v>6.3500000000000005</v>
      </c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2:38" x14ac:dyDescent="0.25">
      <c r="B668" s="3" t="s">
        <v>22</v>
      </c>
      <c r="C668" s="3" t="s">
        <v>23</v>
      </c>
      <c r="D668" s="3"/>
      <c r="E668" s="3" t="s">
        <v>91</v>
      </c>
      <c r="F668" s="3" t="s">
        <v>189</v>
      </c>
      <c r="G668" s="3" t="s">
        <v>221</v>
      </c>
      <c r="H668" s="3" t="s">
        <v>243</v>
      </c>
      <c r="I668" s="3">
        <v>9</v>
      </c>
      <c r="J668" s="3">
        <v>1190</v>
      </c>
      <c r="K668" s="3">
        <v>1000</v>
      </c>
      <c r="L668" s="3">
        <v>0</v>
      </c>
      <c r="M668" s="5">
        <v>70.927777777777777</v>
      </c>
      <c r="N668" s="5">
        <v>1.1288888888888891</v>
      </c>
      <c r="O668" s="29">
        <v>13.735555555555557</v>
      </c>
      <c r="P668" s="29">
        <v>4.5765768699999994</v>
      </c>
      <c r="Q668" s="29">
        <v>0.1277777777777778</v>
      </c>
      <c r="R668" s="29">
        <v>0.67111111111111199</v>
      </c>
      <c r="S668" s="29">
        <v>2.6433333333333335</v>
      </c>
      <c r="T668" s="5">
        <v>3.5055555555555555</v>
      </c>
      <c r="U668" s="5">
        <v>2.2044444444444444</v>
      </c>
      <c r="V668" s="5">
        <v>0.46111111111111114</v>
      </c>
      <c r="W668" s="5">
        <v>-2.2222222222222222E-3</v>
      </c>
      <c r="X668" s="5">
        <v>99.979910203333347</v>
      </c>
      <c r="Y668" s="92">
        <v>5.71</v>
      </c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spans="2:38" x14ac:dyDescent="0.25">
      <c r="B669" s="3" t="s">
        <v>22</v>
      </c>
      <c r="C669" s="3" t="s">
        <v>23</v>
      </c>
      <c r="D669" s="3"/>
      <c r="E669" s="3" t="s">
        <v>91</v>
      </c>
      <c r="F669" s="3" t="s">
        <v>189</v>
      </c>
      <c r="G669" s="3" t="s">
        <v>221</v>
      </c>
      <c r="H669" s="3" t="s">
        <v>244</v>
      </c>
      <c r="I669" s="3">
        <v>9</v>
      </c>
      <c r="J669" s="3">
        <v>1190</v>
      </c>
      <c r="K669" s="3">
        <v>1000</v>
      </c>
      <c r="L669" s="3">
        <v>0</v>
      </c>
      <c r="M669" s="5">
        <v>65.047777777777782</v>
      </c>
      <c r="N669" s="5">
        <v>1.868888888888889</v>
      </c>
      <c r="O669" s="29">
        <v>13.825555555555557</v>
      </c>
      <c r="P669" s="29">
        <v>7.8665768699999994</v>
      </c>
      <c r="Q669" s="29">
        <v>0.21777777777777779</v>
      </c>
      <c r="R669" s="29">
        <v>0.99111111111111205</v>
      </c>
      <c r="S669" s="29">
        <v>3.6633333333333336</v>
      </c>
      <c r="T669" s="5">
        <v>3.9555555555555557</v>
      </c>
      <c r="U669" s="5">
        <v>1.9644444444444444</v>
      </c>
      <c r="V669" s="5">
        <v>0.56111111111111112</v>
      </c>
      <c r="W669" s="5">
        <v>-2.2222222222222222E-3</v>
      </c>
      <c r="X669" s="5">
        <v>99.959910203333351</v>
      </c>
      <c r="Y669" s="92">
        <v>5.92</v>
      </c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spans="2:38" x14ac:dyDescent="0.25">
      <c r="B670" s="3" t="s">
        <v>22</v>
      </c>
      <c r="C670" s="3" t="s">
        <v>23</v>
      </c>
      <c r="D670" s="3"/>
      <c r="E670" s="3" t="s">
        <v>91</v>
      </c>
      <c r="F670" s="3" t="s">
        <v>189</v>
      </c>
      <c r="G670" s="3" t="s">
        <v>221</v>
      </c>
      <c r="H670" s="3" t="s">
        <v>245</v>
      </c>
      <c r="I670" s="3">
        <v>9</v>
      </c>
      <c r="J670" s="3">
        <v>1190</v>
      </c>
      <c r="K670" s="3">
        <v>1000</v>
      </c>
      <c r="L670" s="3">
        <v>0</v>
      </c>
      <c r="M670" s="5">
        <v>66.37777777777778</v>
      </c>
      <c r="N670" s="5">
        <v>1.4588888888888891</v>
      </c>
      <c r="O670" s="29">
        <v>14.955555555555557</v>
      </c>
      <c r="P670" s="29">
        <v>6.6365768699999999</v>
      </c>
      <c r="Q670" s="29">
        <v>0.20777777777777778</v>
      </c>
      <c r="R670" s="29">
        <v>0.89111111111111208</v>
      </c>
      <c r="S670" s="29">
        <v>3.2233333333333336</v>
      </c>
      <c r="T670" s="5">
        <v>3.5555555555555558</v>
      </c>
      <c r="U670" s="5">
        <v>2.1444444444444448</v>
      </c>
      <c r="V670" s="5">
        <v>0.4211111111111111</v>
      </c>
      <c r="W670" s="5">
        <v>-2.2222222222222222E-3</v>
      </c>
      <c r="X670" s="5">
        <v>99.869910203333362</v>
      </c>
      <c r="Y670" s="92">
        <v>5.7000000000000011</v>
      </c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spans="2:38" x14ac:dyDescent="0.25">
      <c r="B671" s="3" t="s">
        <v>22</v>
      </c>
      <c r="C671" s="3" t="s">
        <v>23</v>
      </c>
      <c r="D671" s="3"/>
      <c r="E671" s="3" t="s">
        <v>91</v>
      </c>
      <c r="F671" s="3" t="s">
        <v>189</v>
      </c>
      <c r="G671" s="3" t="s">
        <v>221</v>
      </c>
      <c r="H671" s="3" t="s">
        <v>246</v>
      </c>
      <c r="I671" s="3">
        <v>9</v>
      </c>
      <c r="J671" s="3">
        <v>1190</v>
      </c>
      <c r="K671" s="3">
        <v>1000</v>
      </c>
      <c r="L671" s="3">
        <v>0</v>
      </c>
      <c r="M671" s="5">
        <v>65.787777777777777</v>
      </c>
      <c r="N671" s="5">
        <v>1.7288888888888891</v>
      </c>
      <c r="O671" s="29">
        <v>14.305555555555557</v>
      </c>
      <c r="P671" s="29">
        <v>7.0965768699999998</v>
      </c>
      <c r="Q671" s="29">
        <v>0.14777777777777779</v>
      </c>
      <c r="R671" s="29">
        <v>0.96111111111111203</v>
      </c>
      <c r="S671" s="29">
        <v>3.4933333333333336</v>
      </c>
      <c r="T671" s="5">
        <v>3.8955555555555557</v>
      </c>
      <c r="U671" s="5">
        <v>2.0044444444444443</v>
      </c>
      <c r="V671" s="5">
        <v>0.54111111111111121</v>
      </c>
      <c r="W671" s="5">
        <v>-2.2222222222222222E-3</v>
      </c>
      <c r="X671" s="5">
        <v>99.959910203333351</v>
      </c>
      <c r="Y671" s="92">
        <v>5.9</v>
      </c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spans="2:38" x14ac:dyDescent="0.25">
      <c r="B672" s="3" t="s">
        <v>22</v>
      </c>
      <c r="C672" s="3" t="s">
        <v>23</v>
      </c>
      <c r="D672" s="3"/>
      <c r="E672" s="3" t="s">
        <v>91</v>
      </c>
      <c r="F672" s="3" t="s">
        <v>189</v>
      </c>
      <c r="G672" s="3" t="s">
        <v>221</v>
      </c>
      <c r="H672" s="3" t="s">
        <v>247</v>
      </c>
      <c r="I672" s="3">
        <v>9</v>
      </c>
      <c r="J672" s="3">
        <v>1190</v>
      </c>
      <c r="K672" s="3">
        <v>1000</v>
      </c>
      <c r="L672" s="3">
        <v>0</v>
      </c>
      <c r="M672" s="5">
        <v>66.757777777777775</v>
      </c>
      <c r="N672" s="5">
        <v>0.88888888888888906</v>
      </c>
      <c r="O672" s="29">
        <v>15.355555555555558</v>
      </c>
      <c r="P672" s="29">
        <v>5.8065768699999998</v>
      </c>
      <c r="Q672" s="29">
        <v>0.15777777777777779</v>
      </c>
      <c r="R672" s="29">
        <v>0.87111111111111206</v>
      </c>
      <c r="S672" s="29">
        <v>3.2333333333333338</v>
      </c>
      <c r="T672" s="5">
        <v>4.275555555555556</v>
      </c>
      <c r="U672" s="5">
        <v>2.1644444444444444</v>
      </c>
      <c r="V672" s="5">
        <v>0.46111111111111114</v>
      </c>
      <c r="W672" s="5">
        <v>-2.2222222222222222E-3</v>
      </c>
      <c r="X672" s="5">
        <v>99.969910203333328</v>
      </c>
      <c r="Y672" s="92">
        <v>6.44</v>
      </c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spans="2:38" x14ac:dyDescent="0.25">
      <c r="B673" s="3" t="s">
        <v>22</v>
      </c>
      <c r="C673" s="3" t="s">
        <v>23</v>
      </c>
      <c r="D673" s="3"/>
      <c r="E673" s="3" t="s">
        <v>91</v>
      </c>
      <c r="F673" s="3" t="s">
        <v>189</v>
      </c>
      <c r="G673" s="3" t="s">
        <v>221</v>
      </c>
      <c r="H673" s="3" t="s">
        <v>248</v>
      </c>
      <c r="I673" s="3">
        <v>9</v>
      </c>
      <c r="J673" s="3">
        <v>1190</v>
      </c>
      <c r="K673" s="3">
        <v>1000</v>
      </c>
      <c r="L673" s="3">
        <v>0</v>
      </c>
      <c r="M673" s="5">
        <v>69.547777777777782</v>
      </c>
      <c r="N673" s="5">
        <v>1.2388888888888892</v>
      </c>
      <c r="O673" s="29">
        <v>14.185555555555558</v>
      </c>
      <c r="P673" s="29">
        <v>5.1365768699999999</v>
      </c>
      <c r="Q673" s="29">
        <v>0.17777777777777778</v>
      </c>
      <c r="R673" s="29">
        <v>0.801111111111112</v>
      </c>
      <c r="S673" s="29">
        <v>2.7133333333333338</v>
      </c>
      <c r="T673" s="5">
        <v>3.2455555555555557</v>
      </c>
      <c r="U673" s="5">
        <v>2.3144444444444447</v>
      </c>
      <c r="V673" s="5">
        <v>0.60111111111111115</v>
      </c>
      <c r="W673" s="5">
        <v>-2.2222222222222222E-3</v>
      </c>
      <c r="X673" s="5">
        <v>99.959910203333351</v>
      </c>
      <c r="Y673" s="92">
        <v>5.5600000000000005</v>
      </c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spans="2:38" x14ac:dyDescent="0.25">
      <c r="B674" s="3" t="s">
        <v>22</v>
      </c>
      <c r="C674" s="3" t="s">
        <v>23</v>
      </c>
      <c r="D674" s="3"/>
      <c r="E674" s="3" t="s">
        <v>91</v>
      </c>
      <c r="F674" s="3" t="s">
        <v>189</v>
      </c>
      <c r="G674" s="3" t="s">
        <v>221</v>
      </c>
      <c r="H674" s="3" t="s">
        <v>249</v>
      </c>
      <c r="I674" s="3">
        <v>9</v>
      </c>
      <c r="J674" s="3">
        <v>1190</v>
      </c>
      <c r="K674" s="3">
        <v>1000</v>
      </c>
      <c r="L674" s="3">
        <v>0</v>
      </c>
      <c r="M674" s="5">
        <v>70.227777777777774</v>
      </c>
      <c r="N674" s="5">
        <v>1.278888888888889</v>
      </c>
      <c r="O674" s="29">
        <v>13.085555555555556</v>
      </c>
      <c r="P674" s="29">
        <v>5.1965768699999995</v>
      </c>
      <c r="Q674" s="29">
        <v>0.1277777777777778</v>
      </c>
      <c r="R674" s="29">
        <v>0.72111111111111204</v>
      </c>
      <c r="S674" s="29">
        <v>2.4833333333333338</v>
      </c>
      <c r="T674" s="5">
        <v>3.9655555555555559</v>
      </c>
      <c r="U674" s="5">
        <v>2.2444444444444445</v>
      </c>
      <c r="V674" s="5">
        <v>0.6511111111111112</v>
      </c>
      <c r="W674" s="5">
        <v>-2.2222222222222222E-3</v>
      </c>
      <c r="X674" s="5">
        <v>99.979910203333333</v>
      </c>
      <c r="Y674" s="92">
        <v>6.2100000000000009</v>
      </c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spans="2:38" x14ac:dyDescent="0.25">
      <c r="B675" s="3"/>
      <c r="C675" s="3"/>
      <c r="D675" s="3"/>
      <c r="E675" s="3"/>
      <c r="F675" s="16" t="s">
        <v>27</v>
      </c>
      <c r="G675" s="16" t="s">
        <v>23</v>
      </c>
      <c r="H675" s="3"/>
      <c r="I675" s="3"/>
      <c r="J675" s="3"/>
      <c r="K675" s="3"/>
      <c r="L675" s="3"/>
      <c r="M675" s="6">
        <v>68.689542483660148</v>
      </c>
      <c r="N675" s="6">
        <v>1.3165359477124188</v>
      </c>
      <c r="O675" s="52">
        <v>13.875555555555556</v>
      </c>
      <c r="P675" s="52">
        <v>5.8142239288235285</v>
      </c>
      <c r="Q675" s="52">
        <v>0.15483660130718957</v>
      </c>
      <c r="R675" s="52">
        <v>0.77287581699346486</v>
      </c>
      <c r="S675" s="52">
        <v>2.93921568627451</v>
      </c>
      <c r="T675" s="6">
        <v>3.6532026143790848</v>
      </c>
      <c r="U675" s="6">
        <v>2.1779738562091508</v>
      </c>
      <c r="V675" s="6">
        <v>0.56346405228758167</v>
      </c>
      <c r="W675" s="6">
        <v>-2.2222222222222222E-3</v>
      </c>
      <c r="X675" s="3"/>
      <c r="Y675" s="93">
        <v>5.8311764705882361</v>
      </c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2:38" x14ac:dyDescent="0.25">
      <c r="B676" s="3"/>
      <c r="C676" s="3"/>
      <c r="D676" s="3"/>
      <c r="E676" s="3"/>
      <c r="F676" s="25" t="s">
        <v>28</v>
      </c>
      <c r="G676" s="25" t="s">
        <v>23</v>
      </c>
      <c r="H676" s="32"/>
      <c r="I676" s="32"/>
      <c r="J676" s="32"/>
      <c r="K676" s="32"/>
      <c r="L676" s="32"/>
      <c r="M676" s="7">
        <v>1.7855574595001051</v>
      </c>
      <c r="N676" s="7">
        <v>0.29375860437961332</v>
      </c>
      <c r="O676" s="99">
        <v>0.84161303459487846</v>
      </c>
      <c r="P676" s="99">
        <v>0.88206809127587371</v>
      </c>
      <c r="Q676" s="99">
        <v>3.7041312389403898E-2</v>
      </c>
      <c r="R676" s="99">
        <v>0.10869885545152022</v>
      </c>
      <c r="S676" s="99">
        <v>0.33806543049255799</v>
      </c>
      <c r="T676" s="7">
        <v>0.32022510464836895</v>
      </c>
      <c r="U676" s="7">
        <v>0.10804751133590433</v>
      </c>
      <c r="V676" s="7">
        <v>8.9549526224648041E-2</v>
      </c>
      <c r="W676" s="7">
        <v>0</v>
      </c>
      <c r="X676" s="32"/>
      <c r="Y676" s="93">
        <v>0.4282726159842733</v>
      </c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</row>
    <row r="677" spans="2:38" x14ac:dyDescent="0.25">
      <c r="B677" s="3" t="s">
        <v>22</v>
      </c>
      <c r="C677" s="3" t="s">
        <v>23</v>
      </c>
      <c r="D677" s="3"/>
      <c r="E677" s="3" t="s">
        <v>91</v>
      </c>
      <c r="F677" s="3" t="s">
        <v>367</v>
      </c>
      <c r="G677" s="3" t="s">
        <v>221</v>
      </c>
      <c r="H677" s="3"/>
      <c r="I677" s="3">
        <v>25</v>
      </c>
      <c r="J677" s="3">
        <v>1190</v>
      </c>
      <c r="K677" s="3">
        <v>1165</v>
      </c>
      <c r="L677" s="3">
        <v>0</v>
      </c>
      <c r="M677" s="5">
        <v>57.527777777777779</v>
      </c>
      <c r="N677" s="5">
        <v>1.268888888888889</v>
      </c>
      <c r="O677" s="29">
        <v>16.505555555555556</v>
      </c>
      <c r="P677" s="29">
        <v>9.9165768700000001</v>
      </c>
      <c r="Q677" s="29">
        <v>0.18777777777777779</v>
      </c>
      <c r="R677" s="29">
        <v>2.8911111111111119</v>
      </c>
      <c r="S677" s="29">
        <v>6.4633333333333338</v>
      </c>
      <c r="T677" s="5">
        <v>4.065555555555556</v>
      </c>
      <c r="U677" s="5">
        <v>0.93444444444444441</v>
      </c>
      <c r="V677" s="5">
        <v>0.18111111111111114</v>
      </c>
      <c r="W677" s="5">
        <v>-2.2222222222222222E-3</v>
      </c>
      <c r="X677" s="5">
        <v>99.939910203333355</v>
      </c>
      <c r="Y677" s="92">
        <v>5</v>
      </c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spans="2:38" x14ac:dyDescent="0.25">
      <c r="B678" s="3" t="s">
        <v>22</v>
      </c>
      <c r="C678" s="3" t="s">
        <v>23</v>
      </c>
      <c r="D678" s="3"/>
      <c r="E678" s="3" t="s">
        <v>91</v>
      </c>
      <c r="F678" s="3" t="s">
        <v>367</v>
      </c>
      <c r="G678" s="3" t="s">
        <v>221</v>
      </c>
      <c r="H678" s="3"/>
      <c r="I678" s="3">
        <v>25</v>
      </c>
      <c r="J678" s="3">
        <v>1190</v>
      </c>
      <c r="K678" s="3">
        <v>1165</v>
      </c>
      <c r="L678" s="3">
        <v>0</v>
      </c>
      <c r="M678" s="5">
        <v>57.897777777777783</v>
      </c>
      <c r="N678" s="5">
        <v>1.2588888888888892</v>
      </c>
      <c r="O678" s="29">
        <v>16.475555555555559</v>
      </c>
      <c r="P678" s="29">
        <v>9.6665768700000001</v>
      </c>
      <c r="Q678" s="29">
        <v>0.17777777777777778</v>
      </c>
      <c r="R678" s="29">
        <v>2.7911111111111122</v>
      </c>
      <c r="S678" s="29">
        <v>6.3633333333333333</v>
      </c>
      <c r="T678" s="5">
        <v>4.1255555555555556</v>
      </c>
      <c r="U678" s="5">
        <v>0.96444444444444444</v>
      </c>
      <c r="V678" s="5">
        <v>0.15111111111111114</v>
      </c>
      <c r="W678" s="5">
        <v>-2.2222222222222222E-3</v>
      </c>
      <c r="X678" s="5">
        <v>99.869910203333319</v>
      </c>
      <c r="Y678" s="92">
        <v>5.09</v>
      </c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spans="2:38" x14ac:dyDescent="0.25">
      <c r="B679" s="3" t="s">
        <v>22</v>
      </c>
      <c r="C679" s="3" t="s">
        <v>23</v>
      </c>
      <c r="D679" s="3"/>
      <c r="E679" s="3" t="s">
        <v>91</v>
      </c>
      <c r="F679" s="3" t="s">
        <v>367</v>
      </c>
      <c r="G679" s="3" t="s">
        <v>221</v>
      </c>
      <c r="H679" s="3"/>
      <c r="I679" s="3">
        <v>25</v>
      </c>
      <c r="J679" s="3">
        <v>1190</v>
      </c>
      <c r="K679" s="3">
        <v>1165</v>
      </c>
      <c r="L679" s="3">
        <v>0</v>
      </c>
      <c r="M679" s="5">
        <v>56.687777777777782</v>
      </c>
      <c r="N679" s="5">
        <v>1.288888888888889</v>
      </c>
      <c r="O679" s="29">
        <v>16.445555555555558</v>
      </c>
      <c r="P679" s="29">
        <v>10.556576869999999</v>
      </c>
      <c r="Q679" s="29">
        <v>0.20777777777777778</v>
      </c>
      <c r="R679" s="29">
        <v>3.0211111111111122</v>
      </c>
      <c r="S679" s="29">
        <v>6.6733333333333338</v>
      </c>
      <c r="T679" s="5">
        <v>3.9355555555555557</v>
      </c>
      <c r="U679" s="5">
        <v>0.88444444444444448</v>
      </c>
      <c r="V679" s="5">
        <v>0.21111111111111114</v>
      </c>
      <c r="W679" s="5">
        <v>-2.2222222222222222E-3</v>
      </c>
      <c r="X679" s="5">
        <v>99.909910203333339</v>
      </c>
      <c r="Y679" s="92">
        <v>4.82</v>
      </c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spans="2:38" x14ac:dyDescent="0.25">
      <c r="B680" s="3" t="s">
        <v>22</v>
      </c>
      <c r="C680" s="3" t="s">
        <v>23</v>
      </c>
      <c r="D680" s="3"/>
      <c r="E680" s="3" t="s">
        <v>91</v>
      </c>
      <c r="F680" s="3" t="s">
        <v>367</v>
      </c>
      <c r="G680" s="3" t="s">
        <v>221</v>
      </c>
      <c r="H680" s="3"/>
      <c r="I680" s="3">
        <v>25</v>
      </c>
      <c r="J680" s="3">
        <v>1190</v>
      </c>
      <c r="K680" s="3">
        <v>1165</v>
      </c>
      <c r="L680" s="3">
        <v>0</v>
      </c>
      <c r="M680" s="5">
        <v>57.287777777777777</v>
      </c>
      <c r="N680" s="5">
        <v>1.268888888888889</v>
      </c>
      <c r="O680" s="29">
        <v>16.425555555555558</v>
      </c>
      <c r="P680" s="29">
        <v>10.146576869999999</v>
      </c>
      <c r="Q680" s="29">
        <v>0.18777777777777779</v>
      </c>
      <c r="R680" s="29">
        <v>2.9311111111111119</v>
      </c>
      <c r="S680" s="29">
        <v>6.5333333333333341</v>
      </c>
      <c r="T680" s="5">
        <v>4.0055555555555555</v>
      </c>
      <c r="U680" s="5">
        <v>0.9044444444444445</v>
      </c>
      <c r="V680" s="5">
        <v>0.20111111111111113</v>
      </c>
      <c r="W680" s="5">
        <v>-2.2222222222222222E-3</v>
      </c>
      <c r="X680" s="5">
        <v>99.889910203333358</v>
      </c>
      <c r="Y680" s="92">
        <v>4.91</v>
      </c>
    </row>
    <row r="681" spans="2:38" x14ac:dyDescent="0.25">
      <c r="B681" s="3" t="s">
        <v>22</v>
      </c>
      <c r="C681" s="3" t="s">
        <v>23</v>
      </c>
      <c r="D681" s="3"/>
      <c r="E681" s="3" t="s">
        <v>91</v>
      </c>
      <c r="F681" s="3" t="s">
        <v>367</v>
      </c>
      <c r="G681" s="3" t="s">
        <v>221</v>
      </c>
      <c r="H681" s="3"/>
      <c r="I681" s="3">
        <v>25</v>
      </c>
      <c r="J681" s="3">
        <v>1190</v>
      </c>
      <c r="K681" s="3">
        <v>1165</v>
      </c>
      <c r="L681" s="3">
        <v>0</v>
      </c>
      <c r="M681" s="5">
        <v>57.107777777777777</v>
      </c>
      <c r="N681" s="5">
        <v>1.318888888888889</v>
      </c>
      <c r="O681" s="29">
        <v>16.445555555555558</v>
      </c>
      <c r="P681" s="29">
        <v>10.31657687</v>
      </c>
      <c r="Q681" s="29">
        <v>0.17777777777777778</v>
      </c>
      <c r="R681" s="29">
        <v>2.8911111111111119</v>
      </c>
      <c r="S681" s="29">
        <v>6.5633333333333335</v>
      </c>
      <c r="T681" s="5">
        <v>3.9755555555555557</v>
      </c>
      <c r="U681" s="5">
        <v>0.9144444444444445</v>
      </c>
      <c r="V681" s="5">
        <v>0.19111111111111112</v>
      </c>
      <c r="W681" s="5">
        <v>-2.2222222222222222E-3</v>
      </c>
      <c r="X681" s="5">
        <v>99.899910203333349</v>
      </c>
      <c r="Y681" s="92">
        <v>4.8900000000000006</v>
      </c>
    </row>
    <row r="682" spans="2:38" x14ac:dyDescent="0.25">
      <c r="B682" s="3" t="s">
        <v>22</v>
      </c>
      <c r="C682" s="3" t="s">
        <v>23</v>
      </c>
      <c r="D682" s="3"/>
      <c r="E682" s="3" t="s">
        <v>91</v>
      </c>
      <c r="F682" s="3" t="s">
        <v>367</v>
      </c>
      <c r="G682" s="3" t="s">
        <v>221</v>
      </c>
      <c r="H682" s="3"/>
      <c r="I682" s="3">
        <v>25</v>
      </c>
      <c r="J682" s="3">
        <v>1190</v>
      </c>
      <c r="K682" s="3">
        <v>1165</v>
      </c>
      <c r="L682" s="3">
        <v>0</v>
      </c>
      <c r="M682" s="5">
        <v>57.957777777777778</v>
      </c>
      <c r="N682" s="5">
        <v>1.268888888888889</v>
      </c>
      <c r="O682" s="29">
        <v>16.575555555555557</v>
      </c>
      <c r="P682" s="29">
        <v>9.6765768699999999</v>
      </c>
      <c r="Q682" s="29">
        <v>0.17777777777777778</v>
      </c>
      <c r="R682" s="29">
        <v>2.7511111111111122</v>
      </c>
      <c r="S682" s="29">
        <v>6.2733333333333334</v>
      </c>
      <c r="T682" s="5">
        <v>4.1055555555555561</v>
      </c>
      <c r="U682" s="5">
        <v>0.98444444444444446</v>
      </c>
      <c r="V682" s="5">
        <v>0.12111111111111114</v>
      </c>
      <c r="W682" s="5">
        <v>-2.2222222222222222E-3</v>
      </c>
      <c r="X682" s="5">
        <v>99.889910203333343</v>
      </c>
      <c r="Y682" s="92">
        <v>5.0900000000000007</v>
      </c>
    </row>
    <row r="683" spans="2:38" x14ac:dyDescent="0.25">
      <c r="B683" s="3"/>
      <c r="C683" s="3"/>
      <c r="D683" s="3"/>
      <c r="E683" s="3"/>
      <c r="F683" s="16" t="s">
        <v>27</v>
      </c>
      <c r="G683" s="16" t="s">
        <v>23</v>
      </c>
      <c r="H683" s="3"/>
      <c r="I683" s="3"/>
      <c r="J683" s="3"/>
      <c r="K683" s="3"/>
      <c r="L683" s="3"/>
      <c r="M683" s="6">
        <v>57.411111111111104</v>
      </c>
      <c r="N683" s="6">
        <v>1.2788888888888892</v>
      </c>
      <c r="O683" s="52">
        <v>16.478888888888893</v>
      </c>
      <c r="P683" s="52">
        <v>10.046576869999999</v>
      </c>
      <c r="Q683" s="52">
        <v>0.18611111111111112</v>
      </c>
      <c r="R683" s="52">
        <v>2.8794444444444451</v>
      </c>
      <c r="S683" s="52">
        <v>6.4783333333333344</v>
      </c>
      <c r="T683" s="6">
        <v>4.0355555555555567</v>
      </c>
      <c r="U683" s="6">
        <v>0.93111111111111111</v>
      </c>
      <c r="V683" s="6">
        <v>0.17611111111111113</v>
      </c>
      <c r="W683" s="6">
        <v>-2.2222222222222222E-3</v>
      </c>
      <c r="X683" s="3"/>
      <c r="Y683" s="93">
        <v>4.9666666666666677</v>
      </c>
    </row>
    <row r="684" spans="2:38" x14ac:dyDescent="0.25">
      <c r="B684" s="3"/>
      <c r="C684" s="3"/>
      <c r="D684" s="3"/>
      <c r="E684" s="3"/>
      <c r="F684" s="25" t="s">
        <v>28</v>
      </c>
      <c r="G684" s="25" t="s">
        <v>23</v>
      </c>
      <c r="H684" s="32"/>
      <c r="I684" s="32"/>
      <c r="J684" s="32"/>
      <c r="K684" s="32"/>
      <c r="L684" s="32"/>
      <c r="M684" s="7">
        <v>0.48574341649338565</v>
      </c>
      <c r="N684" s="7">
        <v>2.1908902300206624E-2</v>
      </c>
      <c r="O684" s="99">
        <v>5.5015149428740112E-2</v>
      </c>
      <c r="P684" s="99">
        <v>0.35810612952028587</v>
      </c>
      <c r="Q684" s="99">
        <v>1.1690451944500121E-2</v>
      </c>
      <c r="R684" s="99">
        <v>9.7245394064020621E-2</v>
      </c>
      <c r="S684" s="99">
        <v>0.1440486029088795</v>
      </c>
      <c r="T684" s="7">
        <v>7.5365774725667176E-2</v>
      </c>
      <c r="U684" s="7">
        <v>3.7771241264574096E-2</v>
      </c>
      <c r="V684" s="7">
        <v>3.3911649915626355E-2</v>
      </c>
      <c r="W684" s="7">
        <v>0</v>
      </c>
      <c r="X684" s="32"/>
      <c r="Y684" s="93">
        <v>0.11313701599024127</v>
      </c>
    </row>
    <row r="685" spans="2:38" x14ac:dyDescent="0.25">
      <c r="B685" s="3" t="s">
        <v>22</v>
      </c>
      <c r="C685" s="3" t="s">
        <v>23</v>
      </c>
      <c r="D685" s="3"/>
      <c r="E685" s="3" t="s">
        <v>91</v>
      </c>
      <c r="F685" s="3" t="s">
        <v>190</v>
      </c>
      <c r="G685" s="3" t="s">
        <v>221</v>
      </c>
      <c r="H685" s="3" t="s">
        <v>222</v>
      </c>
      <c r="I685" s="3">
        <v>25</v>
      </c>
      <c r="J685" s="3">
        <v>1190</v>
      </c>
      <c r="K685" s="3">
        <v>1100</v>
      </c>
      <c r="L685" s="3">
        <v>0</v>
      </c>
      <c r="M685" s="5">
        <v>57.537777777777777</v>
      </c>
      <c r="N685" s="5">
        <v>1.6888888888888891</v>
      </c>
      <c r="O685" s="29">
        <v>14.115555555555558</v>
      </c>
      <c r="P685" s="29">
        <v>11.50657687</v>
      </c>
      <c r="Q685" s="29">
        <v>0.25777777777777777</v>
      </c>
      <c r="R685" s="29">
        <v>3.6311111111111121</v>
      </c>
      <c r="S685" s="29">
        <v>6.2333333333333334</v>
      </c>
      <c r="T685" s="5">
        <v>3.7955555555555556</v>
      </c>
      <c r="U685" s="5">
        <v>0.95444444444444443</v>
      </c>
      <c r="V685" s="5">
        <v>0.25111111111111117</v>
      </c>
      <c r="W685" s="5">
        <v>-2.2222222222222222E-3</v>
      </c>
      <c r="X685" s="5">
        <v>99.969910203333342</v>
      </c>
      <c r="Y685" s="92">
        <v>4.75</v>
      </c>
    </row>
    <row r="686" spans="2:38" x14ac:dyDescent="0.25">
      <c r="B686" s="3" t="s">
        <v>22</v>
      </c>
      <c r="C686" s="3" t="s">
        <v>23</v>
      </c>
      <c r="D686" s="3"/>
      <c r="E686" s="3" t="s">
        <v>91</v>
      </c>
      <c r="F686" s="3" t="s">
        <v>190</v>
      </c>
      <c r="G686" s="3" t="s">
        <v>221</v>
      </c>
      <c r="H686" s="3" t="s">
        <v>223</v>
      </c>
      <c r="I686" s="3">
        <v>25</v>
      </c>
      <c r="J686" s="3">
        <v>1190</v>
      </c>
      <c r="K686" s="3">
        <v>1100</v>
      </c>
      <c r="L686" s="3">
        <v>0</v>
      </c>
      <c r="M686" s="5">
        <v>57.407777777777781</v>
      </c>
      <c r="N686" s="5">
        <v>1.358888888888889</v>
      </c>
      <c r="O686" s="29">
        <v>16.055555555555557</v>
      </c>
      <c r="P686" s="29">
        <v>10.15657687</v>
      </c>
      <c r="Q686" s="29">
        <v>0.19777777777777777</v>
      </c>
      <c r="R686" s="29">
        <v>3.2311111111111122</v>
      </c>
      <c r="S686" s="29">
        <v>6.2633333333333336</v>
      </c>
      <c r="T686" s="5">
        <v>4.0755555555555558</v>
      </c>
      <c r="U686" s="5">
        <v>1.0144444444444445</v>
      </c>
      <c r="V686" s="5">
        <v>0.22111111111111112</v>
      </c>
      <c r="W686" s="5">
        <v>-2.2222222222222222E-3</v>
      </c>
      <c r="X686" s="5">
        <v>99.979910203333347</v>
      </c>
      <c r="Y686" s="92">
        <v>5.09</v>
      </c>
    </row>
    <row r="687" spans="2:38" x14ac:dyDescent="0.25">
      <c r="B687" s="3" t="s">
        <v>22</v>
      </c>
      <c r="C687" s="3" t="s">
        <v>23</v>
      </c>
      <c r="D687" s="3"/>
      <c r="E687" s="3" t="s">
        <v>91</v>
      </c>
      <c r="F687" s="3" t="s">
        <v>190</v>
      </c>
      <c r="G687" s="3" t="s">
        <v>221</v>
      </c>
      <c r="H687" s="3" t="s">
        <v>224</v>
      </c>
      <c r="I687" s="3">
        <v>25</v>
      </c>
      <c r="J687" s="3">
        <v>1190</v>
      </c>
      <c r="K687" s="3">
        <v>1100</v>
      </c>
      <c r="L687" s="3">
        <v>0</v>
      </c>
      <c r="M687" s="5">
        <v>57.157777777777781</v>
      </c>
      <c r="N687" s="5">
        <v>1.5088888888888892</v>
      </c>
      <c r="O687" s="29">
        <v>15.375555555555557</v>
      </c>
      <c r="P687" s="29">
        <v>10.91657687</v>
      </c>
      <c r="Q687" s="29">
        <v>0.20777777777777778</v>
      </c>
      <c r="R687" s="29">
        <v>3.3811111111111121</v>
      </c>
      <c r="S687" s="29">
        <v>6.3133333333333335</v>
      </c>
      <c r="T687" s="5">
        <v>3.8755555555555556</v>
      </c>
      <c r="U687" s="5">
        <v>1.0144444444444445</v>
      </c>
      <c r="V687" s="5">
        <v>0.22111111111111112</v>
      </c>
      <c r="W687" s="5">
        <v>-2.2222222222222222E-3</v>
      </c>
      <c r="X687" s="5">
        <v>99.969910203333342</v>
      </c>
      <c r="Y687" s="92">
        <v>4.8900000000000006</v>
      </c>
    </row>
    <row r="688" spans="2:38" x14ac:dyDescent="0.25">
      <c r="B688" s="3" t="s">
        <v>22</v>
      </c>
      <c r="C688" s="3" t="s">
        <v>23</v>
      </c>
      <c r="D688" s="3"/>
      <c r="E688" s="3" t="s">
        <v>91</v>
      </c>
      <c r="F688" s="3" t="s">
        <v>190</v>
      </c>
      <c r="G688" s="3" t="s">
        <v>221</v>
      </c>
      <c r="H688" s="3" t="s">
        <v>225</v>
      </c>
      <c r="I688" s="3">
        <v>25</v>
      </c>
      <c r="J688" s="3">
        <v>1190</v>
      </c>
      <c r="K688" s="3">
        <v>1100</v>
      </c>
      <c r="L688" s="3">
        <v>0</v>
      </c>
      <c r="M688" s="5">
        <v>56.997777777777777</v>
      </c>
      <c r="N688" s="5">
        <v>1.618888888888889</v>
      </c>
      <c r="O688" s="29">
        <v>14.695555555555558</v>
      </c>
      <c r="P688" s="29">
        <v>11.52657687</v>
      </c>
      <c r="Q688" s="29">
        <v>0.19777777777777777</v>
      </c>
      <c r="R688" s="29">
        <v>3.571111111111112</v>
      </c>
      <c r="S688" s="29">
        <v>6.373333333333334</v>
      </c>
      <c r="T688" s="5">
        <v>3.8055555555555558</v>
      </c>
      <c r="U688" s="5">
        <v>0.96444444444444444</v>
      </c>
      <c r="V688" s="5">
        <v>0.21111111111111114</v>
      </c>
      <c r="W688" s="5">
        <v>-2.2222222222222222E-3</v>
      </c>
      <c r="X688" s="5">
        <v>99.959910203333337</v>
      </c>
      <c r="Y688" s="92">
        <v>4.7700000000000005</v>
      </c>
    </row>
    <row r="689" spans="2:38" x14ac:dyDescent="0.25">
      <c r="B689" s="3" t="s">
        <v>22</v>
      </c>
      <c r="C689" s="3" t="s">
        <v>23</v>
      </c>
      <c r="D689" s="3"/>
      <c r="E689" s="3" t="s">
        <v>91</v>
      </c>
      <c r="F689" s="3" t="s">
        <v>190</v>
      </c>
      <c r="G689" s="3" t="s">
        <v>221</v>
      </c>
      <c r="H689" s="3" t="s">
        <v>226</v>
      </c>
      <c r="I689" s="3">
        <v>25</v>
      </c>
      <c r="J689" s="3">
        <v>1190</v>
      </c>
      <c r="K689" s="3">
        <v>1100</v>
      </c>
      <c r="L689" s="3">
        <v>0</v>
      </c>
      <c r="M689" s="5">
        <v>57.467777777777783</v>
      </c>
      <c r="N689" s="5">
        <v>1.338888888888889</v>
      </c>
      <c r="O689" s="29">
        <v>16.195555555555558</v>
      </c>
      <c r="P689" s="29">
        <v>10.09657687</v>
      </c>
      <c r="Q689" s="29">
        <v>0.21777777777777779</v>
      </c>
      <c r="R689" s="29">
        <v>3.1611111111111119</v>
      </c>
      <c r="S689" s="29">
        <v>5.9833333333333334</v>
      </c>
      <c r="T689" s="5">
        <v>4.2655555555555553</v>
      </c>
      <c r="U689" s="5">
        <v>1.0344444444444445</v>
      </c>
      <c r="V689" s="5">
        <v>0.21111111111111114</v>
      </c>
      <c r="W689" s="5">
        <v>-2.2222222222222222E-3</v>
      </c>
      <c r="X689" s="5">
        <v>99.969910203333356</v>
      </c>
      <c r="Y689" s="92">
        <v>5.3</v>
      </c>
    </row>
    <row r="690" spans="2:38" x14ac:dyDescent="0.25">
      <c r="B690" s="3" t="s">
        <v>22</v>
      </c>
      <c r="C690" s="3" t="s">
        <v>23</v>
      </c>
      <c r="D690" s="3"/>
      <c r="E690" s="3" t="s">
        <v>91</v>
      </c>
      <c r="F690" s="3" t="s">
        <v>190</v>
      </c>
      <c r="G690" s="3" t="s">
        <v>221</v>
      </c>
      <c r="H690" s="3" t="s">
        <v>227</v>
      </c>
      <c r="I690" s="3">
        <v>25</v>
      </c>
      <c r="J690" s="3">
        <v>1190</v>
      </c>
      <c r="K690" s="3">
        <v>1100</v>
      </c>
      <c r="L690" s="3">
        <v>0</v>
      </c>
      <c r="M690" s="5">
        <v>57.487777777777779</v>
      </c>
      <c r="N690" s="5">
        <v>1.308888888888889</v>
      </c>
      <c r="O690" s="29">
        <v>16.505555555555556</v>
      </c>
      <c r="P690" s="29">
        <v>9.7365768700000004</v>
      </c>
      <c r="Q690" s="29">
        <v>0.18777777777777779</v>
      </c>
      <c r="R690" s="29">
        <v>2.9711111111111119</v>
      </c>
      <c r="S690" s="29">
        <v>6.2333333333333334</v>
      </c>
      <c r="T690" s="5">
        <v>4.315555555555556</v>
      </c>
      <c r="U690" s="5">
        <v>0.99444444444444446</v>
      </c>
      <c r="V690" s="5">
        <v>0.23111111111111113</v>
      </c>
      <c r="W690" s="5">
        <v>-2.2222222222222222E-3</v>
      </c>
      <c r="X690" s="5">
        <v>99.969910203333356</v>
      </c>
      <c r="Y690" s="92">
        <v>5.3100000000000005</v>
      </c>
    </row>
    <row r="691" spans="2:38" x14ac:dyDescent="0.25">
      <c r="B691" s="3" t="s">
        <v>22</v>
      </c>
      <c r="C691" s="3" t="s">
        <v>23</v>
      </c>
      <c r="D691" s="3"/>
      <c r="E691" s="3" t="s">
        <v>91</v>
      </c>
      <c r="F691" s="3" t="s">
        <v>190</v>
      </c>
      <c r="G691" s="3" t="s">
        <v>221</v>
      </c>
      <c r="H691" s="3" t="s">
        <v>228</v>
      </c>
      <c r="I691" s="3">
        <v>25</v>
      </c>
      <c r="J691" s="3">
        <v>1190</v>
      </c>
      <c r="K691" s="3">
        <v>1100</v>
      </c>
      <c r="L691" s="3">
        <v>0</v>
      </c>
      <c r="M691" s="5">
        <v>57.467777777777783</v>
      </c>
      <c r="N691" s="5">
        <v>1.338888888888889</v>
      </c>
      <c r="O691" s="29">
        <v>16.495555555555558</v>
      </c>
      <c r="P691" s="29">
        <v>9.636576869999999</v>
      </c>
      <c r="Q691" s="29">
        <v>0.17777777777777778</v>
      </c>
      <c r="R691" s="29">
        <v>2.9111111111111119</v>
      </c>
      <c r="S691" s="29">
        <v>6.5233333333333334</v>
      </c>
      <c r="T691" s="5">
        <v>4.2255555555555562</v>
      </c>
      <c r="U691" s="5">
        <v>0.95444444444444443</v>
      </c>
      <c r="V691" s="5">
        <v>0.23111111111111113</v>
      </c>
      <c r="W691" s="5">
        <v>-2.2222222222222222E-3</v>
      </c>
      <c r="X691" s="5">
        <v>99.959910203333351</v>
      </c>
      <c r="Y691" s="92">
        <v>5.1800000000000006</v>
      </c>
    </row>
    <row r="692" spans="2:38" x14ac:dyDescent="0.25">
      <c r="B692" s="3" t="s">
        <v>22</v>
      </c>
      <c r="C692" s="3" t="s">
        <v>23</v>
      </c>
      <c r="D692" s="3"/>
      <c r="E692" s="3" t="s">
        <v>91</v>
      </c>
      <c r="F692" s="3" t="s">
        <v>190</v>
      </c>
      <c r="G692" s="3" t="s">
        <v>221</v>
      </c>
      <c r="H692" s="3" t="s">
        <v>229</v>
      </c>
      <c r="I692" s="3">
        <v>25</v>
      </c>
      <c r="J692" s="3">
        <v>1190</v>
      </c>
      <c r="K692" s="3">
        <v>1100</v>
      </c>
      <c r="L692" s="3">
        <v>0</v>
      </c>
      <c r="M692" s="5">
        <v>58.417777777777779</v>
      </c>
      <c r="N692" s="5">
        <v>1.268888888888889</v>
      </c>
      <c r="O692" s="29">
        <v>16.485555555555557</v>
      </c>
      <c r="P692" s="29">
        <v>9.0765768700000002</v>
      </c>
      <c r="Q692" s="29">
        <v>0.18777777777777779</v>
      </c>
      <c r="R692" s="29">
        <v>2.7411111111111119</v>
      </c>
      <c r="S692" s="29">
        <v>6.2933333333333339</v>
      </c>
      <c r="T692" s="5">
        <v>4.315555555555556</v>
      </c>
      <c r="U692" s="5">
        <v>0.99444444444444446</v>
      </c>
      <c r="V692" s="5">
        <v>0.18111111111111114</v>
      </c>
      <c r="W692" s="5">
        <v>-2.2222222222222222E-3</v>
      </c>
      <c r="X692" s="5">
        <v>99.959910203333337</v>
      </c>
      <c r="Y692" s="92">
        <v>5.3100000000000005</v>
      </c>
    </row>
    <row r="693" spans="2:38" x14ac:dyDescent="0.25">
      <c r="B693" s="3" t="s">
        <v>22</v>
      </c>
      <c r="C693" s="3" t="s">
        <v>23</v>
      </c>
      <c r="D693" s="3"/>
      <c r="E693" s="3" t="s">
        <v>91</v>
      </c>
      <c r="F693" s="3" t="s">
        <v>190</v>
      </c>
      <c r="G693" s="3" t="s">
        <v>221</v>
      </c>
      <c r="H693" s="3" t="s">
        <v>239</v>
      </c>
      <c r="I693" s="3">
        <v>25</v>
      </c>
      <c r="J693" s="3">
        <v>1190</v>
      </c>
      <c r="K693" s="3">
        <v>1100</v>
      </c>
      <c r="L693" s="3">
        <v>0</v>
      </c>
      <c r="M693" s="5">
        <v>57.737777777777779</v>
      </c>
      <c r="N693" s="5">
        <v>1.288888888888889</v>
      </c>
      <c r="O693" s="29">
        <v>16.485555555555557</v>
      </c>
      <c r="P693" s="29">
        <v>9.5965768699999998</v>
      </c>
      <c r="Q693" s="29">
        <v>0.24777777777777779</v>
      </c>
      <c r="R693" s="29">
        <v>2.8311111111111122</v>
      </c>
      <c r="S693" s="29">
        <v>6.453333333333334</v>
      </c>
      <c r="T693" s="5">
        <v>4.1955555555555559</v>
      </c>
      <c r="U693" s="5">
        <v>0.94444444444444442</v>
      </c>
      <c r="V693" s="5">
        <v>0.20111111111111113</v>
      </c>
      <c r="W693" s="5">
        <v>-2.2222222222222222E-3</v>
      </c>
      <c r="X693" s="5">
        <v>99.979910203333361</v>
      </c>
      <c r="Y693" s="92">
        <v>5.1400000000000006</v>
      </c>
    </row>
    <row r="694" spans="2:38" x14ac:dyDescent="0.25">
      <c r="B694" s="3" t="s">
        <v>22</v>
      </c>
      <c r="C694" s="3" t="s">
        <v>23</v>
      </c>
      <c r="D694" s="3"/>
      <c r="E694" s="3" t="s">
        <v>91</v>
      </c>
      <c r="F694" s="3" t="s">
        <v>190</v>
      </c>
      <c r="G694" s="3" t="s">
        <v>221</v>
      </c>
      <c r="H694" s="3" t="s">
        <v>240</v>
      </c>
      <c r="I694" s="3">
        <v>25</v>
      </c>
      <c r="J694" s="3">
        <v>1190</v>
      </c>
      <c r="K694" s="3">
        <v>1100</v>
      </c>
      <c r="L694" s="3">
        <v>0</v>
      </c>
      <c r="M694" s="5">
        <v>57.757777777777783</v>
      </c>
      <c r="N694" s="5">
        <v>1.298888888888889</v>
      </c>
      <c r="O694" s="29">
        <v>16.575555555555557</v>
      </c>
      <c r="P694" s="29">
        <v>9.3165768700000005</v>
      </c>
      <c r="Q694" s="29">
        <v>0.21777777777777779</v>
      </c>
      <c r="R694" s="29">
        <v>2.9011111111111121</v>
      </c>
      <c r="S694" s="29">
        <v>6.4233333333333338</v>
      </c>
      <c r="T694" s="5">
        <v>4.2655555555555553</v>
      </c>
      <c r="U694" s="5">
        <v>1.0044444444444445</v>
      </c>
      <c r="V694" s="5">
        <v>0.20111111111111113</v>
      </c>
      <c r="W694" s="5">
        <v>-2.2222222222222222E-3</v>
      </c>
      <c r="X694" s="5">
        <v>99.959910203333351</v>
      </c>
      <c r="Y694" s="92">
        <v>5.27</v>
      </c>
    </row>
    <row r="695" spans="2:38" x14ac:dyDescent="0.25">
      <c r="B695" s="3" t="s">
        <v>22</v>
      </c>
      <c r="C695" s="3" t="s">
        <v>23</v>
      </c>
      <c r="D695" s="3"/>
      <c r="E695" s="3" t="s">
        <v>91</v>
      </c>
      <c r="F695" s="3" t="s">
        <v>190</v>
      </c>
      <c r="G695" s="3" t="s">
        <v>221</v>
      </c>
      <c r="H695" s="3" t="s">
        <v>241</v>
      </c>
      <c r="I695" s="3">
        <v>25</v>
      </c>
      <c r="J695" s="3">
        <v>1190</v>
      </c>
      <c r="K695" s="3">
        <v>1100</v>
      </c>
      <c r="L695" s="3">
        <v>0</v>
      </c>
      <c r="M695" s="5">
        <v>57.017777777777781</v>
      </c>
      <c r="N695" s="5">
        <v>1.328888888888889</v>
      </c>
      <c r="O695" s="29">
        <v>16.575555555555557</v>
      </c>
      <c r="P695" s="29">
        <v>9.9865768700000004</v>
      </c>
      <c r="Q695" s="29">
        <v>0.20777777777777778</v>
      </c>
      <c r="R695" s="29">
        <v>3.1011111111111118</v>
      </c>
      <c r="S695" s="29">
        <v>6.4733333333333336</v>
      </c>
      <c r="T695" s="5">
        <v>4.1655555555555557</v>
      </c>
      <c r="U695" s="5">
        <v>0.9144444444444445</v>
      </c>
      <c r="V695" s="5">
        <v>0.20111111111111113</v>
      </c>
      <c r="W695" s="5">
        <v>-2.2222222222222222E-3</v>
      </c>
      <c r="X695" s="5">
        <v>99.969910203333356</v>
      </c>
      <c r="Y695" s="92">
        <v>5.08</v>
      </c>
    </row>
    <row r="696" spans="2:38" x14ac:dyDescent="0.25">
      <c r="B696" s="3" t="s">
        <v>22</v>
      </c>
      <c r="C696" s="3" t="s">
        <v>23</v>
      </c>
      <c r="D696" s="3"/>
      <c r="E696" s="3" t="s">
        <v>91</v>
      </c>
      <c r="F696" s="3" t="s">
        <v>190</v>
      </c>
      <c r="G696" s="3" t="s">
        <v>221</v>
      </c>
      <c r="H696" s="3" t="s">
        <v>242</v>
      </c>
      <c r="I696" s="3">
        <v>25</v>
      </c>
      <c r="J696" s="3">
        <v>1190</v>
      </c>
      <c r="K696" s="3">
        <v>1100</v>
      </c>
      <c r="L696" s="3">
        <v>0</v>
      </c>
      <c r="M696" s="5">
        <v>57.44777777777778</v>
      </c>
      <c r="N696" s="5">
        <v>1.338888888888889</v>
      </c>
      <c r="O696" s="29">
        <v>16.195555555555558</v>
      </c>
      <c r="P696" s="29">
        <v>9.9965768700000002</v>
      </c>
      <c r="Q696" s="29">
        <v>0.20777777777777778</v>
      </c>
      <c r="R696" s="29">
        <v>3.1411111111111119</v>
      </c>
      <c r="S696" s="29">
        <v>6.2233333333333336</v>
      </c>
      <c r="T696" s="5">
        <v>4.2455555555555557</v>
      </c>
      <c r="U696" s="5">
        <v>0.96444444444444444</v>
      </c>
      <c r="V696" s="5">
        <v>0.22111111111111112</v>
      </c>
      <c r="W696" s="5">
        <v>-2.2222222222222222E-3</v>
      </c>
      <c r="X696" s="5">
        <v>99.979910203333333</v>
      </c>
      <c r="Y696" s="92">
        <v>5.21</v>
      </c>
    </row>
    <row r="697" spans="2:38" x14ac:dyDescent="0.25">
      <c r="B697" s="3"/>
      <c r="C697" s="3"/>
      <c r="D697" s="3"/>
      <c r="E697" s="3"/>
      <c r="F697" s="16" t="s">
        <v>27</v>
      </c>
      <c r="G697" s="16" t="s">
        <v>23</v>
      </c>
      <c r="H697" s="16"/>
      <c r="I697" s="16"/>
      <c r="J697" s="16"/>
      <c r="K697" s="16"/>
      <c r="L697" s="16"/>
      <c r="M697" s="6">
        <v>57.491944444444442</v>
      </c>
      <c r="N697" s="6">
        <v>1.3905555555555555</v>
      </c>
      <c r="O697" s="52">
        <v>15.979722222222223</v>
      </c>
      <c r="P697" s="52">
        <v>10.12907687</v>
      </c>
      <c r="Q697" s="52">
        <v>0.20944444444444446</v>
      </c>
      <c r="R697" s="52">
        <v>3.1311111111111125</v>
      </c>
      <c r="S697" s="52">
        <v>6.315833333333333</v>
      </c>
      <c r="T697" s="6">
        <v>4.1288888888888895</v>
      </c>
      <c r="U697" s="6">
        <v>0.97944444444444445</v>
      </c>
      <c r="V697" s="6">
        <v>0.21527777777777779</v>
      </c>
      <c r="W697" s="6">
        <v>-2.2222222222222222E-3</v>
      </c>
      <c r="X697" s="16"/>
      <c r="Y697" s="93">
        <v>5.1083333333333343</v>
      </c>
    </row>
    <row r="698" spans="2:38" x14ac:dyDescent="0.25">
      <c r="B698" s="3"/>
      <c r="C698" s="3"/>
      <c r="D698" s="3"/>
      <c r="E698" s="3"/>
      <c r="F698" s="25" t="s">
        <v>28</v>
      </c>
      <c r="G698" s="25" t="s">
        <v>23</v>
      </c>
      <c r="H698" s="25"/>
      <c r="I698" s="25"/>
      <c r="J698" s="25"/>
      <c r="K698" s="25"/>
      <c r="L698" s="25"/>
      <c r="M698" s="7">
        <v>0.37914876747628745</v>
      </c>
      <c r="N698" s="7">
        <v>0.13756541143849507</v>
      </c>
      <c r="O698" s="99">
        <v>0.81756243390540695</v>
      </c>
      <c r="P698" s="99">
        <v>0.7953515517738623</v>
      </c>
      <c r="Q698" s="99">
        <v>2.3677121037112163E-2</v>
      </c>
      <c r="R698" s="99">
        <v>0.2839654268328517</v>
      </c>
      <c r="S698" s="99">
        <v>0.14697711633881227</v>
      </c>
      <c r="T698" s="7">
        <v>0.19504467242768839</v>
      </c>
      <c r="U698" s="7">
        <v>3.529099807960305E-2</v>
      </c>
      <c r="V698" s="7">
        <v>1.8319554050414567E-2</v>
      </c>
      <c r="W698" s="7">
        <v>0</v>
      </c>
      <c r="X698" s="25"/>
      <c r="Y698" s="93">
        <v>0.23033567050729142</v>
      </c>
    </row>
    <row r="699" spans="2:38" x14ac:dyDescent="0.25">
      <c r="B699" s="3" t="s">
        <v>22</v>
      </c>
      <c r="C699" s="3" t="s">
        <v>23</v>
      </c>
      <c r="D699" s="3"/>
      <c r="E699" s="3" t="s">
        <v>91</v>
      </c>
      <c r="F699" s="3" t="s">
        <v>191</v>
      </c>
      <c r="G699" s="3" t="s">
        <v>221</v>
      </c>
      <c r="H699" s="3" t="s">
        <v>222</v>
      </c>
      <c r="I699" s="3">
        <v>25</v>
      </c>
      <c r="J699" s="3">
        <v>1190</v>
      </c>
      <c r="K699" s="3">
        <v>1050</v>
      </c>
      <c r="L699" s="3">
        <v>0</v>
      </c>
      <c r="M699" s="5">
        <v>57.277777777777779</v>
      </c>
      <c r="N699" s="5">
        <v>1.4888888888888892</v>
      </c>
      <c r="O699" s="29">
        <v>15.405555555555557</v>
      </c>
      <c r="P699" s="29">
        <v>10.726576869999999</v>
      </c>
      <c r="Q699" s="29">
        <v>0.26777777777777778</v>
      </c>
      <c r="R699" s="29">
        <v>3.6911111111111121</v>
      </c>
      <c r="S699" s="29">
        <v>5.7733333333333334</v>
      </c>
      <c r="T699" s="5">
        <v>3.7055555555555557</v>
      </c>
      <c r="U699" s="5">
        <v>1.3544444444444446</v>
      </c>
      <c r="V699" s="5">
        <v>0.20111111111111113</v>
      </c>
      <c r="W699" s="5">
        <v>-2.2222222222222222E-3</v>
      </c>
      <c r="X699" s="5">
        <v>99.889910203333329</v>
      </c>
      <c r="Y699" s="94">
        <v>5.0600000000000005</v>
      </c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spans="2:38" x14ac:dyDescent="0.25">
      <c r="B700" s="3" t="s">
        <v>22</v>
      </c>
      <c r="C700" s="3" t="s">
        <v>23</v>
      </c>
      <c r="D700" s="3"/>
      <c r="E700" s="3" t="s">
        <v>91</v>
      </c>
      <c r="F700" s="3" t="s">
        <v>191</v>
      </c>
      <c r="G700" s="3" t="s">
        <v>221</v>
      </c>
      <c r="H700" s="3" t="s">
        <v>223</v>
      </c>
      <c r="I700" s="3">
        <v>25</v>
      </c>
      <c r="J700" s="3">
        <v>1190</v>
      </c>
      <c r="K700" s="3">
        <v>1050</v>
      </c>
      <c r="L700" s="3">
        <v>0</v>
      </c>
      <c r="M700" s="5">
        <v>58.007777777777783</v>
      </c>
      <c r="N700" s="5">
        <v>1.858888888888889</v>
      </c>
      <c r="O700" s="29">
        <v>13.425555555555558</v>
      </c>
      <c r="P700" s="29">
        <v>11.376576869999999</v>
      </c>
      <c r="Q700" s="29">
        <v>0.30777777777777782</v>
      </c>
      <c r="R700" s="29">
        <v>4.1411111111111119</v>
      </c>
      <c r="S700" s="29">
        <v>5.6733333333333338</v>
      </c>
      <c r="T700" s="5">
        <v>3.4555555555555557</v>
      </c>
      <c r="U700" s="5">
        <v>1.3444444444444446</v>
      </c>
      <c r="V700" s="5">
        <v>0.28111111111111109</v>
      </c>
      <c r="W700" s="5">
        <v>-2.2222222222222222E-3</v>
      </c>
      <c r="X700" s="5">
        <v>99.869910203333362</v>
      </c>
      <c r="Y700" s="94">
        <v>4.8000000000000007</v>
      </c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2:38" x14ac:dyDescent="0.25">
      <c r="B701" s="3" t="s">
        <v>22</v>
      </c>
      <c r="C701" s="3" t="s">
        <v>23</v>
      </c>
      <c r="D701" s="3"/>
      <c r="E701" s="3" t="s">
        <v>91</v>
      </c>
      <c r="F701" s="3" t="s">
        <v>191</v>
      </c>
      <c r="G701" s="3" t="s">
        <v>221</v>
      </c>
      <c r="H701" s="3" t="s">
        <v>224</v>
      </c>
      <c r="I701" s="3">
        <v>25</v>
      </c>
      <c r="J701" s="3">
        <v>1190</v>
      </c>
      <c r="K701" s="3">
        <v>1050</v>
      </c>
      <c r="L701" s="3">
        <v>0</v>
      </c>
      <c r="M701" s="5">
        <v>57.357777777777777</v>
      </c>
      <c r="N701" s="5">
        <v>1.588888888888889</v>
      </c>
      <c r="O701" s="29">
        <v>14.755555555555556</v>
      </c>
      <c r="P701" s="29">
        <v>11.206576869999999</v>
      </c>
      <c r="Q701" s="29">
        <v>0.27777777777777779</v>
      </c>
      <c r="R701" s="29">
        <v>3.841111111111112</v>
      </c>
      <c r="S701" s="29">
        <v>5.7733333333333334</v>
      </c>
      <c r="T701" s="5">
        <v>3.5655555555555556</v>
      </c>
      <c r="U701" s="5">
        <v>1.3244444444444445</v>
      </c>
      <c r="V701" s="5">
        <v>0.22111111111111112</v>
      </c>
      <c r="W701" s="5">
        <v>-2.2222222222222222E-3</v>
      </c>
      <c r="X701" s="5">
        <v>99.909910203333325</v>
      </c>
      <c r="Y701" s="94">
        <v>4.8900000000000006</v>
      </c>
    </row>
    <row r="702" spans="2:38" x14ac:dyDescent="0.25">
      <c r="B702" s="3" t="s">
        <v>22</v>
      </c>
      <c r="C702" s="3" t="s">
        <v>23</v>
      </c>
      <c r="D702" s="3"/>
      <c r="E702" s="3" t="s">
        <v>91</v>
      </c>
      <c r="F702" s="3" t="s">
        <v>191</v>
      </c>
      <c r="G702" s="3" t="s">
        <v>221</v>
      </c>
      <c r="H702" s="3" t="s">
        <v>225</v>
      </c>
      <c r="I702" s="3">
        <v>25</v>
      </c>
      <c r="J702" s="3">
        <v>1190</v>
      </c>
      <c r="K702" s="3">
        <v>1050</v>
      </c>
      <c r="L702" s="3">
        <v>0</v>
      </c>
      <c r="M702" s="5">
        <v>57.987777777777779</v>
      </c>
      <c r="N702" s="5">
        <v>1.9688888888888891</v>
      </c>
      <c r="O702" s="29">
        <v>12.545555555555557</v>
      </c>
      <c r="P702" s="29">
        <v>12.48657687</v>
      </c>
      <c r="Q702" s="29">
        <v>0.30777777777777782</v>
      </c>
      <c r="R702" s="29">
        <v>4.2211111111111119</v>
      </c>
      <c r="S702" s="29">
        <v>5.6033333333333335</v>
      </c>
      <c r="T702" s="5">
        <v>3.3155555555555556</v>
      </c>
      <c r="U702" s="5">
        <v>1.2644444444444445</v>
      </c>
      <c r="V702" s="5">
        <v>0.28111111111111109</v>
      </c>
      <c r="W702" s="5">
        <v>-2.2222222222222222E-3</v>
      </c>
      <c r="X702" s="5">
        <v>99.979910203333361</v>
      </c>
      <c r="Y702" s="94">
        <v>4.58</v>
      </c>
    </row>
    <row r="703" spans="2:38" x14ac:dyDescent="0.25">
      <c r="B703" s="3" t="s">
        <v>22</v>
      </c>
      <c r="C703" s="3" t="s">
        <v>23</v>
      </c>
      <c r="D703" s="3"/>
      <c r="E703" s="3" t="s">
        <v>91</v>
      </c>
      <c r="F703" s="3" t="s">
        <v>191</v>
      </c>
      <c r="G703" s="3" t="s">
        <v>221</v>
      </c>
      <c r="H703" s="3" t="s">
        <v>226</v>
      </c>
      <c r="I703" s="3">
        <v>25</v>
      </c>
      <c r="J703" s="3">
        <v>1190</v>
      </c>
      <c r="K703" s="3">
        <v>1050</v>
      </c>
      <c r="L703" s="3">
        <v>0</v>
      </c>
      <c r="M703" s="5">
        <v>57.607777777777777</v>
      </c>
      <c r="N703" s="5">
        <v>1.598888888888889</v>
      </c>
      <c r="O703" s="29">
        <v>14.685555555555558</v>
      </c>
      <c r="P703" s="29">
        <v>11.08657687</v>
      </c>
      <c r="Q703" s="29">
        <v>0.25777777777777777</v>
      </c>
      <c r="R703" s="29">
        <v>3.8911111111111119</v>
      </c>
      <c r="S703" s="29">
        <v>5.6133333333333333</v>
      </c>
      <c r="T703" s="5">
        <v>3.5855555555555556</v>
      </c>
      <c r="U703" s="5">
        <v>1.3844444444444444</v>
      </c>
      <c r="V703" s="5">
        <v>0.25111111111111117</v>
      </c>
      <c r="W703" s="5">
        <v>-2.2222222222222222E-3</v>
      </c>
      <c r="X703" s="5">
        <v>99.959910203333337</v>
      </c>
      <c r="Y703" s="94">
        <v>4.97</v>
      </c>
    </row>
    <row r="704" spans="2:38" x14ac:dyDescent="0.25">
      <c r="B704" s="3" t="s">
        <v>22</v>
      </c>
      <c r="C704" s="3" t="s">
        <v>23</v>
      </c>
      <c r="D704" s="3"/>
      <c r="E704" s="3" t="s">
        <v>91</v>
      </c>
      <c r="F704" s="3" t="s">
        <v>191</v>
      </c>
      <c r="G704" s="3" t="s">
        <v>221</v>
      </c>
      <c r="H704" s="3" t="s">
        <v>227</v>
      </c>
      <c r="I704" s="3">
        <v>25</v>
      </c>
      <c r="J704" s="3">
        <v>1190</v>
      </c>
      <c r="K704" s="3">
        <v>1050</v>
      </c>
      <c r="L704" s="3">
        <v>0</v>
      </c>
      <c r="M704" s="5">
        <v>57.517777777777781</v>
      </c>
      <c r="N704" s="5">
        <v>1.808888888888889</v>
      </c>
      <c r="O704" s="29">
        <v>14.105555555555558</v>
      </c>
      <c r="P704" s="29">
        <v>11.09657687</v>
      </c>
      <c r="Q704" s="29">
        <v>0.30777777777777782</v>
      </c>
      <c r="R704" s="29">
        <v>4.1811111111111119</v>
      </c>
      <c r="S704" s="29">
        <v>5.8333333333333339</v>
      </c>
      <c r="T704" s="5">
        <v>3.4555555555555557</v>
      </c>
      <c r="U704" s="5">
        <v>1.3544444444444446</v>
      </c>
      <c r="V704" s="5">
        <v>0.25111111111111117</v>
      </c>
      <c r="W704" s="5">
        <v>-2.2222222222222222E-3</v>
      </c>
      <c r="X704" s="5">
        <v>99.909910203333325</v>
      </c>
      <c r="Y704" s="94">
        <v>4.8100000000000005</v>
      </c>
    </row>
    <row r="705" spans="2:38" x14ac:dyDescent="0.25">
      <c r="B705" s="3" t="s">
        <v>22</v>
      </c>
      <c r="C705" s="3" t="s">
        <v>23</v>
      </c>
      <c r="D705" s="3"/>
      <c r="E705" s="3" t="s">
        <v>91</v>
      </c>
      <c r="F705" s="3" t="s">
        <v>191</v>
      </c>
      <c r="G705" s="3" t="s">
        <v>221</v>
      </c>
      <c r="H705" s="3" t="s">
        <v>228</v>
      </c>
      <c r="I705" s="3">
        <v>25</v>
      </c>
      <c r="J705" s="3">
        <v>1190</v>
      </c>
      <c r="K705" s="3">
        <v>1050</v>
      </c>
      <c r="L705" s="3">
        <v>0</v>
      </c>
      <c r="M705" s="5">
        <v>58.05777777777778</v>
      </c>
      <c r="N705" s="5">
        <v>1.7588888888888892</v>
      </c>
      <c r="O705" s="29">
        <v>13.655555555555557</v>
      </c>
      <c r="P705" s="29">
        <v>11.57657687</v>
      </c>
      <c r="Q705" s="29">
        <v>0.2877777777777778</v>
      </c>
      <c r="R705" s="29">
        <v>4.0411111111111122</v>
      </c>
      <c r="S705" s="29">
        <v>5.4933333333333341</v>
      </c>
      <c r="T705" s="5">
        <v>3.4955555555555557</v>
      </c>
      <c r="U705" s="5">
        <v>1.3544444444444446</v>
      </c>
      <c r="V705" s="5">
        <v>0.25111111111111117</v>
      </c>
      <c r="W705" s="5">
        <v>-2.2222222222222222E-3</v>
      </c>
      <c r="X705" s="5">
        <v>99.969910203333342</v>
      </c>
      <c r="Y705" s="94">
        <v>4.8500000000000005</v>
      </c>
    </row>
    <row r="706" spans="2:38" x14ac:dyDescent="0.25">
      <c r="B706" s="3" t="s">
        <v>22</v>
      </c>
      <c r="C706" s="3" t="s">
        <v>23</v>
      </c>
      <c r="D706" s="3"/>
      <c r="E706" s="3" t="s">
        <v>91</v>
      </c>
      <c r="F706" s="3" t="s">
        <v>191</v>
      </c>
      <c r="G706" s="3" t="s">
        <v>221</v>
      </c>
      <c r="H706" s="3" t="s">
        <v>229</v>
      </c>
      <c r="I706" s="3">
        <v>25</v>
      </c>
      <c r="J706" s="3">
        <v>1190</v>
      </c>
      <c r="K706" s="3">
        <v>1050</v>
      </c>
      <c r="L706" s="3">
        <v>0</v>
      </c>
      <c r="M706" s="5">
        <v>57.707777777777778</v>
      </c>
      <c r="N706" s="5">
        <v>2.028888888888889</v>
      </c>
      <c r="O706" s="29">
        <v>12.715555555555557</v>
      </c>
      <c r="P706" s="29">
        <v>12.09657687</v>
      </c>
      <c r="Q706" s="29">
        <v>0.31777777777777783</v>
      </c>
      <c r="R706" s="29">
        <v>4.4111111111111123</v>
      </c>
      <c r="S706" s="29">
        <v>5.8033333333333337</v>
      </c>
      <c r="T706" s="5">
        <v>3.2955555555555556</v>
      </c>
      <c r="U706" s="5">
        <v>1.2744444444444445</v>
      </c>
      <c r="V706" s="5">
        <v>0.32111111111111112</v>
      </c>
      <c r="W706" s="5">
        <v>-2.2222222222222222E-3</v>
      </c>
      <c r="X706" s="5">
        <v>99.969910203333328</v>
      </c>
      <c r="Y706" s="94">
        <v>4.57</v>
      </c>
    </row>
    <row r="707" spans="2:38" x14ac:dyDescent="0.25">
      <c r="B707" s="3" t="s">
        <v>22</v>
      </c>
      <c r="C707" s="3" t="s">
        <v>23</v>
      </c>
      <c r="D707" s="3"/>
      <c r="E707" s="3" t="s">
        <v>91</v>
      </c>
      <c r="F707" s="3" t="s">
        <v>191</v>
      </c>
      <c r="G707" s="3" t="s">
        <v>221</v>
      </c>
      <c r="H707" s="3" t="s">
        <v>239</v>
      </c>
      <c r="I707" s="3">
        <v>25</v>
      </c>
      <c r="J707" s="3">
        <v>1190</v>
      </c>
      <c r="K707" s="3">
        <v>1050</v>
      </c>
      <c r="L707" s="3">
        <v>0</v>
      </c>
      <c r="M707" s="5">
        <v>57.027777777777779</v>
      </c>
      <c r="N707" s="5">
        <v>1.588888888888889</v>
      </c>
      <c r="O707" s="29">
        <v>14.815555555555557</v>
      </c>
      <c r="P707" s="29">
        <v>11.27657687</v>
      </c>
      <c r="Q707" s="29">
        <v>0.27777777777777779</v>
      </c>
      <c r="R707" s="29">
        <v>3.9811111111111122</v>
      </c>
      <c r="S707" s="29">
        <v>5.6733333333333338</v>
      </c>
      <c r="T707" s="5">
        <v>3.7155555555555559</v>
      </c>
      <c r="U707" s="5">
        <v>1.3144444444444445</v>
      </c>
      <c r="V707" s="5">
        <v>0.23111111111111113</v>
      </c>
      <c r="W707" s="5">
        <v>-2.2222222222222222E-3</v>
      </c>
      <c r="X707" s="5">
        <v>99.899910203333334</v>
      </c>
      <c r="Y707" s="94">
        <v>5.03</v>
      </c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spans="2:38" x14ac:dyDescent="0.25">
      <c r="B708" s="3" t="s">
        <v>22</v>
      </c>
      <c r="C708" s="3" t="s">
        <v>23</v>
      </c>
      <c r="D708" s="3"/>
      <c r="E708" s="3" t="s">
        <v>91</v>
      </c>
      <c r="F708" s="3" t="s">
        <v>191</v>
      </c>
      <c r="G708" s="3" t="s">
        <v>221</v>
      </c>
      <c r="H708" s="3" t="s">
        <v>240</v>
      </c>
      <c r="I708" s="3">
        <v>25</v>
      </c>
      <c r="J708" s="3">
        <v>1190</v>
      </c>
      <c r="K708" s="3">
        <v>1050</v>
      </c>
      <c r="L708" s="3">
        <v>0</v>
      </c>
      <c r="M708" s="5">
        <v>57.097777777777779</v>
      </c>
      <c r="N708" s="5">
        <v>1.578888888888889</v>
      </c>
      <c r="O708" s="29">
        <v>14.435555555555558</v>
      </c>
      <c r="P708" s="29">
        <v>11.696576869999999</v>
      </c>
      <c r="Q708" s="29">
        <v>0.29777777777777781</v>
      </c>
      <c r="R708" s="29">
        <v>4.0411111111111122</v>
      </c>
      <c r="S708" s="29">
        <v>5.5833333333333339</v>
      </c>
      <c r="T708" s="5">
        <v>3.6355555555555559</v>
      </c>
      <c r="U708" s="5">
        <v>1.3044444444444445</v>
      </c>
      <c r="V708" s="5">
        <v>0.23111111111111113</v>
      </c>
      <c r="W708" s="5">
        <v>-2.2222222222222222E-3</v>
      </c>
      <c r="X708" s="5">
        <v>99.899910203333334</v>
      </c>
      <c r="Y708" s="94">
        <v>4.9400000000000004</v>
      </c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</row>
    <row r="709" spans="2:38" x14ac:dyDescent="0.25">
      <c r="B709" s="3" t="s">
        <v>22</v>
      </c>
      <c r="C709" s="3" t="s">
        <v>23</v>
      </c>
      <c r="D709" s="3"/>
      <c r="E709" s="3" t="s">
        <v>91</v>
      </c>
      <c r="F709" s="3" t="s">
        <v>191</v>
      </c>
      <c r="G709" s="3" t="s">
        <v>221</v>
      </c>
      <c r="H709" s="3" t="s">
        <v>241</v>
      </c>
      <c r="I709" s="3">
        <v>25</v>
      </c>
      <c r="J709" s="3">
        <v>1190</v>
      </c>
      <c r="K709" s="3">
        <v>1050</v>
      </c>
      <c r="L709" s="3">
        <v>0</v>
      </c>
      <c r="M709" s="5">
        <v>57.397777777777783</v>
      </c>
      <c r="N709" s="5">
        <v>1.768888888888889</v>
      </c>
      <c r="O709" s="29">
        <v>13.315555555555557</v>
      </c>
      <c r="P709" s="29">
        <v>12.376576869999999</v>
      </c>
      <c r="Q709" s="29">
        <v>0.2877777777777778</v>
      </c>
      <c r="R709" s="29">
        <v>4.2011111111111124</v>
      </c>
      <c r="S709" s="29">
        <v>5.5433333333333339</v>
      </c>
      <c r="T709" s="5">
        <v>3.4555555555555557</v>
      </c>
      <c r="U709" s="5">
        <v>1.2744444444444445</v>
      </c>
      <c r="V709" s="5">
        <v>0.28111111111111109</v>
      </c>
      <c r="W709" s="5">
        <v>-2.2222222222222222E-3</v>
      </c>
      <c r="X709" s="5">
        <v>99.899910203333349</v>
      </c>
      <c r="Y709" s="94">
        <v>4.7300000000000004</v>
      </c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spans="2:38" x14ac:dyDescent="0.25">
      <c r="B710" s="3" t="s">
        <v>22</v>
      </c>
      <c r="C710" s="3" t="s">
        <v>23</v>
      </c>
      <c r="D710" s="3"/>
      <c r="E710" s="3" t="s">
        <v>91</v>
      </c>
      <c r="F710" s="3" t="s">
        <v>191</v>
      </c>
      <c r="G710" s="3" t="s">
        <v>221</v>
      </c>
      <c r="H710" s="3" t="s">
        <v>242</v>
      </c>
      <c r="I710" s="3">
        <v>25</v>
      </c>
      <c r="J710" s="3">
        <v>1190</v>
      </c>
      <c r="K710" s="3">
        <v>1050</v>
      </c>
      <c r="L710" s="3">
        <v>0</v>
      </c>
      <c r="M710" s="5">
        <v>57.417777777777779</v>
      </c>
      <c r="N710" s="5">
        <v>1.4388888888888891</v>
      </c>
      <c r="O710" s="29">
        <v>15.385555555555557</v>
      </c>
      <c r="P710" s="29">
        <v>10.82657687</v>
      </c>
      <c r="Q710" s="29">
        <v>0.25777777777777777</v>
      </c>
      <c r="R710" s="29">
        <v>3.6011111111111118</v>
      </c>
      <c r="S710" s="29">
        <v>5.5733333333333341</v>
      </c>
      <c r="T710" s="5">
        <v>3.7755555555555556</v>
      </c>
      <c r="U710" s="5">
        <v>1.3744444444444444</v>
      </c>
      <c r="V710" s="5">
        <v>0.24111111111111114</v>
      </c>
      <c r="W710" s="5">
        <v>-2.2222222222222222E-3</v>
      </c>
      <c r="X710" s="5">
        <v>99.889910203333343</v>
      </c>
      <c r="Y710" s="94">
        <v>5.15</v>
      </c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</row>
    <row r="711" spans="2:38" x14ac:dyDescent="0.25">
      <c r="B711" s="3" t="s">
        <v>22</v>
      </c>
      <c r="C711" s="3" t="s">
        <v>23</v>
      </c>
      <c r="D711" s="3"/>
      <c r="E711" s="3" t="s">
        <v>91</v>
      </c>
      <c r="F711" s="3" t="s">
        <v>191</v>
      </c>
      <c r="G711" s="3" t="s">
        <v>221</v>
      </c>
      <c r="H711" s="3" t="s">
        <v>243</v>
      </c>
      <c r="I711" s="3">
        <v>25</v>
      </c>
      <c r="J711" s="3">
        <v>1190</v>
      </c>
      <c r="K711" s="3">
        <v>1050</v>
      </c>
      <c r="L711" s="3">
        <v>0</v>
      </c>
      <c r="M711" s="5">
        <v>59.117777777777782</v>
      </c>
      <c r="N711" s="5">
        <v>1.8988888888888888</v>
      </c>
      <c r="O711" s="29">
        <v>12.165555555555557</v>
      </c>
      <c r="P711" s="29">
        <v>12.046576869999999</v>
      </c>
      <c r="Q711" s="29">
        <v>0.2877777777777778</v>
      </c>
      <c r="R711" s="29">
        <v>4.1211111111111123</v>
      </c>
      <c r="S711" s="29">
        <v>5.1933333333333334</v>
      </c>
      <c r="T711" s="5">
        <v>3.4055555555555559</v>
      </c>
      <c r="U711" s="5">
        <v>1.3344444444444445</v>
      </c>
      <c r="V711" s="5">
        <v>0.31111111111111112</v>
      </c>
      <c r="W711" s="5">
        <v>-2.2222222222222222E-3</v>
      </c>
      <c r="X711" s="5">
        <v>99.879910203333353</v>
      </c>
      <c r="Y711" s="94">
        <v>4.74</v>
      </c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</row>
    <row r="712" spans="2:38" x14ac:dyDescent="0.25">
      <c r="B712" s="3" t="s">
        <v>22</v>
      </c>
      <c r="C712" s="3" t="s">
        <v>23</v>
      </c>
      <c r="D712" s="3"/>
      <c r="E712" s="3" t="s">
        <v>91</v>
      </c>
      <c r="F712" s="3" t="s">
        <v>191</v>
      </c>
      <c r="G712" s="3" t="s">
        <v>221</v>
      </c>
      <c r="H712" s="3" t="s">
        <v>244</v>
      </c>
      <c r="I712" s="3">
        <v>25</v>
      </c>
      <c r="J712" s="3">
        <v>1190</v>
      </c>
      <c r="K712" s="3">
        <v>1050</v>
      </c>
      <c r="L712" s="3">
        <v>0</v>
      </c>
      <c r="M712" s="5">
        <v>59.017777777777781</v>
      </c>
      <c r="N712" s="5">
        <v>1.9388888888888889</v>
      </c>
      <c r="O712" s="29">
        <v>11.965555555555557</v>
      </c>
      <c r="P712" s="29">
        <v>12.48657687</v>
      </c>
      <c r="Q712" s="29">
        <v>0.2877777777777778</v>
      </c>
      <c r="R712" s="29">
        <v>4.1211111111111123</v>
      </c>
      <c r="S712" s="29">
        <v>5.2333333333333334</v>
      </c>
      <c r="T712" s="5">
        <v>3.3155555555555556</v>
      </c>
      <c r="U712" s="5">
        <v>1.3044444444444445</v>
      </c>
      <c r="V712" s="5">
        <v>0.2911111111111111</v>
      </c>
      <c r="W712" s="5">
        <v>-2.2222222222222222E-3</v>
      </c>
      <c r="X712" s="5">
        <v>99.959910203333365</v>
      </c>
      <c r="Y712" s="94">
        <v>4.62</v>
      </c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</row>
    <row r="713" spans="2:38" x14ac:dyDescent="0.25">
      <c r="B713" s="3" t="s">
        <v>22</v>
      </c>
      <c r="C713" s="3" t="s">
        <v>23</v>
      </c>
      <c r="D713" s="3"/>
      <c r="E713" s="3" t="s">
        <v>91</v>
      </c>
      <c r="F713" s="3" t="s">
        <v>191</v>
      </c>
      <c r="G713" s="3" t="s">
        <v>221</v>
      </c>
      <c r="H713" s="3" t="s">
        <v>245</v>
      </c>
      <c r="I713" s="3">
        <v>25</v>
      </c>
      <c r="J713" s="3">
        <v>1190</v>
      </c>
      <c r="K713" s="3">
        <v>1050</v>
      </c>
      <c r="L713" s="3">
        <v>0</v>
      </c>
      <c r="M713" s="5">
        <v>58.567777777777778</v>
      </c>
      <c r="N713" s="5">
        <v>1.858888888888889</v>
      </c>
      <c r="O713" s="29">
        <v>12.815555555555557</v>
      </c>
      <c r="P713" s="29">
        <v>12.036576869999999</v>
      </c>
      <c r="Q713" s="29">
        <v>0.2877777777777778</v>
      </c>
      <c r="R713" s="29">
        <v>4.2111111111111121</v>
      </c>
      <c r="S713" s="29">
        <v>5.2133333333333338</v>
      </c>
      <c r="T713" s="5">
        <v>3.2955555555555556</v>
      </c>
      <c r="U713" s="5">
        <v>1.4044444444444444</v>
      </c>
      <c r="V713" s="5">
        <v>0.2911111111111111</v>
      </c>
      <c r="W713" s="5">
        <v>-2.2222222222222222E-3</v>
      </c>
      <c r="X713" s="5">
        <v>99.979910203333347</v>
      </c>
      <c r="Y713" s="94">
        <v>4.7</v>
      </c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2:38" x14ac:dyDescent="0.25">
      <c r="B714" s="3" t="s">
        <v>22</v>
      </c>
      <c r="C714" s="3" t="s">
        <v>23</v>
      </c>
      <c r="D714" s="3"/>
      <c r="E714" s="3" t="s">
        <v>91</v>
      </c>
      <c r="F714" s="3" t="s">
        <v>191</v>
      </c>
      <c r="G714" s="3" t="s">
        <v>221</v>
      </c>
      <c r="H714" s="3" t="s">
        <v>246</v>
      </c>
      <c r="I714" s="3">
        <v>25</v>
      </c>
      <c r="J714" s="3">
        <v>1190</v>
      </c>
      <c r="K714" s="3">
        <v>1050</v>
      </c>
      <c r="L714" s="3">
        <v>0</v>
      </c>
      <c r="M714" s="5">
        <v>57.787777777777777</v>
      </c>
      <c r="N714" s="5">
        <v>1.9388888888888889</v>
      </c>
      <c r="O714" s="29">
        <v>12.855555555555558</v>
      </c>
      <c r="P714" s="29">
        <v>12.196576869999999</v>
      </c>
      <c r="Q714" s="29">
        <v>0.29777777777777781</v>
      </c>
      <c r="R714" s="29">
        <v>4.2411111111111124</v>
      </c>
      <c r="S714" s="29">
        <v>5.5633333333333335</v>
      </c>
      <c r="T714" s="5">
        <v>3.3655555555555559</v>
      </c>
      <c r="U714" s="5">
        <v>1.3244444444444445</v>
      </c>
      <c r="V714" s="5">
        <v>0.30111111111111111</v>
      </c>
      <c r="W714" s="5">
        <v>-2.2222222222222222E-3</v>
      </c>
      <c r="X714" s="5">
        <v>99.869910203333347</v>
      </c>
      <c r="Y714" s="94">
        <v>4.6900000000000004</v>
      </c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spans="2:38" x14ac:dyDescent="0.25">
      <c r="B715" s="3" t="s">
        <v>22</v>
      </c>
      <c r="C715" s="3" t="s">
        <v>23</v>
      </c>
      <c r="D715" s="3"/>
      <c r="E715" s="3" t="s">
        <v>91</v>
      </c>
      <c r="F715" s="3" t="s">
        <v>191</v>
      </c>
      <c r="G715" s="3" t="s">
        <v>221</v>
      </c>
      <c r="H715" s="3" t="s">
        <v>247</v>
      </c>
      <c r="I715" s="3">
        <v>25</v>
      </c>
      <c r="J715" s="3">
        <v>1190</v>
      </c>
      <c r="K715" s="3">
        <v>1050</v>
      </c>
      <c r="L715" s="3">
        <v>0</v>
      </c>
      <c r="M715" s="5">
        <v>58.157777777777781</v>
      </c>
      <c r="N715" s="5">
        <v>1.818888888888889</v>
      </c>
      <c r="O715" s="29">
        <v>12.645555555555557</v>
      </c>
      <c r="P715" s="29">
        <v>12.296576869999999</v>
      </c>
      <c r="Q715" s="29">
        <v>0.2877777777777778</v>
      </c>
      <c r="R715" s="29">
        <v>4.1911111111111117</v>
      </c>
      <c r="S715" s="29">
        <v>5.4633333333333338</v>
      </c>
      <c r="T715" s="5">
        <v>3.3955555555555557</v>
      </c>
      <c r="U715" s="5">
        <v>1.2944444444444445</v>
      </c>
      <c r="V715" s="5">
        <v>0.30111111111111111</v>
      </c>
      <c r="W715" s="5">
        <v>3.7777777777777778E-2</v>
      </c>
      <c r="X715" s="5">
        <v>99.889910203333358</v>
      </c>
      <c r="Y715" s="94">
        <v>4.6900000000000004</v>
      </c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spans="2:38" x14ac:dyDescent="0.25">
      <c r="B716" s="3" t="s">
        <v>22</v>
      </c>
      <c r="C716" s="3" t="s">
        <v>23</v>
      </c>
      <c r="D716" s="3"/>
      <c r="E716" s="3" t="s">
        <v>91</v>
      </c>
      <c r="F716" s="3" t="s">
        <v>191</v>
      </c>
      <c r="G716" s="3" t="s">
        <v>221</v>
      </c>
      <c r="H716" s="3" t="s">
        <v>248</v>
      </c>
      <c r="I716" s="3">
        <v>25</v>
      </c>
      <c r="J716" s="3">
        <v>1190</v>
      </c>
      <c r="K716" s="3">
        <v>1050</v>
      </c>
      <c r="L716" s="3">
        <v>0</v>
      </c>
      <c r="M716" s="5">
        <v>57.87777777777778</v>
      </c>
      <c r="N716" s="5">
        <v>1.9188888888888889</v>
      </c>
      <c r="O716" s="29">
        <v>12.625555555555557</v>
      </c>
      <c r="P716" s="29">
        <v>12.26657687</v>
      </c>
      <c r="Q716" s="29">
        <v>0.30777777777777782</v>
      </c>
      <c r="R716" s="29">
        <v>4.4011111111111116</v>
      </c>
      <c r="S716" s="29">
        <v>5.663333333333334</v>
      </c>
      <c r="T716" s="5">
        <v>3.3655555555555559</v>
      </c>
      <c r="U716" s="5">
        <v>1.2544444444444445</v>
      </c>
      <c r="V716" s="5">
        <v>0.30111111111111111</v>
      </c>
      <c r="W716" s="5">
        <v>-2.2222222222222222E-3</v>
      </c>
      <c r="X716" s="5">
        <v>99.979910203333318</v>
      </c>
      <c r="Y716" s="94">
        <v>4.62</v>
      </c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</row>
    <row r="717" spans="2:38" x14ac:dyDescent="0.25">
      <c r="B717" s="3"/>
      <c r="C717" s="3"/>
      <c r="D717" s="3"/>
      <c r="E717" s="3"/>
      <c r="F717" s="16" t="s">
        <v>27</v>
      </c>
      <c r="G717" s="16" t="s">
        <v>23</v>
      </c>
      <c r="H717" s="16"/>
      <c r="I717" s="16"/>
      <c r="J717" s="16"/>
      <c r="K717" s="16"/>
      <c r="L717" s="16"/>
      <c r="M717" s="6">
        <v>57.832777777777792</v>
      </c>
      <c r="N717" s="6">
        <v>1.7694444444444448</v>
      </c>
      <c r="O717" s="52">
        <v>13.573333333333336</v>
      </c>
      <c r="P717" s="52">
        <v>11.731021314444442</v>
      </c>
      <c r="Q717" s="52">
        <v>0.28944444444444445</v>
      </c>
      <c r="R717" s="52">
        <v>4.085</v>
      </c>
      <c r="S717" s="52">
        <v>5.5705555555555559</v>
      </c>
      <c r="T717" s="6">
        <v>3.4777777777777783</v>
      </c>
      <c r="U717" s="6">
        <v>1.3244444444444445</v>
      </c>
      <c r="V717" s="6">
        <v>0.26888888888888896</v>
      </c>
      <c r="W717" s="6">
        <v>0</v>
      </c>
      <c r="X717" s="16"/>
      <c r="Y717" s="93">
        <v>4.8022222222222233</v>
      </c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</row>
    <row r="718" spans="2:38" x14ac:dyDescent="0.25">
      <c r="B718" s="20"/>
      <c r="C718" s="20"/>
      <c r="D718" s="20"/>
      <c r="E718" s="20"/>
      <c r="F718" s="33" t="s">
        <v>28</v>
      </c>
      <c r="G718" s="33" t="s">
        <v>23</v>
      </c>
      <c r="H718" s="33"/>
      <c r="I718" s="33"/>
      <c r="J718" s="33"/>
      <c r="K718" s="33"/>
      <c r="L718" s="33"/>
      <c r="M718" s="34">
        <v>0.59702448466886049</v>
      </c>
      <c r="N718" s="34">
        <v>0.17860479613553037</v>
      </c>
      <c r="O718" s="100">
        <v>1.1153504094891937</v>
      </c>
      <c r="P718" s="100">
        <v>0.59336748084156199</v>
      </c>
      <c r="Q718" s="100">
        <v>1.7235394498804263E-2</v>
      </c>
      <c r="R718" s="100">
        <v>0.21771916311369591</v>
      </c>
      <c r="S718" s="100">
        <v>0.19405292048230666</v>
      </c>
      <c r="T718" s="34">
        <v>0.15326085243430201</v>
      </c>
      <c r="U718" s="34">
        <v>4.2702803324427122E-2</v>
      </c>
      <c r="V718" s="34">
        <v>3.4735226323034378E-2</v>
      </c>
      <c r="W718" s="34">
        <v>9.4280904158206332E-3</v>
      </c>
      <c r="X718" s="33"/>
      <c r="Y718" s="96">
        <v>0.19596365575872915</v>
      </c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spans="2:38" x14ac:dyDescent="0.25">
      <c r="B719" s="3" t="s">
        <v>22</v>
      </c>
      <c r="C719" s="3" t="s">
        <v>23</v>
      </c>
      <c r="D719" s="3"/>
      <c r="E719" s="3" t="s">
        <v>279</v>
      </c>
      <c r="F719" s="3" t="s">
        <v>368</v>
      </c>
      <c r="G719" s="3" t="s">
        <v>221</v>
      </c>
      <c r="H719" s="3"/>
      <c r="I719" s="3">
        <v>1</v>
      </c>
      <c r="J719" s="3">
        <v>1210</v>
      </c>
      <c r="K719" s="3">
        <v>1165</v>
      </c>
      <c r="L719" s="3">
        <v>0</v>
      </c>
      <c r="M719" s="5">
        <v>60.517777777777781</v>
      </c>
      <c r="N719" s="5">
        <v>0.95888888888888912</v>
      </c>
      <c r="O719" s="29">
        <v>17.955555555555556</v>
      </c>
      <c r="P719" s="29">
        <v>5.4365768699999997</v>
      </c>
      <c r="Q719" s="29">
        <v>0.1277777777777778</v>
      </c>
      <c r="R719" s="29">
        <v>3.551111111111112</v>
      </c>
      <c r="S719" s="29">
        <v>5.3233333333333341</v>
      </c>
      <c r="T719" s="5">
        <v>5.1155555555555559</v>
      </c>
      <c r="U719" s="5">
        <v>0.7844444444444445</v>
      </c>
      <c r="V719" s="5">
        <v>0.20111111111111113</v>
      </c>
      <c r="W719" s="5">
        <v>-2.2222222222222222E-3</v>
      </c>
      <c r="X719" s="5">
        <v>99.969910203333356</v>
      </c>
      <c r="Y719" s="94">
        <v>5.9</v>
      </c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</row>
    <row r="720" spans="2:38" x14ac:dyDescent="0.25">
      <c r="B720" s="3" t="s">
        <v>22</v>
      </c>
      <c r="C720" s="3" t="s">
        <v>23</v>
      </c>
      <c r="D720" s="3"/>
      <c r="E720" s="3" t="s">
        <v>279</v>
      </c>
      <c r="F720" s="3" t="s">
        <v>368</v>
      </c>
      <c r="G720" s="3" t="s">
        <v>221</v>
      </c>
      <c r="H720" s="3"/>
      <c r="I720" s="3">
        <v>1</v>
      </c>
      <c r="J720" s="3">
        <v>1210</v>
      </c>
      <c r="K720" s="3">
        <v>1165</v>
      </c>
      <c r="L720" s="3">
        <v>0</v>
      </c>
      <c r="M720" s="5">
        <v>61.017777777777781</v>
      </c>
      <c r="N720" s="5">
        <v>0.89888888888888907</v>
      </c>
      <c r="O720" s="29">
        <v>18.165555555555557</v>
      </c>
      <c r="P720" s="29">
        <v>4.9765768699999997</v>
      </c>
      <c r="Q720" s="29">
        <v>0.11777777777777779</v>
      </c>
      <c r="R720" s="29">
        <v>3.4311111111111119</v>
      </c>
      <c r="S720" s="29">
        <v>5.1433333333333335</v>
      </c>
      <c r="T720" s="5">
        <v>5.1955555555555559</v>
      </c>
      <c r="U720" s="5">
        <v>0.80444444444444441</v>
      </c>
      <c r="V720" s="5">
        <v>0.22111111111111112</v>
      </c>
      <c r="W720" s="5">
        <v>-2.2222222222222222E-3</v>
      </c>
      <c r="X720" s="5">
        <v>99.969910203333342</v>
      </c>
      <c r="Y720" s="94">
        <v>6</v>
      </c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</row>
    <row r="721" spans="2:38" x14ac:dyDescent="0.25">
      <c r="B721" s="3" t="s">
        <v>22</v>
      </c>
      <c r="C721" s="3" t="s">
        <v>23</v>
      </c>
      <c r="D721" s="3"/>
      <c r="E721" s="3" t="s">
        <v>279</v>
      </c>
      <c r="F721" s="3" t="s">
        <v>368</v>
      </c>
      <c r="G721" s="3" t="s">
        <v>221</v>
      </c>
      <c r="H721" s="3"/>
      <c r="I721" s="3">
        <v>1</v>
      </c>
      <c r="J721" s="3">
        <v>1210</v>
      </c>
      <c r="K721" s="3">
        <v>1165</v>
      </c>
      <c r="L721" s="3">
        <v>0</v>
      </c>
      <c r="M721" s="5">
        <v>60.747777777777777</v>
      </c>
      <c r="N721" s="5">
        <v>0.89888888888888907</v>
      </c>
      <c r="O721" s="29">
        <v>18.405555555555559</v>
      </c>
      <c r="P721" s="29">
        <v>5.0765768699999994</v>
      </c>
      <c r="Q721" s="29">
        <v>7.7777777777777779E-2</v>
      </c>
      <c r="R721" s="29">
        <v>3.4111111111111119</v>
      </c>
      <c r="S721" s="29">
        <v>5.2133333333333338</v>
      </c>
      <c r="T721" s="5">
        <v>5.1655555555555557</v>
      </c>
      <c r="U721" s="5">
        <v>0.77444444444444449</v>
      </c>
      <c r="V721" s="5">
        <v>0.20111111111111113</v>
      </c>
      <c r="W721" s="5">
        <v>-2.2222222222222222E-3</v>
      </c>
      <c r="X721" s="5">
        <v>99.969910203333356</v>
      </c>
      <c r="Y721" s="94">
        <v>5.94</v>
      </c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</row>
    <row r="722" spans="2:38" x14ac:dyDescent="0.25">
      <c r="B722" s="3" t="s">
        <v>22</v>
      </c>
      <c r="C722" s="3" t="s">
        <v>23</v>
      </c>
      <c r="D722" s="3"/>
      <c r="E722" s="3" t="s">
        <v>279</v>
      </c>
      <c r="F722" s="3" t="s">
        <v>368</v>
      </c>
      <c r="G722" s="3" t="s">
        <v>221</v>
      </c>
      <c r="H722" s="3"/>
      <c r="I722" s="3">
        <v>1</v>
      </c>
      <c r="J722" s="3">
        <v>1210</v>
      </c>
      <c r="K722" s="3">
        <v>1165</v>
      </c>
      <c r="L722" s="3">
        <v>0</v>
      </c>
      <c r="M722" s="5">
        <v>61.027777777777779</v>
      </c>
      <c r="N722" s="5">
        <v>0.94888888888888911</v>
      </c>
      <c r="O722" s="29">
        <v>18.135555555555559</v>
      </c>
      <c r="P722" s="29">
        <v>4.7665768699999997</v>
      </c>
      <c r="Q722" s="29">
        <v>0.14777777777777779</v>
      </c>
      <c r="R722" s="29">
        <v>3.531111111111112</v>
      </c>
      <c r="S722" s="29">
        <v>5.123333333333334</v>
      </c>
      <c r="T722" s="5">
        <v>5.2855555555555558</v>
      </c>
      <c r="U722" s="5">
        <v>0.77444444444444449</v>
      </c>
      <c r="V722" s="5">
        <v>0.22111111111111112</v>
      </c>
      <c r="W722" s="5">
        <v>-2.2222222222222222E-3</v>
      </c>
      <c r="X722" s="5">
        <v>99.959910203333351</v>
      </c>
      <c r="Y722" s="94">
        <v>6.0600000000000005</v>
      </c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spans="2:38" x14ac:dyDescent="0.25">
      <c r="B723" s="3" t="s">
        <v>22</v>
      </c>
      <c r="C723" s="3" t="s">
        <v>23</v>
      </c>
      <c r="D723" s="3"/>
      <c r="E723" s="3" t="s">
        <v>279</v>
      </c>
      <c r="F723" s="3" t="s">
        <v>368</v>
      </c>
      <c r="G723" s="3" t="s">
        <v>221</v>
      </c>
      <c r="H723" s="3"/>
      <c r="I723" s="3">
        <v>1</v>
      </c>
      <c r="J723" s="3">
        <v>1210</v>
      </c>
      <c r="K723" s="3">
        <v>1165</v>
      </c>
      <c r="L723" s="3">
        <v>0</v>
      </c>
      <c r="M723" s="5">
        <v>61.367777777777782</v>
      </c>
      <c r="N723" s="5">
        <v>0.88888888888888906</v>
      </c>
      <c r="O723" s="29">
        <v>18.175555555555558</v>
      </c>
      <c r="P723" s="29">
        <v>4.6565768699999994</v>
      </c>
      <c r="Q723" s="29">
        <v>-1.2222222222222218E-2</v>
      </c>
      <c r="R723" s="29">
        <v>3.551111111111112</v>
      </c>
      <c r="S723" s="29">
        <v>5.1033333333333335</v>
      </c>
      <c r="T723" s="5">
        <v>5.3055555555555554</v>
      </c>
      <c r="U723" s="5">
        <v>0.77444444444444449</v>
      </c>
      <c r="V723" s="5">
        <v>0.16111111111111112</v>
      </c>
      <c r="W723" s="5">
        <v>-2.2222222222222222E-3</v>
      </c>
      <c r="X723" s="5">
        <v>99.969910203333342</v>
      </c>
      <c r="Y723" s="94">
        <v>6.08</v>
      </c>
    </row>
    <row r="724" spans="2:38" x14ac:dyDescent="0.25">
      <c r="B724" s="3" t="s">
        <v>22</v>
      </c>
      <c r="C724" s="3" t="s">
        <v>23</v>
      </c>
      <c r="D724" s="3"/>
      <c r="E724" s="3" t="s">
        <v>279</v>
      </c>
      <c r="F724" s="3" t="s">
        <v>368</v>
      </c>
      <c r="G724" s="3" t="s">
        <v>221</v>
      </c>
      <c r="H724" s="3"/>
      <c r="I724" s="3">
        <v>1</v>
      </c>
      <c r="J724" s="3">
        <v>1210</v>
      </c>
      <c r="K724" s="3">
        <v>1165</v>
      </c>
      <c r="L724" s="3">
        <v>0</v>
      </c>
      <c r="M724" s="5">
        <v>61.017777777777781</v>
      </c>
      <c r="N724" s="5">
        <v>0.87888888888888905</v>
      </c>
      <c r="O724" s="29">
        <v>18.335555555555558</v>
      </c>
      <c r="P724" s="29">
        <v>4.8865768699999999</v>
      </c>
      <c r="Q724" s="29">
        <v>0.10777777777777778</v>
      </c>
      <c r="R724" s="29">
        <v>3.4211111111111121</v>
      </c>
      <c r="S724" s="29">
        <v>5.123333333333334</v>
      </c>
      <c r="T724" s="5">
        <v>5.235555555555556</v>
      </c>
      <c r="U724" s="5">
        <v>0.79444444444444451</v>
      </c>
      <c r="V724" s="5">
        <v>0.17111111111111113</v>
      </c>
      <c r="W724" s="5">
        <v>-2.2222222222222222E-3</v>
      </c>
      <c r="X724" s="5">
        <v>99.969910203333356</v>
      </c>
      <c r="Y724" s="94">
        <v>6.03</v>
      </c>
    </row>
    <row r="725" spans="2:38" x14ac:dyDescent="0.25">
      <c r="B725" s="3" t="s">
        <v>22</v>
      </c>
      <c r="C725" s="3" t="s">
        <v>23</v>
      </c>
      <c r="D725" s="3"/>
      <c r="E725" s="3" t="s">
        <v>279</v>
      </c>
      <c r="F725" s="3" t="s">
        <v>368</v>
      </c>
      <c r="G725" s="3" t="s">
        <v>221</v>
      </c>
      <c r="H725" s="3"/>
      <c r="I725" s="3">
        <v>1</v>
      </c>
      <c r="J725" s="3">
        <v>1210</v>
      </c>
      <c r="K725" s="3">
        <v>1165</v>
      </c>
      <c r="L725" s="3">
        <v>0</v>
      </c>
      <c r="M725" s="5">
        <v>61.027777777777779</v>
      </c>
      <c r="N725" s="5">
        <v>0.96888888888888913</v>
      </c>
      <c r="O725" s="29">
        <v>18.155555555555559</v>
      </c>
      <c r="P725" s="29">
        <v>4.7465768699999993</v>
      </c>
      <c r="Q725" s="29">
        <v>0.13777777777777778</v>
      </c>
      <c r="R725" s="29">
        <v>3.5211111111111122</v>
      </c>
      <c r="S725" s="29">
        <v>5.1533333333333333</v>
      </c>
      <c r="T725" s="5">
        <v>5.275555555555556</v>
      </c>
      <c r="U725" s="5">
        <v>0.75444444444444447</v>
      </c>
      <c r="V725" s="5">
        <v>0.21111111111111114</v>
      </c>
      <c r="W725" s="5">
        <v>-2.2222222222222222E-3</v>
      </c>
      <c r="X725" s="5">
        <v>99.949910203333346</v>
      </c>
      <c r="Y725" s="94">
        <v>6.03</v>
      </c>
    </row>
    <row r="726" spans="2:38" x14ac:dyDescent="0.25">
      <c r="B726" s="3"/>
      <c r="C726" s="3"/>
      <c r="D726" s="3"/>
      <c r="E726" s="3"/>
      <c r="F726" s="16" t="s">
        <v>27</v>
      </c>
      <c r="G726" s="16" t="s">
        <v>23</v>
      </c>
      <c r="H726" s="16"/>
      <c r="I726" s="16"/>
      <c r="J726" s="16"/>
      <c r="K726" s="16"/>
      <c r="L726" s="16"/>
      <c r="M726" s="6">
        <v>60.960634920634917</v>
      </c>
      <c r="N726" s="6">
        <v>0.92031746031746053</v>
      </c>
      <c r="O726" s="52">
        <v>18.189841269841274</v>
      </c>
      <c r="P726" s="52">
        <v>4.9351482985714279</v>
      </c>
      <c r="Q726" s="52">
        <v>0.10063492063492063</v>
      </c>
      <c r="R726" s="52">
        <v>3.4882539682539688</v>
      </c>
      <c r="S726" s="52">
        <v>5.1690476190476202</v>
      </c>
      <c r="T726" s="6">
        <v>5.2255555555555562</v>
      </c>
      <c r="U726" s="6">
        <v>0.78015873015873016</v>
      </c>
      <c r="V726" s="6">
        <v>0.19825396825396829</v>
      </c>
      <c r="W726" s="6">
        <v>-2.2222222222222222E-3</v>
      </c>
      <c r="X726" s="3"/>
      <c r="Y726" s="93">
        <v>6.0057142857142862</v>
      </c>
    </row>
    <row r="727" spans="2:38" x14ac:dyDescent="0.25">
      <c r="B727" s="3"/>
      <c r="C727" s="3"/>
      <c r="D727" s="3"/>
      <c r="E727" s="3"/>
      <c r="F727" s="25" t="s">
        <v>28</v>
      </c>
      <c r="G727" s="25" t="s">
        <v>23</v>
      </c>
      <c r="H727" s="25"/>
      <c r="I727" s="25"/>
      <c r="J727" s="25"/>
      <c r="K727" s="25"/>
      <c r="L727" s="25"/>
      <c r="M727" s="7">
        <v>0.26543764400917813</v>
      </c>
      <c r="N727" s="7">
        <v>3.7161167647860358E-2</v>
      </c>
      <c r="O727" s="99">
        <v>0.14581462465029008</v>
      </c>
      <c r="P727" s="99">
        <v>0.26365561953860522</v>
      </c>
      <c r="Q727" s="99">
        <v>5.468524655221179E-2</v>
      </c>
      <c r="R727" s="99">
        <v>6.3956830678796109E-2</v>
      </c>
      <c r="S727" s="99">
        <v>7.6563077014346725E-2</v>
      </c>
      <c r="T727" s="7">
        <v>6.9761498454854437E-2</v>
      </c>
      <c r="U727" s="7">
        <v>1.618347187425373E-2</v>
      </c>
      <c r="V727" s="7">
        <v>2.3603873774083114E-2</v>
      </c>
      <c r="W727" s="7">
        <v>0</v>
      </c>
      <c r="X727" s="3"/>
      <c r="Y727" s="93">
        <v>8.5944970329108167E-2</v>
      </c>
    </row>
    <row r="728" spans="2:38" x14ac:dyDescent="0.25">
      <c r="B728" s="3" t="s">
        <v>22</v>
      </c>
      <c r="C728" s="3" t="s">
        <v>23</v>
      </c>
      <c r="D728" s="3"/>
      <c r="E728" s="3" t="s">
        <v>279</v>
      </c>
      <c r="F728" s="3" t="s">
        <v>197</v>
      </c>
      <c r="G728" s="3" t="s">
        <v>221</v>
      </c>
      <c r="H728" s="3"/>
      <c r="I728" s="3">
        <v>1</v>
      </c>
      <c r="J728" s="3">
        <v>1210</v>
      </c>
      <c r="K728" s="3">
        <v>1140</v>
      </c>
      <c r="L728" s="3">
        <v>0</v>
      </c>
      <c r="M728" s="5">
        <v>61.517777777777781</v>
      </c>
      <c r="N728" s="5">
        <v>0.86888888888888904</v>
      </c>
      <c r="O728" s="29">
        <v>18.365555555555556</v>
      </c>
      <c r="P728" s="29">
        <v>4.29657687</v>
      </c>
      <c r="Q728" s="29">
        <v>-1.2222222222222218E-2</v>
      </c>
      <c r="R728" s="29">
        <v>3.511111111111112</v>
      </c>
      <c r="S728" s="29">
        <v>5.0333333333333341</v>
      </c>
      <c r="T728" s="5">
        <v>5.4355555555555561</v>
      </c>
      <c r="U728" s="5">
        <v>0.76444444444444448</v>
      </c>
      <c r="V728" s="5">
        <v>0.20111111111111113</v>
      </c>
      <c r="W728" s="5">
        <v>-2.2222222222222222E-3</v>
      </c>
      <c r="X728" s="5">
        <v>99.979910203333347</v>
      </c>
      <c r="Y728" s="94">
        <v>6.2000000000000011</v>
      </c>
    </row>
    <row r="729" spans="2:38" x14ac:dyDescent="0.25">
      <c r="B729" s="3" t="s">
        <v>22</v>
      </c>
      <c r="C729" s="3" t="s">
        <v>23</v>
      </c>
      <c r="D729" s="3"/>
      <c r="E729" s="3" t="s">
        <v>279</v>
      </c>
      <c r="F729" s="3" t="s">
        <v>197</v>
      </c>
      <c r="G729" s="3" t="s">
        <v>221</v>
      </c>
      <c r="H729" s="3"/>
      <c r="I729" s="3">
        <v>1</v>
      </c>
      <c r="J729" s="3">
        <v>1210</v>
      </c>
      <c r="K729" s="3">
        <v>1140</v>
      </c>
      <c r="L729" s="3">
        <v>0</v>
      </c>
      <c r="M729" s="5">
        <v>61.507777777777783</v>
      </c>
      <c r="N729" s="5">
        <v>0.83888888888888902</v>
      </c>
      <c r="O729" s="29">
        <v>18.625555555555557</v>
      </c>
      <c r="P729" s="29">
        <v>3.9765768699999997</v>
      </c>
      <c r="Q729" s="29">
        <v>-1.2222222222222218E-2</v>
      </c>
      <c r="R729" s="29">
        <v>3.6211111111111118</v>
      </c>
      <c r="S729" s="29">
        <v>4.9333333333333336</v>
      </c>
      <c r="T729" s="5">
        <v>5.4355555555555561</v>
      </c>
      <c r="U729" s="5">
        <v>0.73444444444444446</v>
      </c>
      <c r="V729" s="5">
        <v>0.20111111111111113</v>
      </c>
      <c r="W729" s="5">
        <v>0.11777777777777777</v>
      </c>
      <c r="X729" s="5">
        <v>99.979910203333347</v>
      </c>
      <c r="Y729" s="94">
        <v>6.1700000000000008</v>
      </c>
    </row>
    <row r="730" spans="2:38" x14ac:dyDescent="0.25">
      <c r="B730" s="3" t="s">
        <v>22</v>
      </c>
      <c r="C730" s="3" t="s">
        <v>23</v>
      </c>
      <c r="D730" s="3"/>
      <c r="E730" s="3" t="s">
        <v>279</v>
      </c>
      <c r="F730" s="3" t="s">
        <v>197</v>
      </c>
      <c r="G730" s="3" t="s">
        <v>221</v>
      </c>
      <c r="H730" s="3"/>
      <c r="I730" s="3">
        <v>1</v>
      </c>
      <c r="J730" s="3">
        <v>1210</v>
      </c>
      <c r="K730" s="3">
        <v>1140</v>
      </c>
      <c r="L730" s="3">
        <v>0</v>
      </c>
      <c r="M730" s="5">
        <v>61.687777777777782</v>
      </c>
      <c r="N730" s="5">
        <v>0.87888888888888905</v>
      </c>
      <c r="O730" s="29">
        <v>18.345555555555556</v>
      </c>
      <c r="P730" s="29">
        <v>4.25657687</v>
      </c>
      <c r="Q730" s="29">
        <v>-1.2222222222222218E-2</v>
      </c>
      <c r="R730" s="29">
        <v>3.571111111111112</v>
      </c>
      <c r="S730" s="29">
        <v>5.0433333333333339</v>
      </c>
      <c r="T730" s="5">
        <v>5.4055555555555559</v>
      </c>
      <c r="U730" s="5">
        <v>0.82444444444444442</v>
      </c>
      <c r="V730" s="5">
        <v>-1.8888888888888872E-2</v>
      </c>
      <c r="W730" s="5">
        <v>-2.2222222222222222E-3</v>
      </c>
      <c r="X730" s="5">
        <v>99.979910203333333</v>
      </c>
      <c r="Y730" s="94">
        <v>6.23</v>
      </c>
    </row>
    <row r="731" spans="2:38" x14ac:dyDescent="0.25">
      <c r="B731" s="3" t="s">
        <v>22</v>
      </c>
      <c r="C731" s="3" t="s">
        <v>23</v>
      </c>
      <c r="D731" s="3"/>
      <c r="E731" s="3" t="s">
        <v>279</v>
      </c>
      <c r="F731" s="3" t="s">
        <v>197</v>
      </c>
      <c r="G731" s="3" t="s">
        <v>221</v>
      </c>
      <c r="H731" s="3"/>
      <c r="I731" s="3">
        <v>1</v>
      </c>
      <c r="J731" s="3">
        <v>1210</v>
      </c>
      <c r="K731" s="3">
        <v>1140</v>
      </c>
      <c r="L731" s="3">
        <v>0</v>
      </c>
      <c r="M731" s="5">
        <v>61.387777777777778</v>
      </c>
      <c r="N731" s="5">
        <v>0.95888888888888912</v>
      </c>
      <c r="O731" s="29">
        <v>18.565555555555559</v>
      </c>
      <c r="P731" s="29">
        <v>4.2265768699999997</v>
      </c>
      <c r="Q731" s="29">
        <v>-1.2222222222222218E-2</v>
      </c>
      <c r="R731" s="29">
        <v>3.531111111111112</v>
      </c>
      <c r="S731" s="29">
        <v>5.1733333333333338</v>
      </c>
      <c r="T731" s="5">
        <v>5.1555555555555559</v>
      </c>
      <c r="U731" s="5">
        <v>0.77444444444444449</v>
      </c>
      <c r="V731" s="5">
        <v>0.22111111111111112</v>
      </c>
      <c r="W731" s="5">
        <v>-2.2222222222222222E-3</v>
      </c>
      <c r="X731" s="5">
        <v>99.979910203333347</v>
      </c>
      <c r="Y731" s="94">
        <v>5.9300000000000006</v>
      </c>
    </row>
    <row r="732" spans="2:38" x14ac:dyDescent="0.25">
      <c r="B732" s="3" t="s">
        <v>22</v>
      </c>
      <c r="C732" s="3" t="s">
        <v>23</v>
      </c>
      <c r="D732" s="3"/>
      <c r="E732" s="3" t="s">
        <v>279</v>
      </c>
      <c r="F732" s="3" t="s">
        <v>197</v>
      </c>
      <c r="G732" s="3" t="s">
        <v>221</v>
      </c>
      <c r="H732" s="3"/>
      <c r="I732" s="3">
        <v>1</v>
      </c>
      <c r="J732" s="3">
        <v>1210</v>
      </c>
      <c r="K732" s="3">
        <v>1140</v>
      </c>
      <c r="L732" s="3">
        <v>0</v>
      </c>
      <c r="M732" s="5">
        <v>61.727777777777781</v>
      </c>
      <c r="N732" s="5">
        <v>0.78888888888888908</v>
      </c>
      <c r="O732" s="29">
        <v>18.515555555555558</v>
      </c>
      <c r="P732" s="29">
        <v>3.9865768699999995</v>
      </c>
      <c r="Q732" s="29">
        <v>-1.2222222222222218E-2</v>
      </c>
      <c r="R732" s="29">
        <v>3.6211111111111118</v>
      </c>
      <c r="S732" s="29">
        <v>5.0233333333333334</v>
      </c>
      <c r="T732" s="5">
        <v>5.4755555555555562</v>
      </c>
      <c r="U732" s="5">
        <v>0.75444444444444447</v>
      </c>
      <c r="V732" s="5">
        <v>0.11111111111111113</v>
      </c>
      <c r="W732" s="5">
        <v>-2.2222222222222222E-3</v>
      </c>
      <c r="X732" s="5">
        <v>99.989910203333352</v>
      </c>
      <c r="Y732" s="94">
        <v>6.23</v>
      </c>
    </row>
    <row r="733" spans="2:38" x14ac:dyDescent="0.25">
      <c r="B733" s="3" t="s">
        <v>22</v>
      </c>
      <c r="C733" s="3" t="s">
        <v>23</v>
      </c>
      <c r="D733" s="3"/>
      <c r="E733" s="3" t="s">
        <v>279</v>
      </c>
      <c r="F733" s="3" t="s">
        <v>197</v>
      </c>
      <c r="G733" s="3" t="s">
        <v>221</v>
      </c>
      <c r="H733" s="3"/>
      <c r="I733" s="3">
        <v>1</v>
      </c>
      <c r="J733" s="3">
        <v>1210</v>
      </c>
      <c r="K733" s="3">
        <v>1140</v>
      </c>
      <c r="L733" s="3">
        <v>0</v>
      </c>
      <c r="M733" s="5">
        <v>61.917777777777779</v>
      </c>
      <c r="N733" s="5">
        <v>0.91888888888888909</v>
      </c>
      <c r="O733" s="29">
        <v>18.335555555555558</v>
      </c>
      <c r="P733" s="29">
        <v>3.8465768699999998</v>
      </c>
      <c r="Q733" s="29">
        <v>-1.2222222222222218E-2</v>
      </c>
      <c r="R733" s="29">
        <v>3.5811111111111122</v>
      </c>
      <c r="S733" s="29">
        <v>4.9933333333333341</v>
      </c>
      <c r="T733" s="5">
        <v>5.3655555555555559</v>
      </c>
      <c r="U733" s="5">
        <v>0.81444444444444442</v>
      </c>
      <c r="V733" s="5">
        <v>0.21111111111111114</v>
      </c>
      <c r="W733" s="5">
        <v>-2.2222222222222222E-3</v>
      </c>
      <c r="X733" s="5">
        <v>99.969910203333356</v>
      </c>
      <c r="Y733" s="94">
        <v>6.1800000000000006</v>
      </c>
    </row>
    <row r="734" spans="2:38" x14ac:dyDescent="0.25">
      <c r="B734" s="3" t="s">
        <v>22</v>
      </c>
      <c r="C734" s="3" t="s">
        <v>23</v>
      </c>
      <c r="D734" s="3"/>
      <c r="E734" s="3" t="s">
        <v>279</v>
      </c>
      <c r="F734" s="3" t="s">
        <v>197</v>
      </c>
      <c r="G734" s="3" t="s">
        <v>221</v>
      </c>
      <c r="H734" s="3"/>
      <c r="I734" s="3">
        <v>1</v>
      </c>
      <c r="J734" s="3">
        <v>1210</v>
      </c>
      <c r="K734" s="3">
        <v>1140</v>
      </c>
      <c r="L734" s="3">
        <v>0</v>
      </c>
      <c r="M734" s="5">
        <v>61.787777777777777</v>
      </c>
      <c r="N734" s="5">
        <v>0.84888888888888903</v>
      </c>
      <c r="O734" s="29">
        <v>18.435555555555556</v>
      </c>
      <c r="P734" s="29">
        <v>3.6765768699999999</v>
      </c>
      <c r="Q734" s="29">
        <v>0.15777777777777779</v>
      </c>
      <c r="R734" s="29">
        <v>3.6411111111111119</v>
      </c>
      <c r="S734" s="29">
        <v>5.0233333333333334</v>
      </c>
      <c r="T734" s="5">
        <v>5.4755555555555562</v>
      </c>
      <c r="U734" s="5">
        <v>0.77444444444444449</v>
      </c>
      <c r="V734" s="5">
        <v>0.16111111111111112</v>
      </c>
      <c r="W734" s="5">
        <v>-2.2222222222222222E-3</v>
      </c>
      <c r="X734" s="5">
        <v>99.979910203333361</v>
      </c>
      <c r="Y734" s="94">
        <v>6.2500000000000009</v>
      </c>
    </row>
    <row r="735" spans="2:38" x14ac:dyDescent="0.25">
      <c r="B735" s="3"/>
      <c r="C735" s="3"/>
      <c r="D735" s="3"/>
      <c r="E735" s="3"/>
      <c r="F735" s="16" t="s">
        <v>27</v>
      </c>
      <c r="G735" s="16" t="s">
        <v>23</v>
      </c>
      <c r="H735" s="3"/>
      <c r="I735" s="3"/>
      <c r="J735" s="3"/>
      <c r="K735" s="3"/>
      <c r="L735" s="3"/>
      <c r="M735" s="6">
        <v>61.647777777777776</v>
      </c>
      <c r="N735" s="6">
        <v>0.87174603174603182</v>
      </c>
      <c r="O735" s="52">
        <v>18.455555555555556</v>
      </c>
      <c r="P735" s="52">
        <v>4.038005441428572</v>
      </c>
      <c r="Q735" s="52">
        <v>1.206349206349207E-2</v>
      </c>
      <c r="R735" s="52">
        <v>3.5825396825396831</v>
      </c>
      <c r="S735" s="52">
        <v>5.0319047619047623</v>
      </c>
      <c r="T735" s="6">
        <v>5.3926984126984134</v>
      </c>
      <c r="U735" s="6">
        <v>0.77730158730158738</v>
      </c>
      <c r="V735" s="6">
        <v>0.15539682539682542</v>
      </c>
      <c r="W735" s="6">
        <v>1.4920634920634919E-2</v>
      </c>
      <c r="X735" s="3"/>
      <c r="Y735" s="93">
        <v>6.1700000000000008</v>
      </c>
    </row>
    <row r="736" spans="2:38" x14ac:dyDescent="0.25">
      <c r="B736" s="3"/>
      <c r="C736" s="3"/>
      <c r="D736" s="3"/>
      <c r="E736" s="3"/>
      <c r="F736" s="25" t="s">
        <v>28</v>
      </c>
      <c r="G736" s="25" t="s">
        <v>23</v>
      </c>
      <c r="H736" s="3"/>
      <c r="I736" s="3"/>
      <c r="J736" s="3"/>
      <c r="K736" s="3"/>
      <c r="L736" s="3"/>
      <c r="M736" s="7">
        <v>0.18466185312619349</v>
      </c>
      <c r="N736" s="7">
        <v>5.5291435658181814E-2</v>
      </c>
      <c r="O736" s="99">
        <v>0.11518101695447383</v>
      </c>
      <c r="P736" s="99">
        <v>0.232338013206949</v>
      </c>
      <c r="Q736" s="99">
        <v>6.4253960411568639E-2</v>
      </c>
      <c r="R736" s="99">
        <v>4.8795003647426595E-2</v>
      </c>
      <c r="S736" s="99">
        <v>7.2440451735332603E-2</v>
      </c>
      <c r="T736" s="7">
        <v>0.11146214390459905</v>
      </c>
      <c r="U736" s="7">
        <v>3.1997023671109202E-2</v>
      </c>
      <c r="V736" s="7">
        <v>8.5607075809020716E-2</v>
      </c>
      <c r="W736" s="7">
        <v>4.5355736761107261E-2</v>
      </c>
      <c r="X736" s="3"/>
      <c r="Y736" s="93">
        <v>0.14345916757570826</v>
      </c>
    </row>
    <row r="737" spans="2:38" x14ac:dyDescent="0.25">
      <c r="B737" s="3" t="s">
        <v>22</v>
      </c>
      <c r="C737" s="3" t="s">
        <v>23</v>
      </c>
      <c r="D737" s="3"/>
      <c r="E737" s="3" t="s">
        <v>279</v>
      </c>
      <c r="F737" s="3" t="s">
        <v>198</v>
      </c>
      <c r="G737" s="3" t="s">
        <v>221</v>
      </c>
      <c r="H737" s="3"/>
      <c r="I737" s="3">
        <v>1</v>
      </c>
      <c r="J737" s="3">
        <v>1210</v>
      </c>
      <c r="K737" s="3">
        <v>1130</v>
      </c>
      <c r="L737" s="3">
        <v>0</v>
      </c>
      <c r="M737" s="5">
        <v>58.217777777777783</v>
      </c>
      <c r="N737" s="5">
        <v>1.4388888888888891</v>
      </c>
      <c r="O737" s="29">
        <v>15.805555555555557</v>
      </c>
      <c r="P737" s="29">
        <v>9.5365768699999993</v>
      </c>
      <c r="Q737" s="29">
        <v>0.20777777777777778</v>
      </c>
      <c r="R737" s="29">
        <v>3.2311111111111122</v>
      </c>
      <c r="S737" s="29">
        <v>6.0733333333333341</v>
      </c>
      <c r="T737" s="5">
        <v>4.1855555555555561</v>
      </c>
      <c r="U737" s="5">
        <v>1.0144444444444445</v>
      </c>
      <c r="V737" s="5">
        <v>0.18111111111111114</v>
      </c>
      <c r="W737" s="5">
        <v>-2.2222222222222222E-3</v>
      </c>
      <c r="X737" s="5">
        <v>99.889910203333372</v>
      </c>
      <c r="Y737" s="94">
        <v>5.2000000000000011</v>
      </c>
    </row>
    <row r="738" spans="2:38" x14ac:dyDescent="0.25">
      <c r="B738" s="3" t="s">
        <v>22</v>
      </c>
      <c r="C738" s="3" t="s">
        <v>23</v>
      </c>
      <c r="D738" s="3"/>
      <c r="E738" s="3" t="s">
        <v>279</v>
      </c>
      <c r="F738" s="3" t="s">
        <v>198</v>
      </c>
      <c r="G738" s="3" t="s">
        <v>221</v>
      </c>
      <c r="H738" s="3"/>
      <c r="I738" s="3">
        <v>1</v>
      </c>
      <c r="J738" s="3">
        <v>1210</v>
      </c>
      <c r="K738" s="3">
        <v>1130</v>
      </c>
      <c r="L738" s="3">
        <v>0</v>
      </c>
      <c r="M738" s="5">
        <v>57.787777777777777</v>
      </c>
      <c r="N738" s="5">
        <v>1.3888888888888891</v>
      </c>
      <c r="O738" s="29">
        <v>16.245555555555558</v>
      </c>
      <c r="P738" s="29">
        <v>9.6265768699999992</v>
      </c>
      <c r="Q738" s="29">
        <v>0.18777777777777779</v>
      </c>
      <c r="R738" s="29">
        <v>3.1511111111111121</v>
      </c>
      <c r="S738" s="29">
        <v>6.2333333333333334</v>
      </c>
      <c r="T738" s="5">
        <v>4.1255555555555556</v>
      </c>
      <c r="U738" s="5">
        <v>1.0044444444444445</v>
      </c>
      <c r="V738" s="5">
        <v>0.17111111111111113</v>
      </c>
      <c r="W738" s="5">
        <v>-2.2222222222222222E-3</v>
      </c>
      <c r="X738" s="5">
        <v>99.91991020333333</v>
      </c>
      <c r="Y738" s="94">
        <v>5.13</v>
      </c>
    </row>
    <row r="739" spans="2:38" x14ac:dyDescent="0.25">
      <c r="B739" s="3" t="s">
        <v>22</v>
      </c>
      <c r="C739" s="3" t="s">
        <v>23</v>
      </c>
      <c r="D739" s="3"/>
      <c r="E739" s="3" t="s">
        <v>279</v>
      </c>
      <c r="F739" s="3" t="s">
        <v>198</v>
      </c>
      <c r="G739" s="3" t="s">
        <v>221</v>
      </c>
      <c r="H739" s="3"/>
      <c r="I739" s="3">
        <v>1</v>
      </c>
      <c r="J739" s="3">
        <v>1210</v>
      </c>
      <c r="K739" s="3">
        <v>1130</v>
      </c>
      <c r="L739" s="3">
        <v>0</v>
      </c>
      <c r="M739" s="5">
        <v>57.387777777777778</v>
      </c>
      <c r="N739" s="5">
        <v>1.368888888888889</v>
      </c>
      <c r="O739" s="29">
        <v>16.685555555555556</v>
      </c>
      <c r="P739" s="29">
        <v>9.50657687</v>
      </c>
      <c r="Q739" s="29">
        <v>0.21777777777777779</v>
      </c>
      <c r="R739" s="29">
        <v>3.071111111111112</v>
      </c>
      <c r="S739" s="29">
        <v>6.3033333333333337</v>
      </c>
      <c r="T739" s="5">
        <v>4.1255555555555556</v>
      </c>
      <c r="U739" s="5">
        <v>1.0044444444444445</v>
      </c>
      <c r="V739" s="5">
        <v>0.21111111111111114</v>
      </c>
      <c r="W739" s="5">
        <v>-2.2222222222222222E-3</v>
      </c>
      <c r="X739" s="5">
        <v>99.879910203333338</v>
      </c>
      <c r="Y739" s="94">
        <v>5.13</v>
      </c>
    </row>
    <row r="740" spans="2:38" x14ac:dyDescent="0.25">
      <c r="B740" s="3" t="s">
        <v>22</v>
      </c>
      <c r="C740" s="3" t="s">
        <v>23</v>
      </c>
      <c r="D740" s="3"/>
      <c r="E740" s="3" t="s">
        <v>279</v>
      </c>
      <c r="F740" s="3" t="s">
        <v>198</v>
      </c>
      <c r="G740" s="3" t="s">
        <v>221</v>
      </c>
      <c r="H740" s="3"/>
      <c r="I740" s="3">
        <v>1</v>
      </c>
      <c r="J740" s="3">
        <v>1210</v>
      </c>
      <c r="K740" s="3">
        <v>1130</v>
      </c>
      <c r="L740" s="3">
        <v>0</v>
      </c>
      <c r="M740" s="5">
        <v>58.12777777777778</v>
      </c>
      <c r="N740" s="5">
        <v>1.558888888888889</v>
      </c>
      <c r="O740" s="29">
        <v>15.365555555555558</v>
      </c>
      <c r="P740" s="29">
        <v>10.07657687</v>
      </c>
      <c r="Q740" s="29">
        <v>0.20777777777777778</v>
      </c>
      <c r="R740" s="29">
        <v>3.1411111111111119</v>
      </c>
      <c r="S740" s="29">
        <v>6.1933333333333334</v>
      </c>
      <c r="T740" s="5">
        <v>4.0155555555555553</v>
      </c>
      <c r="U740" s="5">
        <v>1.0344444444444445</v>
      </c>
      <c r="V740" s="5">
        <v>0.17111111111111113</v>
      </c>
      <c r="W740" s="5">
        <v>-2.2222222222222222E-3</v>
      </c>
      <c r="X740" s="5">
        <v>99.889910203333343</v>
      </c>
      <c r="Y740" s="94">
        <v>5.05</v>
      </c>
    </row>
    <row r="741" spans="2:38" x14ac:dyDescent="0.25">
      <c r="B741" s="3" t="s">
        <v>22</v>
      </c>
      <c r="C741" s="3" t="s">
        <v>23</v>
      </c>
      <c r="D741" s="3"/>
      <c r="E741" s="3" t="s">
        <v>279</v>
      </c>
      <c r="F741" s="3" t="s">
        <v>198</v>
      </c>
      <c r="G741" s="3" t="s">
        <v>221</v>
      </c>
      <c r="H741" s="3"/>
      <c r="I741" s="3">
        <v>1</v>
      </c>
      <c r="J741" s="3">
        <v>1210</v>
      </c>
      <c r="K741" s="3">
        <v>1130</v>
      </c>
      <c r="L741" s="3">
        <v>0</v>
      </c>
      <c r="M741" s="5">
        <v>57.357777777777777</v>
      </c>
      <c r="N741" s="5">
        <v>1.3988888888888891</v>
      </c>
      <c r="O741" s="29">
        <v>16.425555555555558</v>
      </c>
      <c r="P741" s="29">
        <v>9.7965768699999991</v>
      </c>
      <c r="Q741" s="29">
        <v>0.20777777777777778</v>
      </c>
      <c r="R741" s="29">
        <v>3.091111111111112</v>
      </c>
      <c r="S741" s="29">
        <v>6.3233333333333341</v>
      </c>
      <c r="T741" s="5">
        <v>4.0555555555555554</v>
      </c>
      <c r="U741" s="5">
        <v>1.0244444444444445</v>
      </c>
      <c r="V741" s="5">
        <v>0.17111111111111113</v>
      </c>
      <c r="W741" s="5">
        <v>-2.2222222222222222E-3</v>
      </c>
      <c r="X741" s="5">
        <v>99.849910203333351</v>
      </c>
      <c r="Y741" s="94">
        <v>5.08</v>
      </c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spans="2:38" x14ac:dyDescent="0.25">
      <c r="B742" s="3" t="s">
        <v>22</v>
      </c>
      <c r="C742" s="3" t="s">
        <v>23</v>
      </c>
      <c r="D742" s="3"/>
      <c r="E742" s="3" t="s">
        <v>279</v>
      </c>
      <c r="F742" s="3" t="s">
        <v>198</v>
      </c>
      <c r="G742" s="3" t="s">
        <v>221</v>
      </c>
      <c r="H742" s="3"/>
      <c r="I742" s="3">
        <v>1</v>
      </c>
      <c r="J742" s="3">
        <v>1210</v>
      </c>
      <c r="K742" s="3">
        <v>1130</v>
      </c>
      <c r="L742" s="3">
        <v>0</v>
      </c>
      <c r="M742" s="5">
        <v>57.067777777777778</v>
      </c>
      <c r="N742" s="5">
        <v>1.4588888888888891</v>
      </c>
      <c r="O742" s="29">
        <v>16.095555555555556</v>
      </c>
      <c r="P742" s="29">
        <v>10.27657687</v>
      </c>
      <c r="Q742" s="29">
        <v>0.22777777777777777</v>
      </c>
      <c r="R742" s="29">
        <v>3.1811111111111119</v>
      </c>
      <c r="S742" s="29">
        <v>6.3633333333333333</v>
      </c>
      <c r="T742" s="5">
        <v>3.985555555555556</v>
      </c>
      <c r="U742" s="5">
        <v>1.0344444444444445</v>
      </c>
      <c r="V742" s="5">
        <v>0.20111111111111113</v>
      </c>
      <c r="W742" s="5">
        <v>-2.2222222222222222E-3</v>
      </c>
      <c r="X742" s="5">
        <v>99.889910203333329</v>
      </c>
      <c r="Y742" s="94">
        <v>5.0200000000000005</v>
      </c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</row>
    <row r="743" spans="2:38" x14ac:dyDescent="0.25">
      <c r="B743" s="3" t="s">
        <v>22</v>
      </c>
      <c r="C743" s="3" t="s">
        <v>23</v>
      </c>
      <c r="D743" s="3"/>
      <c r="E743" s="3" t="s">
        <v>279</v>
      </c>
      <c r="F743" s="3" t="s">
        <v>198</v>
      </c>
      <c r="G743" s="3" t="s">
        <v>221</v>
      </c>
      <c r="H743" s="3"/>
      <c r="I743" s="3">
        <v>1</v>
      </c>
      <c r="J743" s="3">
        <v>1210</v>
      </c>
      <c r="K743" s="3">
        <v>1130</v>
      </c>
      <c r="L743" s="3">
        <v>0</v>
      </c>
      <c r="M743" s="5">
        <v>58.147777777777783</v>
      </c>
      <c r="N743" s="5">
        <v>1.588888888888889</v>
      </c>
      <c r="O743" s="29">
        <v>15.075555555555557</v>
      </c>
      <c r="P743" s="29">
        <v>10.33657687</v>
      </c>
      <c r="Q743" s="29">
        <v>0.21777777777777779</v>
      </c>
      <c r="R743" s="29">
        <v>3.261111111111112</v>
      </c>
      <c r="S743" s="29">
        <v>6.1033333333333335</v>
      </c>
      <c r="T743" s="5">
        <v>3.9655555555555559</v>
      </c>
      <c r="U743" s="5">
        <v>1.0144444444444445</v>
      </c>
      <c r="V743" s="5">
        <v>0.15111111111111114</v>
      </c>
      <c r="W743" s="5">
        <v>-2.2222222222222222E-3</v>
      </c>
      <c r="X743" s="5">
        <v>99.859910203333357</v>
      </c>
      <c r="Y743" s="94">
        <v>4.9800000000000004</v>
      </c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</row>
    <row r="744" spans="2:38" x14ac:dyDescent="0.25">
      <c r="B744" s="3" t="s">
        <v>22</v>
      </c>
      <c r="C744" s="3" t="s">
        <v>23</v>
      </c>
      <c r="D744" s="3"/>
      <c r="E744" s="3" t="s">
        <v>279</v>
      </c>
      <c r="F744" s="3" t="s">
        <v>198</v>
      </c>
      <c r="G744" s="3" t="s">
        <v>221</v>
      </c>
      <c r="H744" s="3"/>
      <c r="I744" s="3">
        <v>1</v>
      </c>
      <c r="J744" s="3">
        <v>1210</v>
      </c>
      <c r="K744" s="3">
        <v>1130</v>
      </c>
      <c r="L744" s="3">
        <v>0</v>
      </c>
      <c r="M744" s="5">
        <v>58.05777777777778</v>
      </c>
      <c r="N744" s="5">
        <v>1.598888888888889</v>
      </c>
      <c r="O744" s="29">
        <v>15.105555555555558</v>
      </c>
      <c r="P744" s="29">
        <v>10.476576869999999</v>
      </c>
      <c r="Q744" s="29">
        <v>0.23777777777777778</v>
      </c>
      <c r="R744" s="29">
        <v>3.2411111111111119</v>
      </c>
      <c r="S744" s="29">
        <v>6.1133333333333333</v>
      </c>
      <c r="T744" s="5">
        <v>3.8755555555555556</v>
      </c>
      <c r="U744" s="5">
        <v>1.0244444444444445</v>
      </c>
      <c r="V744" s="5">
        <v>0.16111111111111112</v>
      </c>
      <c r="W744" s="5">
        <v>-2.2222222222222222E-3</v>
      </c>
      <c r="X744" s="5">
        <v>99.889910203333329</v>
      </c>
      <c r="Y744" s="94">
        <v>4.9000000000000004</v>
      </c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</row>
    <row r="745" spans="2:38" x14ac:dyDescent="0.25">
      <c r="B745" s="3" t="s">
        <v>22</v>
      </c>
      <c r="C745" s="3" t="s">
        <v>23</v>
      </c>
      <c r="D745" s="3"/>
      <c r="E745" s="3" t="s">
        <v>279</v>
      </c>
      <c r="F745" s="3" t="s">
        <v>198</v>
      </c>
      <c r="G745" s="3" t="s">
        <v>221</v>
      </c>
      <c r="H745" s="3"/>
      <c r="I745" s="3">
        <v>1</v>
      </c>
      <c r="J745" s="3">
        <v>1210</v>
      </c>
      <c r="K745" s="3">
        <v>1130</v>
      </c>
      <c r="L745" s="3">
        <v>0</v>
      </c>
      <c r="M745" s="5">
        <v>57.547777777777782</v>
      </c>
      <c r="N745" s="5">
        <v>1.348888888888889</v>
      </c>
      <c r="O745" s="29">
        <v>16.405555555555559</v>
      </c>
      <c r="P745" s="29">
        <v>9.6065768699999996</v>
      </c>
      <c r="Q745" s="29">
        <v>0.22777777777777777</v>
      </c>
      <c r="R745" s="29">
        <v>3.1511111111111121</v>
      </c>
      <c r="S745" s="29">
        <v>6.2933333333333339</v>
      </c>
      <c r="T745" s="5">
        <v>4.1255555555555556</v>
      </c>
      <c r="U745" s="5">
        <v>1.0044444444444445</v>
      </c>
      <c r="V745" s="5">
        <v>0.18111111111111114</v>
      </c>
      <c r="W745" s="5">
        <v>-2.2222222222222222E-3</v>
      </c>
      <c r="X745" s="5">
        <v>99.889910203333329</v>
      </c>
      <c r="Y745" s="94">
        <v>5.13</v>
      </c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spans="2:38" x14ac:dyDescent="0.25">
      <c r="B746" s="3" t="s">
        <v>22</v>
      </c>
      <c r="C746" s="3" t="s">
        <v>23</v>
      </c>
      <c r="D746" s="3"/>
      <c r="E746" s="3" t="s">
        <v>279</v>
      </c>
      <c r="F746" s="3" t="s">
        <v>198</v>
      </c>
      <c r="G746" s="3" t="s">
        <v>221</v>
      </c>
      <c r="H746" s="3"/>
      <c r="I746" s="3">
        <v>1</v>
      </c>
      <c r="J746" s="3">
        <v>1210</v>
      </c>
      <c r="K746" s="3">
        <v>1130</v>
      </c>
      <c r="L746" s="3">
        <v>0</v>
      </c>
      <c r="M746" s="5">
        <v>58.387777777777778</v>
      </c>
      <c r="N746" s="5">
        <v>1.4288888888888891</v>
      </c>
      <c r="O746" s="29">
        <v>15.565555555555557</v>
      </c>
      <c r="P746" s="29">
        <v>9.5665768700000005</v>
      </c>
      <c r="Q746" s="29">
        <v>0.20777777777777778</v>
      </c>
      <c r="R746" s="29">
        <v>3.3111111111111122</v>
      </c>
      <c r="S746" s="29">
        <v>6.0033333333333339</v>
      </c>
      <c r="T746" s="5">
        <v>4.2555555555555555</v>
      </c>
      <c r="U746" s="5">
        <v>0.96444444444444444</v>
      </c>
      <c r="V746" s="5">
        <v>0.19111111111111112</v>
      </c>
      <c r="W746" s="5">
        <v>-2.2222222222222222E-3</v>
      </c>
      <c r="X746" s="5">
        <v>99.879910203333353</v>
      </c>
      <c r="Y746" s="94">
        <v>5.22</v>
      </c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</row>
    <row r="747" spans="2:38" x14ac:dyDescent="0.25">
      <c r="B747" s="3" t="s">
        <v>22</v>
      </c>
      <c r="C747" s="3" t="s">
        <v>23</v>
      </c>
      <c r="D747" s="3"/>
      <c r="E747" s="3" t="s">
        <v>279</v>
      </c>
      <c r="F747" s="3" t="s">
        <v>198</v>
      </c>
      <c r="G747" s="3" t="s">
        <v>221</v>
      </c>
      <c r="H747" s="3"/>
      <c r="I747" s="3">
        <v>1</v>
      </c>
      <c r="J747" s="3">
        <v>1210</v>
      </c>
      <c r="K747" s="3">
        <v>1130</v>
      </c>
      <c r="L747" s="3">
        <v>0</v>
      </c>
      <c r="M747" s="5">
        <v>57.577777777777783</v>
      </c>
      <c r="N747" s="5">
        <v>1.3888888888888891</v>
      </c>
      <c r="O747" s="29">
        <v>16.105555555555558</v>
      </c>
      <c r="P747" s="29">
        <v>9.716576869999999</v>
      </c>
      <c r="Q747" s="29">
        <v>0.22777777777777777</v>
      </c>
      <c r="R747" s="29">
        <v>3.281111111111112</v>
      </c>
      <c r="S747" s="29">
        <v>6.2133333333333338</v>
      </c>
      <c r="T747" s="5">
        <v>4.1955555555555559</v>
      </c>
      <c r="U747" s="5">
        <v>1.0144444444444445</v>
      </c>
      <c r="V747" s="5">
        <v>0.18111111111111114</v>
      </c>
      <c r="W747" s="5">
        <v>-2.2222222222222222E-3</v>
      </c>
      <c r="X747" s="5">
        <v>99.899910203333349</v>
      </c>
      <c r="Y747" s="94">
        <v>5.2100000000000009</v>
      </c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</row>
    <row r="748" spans="2:38" x14ac:dyDescent="0.25">
      <c r="B748" s="3" t="s">
        <v>22</v>
      </c>
      <c r="C748" s="3" t="s">
        <v>23</v>
      </c>
      <c r="D748" s="3"/>
      <c r="E748" s="3" t="s">
        <v>279</v>
      </c>
      <c r="F748" s="3" t="s">
        <v>198</v>
      </c>
      <c r="G748" s="3" t="s">
        <v>221</v>
      </c>
      <c r="H748" s="3"/>
      <c r="I748" s="3">
        <v>1</v>
      </c>
      <c r="J748" s="3">
        <v>1210</v>
      </c>
      <c r="K748" s="3">
        <v>1130</v>
      </c>
      <c r="L748" s="3">
        <v>0</v>
      </c>
      <c r="M748" s="5">
        <v>57.707777777777778</v>
      </c>
      <c r="N748" s="5">
        <v>1.6388888888888891</v>
      </c>
      <c r="O748" s="29">
        <v>15.065555555555557</v>
      </c>
      <c r="P748" s="29">
        <v>10.73657687</v>
      </c>
      <c r="Q748" s="29">
        <v>0.23777777777777778</v>
      </c>
      <c r="R748" s="29">
        <v>3.261111111111112</v>
      </c>
      <c r="S748" s="29">
        <v>6.2333333333333334</v>
      </c>
      <c r="T748" s="5">
        <v>3.8355555555555556</v>
      </c>
      <c r="U748" s="5">
        <v>1.0444444444444445</v>
      </c>
      <c r="V748" s="5">
        <v>0.22111111111111112</v>
      </c>
      <c r="W748" s="5">
        <v>-2.2222222222222222E-3</v>
      </c>
      <c r="X748" s="5">
        <v>99.979910203333347</v>
      </c>
      <c r="Y748" s="94">
        <v>4.88</v>
      </c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</row>
    <row r="749" spans="2:38" x14ac:dyDescent="0.25">
      <c r="B749" s="3" t="s">
        <v>22</v>
      </c>
      <c r="C749" s="3" t="s">
        <v>23</v>
      </c>
      <c r="D749" s="3"/>
      <c r="E749" s="3" t="s">
        <v>279</v>
      </c>
      <c r="F749" s="3" t="s">
        <v>198</v>
      </c>
      <c r="G749" s="3" t="s">
        <v>221</v>
      </c>
      <c r="H749" s="3"/>
      <c r="I749" s="3">
        <v>1</v>
      </c>
      <c r="J749" s="3">
        <v>1210</v>
      </c>
      <c r="K749" s="3">
        <v>1130</v>
      </c>
      <c r="L749" s="3">
        <v>0</v>
      </c>
      <c r="M749" s="5">
        <v>58.487777777777779</v>
      </c>
      <c r="N749" s="5">
        <v>1.3988888888888891</v>
      </c>
      <c r="O749" s="29">
        <v>15.805555555555557</v>
      </c>
      <c r="P749" s="29">
        <v>9.4965768700000002</v>
      </c>
      <c r="Q749" s="29">
        <v>0.16777777777777778</v>
      </c>
      <c r="R749" s="29">
        <v>3.2711111111111122</v>
      </c>
      <c r="S749" s="29">
        <v>5.9033333333333333</v>
      </c>
      <c r="T749" s="5">
        <v>4.275555555555556</v>
      </c>
      <c r="U749" s="5">
        <v>0.99444444444444446</v>
      </c>
      <c r="V749" s="5">
        <v>0.17111111111111113</v>
      </c>
      <c r="W749" s="5">
        <v>-2.2222222222222222E-3</v>
      </c>
      <c r="X749" s="5">
        <v>99.969910203333342</v>
      </c>
      <c r="Y749" s="94">
        <v>5.2700000000000005</v>
      </c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spans="2:38" x14ac:dyDescent="0.25">
      <c r="B750" s="3" t="s">
        <v>22</v>
      </c>
      <c r="C750" s="3" t="s">
        <v>23</v>
      </c>
      <c r="D750" s="3"/>
      <c r="E750" s="3" t="s">
        <v>279</v>
      </c>
      <c r="F750" s="3" t="s">
        <v>198</v>
      </c>
      <c r="G750" s="3" t="s">
        <v>221</v>
      </c>
      <c r="H750" s="3"/>
      <c r="I750" s="3">
        <v>1</v>
      </c>
      <c r="J750" s="3">
        <v>1210</v>
      </c>
      <c r="K750" s="3">
        <v>1130</v>
      </c>
      <c r="L750" s="3">
        <v>0</v>
      </c>
      <c r="M750" s="5">
        <v>57.667777777777779</v>
      </c>
      <c r="N750" s="5">
        <v>1.308888888888889</v>
      </c>
      <c r="O750" s="29">
        <v>16.575555555555557</v>
      </c>
      <c r="P750" s="29">
        <v>9.466576869999999</v>
      </c>
      <c r="Q750" s="29">
        <v>0.21777777777777779</v>
      </c>
      <c r="R750" s="29">
        <v>3.1711111111111121</v>
      </c>
      <c r="S750" s="29">
        <v>6.1333333333333337</v>
      </c>
      <c r="T750" s="5">
        <v>4.2155555555555555</v>
      </c>
      <c r="U750" s="5">
        <v>0.99444444444444446</v>
      </c>
      <c r="V750" s="5">
        <v>0.21111111111111114</v>
      </c>
      <c r="W750" s="5">
        <v>-2.2222222222222222E-3</v>
      </c>
      <c r="X750" s="5">
        <v>99.959910203333351</v>
      </c>
      <c r="Y750" s="94">
        <v>5.21</v>
      </c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</row>
    <row r="751" spans="2:38" x14ac:dyDescent="0.25">
      <c r="B751" s="3" t="s">
        <v>22</v>
      </c>
      <c r="C751" s="3" t="s">
        <v>23</v>
      </c>
      <c r="D751" s="3"/>
      <c r="E751" s="3" t="s">
        <v>279</v>
      </c>
      <c r="F751" s="3" t="s">
        <v>198</v>
      </c>
      <c r="G751" s="3" t="s">
        <v>221</v>
      </c>
      <c r="H751" s="3"/>
      <c r="I751" s="3">
        <v>1</v>
      </c>
      <c r="J751" s="3">
        <v>1210</v>
      </c>
      <c r="K751" s="3">
        <v>1130</v>
      </c>
      <c r="L751" s="3">
        <v>0</v>
      </c>
      <c r="M751" s="5">
        <v>57.707777777777778</v>
      </c>
      <c r="N751" s="5">
        <v>1.368888888888889</v>
      </c>
      <c r="O751" s="29">
        <v>16.385555555555559</v>
      </c>
      <c r="P751" s="29">
        <v>9.5765768700000002</v>
      </c>
      <c r="Q751" s="29">
        <v>0.18777777777777779</v>
      </c>
      <c r="R751" s="29">
        <v>3.2011111111111119</v>
      </c>
      <c r="S751" s="29">
        <v>6.163333333333334</v>
      </c>
      <c r="T751" s="5">
        <v>4.1655555555555557</v>
      </c>
      <c r="U751" s="5">
        <v>0.98444444444444446</v>
      </c>
      <c r="V751" s="5">
        <v>0.23111111111111113</v>
      </c>
      <c r="W751" s="5">
        <v>-2.2222222222222222E-3</v>
      </c>
      <c r="X751" s="5">
        <v>99.969910203333342</v>
      </c>
      <c r="Y751" s="94">
        <v>5.15</v>
      </c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</row>
    <row r="752" spans="2:38" x14ac:dyDescent="0.25">
      <c r="B752" s="3" t="s">
        <v>22</v>
      </c>
      <c r="C752" s="3" t="s">
        <v>23</v>
      </c>
      <c r="D752" s="3"/>
      <c r="E752" s="3" t="s">
        <v>279</v>
      </c>
      <c r="F752" s="3" t="s">
        <v>198</v>
      </c>
      <c r="G752" s="3" t="s">
        <v>221</v>
      </c>
      <c r="H752" s="3"/>
      <c r="I752" s="3">
        <v>1</v>
      </c>
      <c r="J752" s="3">
        <v>1210</v>
      </c>
      <c r="K752" s="3">
        <v>1130</v>
      </c>
      <c r="L752" s="3">
        <v>0</v>
      </c>
      <c r="M752" s="5">
        <v>57.94777777777778</v>
      </c>
      <c r="N752" s="5">
        <v>1.368888888888889</v>
      </c>
      <c r="O752" s="29">
        <v>16.195555555555558</v>
      </c>
      <c r="P752" s="29">
        <v>9.5965768699999998</v>
      </c>
      <c r="Q752" s="29">
        <v>0.18777777777777779</v>
      </c>
      <c r="R752" s="29">
        <v>3.2011111111111119</v>
      </c>
      <c r="S752" s="29">
        <v>6.0433333333333339</v>
      </c>
      <c r="T752" s="5">
        <v>4.2455555555555557</v>
      </c>
      <c r="U752" s="5">
        <v>0.98444444444444446</v>
      </c>
      <c r="V752" s="5">
        <v>0.20111111111111113</v>
      </c>
      <c r="W752" s="5">
        <v>-2.2222222222222222E-3</v>
      </c>
      <c r="X752" s="5">
        <v>99.96991020333337</v>
      </c>
      <c r="Y752" s="94">
        <v>5.23</v>
      </c>
    </row>
    <row r="753" spans="2:25" x14ac:dyDescent="0.25">
      <c r="B753" s="3" t="s">
        <v>22</v>
      </c>
      <c r="C753" s="3" t="s">
        <v>23</v>
      </c>
      <c r="D753" s="3"/>
      <c r="E753" s="3" t="s">
        <v>279</v>
      </c>
      <c r="F753" s="3" t="s">
        <v>198</v>
      </c>
      <c r="G753" s="3" t="s">
        <v>221</v>
      </c>
      <c r="H753" s="3"/>
      <c r="I753" s="3">
        <v>1</v>
      </c>
      <c r="J753" s="3">
        <v>1210</v>
      </c>
      <c r="K753" s="3">
        <v>1130</v>
      </c>
      <c r="L753" s="3">
        <v>0</v>
      </c>
      <c r="M753" s="5">
        <v>57.727777777777781</v>
      </c>
      <c r="N753" s="5">
        <v>1.358888888888889</v>
      </c>
      <c r="O753" s="29">
        <v>16.505555555555556</v>
      </c>
      <c r="P753" s="29">
        <v>9.4965768700000002</v>
      </c>
      <c r="Q753" s="29">
        <v>0.20777777777777778</v>
      </c>
      <c r="R753" s="29">
        <v>3.1611111111111119</v>
      </c>
      <c r="S753" s="29">
        <v>6.1833333333333336</v>
      </c>
      <c r="T753" s="5">
        <v>4.1755555555555555</v>
      </c>
      <c r="U753" s="5">
        <v>0.99444444444444446</v>
      </c>
      <c r="V753" s="5">
        <v>0.16111111111111112</v>
      </c>
      <c r="W753" s="5">
        <v>-2.2222222222222222E-3</v>
      </c>
      <c r="X753" s="5">
        <v>99.969910203333356</v>
      </c>
      <c r="Y753" s="94">
        <v>5.17</v>
      </c>
    </row>
    <row r="754" spans="2:25" x14ac:dyDescent="0.25">
      <c r="B754" s="3" t="s">
        <v>22</v>
      </c>
      <c r="C754" s="3" t="s">
        <v>23</v>
      </c>
      <c r="D754" s="3"/>
      <c r="E754" s="3" t="s">
        <v>279</v>
      </c>
      <c r="F754" s="3" t="s">
        <v>198</v>
      </c>
      <c r="G754" s="3" t="s">
        <v>221</v>
      </c>
      <c r="H754" s="3"/>
      <c r="I754" s="3">
        <v>1</v>
      </c>
      <c r="J754" s="3">
        <v>1210</v>
      </c>
      <c r="K754" s="3">
        <v>1130</v>
      </c>
      <c r="L754" s="3">
        <v>0</v>
      </c>
      <c r="M754" s="5">
        <v>58.277777777777779</v>
      </c>
      <c r="N754" s="5">
        <v>1.4288888888888891</v>
      </c>
      <c r="O754" s="29">
        <v>15.755555555555556</v>
      </c>
      <c r="P754" s="29">
        <v>9.7865768699999993</v>
      </c>
      <c r="Q754" s="29">
        <v>0.16777777777777778</v>
      </c>
      <c r="R754" s="29">
        <v>3.1411111111111119</v>
      </c>
      <c r="S754" s="29">
        <v>6.0533333333333337</v>
      </c>
      <c r="T754" s="5">
        <v>4.1555555555555559</v>
      </c>
      <c r="U754" s="5">
        <v>1.0044444444444445</v>
      </c>
      <c r="V754" s="5">
        <v>0.19111111111111112</v>
      </c>
      <c r="W754" s="5">
        <v>-2.2222222222222222E-3</v>
      </c>
      <c r="X754" s="5">
        <v>99.959910203333337</v>
      </c>
      <c r="Y754" s="94">
        <v>5.16</v>
      </c>
    </row>
    <row r="755" spans="2:25" x14ac:dyDescent="0.25">
      <c r="B755" s="3" t="s">
        <v>22</v>
      </c>
      <c r="C755" s="3" t="s">
        <v>23</v>
      </c>
      <c r="D755" s="3"/>
      <c r="E755" s="3" t="s">
        <v>279</v>
      </c>
      <c r="F755" s="3" t="s">
        <v>198</v>
      </c>
      <c r="G755" s="3" t="s">
        <v>221</v>
      </c>
      <c r="H755" s="3"/>
      <c r="I755" s="3">
        <v>1</v>
      </c>
      <c r="J755" s="3">
        <v>1210</v>
      </c>
      <c r="K755" s="3">
        <v>1130</v>
      </c>
      <c r="L755" s="3">
        <v>0</v>
      </c>
      <c r="M755" s="5">
        <v>57.507777777777783</v>
      </c>
      <c r="N755" s="5">
        <v>1.358888888888889</v>
      </c>
      <c r="O755" s="29">
        <v>16.165555555555557</v>
      </c>
      <c r="P755" s="29">
        <v>9.8565768699999996</v>
      </c>
      <c r="Q755" s="29">
        <v>0.20777777777777778</v>
      </c>
      <c r="R755" s="29">
        <v>3.3511111111111118</v>
      </c>
      <c r="S755" s="29">
        <v>6.1133333333333333</v>
      </c>
      <c r="T755" s="5">
        <v>4.2255555555555562</v>
      </c>
      <c r="U755" s="5">
        <v>0.96444444444444444</v>
      </c>
      <c r="V755" s="5">
        <v>0.22111111111111112</v>
      </c>
      <c r="W755" s="5">
        <v>-2.2222222222222222E-3</v>
      </c>
      <c r="X755" s="5">
        <v>99.969910203333342</v>
      </c>
      <c r="Y755" s="94">
        <v>5.19</v>
      </c>
    </row>
    <row r="756" spans="2:25" x14ac:dyDescent="0.25">
      <c r="B756" s="3" t="s">
        <v>22</v>
      </c>
      <c r="C756" s="3" t="s">
        <v>23</v>
      </c>
      <c r="D756" s="3"/>
      <c r="E756" s="3" t="s">
        <v>279</v>
      </c>
      <c r="F756" s="3" t="s">
        <v>198</v>
      </c>
      <c r="G756" s="3" t="s">
        <v>221</v>
      </c>
      <c r="H756" s="3"/>
      <c r="I756" s="3">
        <v>1</v>
      </c>
      <c r="J756" s="3">
        <v>1210</v>
      </c>
      <c r="K756" s="3">
        <v>1130</v>
      </c>
      <c r="L756" s="3">
        <v>0</v>
      </c>
      <c r="M756" s="5">
        <v>57.837777777777781</v>
      </c>
      <c r="N756" s="5">
        <v>1.4088888888888891</v>
      </c>
      <c r="O756" s="29">
        <v>16.215555555555557</v>
      </c>
      <c r="P756" s="29">
        <v>9.6565768700000003</v>
      </c>
      <c r="Q756" s="29">
        <v>0.20777777777777778</v>
      </c>
      <c r="R756" s="29">
        <v>3.1611111111111119</v>
      </c>
      <c r="S756" s="29">
        <v>6.1333333333333337</v>
      </c>
      <c r="T756" s="5">
        <v>4.1755555555555555</v>
      </c>
      <c r="U756" s="5">
        <v>0.99444444444444446</v>
      </c>
      <c r="V756" s="5">
        <v>0.20111111111111113</v>
      </c>
      <c r="W756" s="5">
        <v>-2.2222222222222222E-3</v>
      </c>
      <c r="X756" s="5">
        <v>99.989910203333352</v>
      </c>
      <c r="Y756" s="94">
        <v>5.17</v>
      </c>
    </row>
    <row r="757" spans="2:25" x14ac:dyDescent="0.25">
      <c r="B757" s="3" t="s">
        <v>22</v>
      </c>
      <c r="C757" s="3" t="s">
        <v>23</v>
      </c>
      <c r="D757" s="3"/>
      <c r="E757" s="3" t="s">
        <v>279</v>
      </c>
      <c r="F757" s="3" t="s">
        <v>198</v>
      </c>
      <c r="G757" s="3" t="s">
        <v>221</v>
      </c>
      <c r="H757" s="3"/>
      <c r="I757" s="3">
        <v>1</v>
      </c>
      <c r="J757" s="3">
        <v>1210</v>
      </c>
      <c r="K757" s="3">
        <v>1130</v>
      </c>
      <c r="L757" s="3">
        <v>0</v>
      </c>
      <c r="M757" s="5">
        <v>58.467777777777783</v>
      </c>
      <c r="N757" s="5">
        <v>1.578888888888889</v>
      </c>
      <c r="O757" s="29">
        <v>14.985555555555557</v>
      </c>
      <c r="P757" s="29">
        <v>10.226576869999999</v>
      </c>
      <c r="Q757" s="29">
        <v>0.25777777777777777</v>
      </c>
      <c r="R757" s="29">
        <v>3.2911111111111122</v>
      </c>
      <c r="S757" s="29">
        <v>5.953333333333334</v>
      </c>
      <c r="T757" s="5">
        <v>3.9555555555555557</v>
      </c>
      <c r="U757" s="5">
        <v>1.0444444444444445</v>
      </c>
      <c r="V757" s="5">
        <v>0.21111111111111114</v>
      </c>
      <c r="W757" s="5">
        <v>-2.2222222222222222E-3</v>
      </c>
      <c r="X757" s="5">
        <v>99.969910203333356</v>
      </c>
      <c r="Y757" s="94">
        <v>5</v>
      </c>
    </row>
    <row r="758" spans="2:25" x14ac:dyDescent="0.25">
      <c r="B758" s="3" t="s">
        <v>22</v>
      </c>
      <c r="C758" s="3" t="s">
        <v>23</v>
      </c>
      <c r="D758" s="3"/>
      <c r="E758" s="3" t="s">
        <v>279</v>
      </c>
      <c r="F758" s="3" t="s">
        <v>198</v>
      </c>
      <c r="G758" s="3" t="s">
        <v>221</v>
      </c>
      <c r="H758" s="3"/>
      <c r="I758" s="3">
        <v>1</v>
      </c>
      <c r="J758" s="3">
        <v>1210</v>
      </c>
      <c r="K758" s="3">
        <v>1130</v>
      </c>
      <c r="L758" s="3">
        <v>0</v>
      </c>
      <c r="M758" s="5">
        <v>57.617777777777782</v>
      </c>
      <c r="N758" s="5">
        <v>1.4288888888888891</v>
      </c>
      <c r="O758" s="29">
        <v>16.125555555555557</v>
      </c>
      <c r="P758" s="29">
        <v>9.966576869999999</v>
      </c>
      <c r="Q758" s="29">
        <v>0.21777777777777779</v>
      </c>
      <c r="R758" s="29">
        <v>3.2111111111111121</v>
      </c>
      <c r="S758" s="29">
        <v>6.1933333333333334</v>
      </c>
      <c r="T758" s="5">
        <v>4.065555555555556</v>
      </c>
      <c r="U758" s="5">
        <v>0.98444444444444446</v>
      </c>
      <c r="V758" s="5">
        <v>0.17111111111111113</v>
      </c>
      <c r="W758" s="5">
        <v>-2.2222222222222222E-3</v>
      </c>
      <c r="X758" s="5">
        <v>99.979910203333361</v>
      </c>
      <c r="Y758" s="94">
        <v>5.0500000000000007</v>
      </c>
    </row>
    <row r="759" spans="2:25" x14ac:dyDescent="0.25">
      <c r="B759" s="3" t="s">
        <v>22</v>
      </c>
      <c r="C759" s="3" t="s">
        <v>23</v>
      </c>
      <c r="D759" s="3"/>
      <c r="E759" s="3" t="s">
        <v>279</v>
      </c>
      <c r="F759" s="3" t="s">
        <v>198</v>
      </c>
      <c r="G759" s="3" t="s">
        <v>221</v>
      </c>
      <c r="H759" s="3"/>
      <c r="I759" s="3">
        <v>1</v>
      </c>
      <c r="J759" s="3">
        <v>1210</v>
      </c>
      <c r="K759" s="3">
        <v>1130</v>
      </c>
      <c r="L759" s="3">
        <v>0</v>
      </c>
      <c r="M759" s="5">
        <v>58.337777777777781</v>
      </c>
      <c r="N759" s="5">
        <v>1.558888888888889</v>
      </c>
      <c r="O759" s="29">
        <v>15.185555555555558</v>
      </c>
      <c r="P759" s="29">
        <v>10.206576869999999</v>
      </c>
      <c r="Q759" s="29">
        <v>0.19777777777777777</v>
      </c>
      <c r="R759" s="29">
        <v>3.281111111111112</v>
      </c>
      <c r="S759" s="29">
        <v>5.9433333333333334</v>
      </c>
      <c r="T759" s="5">
        <v>4.0755555555555558</v>
      </c>
      <c r="U759" s="5">
        <v>0.97444444444444445</v>
      </c>
      <c r="V759" s="5">
        <v>0.20111111111111113</v>
      </c>
      <c r="W759" s="5">
        <v>-2.2222222222222222E-3</v>
      </c>
      <c r="X759" s="5">
        <v>99.959910203333351</v>
      </c>
      <c r="Y759" s="94">
        <v>5.0500000000000007</v>
      </c>
    </row>
    <row r="760" spans="2:25" x14ac:dyDescent="0.25">
      <c r="B760" s="3"/>
      <c r="C760" s="3"/>
      <c r="D760" s="3"/>
      <c r="E760" s="3"/>
      <c r="F760" s="16" t="s">
        <v>27</v>
      </c>
      <c r="G760" s="16" t="s">
        <v>23</v>
      </c>
      <c r="H760" s="3"/>
      <c r="I760" s="3"/>
      <c r="J760" s="3"/>
      <c r="K760" s="3"/>
      <c r="L760" s="3"/>
      <c r="M760" s="6">
        <v>57.867777777777789</v>
      </c>
      <c r="N760" s="6">
        <v>1.4423671497584538</v>
      </c>
      <c r="O760" s="52">
        <v>15.906425120772946</v>
      </c>
      <c r="P760" s="52">
        <v>9.8517942613043505</v>
      </c>
      <c r="Q760" s="52">
        <v>0.2103864734299517</v>
      </c>
      <c r="R760" s="52">
        <v>3.209371980676329</v>
      </c>
      <c r="S760" s="52">
        <v>6.1420289855072472</v>
      </c>
      <c r="T760" s="6">
        <v>4.1077294685990342</v>
      </c>
      <c r="U760" s="6">
        <v>1.0044444444444445</v>
      </c>
      <c r="V760" s="6">
        <v>0.18980676328502422</v>
      </c>
      <c r="W760" s="6">
        <v>-2.2222222222222222E-3</v>
      </c>
      <c r="X760" s="16"/>
      <c r="Y760" s="93">
        <v>5.1121739130434785</v>
      </c>
    </row>
    <row r="761" spans="2:25" x14ac:dyDescent="0.25">
      <c r="B761" s="3"/>
      <c r="C761" s="3"/>
      <c r="D761" s="3"/>
      <c r="E761" s="3"/>
      <c r="F761" s="25" t="s">
        <v>28</v>
      </c>
      <c r="G761" s="25" t="s">
        <v>23</v>
      </c>
      <c r="H761" s="32"/>
      <c r="I761" s="32"/>
      <c r="J761" s="32"/>
      <c r="K761" s="32"/>
      <c r="L761" s="32"/>
      <c r="M761" s="7">
        <v>0.38975516790556008</v>
      </c>
      <c r="N761" s="7">
        <v>9.4993238785819709E-2</v>
      </c>
      <c r="O761" s="99">
        <v>0.54376559993069096</v>
      </c>
      <c r="P761" s="99">
        <v>0.36523802407368394</v>
      </c>
      <c r="Q761" s="99">
        <v>2.1578059417411564E-2</v>
      </c>
      <c r="R761" s="99">
        <v>7.2089097266258201E-2</v>
      </c>
      <c r="S761" s="99">
        <v>0.12374109142685741</v>
      </c>
      <c r="T761" s="7">
        <v>0.12142923572409388</v>
      </c>
      <c r="U761" s="7">
        <v>2.3159525823376378E-2</v>
      </c>
      <c r="V761" s="7">
        <v>2.2013290990606761E-2</v>
      </c>
      <c r="W761" s="7">
        <v>0</v>
      </c>
      <c r="X761" s="32"/>
      <c r="Y761" s="93">
        <v>0.14458876154747025</v>
      </c>
    </row>
    <row r="762" spans="2:25" x14ac:dyDescent="0.25">
      <c r="B762" s="3" t="s">
        <v>22</v>
      </c>
      <c r="C762" s="3" t="s">
        <v>23</v>
      </c>
      <c r="D762" s="3"/>
      <c r="E762" s="3" t="s">
        <v>279</v>
      </c>
      <c r="F762" s="3" t="s">
        <v>199</v>
      </c>
      <c r="G762" s="3" t="s">
        <v>221</v>
      </c>
      <c r="H762" s="3"/>
      <c r="I762" s="3">
        <v>1</v>
      </c>
      <c r="J762" s="3">
        <v>1210</v>
      </c>
      <c r="K762" s="3">
        <v>1120</v>
      </c>
      <c r="L762" s="3">
        <v>0</v>
      </c>
      <c r="M762" s="5">
        <v>59.817777777777778</v>
      </c>
      <c r="N762" s="5">
        <v>1.608888888888889</v>
      </c>
      <c r="O762" s="29">
        <v>14.235555555555557</v>
      </c>
      <c r="P762" s="29">
        <v>9.2665768699999997</v>
      </c>
      <c r="Q762" s="29">
        <v>0.19777777777777777</v>
      </c>
      <c r="R762" s="29">
        <v>3.6611111111111119</v>
      </c>
      <c r="S762" s="29">
        <v>5.5933333333333337</v>
      </c>
      <c r="T762" s="5">
        <v>4.1955555555555559</v>
      </c>
      <c r="U762" s="5">
        <v>1.0844444444444445</v>
      </c>
      <c r="V762" s="5">
        <v>0.23111111111111113</v>
      </c>
      <c r="W762" s="5">
        <v>-2.2222222222222222E-3</v>
      </c>
      <c r="X762" s="5">
        <v>99.889910203333329</v>
      </c>
      <c r="Y762" s="94">
        <v>5.28</v>
      </c>
    </row>
    <row r="763" spans="2:25" x14ac:dyDescent="0.25">
      <c r="B763" s="3" t="s">
        <v>22</v>
      </c>
      <c r="C763" s="3" t="s">
        <v>23</v>
      </c>
      <c r="D763" s="3"/>
      <c r="E763" s="3" t="s">
        <v>279</v>
      </c>
      <c r="F763" s="3" t="s">
        <v>199</v>
      </c>
      <c r="G763" s="3" t="s">
        <v>221</v>
      </c>
      <c r="H763" s="3"/>
      <c r="I763" s="3">
        <v>1</v>
      </c>
      <c r="J763" s="3">
        <v>1210</v>
      </c>
      <c r="K763" s="3">
        <v>1120</v>
      </c>
      <c r="L763" s="3">
        <v>0</v>
      </c>
      <c r="M763" s="5">
        <v>58.957777777777778</v>
      </c>
      <c r="N763" s="5">
        <v>1.6388888888888891</v>
      </c>
      <c r="O763" s="29">
        <v>14.495555555555557</v>
      </c>
      <c r="P763" s="29">
        <v>9.6065768699999996</v>
      </c>
      <c r="Q763" s="29">
        <v>0.22777777777777777</v>
      </c>
      <c r="R763" s="29">
        <v>3.7011111111111119</v>
      </c>
      <c r="S763" s="29">
        <v>5.7533333333333339</v>
      </c>
      <c r="T763" s="5">
        <v>4.1255555555555556</v>
      </c>
      <c r="U763" s="5">
        <v>1.0844444444444445</v>
      </c>
      <c r="V763" s="5">
        <v>0.25111111111111117</v>
      </c>
      <c r="W763" s="5">
        <v>-2.2222222222222222E-3</v>
      </c>
      <c r="X763" s="5">
        <v>99.839910203333332</v>
      </c>
      <c r="Y763" s="94">
        <v>5.21</v>
      </c>
    </row>
    <row r="764" spans="2:25" x14ac:dyDescent="0.25">
      <c r="B764" s="3" t="s">
        <v>22</v>
      </c>
      <c r="C764" s="3" t="s">
        <v>23</v>
      </c>
      <c r="D764" s="3"/>
      <c r="E764" s="3" t="s">
        <v>279</v>
      </c>
      <c r="F764" s="3" t="s">
        <v>199</v>
      </c>
      <c r="G764" s="3" t="s">
        <v>221</v>
      </c>
      <c r="H764" s="3"/>
      <c r="I764" s="3">
        <v>1</v>
      </c>
      <c r="J764" s="3">
        <v>1210</v>
      </c>
      <c r="K764" s="3">
        <v>1120</v>
      </c>
      <c r="L764" s="3">
        <v>0</v>
      </c>
      <c r="M764" s="5">
        <v>58.987777777777779</v>
      </c>
      <c r="N764" s="5">
        <v>1.618888888888889</v>
      </c>
      <c r="O764" s="29">
        <v>14.755555555555556</v>
      </c>
      <c r="P764" s="29">
        <v>9.4765768699999988</v>
      </c>
      <c r="Q764" s="29">
        <v>0.22777777777777777</v>
      </c>
      <c r="R764" s="29">
        <v>3.611111111111112</v>
      </c>
      <c r="S764" s="29">
        <v>5.7733333333333334</v>
      </c>
      <c r="T764" s="5">
        <v>4.1555555555555559</v>
      </c>
      <c r="U764" s="5">
        <v>1.0844444444444445</v>
      </c>
      <c r="V764" s="5">
        <v>0.21111111111111114</v>
      </c>
      <c r="W764" s="5">
        <v>-2.2222222222222222E-3</v>
      </c>
      <c r="X764" s="5">
        <v>99.899910203333349</v>
      </c>
      <c r="Y764" s="94">
        <v>5.24</v>
      </c>
    </row>
    <row r="765" spans="2:25" x14ac:dyDescent="0.25">
      <c r="B765" s="3" t="s">
        <v>22</v>
      </c>
      <c r="C765" s="3" t="s">
        <v>23</v>
      </c>
      <c r="D765" s="3"/>
      <c r="E765" s="3" t="s">
        <v>279</v>
      </c>
      <c r="F765" s="3" t="s">
        <v>199</v>
      </c>
      <c r="G765" s="3" t="s">
        <v>221</v>
      </c>
      <c r="H765" s="3"/>
      <c r="I765" s="3">
        <v>1</v>
      </c>
      <c r="J765" s="3">
        <v>1210</v>
      </c>
      <c r="K765" s="3">
        <v>1120</v>
      </c>
      <c r="L765" s="3">
        <v>0</v>
      </c>
      <c r="M765" s="5">
        <v>58.597777777777779</v>
      </c>
      <c r="N765" s="5">
        <v>1.528888888888889</v>
      </c>
      <c r="O765" s="29">
        <v>15.275555555555558</v>
      </c>
      <c r="P765" s="29">
        <v>9.3765768699999992</v>
      </c>
      <c r="Q765" s="29">
        <v>0.23777777777777778</v>
      </c>
      <c r="R765" s="29">
        <v>3.531111111111112</v>
      </c>
      <c r="S765" s="29">
        <v>5.8833333333333337</v>
      </c>
      <c r="T765" s="5">
        <v>4.1955555555555559</v>
      </c>
      <c r="U765" s="5">
        <v>1.0844444444444445</v>
      </c>
      <c r="V765" s="5">
        <v>0.16111111111111112</v>
      </c>
      <c r="W765" s="5">
        <v>-2.2222222222222222E-3</v>
      </c>
      <c r="X765" s="5">
        <v>99.869910203333347</v>
      </c>
      <c r="Y765" s="94">
        <v>5.28</v>
      </c>
    </row>
    <row r="766" spans="2:25" x14ac:dyDescent="0.25">
      <c r="B766" s="3" t="s">
        <v>22</v>
      </c>
      <c r="C766" s="3" t="s">
        <v>23</v>
      </c>
      <c r="D766" s="3"/>
      <c r="E766" s="3" t="s">
        <v>279</v>
      </c>
      <c r="F766" s="3" t="s">
        <v>199</v>
      </c>
      <c r="G766" s="3" t="s">
        <v>221</v>
      </c>
      <c r="H766" s="3"/>
      <c r="I766" s="3">
        <v>1</v>
      </c>
      <c r="J766" s="3">
        <v>1210</v>
      </c>
      <c r="K766" s="3">
        <v>1120</v>
      </c>
      <c r="L766" s="3">
        <v>0</v>
      </c>
      <c r="M766" s="5">
        <v>58.107777777777777</v>
      </c>
      <c r="N766" s="5">
        <v>1.4488888888888891</v>
      </c>
      <c r="O766" s="29">
        <v>15.835555555555556</v>
      </c>
      <c r="P766" s="29">
        <v>9.2865768699999993</v>
      </c>
      <c r="Q766" s="29">
        <v>0.22777777777777777</v>
      </c>
      <c r="R766" s="29">
        <v>3.511111111111112</v>
      </c>
      <c r="S766" s="29">
        <v>5.9933333333333341</v>
      </c>
      <c r="T766" s="5">
        <v>4.2255555555555562</v>
      </c>
      <c r="U766" s="5">
        <v>1.0844444444444445</v>
      </c>
      <c r="V766" s="5">
        <v>0.16111111111111112</v>
      </c>
      <c r="W766" s="5">
        <v>-2.2222222222222222E-3</v>
      </c>
      <c r="X766" s="5">
        <v>99.879910203333338</v>
      </c>
      <c r="Y766" s="94">
        <v>5.3100000000000005</v>
      </c>
    </row>
    <row r="767" spans="2:25" x14ac:dyDescent="0.25">
      <c r="B767" s="3" t="s">
        <v>22</v>
      </c>
      <c r="C767" s="3" t="s">
        <v>23</v>
      </c>
      <c r="D767" s="3"/>
      <c r="E767" s="3" t="s">
        <v>279</v>
      </c>
      <c r="F767" s="3" t="s">
        <v>199</v>
      </c>
      <c r="G767" s="3" t="s">
        <v>221</v>
      </c>
      <c r="H767" s="3"/>
      <c r="I767" s="3">
        <v>1</v>
      </c>
      <c r="J767" s="3">
        <v>1210</v>
      </c>
      <c r="K767" s="3">
        <v>1120</v>
      </c>
      <c r="L767" s="3">
        <v>0</v>
      </c>
      <c r="M767" s="5">
        <v>58.987777777777779</v>
      </c>
      <c r="N767" s="5">
        <v>1.568888888888889</v>
      </c>
      <c r="O767" s="29">
        <v>14.675555555555558</v>
      </c>
      <c r="P767" s="29">
        <v>9.5265768699999995</v>
      </c>
      <c r="Q767" s="29">
        <v>0.22777777777777777</v>
      </c>
      <c r="R767" s="29">
        <v>3.7511111111111122</v>
      </c>
      <c r="S767" s="29">
        <v>5.8033333333333337</v>
      </c>
      <c r="T767" s="5">
        <v>4.1555555555555559</v>
      </c>
      <c r="U767" s="5">
        <v>1.0544444444444445</v>
      </c>
      <c r="V767" s="5">
        <v>0.22111111111111112</v>
      </c>
      <c r="W767" s="5">
        <v>-2.2222222222222222E-3</v>
      </c>
      <c r="X767" s="5">
        <v>99.969910203333342</v>
      </c>
      <c r="Y767" s="94">
        <v>5.2100000000000009</v>
      </c>
    </row>
    <row r="768" spans="2:25" x14ac:dyDescent="0.25">
      <c r="B768" s="3" t="s">
        <v>22</v>
      </c>
      <c r="C768" s="3" t="s">
        <v>23</v>
      </c>
      <c r="D768" s="3"/>
      <c r="E768" s="3" t="s">
        <v>279</v>
      </c>
      <c r="F768" s="3" t="s">
        <v>199</v>
      </c>
      <c r="G768" s="3" t="s">
        <v>221</v>
      </c>
      <c r="H768" s="3"/>
      <c r="I768" s="3">
        <v>1</v>
      </c>
      <c r="J768" s="3">
        <v>1210</v>
      </c>
      <c r="K768" s="3">
        <v>1120</v>
      </c>
      <c r="L768" s="3">
        <v>0</v>
      </c>
      <c r="M768" s="5">
        <v>59.417777777777779</v>
      </c>
      <c r="N768" s="5">
        <v>1.588888888888889</v>
      </c>
      <c r="O768" s="29">
        <v>14.445555555555558</v>
      </c>
      <c r="P768" s="29">
        <v>9.3165768700000005</v>
      </c>
      <c r="Q768" s="29">
        <v>0.24777777777777779</v>
      </c>
      <c r="R768" s="29">
        <v>3.6911111111111121</v>
      </c>
      <c r="S768" s="29">
        <v>5.703333333333334</v>
      </c>
      <c r="T768" s="5">
        <v>4.1955555555555559</v>
      </c>
      <c r="U768" s="5">
        <v>1.0644444444444445</v>
      </c>
      <c r="V768" s="5">
        <v>0.20111111111111113</v>
      </c>
      <c r="W768" s="5">
        <v>-2.2222222222222222E-3</v>
      </c>
      <c r="X768" s="5">
        <v>99.869910203333362</v>
      </c>
      <c r="Y768" s="94">
        <v>5.2600000000000007</v>
      </c>
    </row>
    <row r="769" spans="2:25" x14ac:dyDescent="0.25">
      <c r="B769" s="3" t="s">
        <v>22</v>
      </c>
      <c r="C769" s="3" t="s">
        <v>23</v>
      </c>
      <c r="D769" s="3"/>
      <c r="E769" s="3" t="s">
        <v>279</v>
      </c>
      <c r="F769" s="3" t="s">
        <v>199</v>
      </c>
      <c r="G769" s="3" t="s">
        <v>221</v>
      </c>
      <c r="H769" s="3"/>
      <c r="I769" s="3">
        <v>1</v>
      </c>
      <c r="J769" s="3">
        <v>1210</v>
      </c>
      <c r="K769" s="3">
        <v>1120</v>
      </c>
      <c r="L769" s="3">
        <v>0</v>
      </c>
      <c r="M769" s="5">
        <v>58.507777777777783</v>
      </c>
      <c r="N769" s="5">
        <v>1.588888888888889</v>
      </c>
      <c r="O769" s="29">
        <v>14.905555555555557</v>
      </c>
      <c r="P769" s="29">
        <v>9.5465768699999991</v>
      </c>
      <c r="Q769" s="29">
        <v>0.22777777777777777</v>
      </c>
      <c r="R769" s="29">
        <v>3.7911111111111122</v>
      </c>
      <c r="S769" s="29">
        <v>5.913333333333334</v>
      </c>
      <c r="T769" s="5">
        <v>4.1555555555555559</v>
      </c>
      <c r="U769" s="5">
        <v>1.0244444444444445</v>
      </c>
      <c r="V769" s="5">
        <v>0.21111111111111114</v>
      </c>
      <c r="W769" s="5">
        <v>-2.2222222222222222E-3</v>
      </c>
      <c r="X769" s="5">
        <v>99.869910203333319</v>
      </c>
      <c r="Y769" s="94">
        <v>5.1800000000000006</v>
      </c>
    </row>
    <row r="770" spans="2:25" x14ac:dyDescent="0.25">
      <c r="B770" s="3" t="s">
        <v>22</v>
      </c>
      <c r="C770" s="3" t="s">
        <v>23</v>
      </c>
      <c r="D770" s="3"/>
      <c r="E770" s="3" t="s">
        <v>279</v>
      </c>
      <c r="F770" s="3" t="s">
        <v>199</v>
      </c>
      <c r="G770" s="3" t="s">
        <v>221</v>
      </c>
      <c r="H770" s="3"/>
      <c r="I770" s="3">
        <v>1</v>
      </c>
      <c r="J770" s="3">
        <v>1210</v>
      </c>
      <c r="K770" s="3">
        <v>1120</v>
      </c>
      <c r="L770" s="3">
        <v>0</v>
      </c>
      <c r="M770" s="5">
        <v>58.257777777777783</v>
      </c>
      <c r="N770" s="5">
        <v>1.538888888888889</v>
      </c>
      <c r="O770" s="29">
        <v>15.315555555555557</v>
      </c>
      <c r="P770" s="29">
        <v>9.5265768699999995</v>
      </c>
      <c r="Q770" s="29">
        <v>0.23777777777777778</v>
      </c>
      <c r="R770" s="29">
        <v>3.7211111111111119</v>
      </c>
      <c r="S770" s="29">
        <v>5.953333333333334</v>
      </c>
      <c r="T770" s="5">
        <v>4.1755555555555555</v>
      </c>
      <c r="U770" s="5">
        <v>1.0544444444444445</v>
      </c>
      <c r="V770" s="5">
        <v>0.18111111111111114</v>
      </c>
      <c r="W770" s="5">
        <v>-2.2222222222222222E-3</v>
      </c>
      <c r="X770" s="5">
        <v>99.959910203333351</v>
      </c>
      <c r="Y770" s="94">
        <v>5.23</v>
      </c>
    </row>
    <row r="771" spans="2:25" x14ac:dyDescent="0.25">
      <c r="B771" s="3" t="s">
        <v>22</v>
      </c>
      <c r="C771" s="3" t="s">
        <v>23</v>
      </c>
      <c r="D771" s="3"/>
      <c r="E771" s="3" t="s">
        <v>279</v>
      </c>
      <c r="F771" s="3" t="s">
        <v>199</v>
      </c>
      <c r="G771" s="3" t="s">
        <v>221</v>
      </c>
      <c r="H771" s="3"/>
      <c r="I771" s="3">
        <v>1</v>
      </c>
      <c r="J771" s="3">
        <v>1210</v>
      </c>
      <c r="K771" s="3">
        <v>1120</v>
      </c>
      <c r="L771" s="3">
        <v>0</v>
      </c>
      <c r="M771" s="5">
        <v>58.647777777777783</v>
      </c>
      <c r="N771" s="5">
        <v>1.588888888888889</v>
      </c>
      <c r="O771" s="29">
        <v>14.915555555555557</v>
      </c>
      <c r="P771" s="29">
        <v>9.50657687</v>
      </c>
      <c r="Q771" s="29">
        <v>0.22777777777777777</v>
      </c>
      <c r="R771" s="29">
        <v>3.761111111111112</v>
      </c>
      <c r="S771" s="29">
        <v>5.8233333333333341</v>
      </c>
      <c r="T771" s="5">
        <v>4.1555555555555559</v>
      </c>
      <c r="U771" s="5">
        <v>1.0444444444444445</v>
      </c>
      <c r="V771" s="5">
        <v>0.19111111111111112</v>
      </c>
      <c r="W771" s="5">
        <v>-2.2222222222222222E-3</v>
      </c>
      <c r="X771" s="5">
        <v>99.859910203333357</v>
      </c>
      <c r="Y771" s="94">
        <v>5.2</v>
      </c>
    </row>
    <row r="772" spans="2:25" x14ac:dyDescent="0.25">
      <c r="B772" s="3" t="s">
        <v>22</v>
      </c>
      <c r="C772" s="3" t="s">
        <v>23</v>
      </c>
      <c r="D772" s="3"/>
      <c r="E772" s="3" t="s">
        <v>279</v>
      </c>
      <c r="F772" s="3" t="s">
        <v>199</v>
      </c>
      <c r="G772" s="3" t="s">
        <v>221</v>
      </c>
      <c r="H772" s="3"/>
      <c r="I772" s="3">
        <v>1</v>
      </c>
      <c r="J772" s="3">
        <v>1210</v>
      </c>
      <c r="K772" s="3">
        <v>1120</v>
      </c>
      <c r="L772" s="3">
        <v>0</v>
      </c>
      <c r="M772" s="5">
        <v>58.317777777777778</v>
      </c>
      <c r="N772" s="5">
        <v>1.538888888888889</v>
      </c>
      <c r="O772" s="29">
        <v>15.405555555555557</v>
      </c>
      <c r="P772" s="29">
        <v>9.3965768699999987</v>
      </c>
      <c r="Q772" s="29">
        <v>0.25777777777777777</v>
      </c>
      <c r="R772" s="29">
        <v>3.6611111111111119</v>
      </c>
      <c r="S772" s="29">
        <v>5.913333333333334</v>
      </c>
      <c r="T772" s="5">
        <v>4.1655555555555557</v>
      </c>
      <c r="U772" s="5">
        <v>1.0644444444444445</v>
      </c>
      <c r="V772" s="5">
        <v>0.18111111111111114</v>
      </c>
      <c r="W772" s="5">
        <v>-2.2222222222222222E-3</v>
      </c>
      <c r="X772" s="5">
        <v>99.899910203333349</v>
      </c>
      <c r="Y772" s="94">
        <v>5.23</v>
      </c>
    </row>
    <row r="773" spans="2:25" x14ac:dyDescent="0.25">
      <c r="B773" s="3" t="s">
        <v>22</v>
      </c>
      <c r="C773" s="3" t="s">
        <v>23</v>
      </c>
      <c r="D773" s="3"/>
      <c r="E773" s="3" t="s">
        <v>279</v>
      </c>
      <c r="F773" s="3" t="s">
        <v>199</v>
      </c>
      <c r="G773" s="3" t="s">
        <v>221</v>
      </c>
      <c r="H773" s="3"/>
      <c r="I773" s="3">
        <v>1</v>
      </c>
      <c r="J773" s="3">
        <v>1210</v>
      </c>
      <c r="K773" s="3">
        <v>1120</v>
      </c>
      <c r="L773" s="3">
        <v>0</v>
      </c>
      <c r="M773" s="5">
        <v>58.30777777777778</v>
      </c>
      <c r="N773" s="5">
        <v>1.568888888888889</v>
      </c>
      <c r="O773" s="29">
        <v>15.275555555555558</v>
      </c>
      <c r="P773" s="29">
        <v>9.6165768699999994</v>
      </c>
      <c r="Q773" s="29">
        <v>0.24777777777777779</v>
      </c>
      <c r="R773" s="29">
        <v>3.6311111111111121</v>
      </c>
      <c r="S773" s="29">
        <v>5.9333333333333336</v>
      </c>
      <c r="T773" s="5">
        <v>4.1455555555555561</v>
      </c>
      <c r="U773" s="5">
        <v>1.0744444444444445</v>
      </c>
      <c r="V773" s="5">
        <v>0.19111111111111112</v>
      </c>
      <c r="W773" s="5">
        <v>-2.2222222222222222E-3</v>
      </c>
      <c r="X773" s="5">
        <v>99.989910203333352</v>
      </c>
      <c r="Y773" s="94">
        <v>5.2200000000000006</v>
      </c>
    </row>
    <row r="774" spans="2:25" x14ac:dyDescent="0.25">
      <c r="B774" s="3" t="s">
        <v>22</v>
      </c>
      <c r="C774" s="3" t="s">
        <v>23</v>
      </c>
      <c r="D774" s="3"/>
      <c r="E774" s="3" t="s">
        <v>279</v>
      </c>
      <c r="F774" s="3" t="s">
        <v>199</v>
      </c>
      <c r="G774" s="3" t="s">
        <v>221</v>
      </c>
      <c r="H774" s="3"/>
      <c r="I774" s="3">
        <v>1</v>
      </c>
      <c r="J774" s="3">
        <v>1210</v>
      </c>
      <c r="K774" s="3">
        <v>1120</v>
      </c>
      <c r="L774" s="3">
        <v>0</v>
      </c>
      <c r="M774" s="5">
        <v>58.80777777777778</v>
      </c>
      <c r="N774" s="5">
        <v>1.6588888888888891</v>
      </c>
      <c r="O774" s="29">
        <v>14.575555555555557</v>
      </c>
      <c r="P774" s="29">
        <v>9.7765768699999995</v>
      </c>
      <c r="Q774" s="29">
        <v>0.22777777777777777</v>
      </c>
      <c r="R774" s="29">
        <v>3.6711111111111121</v>
      </c>
      <c r="S774" s="29">
        <v>5.8333333333333339</v>
      </c>
      <c r="T774" s="5">
        <v>4.1255555555555556</v>
      </c>
      <c r="U774" s="5">
        <v>1.0744444444444445</v>
      </c>
      <c r="V774" s="5">
        <v>0.21111111111111114</v>
      </c>
      <c r="W774" s="5">
        <v>-2.2222222222222222E-3</v>
      </c>
      <c r="X774" s="5">
        <v>99.959910203333322</v>
      </c>
      <c r="Y774" s="94">
        <v>5.2</v>
      </c>
    </row>
    <row r="775" spans="2:25" x14ac:dyDescent="0.25">
      <c r="B775" s="3" t="s">
        <v>22</v>
      </c>
      <c r="C775" s="3" t="s">
        <v>23</v>
      </c>
      <c r="D775" s="3"/>
      <c r="E775" s="3" t="s">
        <v>279</v>
      </c>
      <c r="F775" s="3" t="s">
        <v>199</v>
      </c>
      <c r="G775" s="3" t="s">
        <v>221</v>
      </c>
      <c r="H775" s="3"/>
      <c r="I775" s="3">
        <v>1</v>
      </c>
      <c r="J775" s="3">
        <v>1210</v>
      </c>
      <c r="K775" s="3">
        <v>1120</v>
      </c>
      <c r="L775" s="3">
        <v>0</v>
      </c>
      <c r="M775" s="5">
        <v>59.607777777777777</v>
      </c>
      <c r="N775" s="5">
        <v>1.5088888888888892</v>
      </c>
      <c r="O775" s="29">
        <v>15.285555555555558</v>
      </c>
      <c r="P775" s="29">
        <v>8.4965768700000002</v>
      </c>
      <c r="Q775" s="29">
        <v>0.21777777777777779</v>
      </c>
      <c r="R775" s="29">
        <v>3.5811111111111122</v>
      </c>
      <c r="S775" s="29">
        <v>5.623333333333334</v>
      </c>
      <c r="T775" s="5">
        <v>4.3455555555555554</v>
      </c>
      <c r="U775" s="5">
        <v>1.1144444444444443</v>
      </c>
      <c r="V775" s="5">
        <v>0.17111111111111113</v>
      </c>
      <c r="W775" s="5">
        <v>-2.2222222222222222E-3</v>
      </c>
      <c r="X775" s="5">
        <v>99.949910203333346</v>
      </c>
      <c r="Y775" s="94">
        <v>5.46</v>
      </c>
    </row>
    <row r="776" spans="2:25" x14ac:dyDescent="0.25">
      <c r="B776" s="3" t="s">
        <v>22</v>
      </c>
      <c r="C776" s="3" t="s">
        <v>23</v>
      </c>
      <c r="D776" s="3"/>
      <c r="E776" s="3" t="s">
        <v>279</v>
      </c>
      <c r="F776" s="3" t="s">
        <v>199</v>
      </c>
      <c r="G776" s="3" t="s">
        <v>221</v>
      </c>
      <c r="H776" s="3"/>
      <c r="I776" s="3">
        <v>1</v>
      </c>
      <c r="J776" s="3">
        <v>1210</v>
      </c>
      <c r="K776" s="3">
        <v>1120</v>
      </c>
      <c r="L776" s="3">
        <v>0</v>
      </c>
      <c r="M776" s="5">
        <v>58.94777777777778</v>
      </c>
      <c r="N776" s="5">
        <v>1.538888888888889</v>
      </c>
      <c r="O776" s="29">
        <v>15.495555555555557</v>
      </c>
      <c r="P776" s="29">
        <v>8.886576869999999</v>
      </c>
      <c r="Q776" s="29">
        <v>0.21777777777777779</v>
      </c>
      <c r="R776" s="29">
        <v>3.571111111111112</v>
      </c>
      <c r="S776" s="29">
        <v>5.8033333333333337</v>
      </c>
      <c r="T776" s="5">
        <v>4.2055555555555557</v>
      </c>
      <c r="U776" s="5">
        <v>1.1044444444444446</v>
      </c>
      <c r="V776" s="5">
        <v>0.20111111111111113</v>
      </c>
      <c r="W776" s="5">
        <v>-2.2222222222222222E-3</v>
      </c>
      <c r="X776" s="5">
        <v>99.969910203333342</v>
      </c>
      <c r="Y776" s="94">
        <v>5.3100000000000005</v>
      </c>
    </row>
    <row r="777" spans="2:25" x14ac:dyDescent="0.25">
      <c r="B777" s="3" t="s">
        <v>22</v>
      </c>
      <c r="C777" s="3" t="s">
        <v>23</v>
      </c>
      <c r="D777" s="3"/>
      <c r="E777" s="3" t="s">
        <v>279</v>
      </c>
      <c r="F777" s="3" t="s">
        <v>199</v>
      </c>
      <c r="G777" s="3" t="s">
        <v>221</v>
      </c>
      <c r="H777" s="3"/>
      <c r="I777" s="3">
        <v>1</v>
      </c>
      <c r="J777" s="3">
        <v>1210</v>
      </c>
      <c r="K777" s="3">
        <v>1120</v>
      </c>
      <c r="L777" s="3">
        <v>0</v>
      </c>
      <c r="M777" s="5">
        <v>58.247777777777777</v>
      </c>
      <c r="N777" s="5">
        <v>1.588888888888889</v>
      </c>
      <c r="O777" s="29">
        <v>15.275555555555558</v>
      </c>
      <c r="P777" s="29">
        <v>9.466576869999999</v>
      </c>
      <c r="Q777" s="29">
        <v>0.23777777777777778</v>
      </c>
      <c r="R777" s="29">
        <v>3.781111111111112</v>
      </c>
      <c r="S777" s="29">
        <v>5.8933333333333335</v>
      </c>
      <c r="T777" s="5">
        <v>4.1455555555555561</v>
      </c>
      <c r="U777" s="5">
        <v>1.0244444444444445</v>
      </c>
      <c r="V777" s="5">
        <v>0.22111111111111112</v>
      </c>
      <c r="W777" s="5">
        <v>2.7777777777777776E-2</v>
      </c>
      <c r="X777" s="5">
        <v>99.909910203333339</v>
      </c>
      <c r="Y777" s="94">
        <v>5.1700000000000008</v>
      </c>
    </row>
    <row r="778" spans="2:25" x14ac:dyDescent="0.25">
      <c r="B778" s="3"/>
      <c r="C778" s="3"/>
      <c r="D778" s="3"/>
      <c r="E778" s="3"/>
      <c r="F778" s="16" t="s">
        <v>27</v>
      </c>
      <c r="G778" s="16" t="s">
        <v>23</v>
      </c>
      <c r="H778" s="16"/>
      <c r="I778" s="16"/>
      <c r="J778" s="16"/>
      <c r="K778" s="16"/>
      <c r="L778" s="16"/>
      <c r="M778" s="6">
        <v>58.782777777777774</v>
      </c>
      <c r="N778" s="6">
        <v>1.570138888888889</v>
      </c>
      <c r="O778" s="52">
        <v>15.010555555555559</v>
      </c>
      <c r="P778" s="52">
        <v>9.3797018700000017</v>
      </c>
      <c r="Q778" s="52">
        <v>0.23090277777777776</v>
      </c>
      <c r="R778" s="52">
        <v>3.6642361111111121</v>
      </c>
      <c r="S778" s="52">
        <v>5.8245833333333339</v>
      </c>
      <c r="T778" s="6">
        <v>4.1793055555555565</v>
      </c>
      <c r="U778" s="6">
        <v>1.0700694444444443</v>
      </c>
      <c r="V778" s="6">
        <v>0.19986111111111113</v>
      </c>
      <c r="W778" s="6">
        <v>-3.4722222222222229E-4</v>
      </c>
      <c r="X778" s="16"/>
      <c r="Y778" s="93">
        <v>5.2493750000000006</v>
      </c>
    </row>
    <row r="779" spans="2:25" x14ac:dyDescent="0.25">
      <c r="B779" s="3"/>
      <c r="C779" s="3"/>
      <c r="D779" s="3"/>
      <c r="E779" s="3"/>
      <c r="F779" s="25" t="s">
        <v>28</v>
      </c>
      <c r="G779" s="25" t="s">
        <v>23</v>
      </c>
      <c r="H779" s="25"/>
      <c r="I779" s="25"/>
      <c r="J779" s="25"/>
      <c r="K779" s="25"/>
      <c r="L779" s="25"/>
      <c r="M779" s="7">
        <v>0.50892042599997844</v>
      </c>
      <c r="N779" s="7">
        <v>5.2265348622836778E-2</v>
      </c>
      <c r="O779" s="99">
        <v>0.44890979049247742</v>
      </c>
      <c r="P779" s="99">
        <v>0.30745663650884697</v>
      </c>
      <c r="Q779" s="99">
        <v>1.4008925726121902E-2</v>
      </c>
      <c r="R779" s="99">
        <v>8.6696309033314684E-2</v>
      </c>
      <c r="S779" s="99">
        <v>0.11494201436666521</v>
      </c>
      <c r="T779" s="7">
        <v>5.2773099207834982E-2</v>
      </c>
      <c r="U779" s="7">
        <v>2.5289984842489194E-2</v>
      </c>
      <c r="V779" s="7">
        <v>2.5265259415516265E-2</v>
      </c>
      <c r="W779" s="7">
        <v>7.4999999999999997E-3</v>
      </c>
      <c r="X779" s="25"/>
      <c r="Y779" s="93">
        <v>7.806308405032418E-2</v>
      </c>
    </row>
    <row r="780" spans="2:25" x14ac:dyDescent="0.25">
      <c r="B780" s="3" t="s">
        <v>22</v>
      </c>
      <c r="C780" s="3" t="s">
        <v>23</v>
      </c>
      <c r="D780" s="3"/>
      <c r="E780" s="3" t="s">
        <v>279</v>
      </c>
      <c r="F780" s="3" t="s">
        <v>200</v>
      </c>
      <c r="G780" s="3" t="s">
        <v>221</v>
      </c>
      <c r="H780" s="3"/>
      <c r="I780" s="3">
        <v>1</v>
      </c>
      <c r="J780" s="3">
        <v>1210</v>
      </c>
      <c r="K780" s="3">
        <v>1100</v>
      </c>
      <c r="L780" s="3">
        <v>0</v>
      </c>
      <c r="M780" s="5">
        <v>58.517777777777781</v>
      </c>
      <c r="N780" s="5">
        <v>1.578888888888889</v>
      </c>
      <c r="O780" s="29">
        <v>15.125555555555557</v>
      </c>
      <c r="P780" s="29">
        <v>9.75657687</v>
      </c>
      <c r="Q780" s="29">
        <v>0.22777777777777777</v>
      </c>
      <c r="R780" s="29">
        <v>3.761111111111112</v>
      </c>
      <c r="S780" s="29">
        <v>5.6733333333333338</v>
      </c>
      <c r="T780" s="5">
        <v>3.9555555555555557</v>
      </c>
      <c r="U780" s="5">
        <v>1.0844444444444445</v>
      </c>
      <c r="V780" s="5">
        <v>0.19111111111111112</v>
      </c>
      <c r="W780" s="5">
        <v>-2.2222222222222222E-3</v>
      </c>
      <c r="X780" s="5">
        <v>99.869910203333347</v>
      </c>
      <c r="Y780" s="94">
        <v>5.04</v>
      </c>
    </row>
    <row r="781" spans="2:25" x14ac:dyDescent="0.25">
      <c r="B781" s="3" t="s">
        <v>22</v>
      </c>
      <c r="C781" s="3" t="s">
        <v>23</v>
      </c>
      <c r="D781" s="3"/>
      <c r="E781" s="3" t="s">
        <v>279</v>
      </c>
      <c r="F781" s="3" t="s">
        <v>200</v>
      </c>
      <c r="G781" s="3" t="s">
        <v>221</v>
      </c>
      <c r="H781" s="3"/>
      <c r="I781" s="3">
        <v>1</v>
      </c>
      <c r="J781" s="3">
        <v>1210</v>
      </c>
      <c r="K781" s="3">
        <v>1100</v>
      </c>
      <c r="L781" s="3">
        <v>0</v>
      </c>
      <c r="M781" s="5">
        <v>58.597777777777779</v>
      </c>
      <c r="N781" s="5">
        <v>1.6288888888888891</v>
      </c>
      <c r="O781" s="29">
        <v>15.075555555555557</v>
      </c>
      <c r="P781" s="29">
        <v>9.8565768699999996</v>
      </c>
      <c r="Q781" s="29">
        <v>0.23777777777777778</v>
      </c>
      <c r="R781" s="29">
        <v>3.761111111111112</v>
      </c>
      <c r="S781" s="29">
        <v>5.6033333333333335</v>
      </c>
      <c r="T781" s="5">
        <v>3.8555555555555556</v>
      </c>
      <c r="U781" s="5">
        <v>1.0944444444444446</v>
      </c>
      <c r="V781" s="5">
        <v>0.16111111111111112</v>
      </c>
      <c r="W781" s="5">
        <v>-2.2222222222222222E-3</v>
      </c>
      <c r="X781" s="5">
        <v>99.869910203333347</v>
      </c>
      <c r="Y781" s="94">
        <v>4.95</v>
      </c>
    </row>
    <row r="782" spans="2:25" x14ac:dyDescent="0.25">
      <c r="B782" s="3" t="s">
        <v>22</v>
      </c>
      <c r="C782" s="3" t="s">
        <v>23</v>
      </c>
      <c r="D782" s="3"/>
      <c r="E782" s="3" t="s">
        <v>279</v>
      </c>
      <c r="F782" s="3" t="s">
        <v>200</v>
      </c>
      <c r="G782" s="3" t="s">
        <v>221</v>
      </c>
      <c r="H782" s="3"/>
      <c r="I782" s="3">
        <v>1</v>
      </c>
      <c r="J782" s="3">
        <v>1210</v>
      </c>
      <c r="K782" s="3">
        <v>1100</v>
      </c>
      <c r="L782" s="3">
        <v>0</v>
      </c>
      <c r="M782" s="5">
        <v>59.027777777777779</v>
      </c>
      <c r="N782" s="5">
        <v>1.618888888888889</v>
      </c>
      <c r="O782" s="29">
        <v>15.005555555555556</v>
      </c>
      <c r="P782" s="29">
        <v>9.5665768700000005</v>
      </c>
      <c r="Q782" s="29">
        <v>0.23777777777777778</v>
      </c>
      <c r="R782" s="29">
        <v>3.6811111111111119</v>
      </c>
      <c r="S782" s="29">
        <v>5.4833333333333334</v>
      </c>
      <c r="T782" s="5">
        <v>3.9555555555555557</v>
      </c>
      <c r="U782" s="5">
        <v>1.1244444444444444</v>
      </c>
      <c r="V782" s="5">
        <v>0.21111111111111114</v>
      </c>
      <c r="W782" s="5">
        <v>-2.2222222222222222E-3</v>
      </c>
      <c r="X782" s="5">
        <v>99.909910203333339</v>
      </c>
      <c r="Y782" s="94">
        <v>5.08</v>
      </c>
    </row>
    <row r="783" spans="2:25" x14ac:dyDescent="0.25">
      <c r="B783" s="3" t="s">
        <v>22</v>
      </c>
      <c r="C783" s="3" t="s">
        <v>23</v>
      </c>
      <c r="D783" s="3"/>
      <c r="E783" s="3" t="s">
        <v>279</v>
      </c>
      <c r="F783" s="3" t="s">
        <v>200</v>
      </c>
      <c r="G783" s="3" t="s">
        <v>221</v>
      </c>
      <c r="H783" s="3"/>
      <c r="I783" s="3">
        <v>1</v>
      </c>
      <c r="J783" s="3">
        <v>1210</v>
      </c>
      <c r="K783" s="3">
        <v>1100</v>
      </c>
      <c r="L783" s="3">
        <v>0</v>
      </c>
      <c r="M783" s="5">
        <v>58.707777777777778</v>
      </c>
      <c r="N783" s="5">
        <v>1.6288888888888891</v>
      </c>
      <c r="O783" s="29">
        <v>15.205555555555557</v>
      </c>
      <c r="P783" s="29">
        <v>9.6465768699999987</v>
      </c>
      <c r="Q783" s="29">
        <v>0.23777777777777778</v>
      </c>
      <c r="R783" s="29">
        <v>3.7211111111111119</v>
      </c>
      <c r="S783" s="29">
        <v>5.5533333333333337</v>
      </c>
      <c r="T783" s="5">
        <v>3.8855555555555559</v>
      </c>
      <c r="U783" s="5">
        <v>1.1244444444444444</v>
      </c>
      <c r="V783" s="5">
        <v>0.17111111111111113</v>
      </c>
      <c r="W783" s="5">
        <v>-2.2222222222222222E-3</v>
      </c>
      <c r="X783" s="5">
        <v>99.879910203333353</v>
      </c>
      <c r="Y783" s="94">
        <v>5.01</v>
      </c>
    </row>
    <row r="784" spans="2:25" x14ac:dyDescent="0.25">
      <c r="B784" s="3" t="s">
        <v>22</v>
      </c>
      <c r="C784" s="3" t="s">
        <v>23</v>
      </c>
      <c r="D784" s="3"/>
      <c r="E784" s="3" t="s">
        <v>279</v>
      </c>
      <c r="F784" s="3" t="s">
        <v>200</v>
      </c>
      <c r="G784" s="3" t="s">
        <v>221</v>
      </c>
      <c r="H784" s="3"/>
      <c r="I784" s="3">
        <v>1</v>
      </c>
      <c r="J784" s="3">
        <v>1210</v>
      </c>
      <c r="K784" s="3">
        <v>1100</v>
      </c>
      <c r="L784" s="3">
        <v>0</v>
      </c>
      <c r="M784" s="5">
        <v>59.227777777777781</v>
      </c>
      <c r="N784" s="5">
        <v>1.6988888888888891</v>
      </c>
      <c r="O784" s="29">
        <v>14.505555555555556</v>
      </c>
      <c r="P784" s="29">
        <v>9.8765768699999992</v>
      </c>
      <c r="Q784" s="29">
        <v>0.23777777777777778</v>
      </c>
      <c r="R784" s="29">
        <v>3.761111111111112</v>
      </c>
      <c r="S784" s="29">
        <v>5.4733333333333336</v>
      </c>
      <c r="T784" s="5">
        <v>3.8055555555555558</v>
      </c>
      <c r="U784" s="5">
        <v>1.1144444444444443</v>
      </c>
      <c r="V784" s="5">
        <v>0.19111111111111112</v>
      </c>
      <c r="W784" s="5">
        <v>-2.2222222222222222E-3</v>
      </c>
      <c r="X784" s="5">
        <v>99.889910203333329</v>
      </c>
      <c r="Y784" s="94">
        <v>4.92</v>
      </c>
    </row>
    <row r="785" spans="2:25" x14ac:dyDescent="0.25">
      <c r="B785" s="3" t="s">
        <v>22</v>
      </c>
      <c r="C785" s="3" t="s">
        <v>23</v>
      </c>
      <c r="D785" s="3"/>
      <c r="E785" s="3" t="s">
        <v>279</v>
      </c>
      <c r="F785" s="3" t="s">
        <v>200</v>
      </c>
      <c r="G785" s="3" t="s">
        <v>221</v>
      </c>
      <c r="H785" s="3"/>
      <c r="I785" s="3">
        <v>1</v>
      </c>
      <c r="J785" s="3">
        <v>1210</v>
      </c>
      <c r="K785" s="3">
        <v>1100</v>
      </c>
      <c r="L785" s="3">
        <v>0</v>
      </c>
      <c r="M785" s="5">
        <v>58.507777777777783</v>
      </c>
      <c r="N785" s="5">
        <v>1.6588888888888891</v>
      </c>
      <c r="O785" s="29">
        <v>14.905555555555557</v>
      </c>
      <c r="P785" s="29">
        <v>9.9865768700000004</v>
      </c>
      <c r="Q785" s="29">
        <v>0.25777777777777777</v>
      </c>
      <c r="R785" s="29">
        <v>3.781111111111112</v>
      </c>
      <c r="S785" s="29">
        <v>5.6733333333333338</v>
      </c>
      <c r="T785" s="5">
        <v>3.8355555555555556</v>
      </c>
      <c r="U785" s="5">
        <v>1.0944444444444446</v>
      </c>
      <c r="V785" s="5">
        <v>0.20111111111111113</v>
      </c>
      <c r="W785" s="5">
        <v>-2.2222222222222222E-3</v>
      </c>
      <c r="X785" s="5">
        <v>99.899910203333349</v>
      </c>
      <c r="Y785" s="94">
        <v>4.93</v>
      </c>
    </row>
    <row r="786" spans="2:25" x14ac:dyDescent="0.25">
      <c r="B786" s="3" t="s">
        <v>22</v>
      </c>
      <c r="C786" s="3" t="s">
        <v>23</v>
      </c>
      <c r="D786" s="3"/>
      <c r="E786" s="3" t="s">
        <v>279</v>
      </c>
      <c r="F786" s="3" t="s">
        <v>200</v>
      </c>
      <c r="G786" s="3" t="s">
        <v>221</v>
      </c>
      <c r="H786" s="3"/>
      <c r="I786" s="3">
        <v>1</v>
      </c>
      <c r="J786" s="3">
        <v>1210</v>
      </c>
      <c r="K786" s="3">
        <v>1100</v>
      </c>
      <c r="L786" s="3">
        <v>0</v>
      </c>
      <c r="M786" s="5">
        <v>59.187777777777782</v>
      </c>
      <c r="N786" s="5">
        <v>1.6388888888888891</v>
      </c>
      <c r="O786" s="29">
        <v>14.975555555555557</v>
      </c>
      <c r="P786" s="29">
        <v>9.6565768700000003</v>
      </c>
      <c r="Q786" s="29">
        <v>0.22777777777777777</v>
      </c>
      <c r="R786" s="29">
        <v>3.571111111111112</v>
      </c>
      <c r="S786" s="29">
        <v>5.453333333333334</v>
      </c>
      <c r="T786" s="5">
        <v>3.8655555555555559</v>
      </c>
      <c r="U786" s="5">
        <v>1.1744444444444444</v>
      </c>
      <c r="V786" s="5">
        <v>0.16111111111111112</v>
      </c>
      <c r="W786" s="5">
        <v>-2.2222222222222222E-3</v>
      </c>
      <c r="X786" s="5">
        <v>99.909910203333339</v>
      </c>
      <c r="Y786" s="94">
        <v>5.04</v>
      </c>
    </row>
    <row r="787" spans="2:25" x14ac:dyDescent="0.25">
      <c r="B787" s="3" t="s">
        <v>22</v>
      </c>
      <c r="C787" s="3" t="s">
        <v>23</v>
      </c>
      <c r="D787" s="3"/>
      <c r="E787" s="3" t="s">
        <v>279</v>
      </c>
      <c r="F787" s="3" t="s">
        <v>200</v>
      </c>
      <c r="G787" s="3" t="s">
        <v>221</v>
      </c>
      <c r="H787" s="3"/>
      <c r="I787" s="3">
        <v>1</v>
      </c>
      <c r="J787" s="3">
        <v>1210</v>
      </c>
      <c r="K787" s="3">
        <v>1100</v>
      </c>
      <c r="L787" s="3">
        <v>0</v>
      </c>
      <c r="M787" s="5">
        <v>59.237777777777779</v>
      </c>
      <c r="N787" s="5">
        <v>1.618888888888889</v>
      </c>
      <c r="O787" s="29">
        <v>15.165555555555557</v>
      </c>
      <c r="P787" s="29">
        <v>9.4765768699999988</v>
      </c>
      <c r="Q787" s="29">
        <v>0.21777777777777779</v>
      </c>
      <c r="R787" s="29">
        <v>3.5011111111111122</v>
      </c>
      <c r="S787" s="29">
        <v>5.4733333333333336</v>
      </c>
      <c r="T787" s="5">
        <v>3.8955555555555557</v>
      </c>
      <c r="U787" s="5">
        <v>1.1844444444444444</v>
      </c>
      <c r="V787" s="5">
        <v>0.13111111111111112</v>
      </c>
      <c r="W787" s="5">
        <v>-2.2222222222222222E-3</v>
      </c>
      <c r="X787" s="5">
        <v>99.899910203333349</v>
      </c>
      <c r="Y787" s="94">
        <v>5.08</v>
      </c>
    </row>
    <row r="788" spans="2:25" x14ac:dyDescent="0.25">
      <c r="B788" s="3" t="s">
        <v>22</v>
      </c>
      <c r="C788" s="3" t="s">
        <v>23</v>
      </c>
      <c r="D788" s="3"/>
      <c r="E788" s="3" t="s">
        <v>279</v>
      </c>
      <c r="F788" s="3" t="s">
        <v>200</v>
      </c>
      <c r="G788" s="3" t="s">
        <v>221</v>
      </c>
      <c r="H788" s="3"/>
      <c r="I788" s="3">
        <v>1</v>
      </c>
      <c r="J788" s="3">
        <v>1210</v>
      </c>
      <c r="K788" s="3">
        <v>1100</v>
      </c>
      <c r="L788" s="3">
        <v>0</v>
      </c>
      <c r="M788" s="5">
        <v>59.477777777777781</v>
      </c>
      <c r="N788" s="5">
        <v>1.6688888888888891</v>
      </c>
      <c r="O788" s="29">
        <v>14.955555555555557</v>
      </c>
      <c r="P788" s="29">
        <v>9.5665768700000005</v>
      </c>
      <c r="Q788" s="29">
        <v>0.24777777777777779</v>
      </c>
      <c r="R788" s="29">
        <v>3.5411111111111122</v>
      </c>
      <c r="S788" s="29">
        <v>5.373333333333334</v>
      </c>
      <c r="T788" s="5">
        <v>3.8055555555555558</v>
      </c>
      <c r="U788" s="5">
        <v>1.1644444444444444</v>
      </c>
      <c r="V788" s="5">
        <v>0.18111111111111114</v>
      </c>
      <c r="W788" s="5">
        <v>-2.2222222222222222E-3</v>
      </c>
      <c r="X788" s="5">
        <v>99.979910203333347</v>
      </c>
      <c r="Y788" s="94">
        <v>4.9700000000000006</v>
      </c>
    </row>
    <row r="789" spans="2:25" x14ac:dyDescent="0.25">
      <c r="B789" s="3" t="s">
        <v>22</v>
      </c>
      <c r="C789" s="3" t="s">
        <v>23</v>
      </c>
      <c r="D789" s="3"/>
      <c r="E789" s="3" t="s">
        <v>279</v>
      </c>
      <c r="F789" s="3" t="s">
        <v>200</v>
      </c>
      <c r="G789" s="3" t="s">
        <v>221</v>
      </c>
      <c r="H789" s="3"/>
      <c r="I789" s="3">
        <v>1</v>
      </c>
      <c r="J789" s="3">
        <v>1210</v>
      </c>
      <c r="K789" s="3">
        <v>1100</v>
      </c>
      <c r="L789" s="3">
        <v>0</v>
      </c>
      <c r="M789" s="5">
        <v>59.237777777777779</v>
      </c>
      <c r="N789" s="5">
        <v>1.6588888888888891</v>
      </c>
      <c r="O789" s="29">
        <v>15.105555555555558</v>
      </c>
      <c r="P789" s="29">
        <v>9.5365768699999993</v>
      </c>
      <c r="Q789" s="29">
        <v>0.24777777777777779</v>
      </c>
      <c r="R789" s="29">
        <v>3.5411111111111122</v>
      </c>
      <c r="S789" s="29">
        <v>5.4733333333333336</v>
      </c>
      <c r="T789" s="5">
        <v>3.8555555555555556</v>
      </c>
      <c r="U789" s="5">
        <v>1.1744444444444444</v>
      </c>
      <c r="V789" s="5">
        <v>0.15111111111111114</v>
      </c>
      <c r="W789" s="5">
        <v>-2.2222222222222222E-3</v>
      </c>
      <c r="X789" s="5">
        <v>99.979910203333347</v>
      </c>
      <c r="Y789" s="94">
        <v>5.03</v>
      </c>
    </row>
    <row r="790" spans="2:25" x14ac:dyDescent="0.25">
      <c r="B790" s="3" t="s">
        <v>22</v>
      </c>
      <c r="C790" s="3" t="s">
        <v>23</v>
      </c>
      <c r="D790" s="3"/>
      <c r="E790" s="3" t="s">
        <v>279</v>
      </c>
      <c r="F790" s="3" t="s">
        <v>200</v>
      </c>
      <c r="G790" s="3" t="s">
        <v>221</v>
      </c>
      <c r="H790" s="3"/>
      <c r="I790" s="3">
        <v>1</v>
      </c>
      <c r="J790" s="3">
        <v>1210</v>
      </c>
      <c r="K790" s="3">
        <v>1100</v>
      </c>
      <c r="L790" s="3">
        <v>0</v>
      </c>
      <c r="M790" s="5">
        <v>58.657777777777781</v>
      </c>
      <c r="N790" s="5">
        <v>1.528888888888889</v>
      </c>
      <c r="O790" s="29">
        <v>15.365555555555558</v>
      </c>
      <c r="P790" s="29">
        <v>9.4965768700000002</v>
      </c>
      <c r="Q790" s="29">
        <v>0.21777777777777779</v>
      </c>
      <c r="R790" s="29">
        <v>3.7211111111111119</v>
      </c>
      <c r="S790" s="29">
        <v>5.6433333333333335</v>
      </c>
      <c r="T790" s="5">
        <v>3.9955555555555557</v>
      </c>
      <c r="U790" s="5">
        <v>1.0944444444444446</v>
      </c>
      <c r="V790" s="5">
        <v>0.18111111111111114</v>
      </c>
      <c r="W790" s="5">
        <v>-2.2222222222222222E-3</v>
      </c>
      <c r="X790" s="5">
        <v>99.899910203333349</v>
      </c>
      <c r="Y790" s="94">
        <v>5.09</v>
      </c>
    </row>
    <row r="791" spans="2:25" x14ac:dyDescent="0.25">
      <c r="B791" s="3" t="s">
        <v>22</v>
      </c>
      <c r="C791" s="3" t="s">
        <v>23</v>
      </c>
      <c r="D791" s="3"/>
      <c r="E791" s="3" t="s">
        <v>279</v>
      </c>
      <c r="F791" s="3" t="s">
        <v>200</v>
      </c>
      <c r="G791" s="3" t="s">
        <v>221</v>
      </c>
      <c r="H791" s="3"/>
      <c r="I791" s="3">
        <v>1</v>
      </c>
      <c r="J791" s="3">
        <v>1210</v>
      </c>
      <c r="K791" s="3">
        <v>1100</v>
      </c>
      <c r="L791" s="3">
        <v>0</v>
      </c>
      <c r="M791" s="5">
        <v>59.237777777777779</v>
      </c>
      <c r="N791" s="5">
        <v>1.618888888888889</v>
      </c>
      <c r="O791" s="29">
        <v>14.815555555555557</v>
      </c>
      <c r="P791" s="29">
        <v>9.5165768699999997</v>
      </c>
      <c r="Q791" s="29">
        <v>0.23777777777777778</v>
      </c>
      <c r="R791" s="29">
        <v>3.7311111111111122</v>
      </c>
      <c r="S791" s="29">
        <v>5.4433333333333334</v>
      </c>
      <c r="T791" s="5">
        <v>3.985555555555556</v>
      </c>
      <c r="U791" s="5">
        <v>1.1444444444444444</v>
      </c>
      <c r="V791" s="5">
        <v>0.18111111111111114</v>
      </c>
      <c r="W791" s="5">
        <v>-2.2222222222222222E-3</v>
      </c>
      <c r="X791" s="5">
        <v>99.909910203333339</v>
      </c>
      <c r="Y791" s="94">
        <v>5.1300000000000008</v>
      </c>
    </row>
    <row r="792" spans="2:25" x14ac:dyDescent="0.25">
      <c r="B792" s="3" t="s">
        <v>22</v>
      </c>
      <c r="C792" s="3" t="s">
        <v>23</v>
      </c>
      <c r="D792" s="3"/>
      <c r="E792" s="3" t="s">
        <v>279</v>
      </c>
      <c r="F792" s="3" t="s">
        <v>200</v>
      </c>
      <c r="G792" s="3" t="s">
        <v>221</v>
      </c>
      <c r="H792" s="3"/>
      <c r="I792" s="3">
        <v>1</v>
      </c>
      <c r="J792" s="3">
        <v>1210</v>
      </c>
      <c r="K792" s="3">
        <v>1100</v>
      </c>
      <c r="L792" s="3">
        <v>0</v>
      </c>
      <c r="M792" s="5">
        <v>59.477777777777781</v>
      </c>
      <c r="N792" s="5">
        <v>1.6488888888888891</v>
      </c>
      <c r="O792" s="29">
        <v>14.525555555555558</v>
      </c>
      <c r="P792" s="29">
        <v>9.5665768700000005</v>
      </c>
      <c r="Q792" s="29">
        <v>0.24777777777777779</v>
      </c>
      <c r="R792" s="29">
        <v>3.7011111111111119</v>
      </c>
      <c r="S792" s="29">
        <v>5.4233333333333338</v>
      </c>
      <c r="T792" s="5">
        <v>3.9255555555555559</v>
      </c>
      <c r="U792" s="5">
        <v>1.1444444444444444</v>
      </c>
      <c r="V792" s="5">
        <v>0.18111111111111114</v>
      </c>
      <c r="W792" s="5">
        <v>2.7777777777777776E-2</v>
      </c>
      <c r="X792" s="5">
        <v>99.869910203333362</v>
      </c>
      <c r="Y792" s="94">
        <v>5.07</v>
      </c>
    </row>
    <row r="793" spans="2:25" x14ac:dyDescent="0.25">
      <c r="B793" s="3"/>
      <c r="C793" s="3"/>
      <c r="D793" s="3"/>
      <c r="E793" s="3"/>
      <c r="F793" s="16" t="s">
        <v>27</v>
      </c>
      <c r="G793" s="16" t="s">
        <v>23</v>
      </c>
      <c r="H793" s="16"/>
      <c r="I793" s="16"/>
      <c r="J793" s="16"/>
      <c r="K793" s="16"/>
      <c r="L793" s="16"/>
      <c r="M793" s="6">
        <v>59.007777777777775</v>
      </c>
      <c r="N793" s="6">
        <v>1.6304273504273505</v>
      </c>
      <c r="O793" s="52">
        <v>14.979401709401712</v>
      </c>
      <c r="P793" s="52">
        <v>9.6542691776923082</v>
      </c>
      <c r="Q793" s="52">
        <v>0.23700854700854698</v>
      </c>
      <c r="R793" s="52">
        <v>3.6749572649572659</v>
      </c>
      <c r="S793" s="52">
        <v>5.5187179487179492</v>
      </c>
      <c r="T793" s="6">
        <v>3.8940170940170939</v>
      </c>
      <c r="U793" s="6">
        <v>1.1321367521367522</v>
      </c>
      <c r="V793" s="6">
        <v>0.17649572649572651</v>
      </c>
      <c r="W793" s="6">
        <v>8.5470085470085226E-5</v>
      </c>
      <c r="X793" s="16"/>
      <c r="Y793" s="93">
        <v>5.0261538461538464</v>
      </c>
    </row>
    <row r="794" spans="2:25" x14ac:dyDescent="0.25">
      <c r="B794" s="3"/>
      <c r="C794" s="3"/>
      <c r="D794" s="3"/>
      <c r="E794" s="3"/>
      <c r="F794" s="25" t="s">
        <v>28</v>
      </c>
      <c r="G794" s="25" t="s">
        <v>23</v>
      </c>
      <c r="H794" s="25"/>
      <c r="I794" s="25"/>
      <c r="J794" s="25"/>
      <c r="K794" s="25"/>
      <c r="L794" s="25"/>
      <c r="M794" s="7">
        <v>0.35967577992779382</v>
      </c>
      <c r="N794" s="7">
        <v>4.2396177863527985E-2</v>
      </c>
      <c r="O794" s="99">
        <v>0.24925015752380397</v>
      </c>
      <c r="P794" s="99">
        <v>0.16422311277414872</v>
      </c>
      <c r="Q794" s="99">
        <v>1.1875421719907088E-2</v>
      </c>
      <c r="R794" s="99">
        <v>9.9376259869452768E-2</v>
      </c>
      <c r="S794" s="99">
        <v>9.971754982744882E-2</v>
      </c>
      <c r="T794" s="7">
        <v>6.465886815255302E-2</v>
      </c>
      <c r="U794" s="7">
        <v>3.4917485150433802E-2</v>
      </c>
      <c r="V794" s="7">
        <v>2.1453587351685708E-2</v>
      </c>
      <c r="W794" s="7">
        <v>8.3205029433784366E-3</v>
      </c>
      <c r="X794" s="25"/>
      <c r="Y794" s="93">
        <v>9.9576353302986823E-2</v>
      </c>
    </row>
    <row r="795" spans="2:25" x14ac:dyDescent="0.25">
      <c r="B795" s="3" t="s">
        <v>22</v>
      </c>
      <c r="C795" s="3" t="s">
        <v>23</v>
      </c>
      <c r="D795" s="3"/>
      <c r="E795" s="3" t="s">
        <v>280</v>
      </c>
      <c r="F795" s="3" t="s">
        <v>369</v>
      </c>
      <c r="G795" s="3" t="s">
        <v>221</v>
      </c>
      <c r="H795" s="3"/>
      <c r="I795" s="3">
        <v>1</v>
      </c>
      <c r="J795" s="3">
        <v>1230</v>
      </c>
      <c r="K795" s="3">
        <v>1165</v>
      </c>
      <c r="L795" s="3">
        <v>0</v>
      </c>
      <c r="M795" s="5">
        <v>60.597777777777779</v>
      </c>
      <c r="N795" s="5">
        <v>0.99888888888888916</v>
      </c>
      <c r="O795" s="29">
        <v>17.775555555555556</v>
      </c>
      <c r="P795" s="29">
        <v>5.6165768699999994</v>
      </c>
      <c r="Q795" s="29">
        <v>0.1277777777777778</v>
      </c>
      <c r="R795" s="29">
        <v>3.3811111111111121</v>
      </c>
      <c r="S795" s="29">
        <v>5.4333333333333336</v>
      </c>
      <c r="T795" s="5">
        <v>5.0455555555555556</v>
      </c>
      <c r="U795" s="5">
        <v>0.76444444444444448</v>
      </c>
      <c r="V795" s="5">
        <v>0.23111111111111113</v>
      </c>
      <c r="W795" s="5">
        <v>-2.2222222222222222E-3</v>
      </c>
      <c r="X795" s="5">
        <v>99.969910203333356</v>
      </c>
      <c r="Y795" s="94">
        <v>5.8100000000000005</v>
      </c>
    </row>
    <row r="796" spans="2:25" x14ac:dyDescent="0.25">
      <c r="B796" s="3" t="s">
        <v>22</v>
      </c>
      <c r="C796" s="3" t="s">
        <v>23</v>
      </c>
      <c r="D796" s="3"/>
      <c r="E796" s="3" t="s">
        <v>280</v>
      </c>
      <c r="F796" s="3" t="s">
        <v>369</v>
      </c>
      <c r="G796" s="3" t="s">
        <v>221</v>
      </c>
      <c r="H796" s="3"/>
      <c r="I796" s="3">
        <v>1</v>
      </c>
      <c r="J796" s="3">
        <v>1230</v>
      </c>
      <c r="K796" s="3">
        <v>1165</v>
      </c>
      <c r="L796" s="3">
        <v>0</v>
      </c>
      <c r="M796" s="5">
        <v>59.80777777777778</v>
      </c>
      <c r="N796" s="5">
        <v>1.088888888888889</v>
      </c>
      <c r="O796" s="29">
        <v>17.515555555555558</v>
      </c>
      <c r="P796" s="29">
        <v>6.7265768699999997</v>
      </c>
      <c r="Q796" s="29">
        <v>0.1277777777777778</v>
      </c>
      <c r="R796" s="29">
        <v>3.2411111111111119</v>
      </c>
      <c r="S796" s="29">
        <v>5.7533333333333339</v>
      </c>
      <c r="T796" s="5">
        <v>4.7155555555555555</v>
      </c>
      <c r="U796" s="5">
        <v>0.80444444444444441</v>
      </c>
      <c r="V796" s="5">
        <v>0.18111111111111114</v>
      </c>
      <c r="W796" s="5">
        <v>-2.2222222222222222E-3</v>
      </c>
      <c r="X796" s="5">
        <v>99.959910203333337</v>
      </c>
      <c r="Y796" s="94">
        <v>5.52</v>
      </c>
    </row>
    <row r="797" spans="2:25" x14ac:dyDescent="0.25">
      <c r="B797" s="3" t="s">
        <v>22</v>
      </c>
      <c r="C797" s="3" t="s">
        <v>23</v>
      </c>
      <c r="D797" s="3"/>
      <c r="E797" s="3" t="s">
        <v>280</v>
      </c>
      <c r="F797" s="3" t="s">
        <v>369</v>
      </c>
      <c r="G797" s="3" t="s">
        <v>221</v>
      </c>
      <c r="H797" s="3"/>
      <c r="I797" s="3">
        <v>1</v>
      </c>
      <c r="J797" s="3">
        <v>1230</v>
      </c>
      <c r="K797" s="3">
        <v>1165</v>
      </c>
      <c r="L797" s="3">
        <v>0</v>
      </c>
      <c r="M797" s="5">
        <v>59.687777777777782</v>
      </c>
      <c r="N797" s="5">
        <v>1.078888888888889</v>
      </c>
      <c r="O797" s="29">
        <v>17.465555555555557</v>
      </c>
      <c r="P797" s="29">
        <v>6.7665768699999997</v>
      </c>
      <c r="Q797" s="29">
        <v>0.13777777777777778</v>
      </c>
      <c r="R797" s="29">
        <v>3.2411111111111119</v>
      </c>
      <c r="S797" s="29">
        <v>5.8233333333333341</v>
      </c>
      <c r="T797" s="5">
        <v>4.7255555555555562</v>
      </c>
      <c r="U797" s="5">
        <v>0.83444444444444443</v>
      </c>
      <c r="V797" s="5">
        <v>0.21111111111111114</v>
      </c>
      <c r="W797" s="5">
        <v>-2.2222222222222222E-3</v>
      </c>
      <c r="X797" s="5">
        <v>99.969910203333342</v>
      </c>
      <c r="Y797" s="94">
        <v>5.5600000000000005</v>
      </c>
    </row>
    <row r="798" spans="2:25" x14ac:dyDescent="0.25">
      <c r="B798" s="3" t="s">
        <v>22</v>
      </c>
      <c r="C798" s="3" t="s">
        <v>23</v>
      </c>
      <c r="D798" s="3"/>
      <c r="E798" s="3" t="s">
        <v>280</v>
      </c>
      <c r="F798" s="3" t="s">
        <v>369</v>
      </c>
      <c r="G798" s="3" t="s">
        <v>221</v>
      </c>
      <c r="H798" s="3"/>
      <c r="I798" s="3">
        <v>1</v>
      </c>
      <c r="J798" s="3">
        <v>1230</v>
      </c>
      <c r="K798" s="3">
        <v>1165</v>
      </c>
      <c r="L798" s="3">
        <v>0</v>
      </c>
      <c r="M798" s="5">
        <v>59.797777777777782</v>
      </c>
      <c r="N798" s="5">
        <v>1.048888888888889</v>
      </c>
      <c r="O798" s="29">
        <v>17.515555555555558</v>
      </c>
      <c r="P798" s="29">
        <v>6.6465768699999996</v>
      </c>
      <c r="Q798" s="29">
        <v>0.13777777777777778</v>
      </c>
      <c r="R798" s="29">
        <v>3.2711111111111122</v>
      </c>
      <c r="S798" s="29">
        <v>5.7733333333333334</v>
      </c>
      <c r="T798" s="5">
        <v>4.7655555555555553</v>
      </c>
      <c r="U798" s="5">
        <v>0.82444444444444442</v>
      </c>
      <c r="V798" s="5">
        <v>0.20111111111111113</v>
      </c>
      <c r="W798" s="5">
        <v>-2.2222222222222222E-3</v>
      </c>
      <c r="X798" s="5">
        <v>99.979910203333333</v>
      </c>
      <c r="Y798" s="94">
        <v>5.59</v>
      </c>
    </row>
    <row r="799" spans="2:25" x14ac:dyDescent="0.25">
      <c r="B799" s="3" t="s">
        <v>22</v>
      </c>
      <c r="C799" s="3" t="s">
        <v>23</v>
      </c>
      <c r="D799" s="3"/>
      <c r="E799" s="3" t="s">
        <v>280</v>
      </c>
      <c r="F799" s="3" t="s">
        <v>369</v>
      </c>
      <c r="G799" s="3" t="s">
        <v>221</v>
      </c>
      <c r="H799" s="3"/>
      <c r="I799" s="3">
        <v>1</v>
      </c>
      <c r="J799" s="3">
        <v>1230</v>
      </c>
      <c r="K799" s="3">
        <v>1165</v>
      </c>
      <c r="L799" s="3">
        <v>0</v>
      </c>
      <c r="M799" s="5">
        <v>60.757777777777783</v>
      </c>
      <c r="N799" s="5">
        <v>0.98888888888888915</v>
      </c>
      <c r="O799" s="29">
        <v>17.935555555555556</v>
      </c>
      <c r="P799" s="29">
        <v>5.29657687</v>
      </c>
      <c r="Q799" s="29">
        <v>9.7777777777777783E-2</v>
      </c>
      <c r="R799" s="29">
        <v>3.4811111111111122</v>
      </c>
      <c r="S799" s="29">
        <v>5.2833333333333341</v>
      </c>
      <c r="T799" s="5">
        <v>5.1155555555555559</v>
      </c>
      <c r="U799" s="5">
        <v>0.7844444444444445</v>
      </c>
      <c r="V799" s="5">
        <v>0.23111111111111113</v>
      </c>
      <c r="W799" s="5">
        <v>-2.2222222222222222E-3</v>
      </c>
      <c r="X799" s="5">
        <v>99.969910203333342</v>
      </c>
      <c r="Y799" s="94">
        <v>5.9</v>
      </c>
    </row>
    <row r="800" spans="2:25" x14ac:dyDescent="0.25">
      <c r="B800" s="3" t="s">
        <v>22</v>
      </c>
      <c r="C800" s="3" t="s">
        <v>23</v>
      </c>
      <c r="D800" s="3"/>
      <c r="E800" s="3" t="s">
        <v>280</v>
      </c>
      <c r="F800" s="3" t="s">
        <v>369</v>
      </c>
      <c r="G800" s="3" t="s">
        <v>221</v>
      </c>
      <c r="H800" s="3"/>
      <c r="I800" s="3">
        <v>1</v>
      </c>
      <c r="J800" s="3">
        <v>1230</v>
      </c>
      <c r="K800" s="3">
        <v>1165</v>
      </c>
      <c r="L800" s="3">
        <v>0</v>
      </c>
      <c r="M800" s="5">
        <v>60.517777777777781</v>
      </c>
      <c r="N800" s="5">
        <v>0.95888888888888912</v>
      </c>
      <c r="O800" s="29">
        <v>17.835555555555558</v>
      </c>
      <c r="P800" s="29">
        <v>5.6565768699999994</v>
      </c>
      <c r="Q800" s="29">
        <v>0.13777777777777778</v>
      </c>
      <c r="R800" s="29">
        <v>3.3711111111111118</v>
      </c>
      <c r="S800" s="29">
        <v>5.413333333333334</v>
      </c>
      <c r="T800" s="5">
        <v>5.0455555555555556</v>
      </c>
      <c r="U800" s="5">
        <v>0.81444444444444442</v>
      </c>
      <c r="V800" s="5">
        <v>0.21111111111111114</v>
      </c>
      <c r="W800" s="5">
        <v>-2.2222222222222222E-3</v>
      </c>
      <c r="X800" s="5">
        <v>99.959910203333322</v>
      </c>
      <c r="Y800" s="94">
        <v>5.86</v>
      </c>
    </row>
    <row r="801" spans="2:25" x14ac:dyDescent="0.25">
      <c r="B801" s="3" t="s">
        <v>22</v>
      </c>
      <c r="C801" s="3" t="s">
        <v>23</v>
      </c>
      <c r="D801" s="3"/>
      <c r="E801" s="3" t="s">
        <v>280</v>
      </c>
      <c r="F801" s="3" t="s">
        <v>369</v>
      </c>
      <c r="G801" s="3" t="s">
        <v>221</v>
      </c>
      <c r="H801" s="3"/>
      <c r="I801" s="3">
        <v>1</v>
      </c>
      <c r="J801" s="3">
        <v>1230</v>
      </c>
      <c r="K801" s="3">
        <v>1165</v>
      </c>
      <c r="L801" s="3">
        <v>0</v>
      </c>
      <c r="M801" s="5">
        <v>59.477777777777781</v>
      </c>
      <c r="N801" s="5">
        <v>1.1388888888888891</v>
      </c>
      <c r="O801" s="29">
        <v>17.395555555555557</v>
      </c>
      <c r="P801" s="29">
        <v>6.9265768699999999</v>
      </c>
      <c r="Q801" s="29">
        <v>0.14777777777777779</v>
      </c>
      <c r="R801" s="29">
        <v>3.301111111111112</v>
      </c>
      <c r="S801" s="29">
        <v>5.9233333333333338</v>
      </c>
      <c r="T801" s="5">
        <v>4.6255555555555556</v>
      </c>
      <c r="U801" s="5">
        <v>0.82444444444444442</v>
      </c>
      <c r="V801" s="5">
        <v>0.22111111111111112</v>
      </c>
      <c r="W801" s="5">
        <v>-2.2222222222222222E-3</v>
      </c>
      <c r="X801" s="5">
        <v>99.979910203333333</v>
      </c>
      <c r="Y801" s="94">
        <v>5.45</v>
      </c>
    </row>
    <row r="802" spans="2:25" x14ac:dyDescent="0.25">
      <c r="B802" s="3" t="s">
        <v>22</v>
      </c>
      <c r="C802" s="3" t="s">
        <v>23</v>
      </c>
      <c r="D802" s="3"/>
      <c r="E802" s="3" t="s">
        <v>280</v>
      </c>
      <c r="F802" s="3" t="s">
        <v>369</v>
      </c>
      <c r="G802" s="3" t="s">
        <v>221</v>
      </c>
      <c r="H802" s="3"/>
      <c r="I802" s="3">
        <v>1</v>
      </c>
      <c r="J802" s="3">
        <v>1230</v>
      </c>
      <c r="K802" s="3">
        <v>1165</v>
      </c>
      <c r="L802" s="3">
        <v>0</v>
      </c>
      <c r="M802" s="5">
        <v>59.327777777777783</v>
      </c>
      <c r="N802" s="5">
        <v>1.118888888888889</v>
      </c>
      <c r="O802" s="29">
        <v>17.355555555555558</v>
      </c>
      <c r="P802" s="29">
        <v>7.1865768699999997</v>
      </c>
      <c r="Q802" s="29">
        <v>0.15777777777777779</v>
      </c>
      <c r="R802" s="29">
        <v>3.281111111111112</v>
      </c>
      <c r="S802" s="29">
        <v>5.9233333333333338</v>
      </c>
      <c r="T802" s="5">
        <v>4.6255555555555556</v>
      </c>
      <c r="U802" s="5">
        <v>0.81444444444444442</v>
      </c>
      <c r="V802" s="5">
        <v>0.18111111111111114</v>
      </c>
      <c r="W802" s="5">
        <v>-2.2222222222222222E-3</v>
      </c>
      <c r="X802" s="5">
        <v>99.969910203333342</v>
      </c>
      <c r="Y802" s="94">
        <v>5.44</v>
      </c>
    </row>
    <row r="803" spans="2:25" x14ac:dyDescent="0.25">
      <c r="B803" s="3" t="s">
        <v>22</v>
      </c>
      <c r="C803" s="3" t="s">
        <v>23</v>
      </c>
      <c r="D803" s="3"/>
      <c r="E803" s="3" t="s">
        <v>280</v>
      </c>
      <c r="F803" s="3" t="s">
        <v>369</v>
      </c>
      <c r="G803" s="3" t="s">
        <v>221</v>
      </c>
      <c r="H803" s="3"/>
      <c r="I803" s="3">
        <v>1</v>
      </c>
      <c r="J803" s="3">
        <v>1230</v>
      </c>
      <c r="K803" s="3">
        <v>1165</v>
      </c>
      <c r="L803" s="3">
        <v>0</v>
      </c>
      <c r="M803" s="5">
        <v>60.987777777777779</v>
      </c>
      <c r="N803" s="5">
        <v>0.9288888888888891</v>
      </c>
      <c r="O803" s="29">
        <v>18.075555555555557</v>
      </c>
      <c r="P803" s="29">
        <v>4.9265768699999999</v>
      </c>
      <c r="Q803" s="29">
        <v>0.1277777777777778</v>
      </c>
      <c r="R803" s="29">
        <v>3.4911111111111119</v>
      </c>
      <c r="S803" s="29">
        <v>5.2733333333333334</v>
      </c>
      <c r="T803" s="5">
        <v>5.1955555555555559</v>
      </c>
      <c r="U803" s="5">
        <v>0.76444444444444448</v>
      </c>
      <c r="V803" s="5">
        <v>0.20111111111111113</v>
      </c>
      <c r="W803" s="5">
        <v>-2.2222222222222222E-3</v>
      </c>
      <c r="X803" s="5">
        <v>99.969910203333356</v>
      </c>
      <c r="Y803" s="94">
        <v>5.9600000000000009</v>
      </c>
    </row>
    <row r="804" spans="2:25" x14ac:dyDescent="0.25">
      <c r="B804" s="3" t="s">
        <v>22</v>
      </c>
      <c r="C804" s="3" t="s">
        <v>23</v>
      </c>
      <c r="D804" s="3"/>
      <c r="E804" s="3" t="s">
        <v>280</v>
      </c>
      <c r="F804" s="3" t="s">
        <v>369</v>
      </c>
      <c r="G804" s="3" t="s">
        <v>221</v>
      </c>
      <c r="H804" s="3"/>
      <c r="I804" s="3">
        <v>1</v>
      </c>
      <c r="J804" s="3">
        <v>1230</v>
      </c>
      <c r="K804" s="3">
        <v>1165</v>
      </c>
      <c r="L804" s="3">
        <v>0</v>
      </c>
      <c r="M804" s="5">
        <v>60.397777777777783</v>
      </c>
      <c r="N804" s="5">
        <v>0.96888888888888913</v>
      </c>
      <c r="O804" s="29">
        <v>17.905555555555559</v>
      </c>
      <c r="P804" s="29">
        <v>5.7265768699999997</v>
      </c>
      <c r="Q804" s="29">
        <v>7.7777777777777779E-2</v>
      </c>
      <c r="R804" s="29">
        <v>3.3811111111111121</v>
      </c>
      <c r="S804" s="29">
        <v>5.5333333333333341</v>
      </c>
      <c r="T804" s="5">
        <v>5.0055555555555555</v>
      </c>
      <c r="U804" s="5">
        <v>0.7844444444444445</v>
      </c>
      <c r="V804" s="5">
        <v>0.18111111111111114</v>
      </c>
      <c r="W804" s="5">
        <v>-2.2222222222222222E-3</v>
      </c>
      <c r="X804" s="5">
        <v>99.959910203333365</v>
      </c>
      <c r="Y804" s="94">
        <v>5.79</v>
      </c>
    </row>
    <row r="805" spans="2:25" x14ac:dyDescent="0.25">
      <c r="B805" s="3"/>
      <c r="C805" s="3"/>
      <c r="D805" s="3"/>
      <c r="E805" s="3"/>
      <c r="F805" s="16" t="s">
        <v>27</v>
      </c>
      <c r="G805" s="16" t="s">
        <v>23</v>
      </c>
      <c r="H805" s="16"/>
      <c r="I805" s="16"/>
      <c r="J805" s="16"/>
      <c r="K805" s="16"/>
      <c r="L805" s="16"/>
      <c r="M805" s="6">
        <v>60.13577777777779</v>
      </c>
      <c r="N805" s="6">
        <v>1.0318888888888891</v>
      </c>
      <c r="O805" s="52">
        <v>17.677555555555561</v>
      </c>
      <c r="P805" s="52">
        <v>6.14757687</v>
      </c>
      <c r="Q805" s="52">
        <v>0.12777777777777777</v>
      </c>
      <c r="R805" s="52">
        <v>3.3441111111111121</v>
      </c>
      <c r="S805" s="52">
        <v>5.6133333333333333</v>
      </c>
      <c r="T805" s="6">
        <v>4.8865555555555558</v>
      </c>
      <c r="U805" s="6">
        <v>0.80144444444444451</v>
      </c>
      <c r="V805" s="6">
        <v>0.20511111111111111</v>
      </c>
      <c r="W805" s="6">
        <v>-2.2222222222222222E-3</v>
      </c>
      <c r="X805" s="16"/>
      <c r="Y805" s="93">
        <v>5.6880000000000006</v>
      </c>
    </row>
    <row r="806" spans="2:25" x14ac:dyDescent="0.25">
      <c r="B806" s="3"/>
      <c r="C806" s="3"/>
      <c r="D806" s="3"/>
      <c r="E806" s="3"/>
      <c r="F806" s="25" t="s">
        <v>28</v>
      </c>
      <c r="G806" s="25" t="s">
        <v>23</v>
      </c>
      <c r="H806" s="25"/>
      <c r="I806" s="25"/>
      <c r="J806" s="25"/>
      <c r="K806" s="25"/>
      <c r="L806" s="25"/>
      <c r="M806" s="7">
        <v>0.58206147059872881</v>
      </c>
      <c r="N806" s="7">
        <v>7.2732386183872677E-2</v>
      </c>
      <c r="O806" s="99">
        <v>0.25650644349714774</v>
      </c>
      <c r="P806" s="99">
        <v>0.78663064889297296</v>
      </c>
      <c r="Q806" s="99">
        <v>2.357022603955166E-2</v>
      </c>
      <c r="R806" s="99">
        <v>9.2020529110507621E-2</v>
      </c>
      <c r="S806" s="99">
        <v>0.25490739059073547</v>
      </c>
      <c r="T806" s="7">
        <v>0.21568753119063494</v>
      </c>
      <c r="U806" s="7">
        <v>2.5407785333545974E-2</v>
      </c>
      <c r="V806" s="7">
        <v>1.9550504398153569E-2</v>
      </c>
      <c r="W806" s="7">
        <v>0</v>
      </c>
      <c r="X806" s="25"/>
      <c r="Y806" s="93">
        <v>0.24109531652418092</v>
      </c>
    </row>
    <row r="807" spans="2:25" x14ac:dyDescent="0.25">
      <c r="B807" s="3" t="s">
        <v>22</v>
      </c>
      <c r="C807" s="3" t="s">
        <v>23</v>
      </c>
      <c r="D807" s="3"/>
      <c r="E807" s="3" t="s">
        <v>280</v>
      </c>
      <c r="F807" s="3" t="s">
        <v>201</v>
      </c>
      <c r="G807" s="3" t="s">
        <v>221</v>
      </c>
      <c r="H807" s="3"/>
      <c r="I807" s="3">
        <v>1</v>
      </c>
      <c r="J807" s="3">
        <v>1230</v>
      </c>
      <c r="K807" s="3">
        <v>1100</v>
      </c>
      <c r="L807" s="3">
        <v>0</v>
      </c>
      <c r="M807" s="5">
        <v>61.997777777777777</v>
      </c>
      <c r="N807" s="5">
        <v>1.618888888888889</v>
      </c>
      <c r="O807" s="29">
        <v>14.205555555555557</v>
      </c>
      <c r="P807" s="29">
        <v>7.2165768699999999</v>
      </c>
      <c r="Q807" s="29">
        <v>0.26777777777777778</v>
      </c>
      <c r="R807" s="29">
        <v>4.1311111111111121</v>
      </c>
      <c r="S807" s="29">
        <v>5.0233333333333334</v>
      </c>
      <c r="T807" s="5">
        <v>4.1755555555555555</v>
      </c>
      <c r="U807" s="5">
        <v>1.1144444444444443</v>
      </c>
      <c r="V807" s="5">
        <v>0.22111111111111112</v>
      </c>
      <c r="W807" s="5">
        <v>-2.2222222222222222E-3</v>
      </c>
      <c r="X807" s="5">
        <v>99.969910203333356</v>
      </c>
      <c r="Y807" s="94">
        <v>5.29</v>
      </c>
    </row>
    <row r="808" spans="2:25" x14ac:dyDescent="0.25">
      <c r="B808" s="3" t="s">
        <v>22</v>
      </c>
      <c r="C808" s="3" t="s">
        <v>23</v>
      </c>
      <c r="D808" s="3"/>
      <c r="E808" s="3" t="s">
        <v>280</v>
      </c>
      <c r="F808" s="3" t="s">
        <v>201</v>
      </c>
      <c r="G808" s="3" t="s">
        <v>221</v>
      </c>
      <c r="H808" s="3"/>
      <c r="I808" s="3">
        <v>1</v>
      </c>
      <c r="J808" s="3">
        <v>1230</v>
      </c>
      <c r="K808" s="3">
        <v>1100</v>
      </c>
      <c r="L808" s="3">
        <v>0</v>
      </c>
      <c r="M808" s="5">
        <v>59.94777777777778</v>
      </c>
      <c r="N808" s="5">
        <v>1.3788888888888891</v>
      </c>
      <c r="O808" s="29">
        <v>16.015555555555558</v>
      </c>
      <c r="P808" s="29">
        <v>7.4165768699999992</v>
      </c>
      <c r="Q808" s="29">
        <v>0.22777777777777777</v>
      </c>
      <c r="R808" s="29">
        <v>3.9911111111111119</v>
      </c>
      <c r="S808" s="29">
        <v>5.3933333333333335</v>
      </c>
      <c r="T808" s="5">
        <v>4.2655555555555553</v>
      </c>
      <c r="U808" s="5">
        <v>1.1044444444444446</v>
      </c>
      <c r="V808" s="5">
        <v>0.16111111111111112</v>
      </c>
      <c r="W808" s="5">
        <v>-2.2222222222222222E-3</v>
      </c>
      <c r="X808" s="5">
        <v>99.899910203333334</v>
      </c>
      <c r="Y808" s="94">
        <v>5.37</v>
      </c>
    </row>
    <row r="809" spans="2:25" x14ac:dyDescent="0.25">
      <c r="B809" s="3" t="s">
        <v>22</v>
      </c>
      <c r="C809" s="3" t="s">
        <v>23</v>
      </c>
      <c r="D809" s="3"/>
      <c r="E809" s="3" t="s">
        <v>280</v>
      </c>
      <c r="F809" s="3" t="s">
        <v>201</v>
      </c>
      <c r="G809" s="3" t="s">
        <v>221</v>
      </c>
      <c r="H809" s="3"/>
      <c r="I809" s="3">
        <v>1</v>
      </c>
      <c r="J809" s="3">
        <v>1230</v>
      </c>
      <c r="K809" s="3">
        <v>1100</v>
      </c>
      <c r="L809" s="3">
        <v>0</v>
      </c>
      <c r="M809" s="5">
        <v>61.80777777777778</v>
      </c>
      <c r="N809" s="5">
        <v>1.6888888888888891</v>
      </c>
      <c r="O809" s="29">
        <v>14.095555555555558</v>
      </c>
      <c r="P809" s="29">
        <v>7.4965768699999993</v>
      </c>
      <c r="Q809" s="29">
        <v>0.19777777777777777</v>
      </c>
      <c r="R809" s="29">
        <v>4.1211111111111123</v>
      </c>
      <c r="S809" s="29">
        <v>5.1333333333333337</v>
      </c>
      <c r="T809" s="5">
        <v>4.1155555555555559</v>
      </c>
      <c r="U809" s="5">
        <v>1.1044444444444446</v>
      </c>
      <c r="V809" s="5">
        <v>0.20111111111111113</v>
      </c>
      <c r="W809" s="5">
        <v>-2.2222222222222222E-3</v>
      </c>
      <c r="X809" s="5">
        <v>99.959910203333351</v>
      </c>
      <c r="Y809" s="94">
        <v>5.2200000000000006</v>
      </c>
    </row>
    <row r="810" spans="2:25" x14ac:dyDescent="0.25">
      <c r="B810" s="3" t="s">
        <v>22</v>
      </c>
      <c r="C810" s="3" t="s">
        <v>23</v>
      </c>
      <c r="D810" s="3"/>
      <c r="E810" s="3" t="s">
        <v>280</v>
      </c>
      <c r="F810" s="3" t="s">
        <v>201</v>
      </c>
      <c r="G810" s="3" t="s">
        <v>221</v>
      </c>
      <c r="H810" s="3"/>
      <c r="I810" s="3">
        <v>1</v>
      </c>
      <c r="J810" s="3">
        <v>1230</v>
      </c>
      <c r="K810" s="3">
        <v>1100</v>
      </c>
      <c r="L810" s="3">
        <v>0</v>
      </c>
      <c r="M810" s="5">
        <v>61.837777777777781</v>
      </c>
      <c r="N810" s="5">
        <v>1.6788888888888891</v>
      </c>
      <c r="O810" s="29">
        <v>14.095555555555558</v>
      </c>
      <c r="P810" s="29">
        <v>7.4665768699999999</v>
      </c>
      <c r="Q810" s="29">
        <v>0.23777777777777778</v>
      </c>
      <c r="R810" s="29">
        <v>4.1311111111111121</v>
      </c>
      <c r="S810" s="29">
        <v>5.1033333333333335</v>
      </c>
      <c r="T810" s="5">
        <v>4.0755555555555558</v>
      </c>
      <c r="U810" s="5">
        <v>1.1044444444444446</v>
      </c>
      <c r="V810" s="5">
        <v>0.24111111111111114</v>
      </c>
      <c r="W810" s="5">
        <v>-2.2222222222222222E-3</v>
      </c>
      <c r="X810" s="5">
        <v>99.969910203333342</v>
      </c>
      <c r="Y810" s="94">
        <v>5.1800000000000006</v>
      </c>
    </row>
    <row r="811" spans="2:25" x14ac:dyDescent="0.25">
      <c r="B811" s="3" t="s">
        <v>22</v>
      </c>
      <c r="C811" s="3" t="s">
        <v>23</v>
      </c>
      <c r="D811" s="3"/>
      <c r="E811" s="3" t="s">
        <v>280</v>
      </c>
      <c r="F811" s="3" t="s">
        <v>201</v>
      </c>
      <c r="G811" s="3" t="s">
        <v>221</v>
      </c>
      <c r="H811" s="3"/>
      <c r="I811" s="3">
        <v>1</v>
      </c>
      <c r="J811" s="3">
        <v>1230</v>
      </c>
      <c r="K811" s="3">
        <v>1100</v>
      </c>
      <c r="L811" s="3">
        <v>0</v>
      </c>
      <c r="M811" s="5">
        <v>61.927777777777777</v>
      </c>
      <c r="N811" s="5">
        <v>1.6688888888888891</v>
      </c>
      <c r="O811" s="29">
        <v>14.085555555555556</v>
      </c>
      <c r="P811" s="29">
        <v>7.4565768699999992</v>
      </c>
      <c r="Q811" s="29">
        <v>0.22777777777777777</v>
      </c>
      <c r="R811" s="29">
        <v>4.1811111111111119</v>
      </c>
      <c r="S811" s="29">
        <v>5.1033333333333335</v>
      </c>
      <c r="T811" s="5">
        <v>4.0155555555555553</v>
      </c>
      <c r="U811" s="5">
        <v>1.1044444444444446</v>
      </c>
      <c r="V811" s="5">
        <v>0.19111111111111112</v>
      </c>
      <c r="W811" s="5">
        <v>-2.2222222222222222E-3</v>
      </c>
      <c r="X811" s="5">
        <v>99.959910203333337</v>
      </c>
      <c r="Y811" s="94">
        <v>5.12</v>
      </c>
    </row>
    <row r="812" spans="2:25" x14ac:dyDescent="0.25">
      <c r="B812" s="3" t="s">
        <v>22</v>
      </c>
      <c r="C812" s="3" t="s">
        <v>23</v>
      </c>
      <c r="D812" s="3"/>
      <c r="E812" s="3" t="s">
        <v>280</v>
      </c>
      <c r="F812" s="3" t="s">
        <v>201</v>
      </c>
      <c r="G812" s="3" t="s">
        <v>221</v>
      </c>
      <c r="H812" s="3"/>
      <c r="I812" s="3">
        <v>1</v>
      </c>
      <c r="J812" s="3">
        <v>1230</v>
      </c>
      <c r="K812" s="3">
        <v>1100</v>
      </c>
      <c r="L812" s="3">
        <v>0</v>
      </c>
      <c r="M812" s="5">
        <v>59.927777777777777</v>
      </c>
      <c r="N812" s="5">
        <v>1.3888888888888891</v>
      </c>
      <c r="O812" s="29">
        <v>16.385555555555559</v>
      </c>
      <c r="P812" s="29">
        <v>7.1565768699999994</v>
      </c>
      <c r="Q812" s="29">
        <v>0.24777777777777779</v>
      </c>
      <c r="R812" s="29">
        <v>4.011111111111112</v>
      </c>
      <c r="S812" s="29">
        <v>5.3833333333333337</v>
      </c>
      <c r="T812" s="5">
        <v>4.2855555555555558</v>
      </c>
      <c r="U812" s="5">
        <v>1.0644444444444445</v>
      </c>
      <c r="V812" s="5">
        <v>0.12111111111111114</v>
      </c>
      <c r="W812" s="5">
        <v>-2.2222222222222222E-3</v>
      </c>
      <c r="X812" s="5">
        <v>99.969910203333342</v>
      </c>
      <c r="Y812" s="94">
        <v>5.3500000000000005</v>
      </c>
    </row>
    <row r="813" spans="2:25" x14ac:dyDescent="0.25">
      <c r="B813" s="3" t="s">
        <v>22</v>
      </c>
      <c r="C813" s="3" t="s">
        <v>23</v>
      </c>
      <c r="D813" s="3"/>
      <c r="E813" s="3" t="s">
        <v>280</v>
      </c>
      <c r="F813" s="3" t="s">
        <v>201</v>
      </c>
      <c r="G813" s="3" t="s">
        <v>221</v>
      </c>
      <c r="H813" s="3"/>
      <c r="I813" s="3">
        <v>1</v>
      </c>
      <c r="J813" s="3">
        <v>1230</v>
      </c>
      <c r="K813" s="3">
        <v>1100</v>
      </c>
      <c r="L813" s="3">
        <v>0</v>
      </c>
      <c r="M813" s="5">
        <v>60.777777777777779</v>
      </c>
      <c r="N813" s="5">
        <v>1.588888888888889</v>
      </c>
      <c r="O813" s="29">
        <v>14.775555555555558</v>
      </c>
      <c r="P813" s="29">
        <v>7.6465768699999987</v>
      </c>
      <c r="Q813" s="29">
        <v>0.22777777777777777</v>
      </c>
      <c r="R813" s="29">
        <v>4.2911111111111122</v>
      </c>
      <c r="S813" s="29">
        <v>5.3433333333333337</v>
      </c>
      <c r="T813" s="5">
        <v>4.1155555555555559</v>
      </c>
      <c r="U813" s="5">
        <v>1.0244444444444445</v>
      </c>
      <c r="V813" s="5">
        <v>0.19111111111111112</v>
      </c>
      <c r="W813" s="5">
        <v>-2.2222222222222222E-3</v>
      </c>
      <c r="X813" s="5">
        <v>99.979910203333347</v>
      </c>
      <c r="Y813" s="94">
        <v>5.1400000000000006</v>
      </c>
    </row>
    <row r="814" spans="2:25" x14ac:dyDescent="0.25">
      <c r="B814" s="3" t="s">
        <v>22</v>
      </c>
      <c r="C814" s="3" t="s">
        <v>23</v>
      </c>
      <c r="D814" s="3"/>
      <c r="E814" s="3" t="s">
        <v>280</v>
      </c>
      <c r="F814" s="3" t="s">
        <v>201</v>
      </c>
      <c r="G814" s="3" t="s">
        <v>221</v>
      </c>
      <c r="H814" s="3"/>
      <c r="I814" s="3">
        <v>1</v>
      </c>
      <c r="J814" s="3">
        <v>1230</v>
      </c>
      <c r="K814" s="3">
        <v>1100</v>
      </c>
      <c r="L814" s="3">
        <v>0</v>
      </c>
      <c r="M814" s="5">
        <v>60.647777777777783</v>
      </c>
      <c r="N814" s="5">
        <v>1.568888888888889</v>
      </c>
      <c r="O814" s="29">
        <v>14.775555555555558</v>
      </c>
      <c r="P814" s="29">
        <v>7.6665768700000001</v>
      </c>
      <c r="Q814" s="29">
        <v>0.24777777777777779</v>
      </c>
      <c r="R814" s="29">
        <v>4.3111111111111118</v>
      </c>
      <c r="S814" s="29">
        <v>5.3633333333333333</v>
      </c>
      <c r="T814" s="5">
        <v>4.1355555555555554</v>
      </c>
      <c r="U814" s="5">
        <v>1.0244444444444445</v>
      </c>
      <c r="V814" s="5">
        <v>0.23111111111111113</v>
      </c>
      <c r="W814" s="5">
        <v>-2.2222222222222222E-3</v>
      </c>
      <c r="X814" s="5">
        <v>99.969910203333342</v>
      </c>
      <c r="Y814" s="94">
        <v>5.16</v>
      </c>
    </row>
    <row r="815" spans="2:25" x14ac:dyDescent="0.25">
      <c r="B815" s="3" t="s">
        <v>22</v>
      </c>
      <c r="C815" s="3" t="s">
        <v>23</v>
      </c>
      <c r="D815" s="3"/>
      <c r="E815" s="3" t="s">
        <v>280</v>
      </c>
      <c r="F815" s="3" t="s">
        <v>201</v>
      </c>
      <c r="G815" s="3" t="s">
        <v>221</v>
      </c>
      <c r="H815" s="3"/>
      <c r="I815" s="3">
        <v>1</v>
      </c>
      <c r="J815" s="3">
        <v>1230</v>
      </c>
      <c r="K815" s="3">
        <v>1100</v>
      </c>
      <c r="L815" s="3">
        <v>0</v>
      </c>
      <c r="M815" s="5">
        <v>60.657777777777781</v>
      </c>
      <c r="N815" s="5">
        <v>1.4488888888888891</v>
      </c>
      <c r="O815" s="29">
        <v>15.495555555555557</v>
      </c>
      <c r="P815" s="29">
        <v>7.2665768699999997</v>
      </c>
      <c r="Q815" s="29">
        <v>0.24777777777777779</v>
      </c>
      <c r="R815" s="29">
        <v>4.091111111111112</v>
      </c>
      <c r="S815" s="29">
        <v>5.2633333333333336</v>
      </c>
      <c r="T815" s="5">
        <v>4.2555555555555555</v>
      </c>
      <c r="U815" s="5">
        <v>1.0844444444444445</v>
      </c>
      <c r="V815" s="5">
        <v>0.15111111111111114</v>
      </c>
      <c r="W815" s="5">
        <v>-2.2222222222222222E-3</v>
      </c>
      <c r="X815" s="5">
        <v>99.959910203333351</v>
      </c>
      <c r="Y815" s="94">
        <v>5.34</v>
      </c>
    </row>
    <row r="816" spans="2:25" x14ac:dyDescent="0.25">
      <c r="B816" s="3" t="s">
        <v>22</v>
      </c>
      <c r="C816" s="3" t="s">
        <v>23</v>
      </c>
      <c r="D816" s="3"/>
      <c r="E816" s="3" t="s">
        <v>280</v>
      </c>
      <c r="F816" s="3" t="s">
        <v>201</v>
      </c>
      <c r="G816" s="3" t="s">
        <v>221</v>
      </c>
      <c r="H816" s="3"/>
      <c r="I816" s="3">
        <v>1</v>
      </c>
      <c r="J816" s="3">
        <v>1230</v>
      </c>
      <c r="K816" s="3">
        <v>1100</v>
      </c>
      <c r="L816" s="3">
        <v>0</v>
      </c>
      <c r="M816" s="5">
        <v>61.457777777777778</v>
      </c>
      <c r="N816" s="5">
        <v>1.5088888888888892</v>
      </c>
      <c r="O816" s="29">
        <v>14.895555555555557</v>
      </c>
      <c r="P816" s="29">
        <v>7.3165768699999996</v>
      </c>
      <c r="Q816" s="29">
        <v>0.20777777777777778</v>
      </c>
      <c r="R816" s="29">
        <v>4.0311111111111124</v>
      </c>
      <c r="S816" s="29">
        <v>5.0533333333333337</v>
      </c>
      <c r="T816" s="5">
        <v>4.2655555555555553</v>
      </c>
      <c r="U816" s="5">
        <v>1.0844444444444445</v>
      </c>
      <c r="V816" s="5">
        <v>0.15111111111111114</v>
      </c>
      <c r="W816" s="5">
        <v>-2.2222222222222222E-3</v>
      </c>
      <c r="X816" s="5">
        <v>99.969910203333342</v>
      </c>
      <c r="Y816" s="94">
        <v>5.35</v>
      </c>
    </row>
    <row r="817" spans="2:25" x14ac:dyDescent="0.25">
      <c r="B817" s="3" t="s">
        <v>22</v>
      </c>
      <c r="C817" s="3" t="s">
        <v>23</v>
      </c>
      <c r="D817" s="3"/>
      <c r="E817" s="3" t="s">
        <v>280</v>
      </c>
      <c r="F817" s="3" t="s">
        <v>201</v>
      </c>
      <c r="G817" s="3" t="s">
        <v>221</v>
      </c>
      <c r="H817" s="3"/>
      <c r="I817" s="3">
        <v>1</v>
      </c>
      <c r="J817" s="3">
        <v>1230</v>
      </c>
      <c r="K817" s="3">
        <v>1100</v>
      </c>
      <c r="L817" s="3">
        <v>0</v>
      </c>
      <c r="M817" s="5">
        <v>62.37777777777778</v>
      </c>
      <c r="N817" s="5">
        <v>1.578888888888889</v>
      </c>
      <c r="O817" s="29">
        <v>14.255555555555556</v>
      </c>
      <c r="P817" s="29">
        <v>7.1365768699999999</v>
      </c>
      <c r="Q817" s="29">
        <v>0.20777777777777778</v>
      </c>
      <c r="R817" s="29">
        <v>4.0011111111111122</v>
      </c>
      <c r="S817" s="29">
        <v>4.8833333333333337</v>
      </c>
      <c r="T817" s="5">
        <v>4.2255555555555562</v>
      </c>
      <c r="U817" s="5">
        <v>1.1144444444444443</v>
      </c>
      <c r="V817" s="5">
        <v>0.19111111111111112</v>
      </c>
      <c r="W817" s="5">
        <v>-2.2222222222222222E-3</v>
      </c>
      <c r="X817" s="5">
        <v>99.969910203333356</v>
      </c>
      <c r="Y817" s="94">
        <v>5.3400000000000007</v>
      </c>
    </row>
    <row r="818" spans="2:25" x14ac:dyDescent="0.25">
      <c r="B818" s="3" t="s">
        <v>22</v>
      </c>
      <c r="C818" s="3" t="s">
        <v>23</v>
      </c>
      <c r="D818" s="3"/>
      <c r="E818" s="3" t="s">
        <v>280</v>
      </c>
      <c r="F818" s="3" t="s">
        <v>201</v>
      </c>
      <c r="G818" s="3" t="s">
        <v>221</v>
      </c>
      <c r="H818" s="3"/>
      <c r="I818" s="3">
        <v>1</v>
      </c>
      <c r="J818" s="3">
        <v>1230</v>
      </c>
      <c r="K818" s="3">
        <v>1100</v>
      </c>
      <c r="L818" s="3">
        <v>0</v>
      </c>
      <c r="M818" s="5">
        <v>61.907777777777781</v>
      </c>
      <c r="N818" s="5">
        <v>1.6288888888888891</v>
      </c>
      <c r="O818" s="29">
        <v>14.335555555555556</v>
      </c>
      <c r="P818" s="29">
        <v>7.3165768699999996</v>
      </c>
      <c r="Q818" s="29">
        <v>0.16777777777777778</v>
      </c>
      <c r="R818" s="29">
        <v>4.1211111111111123</v>
      </c>
      <c r="S818" s="29">
        <v>5.0633333333333335</v>
      </c>
      <c r="T818" s="5">
        <v>4.1555555555555559</v>
      </c>
      <c r="U818" s="5">
        <v>1.1144444444444443</v>
      </c>
      <c r="V818" s="5">
        <v>0.17111111111111113</v>
      </c>
      <c r="W818" s="5">
        <v>-2.2222222222222222E-3</v>
      </c>
      <c r="X818" s="5">
        <v>99.979910203333333</v>
      </c>
      <c r="Y818" s="94">
        <v>5.2700000000000005</v>
      </c>
    </row>
    <row r="819" spans="2:25" x14ac:dyDescent="0.25">
      <c r="B819" s="3" t="s">
        <v>22</v>
      </c>
      <c r="C819" s="3" t="s">
        <v>23</v>
      </c>
      <c r="D819" s="3"/>
      <c r="E819" s="3" t="s">
        <v>280</v>
      </c>
      <c r="F819" s="3" t="s">
        <v>201</v>
      </c>
      <c r="G819" s="3" t="s">
        <v>221</v>
      </c>
      <c r="H819" s="3"/>
      <c r="I819" s="3">
        <v>1</v>
      </c>
      <c r="J819" s="3">
        <v>1230</v>
      </c>
      <c r="K819" s="3">
        <v>1100</v>
      </c>
      <c r="L819" s="3">
        <v>0</v>
      </c>
      <c r="M819" s="5">
        <v>60.887777777777778</v>
      </c>
      <c r="N819" s="5">
        <v>1.588888888888889</v>
      </c>
      <c r="O819" s="29">
        <v>14.595555555555558</v>
      </c>
      <c r="P819" s="29">
        <v>7.7065768699999992</v>
      </c>
      <c r="Q819" s="29">
        <v>0.25777777777777777</v>
      </c>
      <c r="R819" s="29">
        <v>4.2711111111111117</v>
      </c>
      <c r="S819" s="29">
        <v>5.2833333333333341</v>
      </c>
      <c r="T819" s="5">
        <v>4.1255555555555556</v>
      </c>
      <c r="U819" s="5">
        <v>1.0444444444444445</v>
      </c>
      <c r="V819" s="5">
        <v>0.21111111111111114</v>
      </c>
      <c r="W819" s="5">
        <v>-2.2222222222222222E-3</v>
      </c>
      <c r="X819" s="5">
        <v>99.969910203333328</v>
      </c>
      <c r="Y819" s="94">
        <v>5.17</v>
      </c>
    </row>
    <row r="820" spans="2:25" x14ac:dyDescent="0.25">
      <c r="B820" s="3" t="s">
        <v>22</v>
      </c>
      <c r="C820" s="3" t="s">
        <v>23</v>
      </c>
      <c r="D820" s="3"/>
      <c r="E820" s="3" t="s">
        <v>280</v>
      </c>
      <c r="F820" s="3" t="s">
        <v>201</v>
      </c>
      <c r="G820" s="3" t="s">
        <v>221</v>
      </c>
      <c r="H820" s="3"/>
      <c r="I820" s="3">
        <v>1</v>
      </c>
      <c r="J820" s="3">
        <v>1230</v>
      </c>
      <c r="K820" s="3">
        <v>1100</v>
      </c>
      <c r="L820" s="3">
        <v>0</v>
      </c>
      <c r="M820" s="5">
        <v>60.847777777777779</v>
      </c>
      <c r="N820" s="5">
        <v>1.588888888888889</v>
      </c>
      <c r="O820" s="29">
        <v>14.725555555555557</v>
      </c>
      <c r="P820" s="29">
        <v>7.6965768699999995</v>
      </c>
      <c r="Q820" s="29">
        <v>0.20777777777777778</v>
      </c>
      <c r="R820" s="29">
        <v>4.2811111111111124</v>
      </c>
      <c r="S820" s="29">
        <v>5.3033333333333337</v>
      </c>
      <c r="T820" s="5">
        <v>4.0455555555555556</v>
      </c>
      <c r="U820" s="5">
        <v>1.0544444444444445</v>
      </c>
      <c r="V820" s="5">
        <v>0.22111111111111112</v>
      </c>
      <c r="W820" s="5">
        <v>-2.2222222222222222E-3</v>
      </c>
      <c r="X820" s="5">
        <v>99.969910203333342</v>
      </c>
      <c r="Y820" s="94">
        <v>5.0999999999999996</v>
      </c>
    </row>
    <row r="821" spans="2:25" x14ac:dyDescent="0.25">
      <c r="B821" s="3" t="s">
        <v>22</v>
      </c>
      <c r="C821" s="3" t="s">
        <v>23</v>
      </c>
      <c r="D821" s="3"/>
      <c r="E821" s="3" t="s">
        <v>280</v>
      </c>
      <c r="F821" s="3" t="s">
        <v>201</v>
      </c>
      <c r="G821" s="3" t="s">
        <v>221</v>
      </c>
      <c r="H821" s="3"/>
      <c r="I821" s="3">
        <v>1</v>
      </c>
      <c r="J821" s="3">
        <v>1230</v>
      </c>
      <c r="K821" s="3">
        <v>1100</v>
      </c>
      <c r="L821" s="3">
        <v>0</v>
      </c>
      <c r="M821" s="5">
        <v>61.957777777777778</v>
      </c>
      <c r="N821" s="5">
        <v>1.578888888888889</v>
      </c>
      <c r="O821" s="29">
        <v>14.255555555555556</v>
      </c>
      <c r="P821" s="29">
        <v>7.2365768699999995</v>
      </c>
      <c r="Q821" s="29">
        <v>0.22777777777777777</v>
      </c>
      <c r="R821" s="29">
        <v>4.1411111111111119</v>
      </c>
      <c r="S821" s="29">
        <v>5.0133333333333336</v>
      </c>
      <c r="T821" s="5">
        <v>4.1955555555555559</v>
      </c>
      <c r="U821" s="5">
        <v>1.0844444444444445</v>
      </c>
      <c r="V821" s="5">
        <v>0.2911111111111111</v>
      </c>
      <c r="W821" s="5">
        <v>-2.2222222222222222E-3</v>
      </c>
      <c r="X821" s="5">
        <v>99.979910203333333</v>
      </c>
      <c r="Y821" s="94">
        <v>5.28</v>
      </c>
    </row>
    <row r="822" spans="2:25" x14ac:dyDescent="0.25">
      <c r="B822" s="3" t="s">
        <v>22</v>
      </c>
      <c r="C822" s="3" t="s">
        <v>23</v>
      </c>
      <c r="D822" s="3"/>
      <c r="E822" s="3" t="s">
        <v>280</v>
      </c>
      <c r="F822" s="3" t="s">
        <v>201</v>
      </c>
      <c r="G822" s="3" t="s">
        <v>221</v>
      </c>
      <c r="H822" s="3"/>
      <c r="I822" s="3">
        <v>1</v>
      </c>
      <c r="J822" s="3">
        <v>1230</v>
      </c>
      <c r="K822" s="3">
        <v>1100</v>
      </c>
      <c r="L822" s="3">
        <v>0</v>
      </c>
      <c r="M822" s="5">
        <v>61.217777777777783</v>
      </c>
      <c r="N822" s="5">
        <v>1.588888888888889</v>
      </c>
      <c r="O822" s="29">
        <v>14.565555555555557</v>
      </c>
      <c r="P822" s="29">
        <v>7.5665768699999996</v>
      </c>
      <c r="Q822" s="29">
        <v>0.19777777777777777</v>
      </c>
      <c r="R822" s="29">
        <v>4.2111111111111121</v>
      </c>
      <c r="S822" s="29">
        <v>5.1833333333333336</v>
      </c>
      <c r="T822" s="5">
        <v>4.1355555555555554</v>
      </c>
      <c r="U822" s="5">
        <v>1.0744444444444445</v>
      </c>
      <c r="V822" s="5">
        <v>0.24111111111111114</v>
      </c>
      <c r="W822" s="5">
        <v>-2.2222222222222222E-3</v>
      </c>
      <c r="X822" s="5">
        <v>99.979910203333347</v>
      </c>
      <c r="Y822" s="94">
        <v>5.21</v>
      </c>
    </row>
    <row r="823" spans="2:25" x14ac:dyDescent="0.25">
      <c r="B823" s="3" t="s">
        <v>22</v>
      </c>
      <c r="C823" s="3" t="s">
        <v>23</v>
      </c>
      <c r="D823" s="3"/>
      <c r="E823" s="3" t="s">
        <v>280</v>
      </c>
      <c r="F823" s="3" t="s">
        <v>201</v>
      </c>
      <c r="G823" s="3" t="s">
        <v>221</v>
      </c>
      <c r="H823" s="3"/>
      <c r="I823" s="3">
        <v>1</v>
      </c>
      <c r="J823" s="3">
        <v>1230</v>
      </c>
      <c r="K823" s="3">
        <v>1100</v>
      </c>
      <c r="L823" s="3">
        <v>0</v>
      </c>
      <c r="M823" s="5">
        <v>61.137777777777778</v>
      </c>
      <c r="N823" s="5">
        <v>1.578888888888889</v>
      </c>
      <c r="O823" s="29">
        <v>14.905555555555557</v>
      </c>
      <c r="P823" s="29">
        <v>7.2665768699999997</v>
      </c>
      <c r="Q823" s="29">
        <v>0.24777777777777779</v>
      </c>
      <c r="R823" s="29">
        <v>4.1611111111111123</v>
      </c>
      <c r="S823" s="29">
        <v>5.1733333333333338</v>
      </c>
      <c r="T823" s="5">
        <v>4.1555555555555559</v>
      </c>
      <c r="U823" s="5">
        <v>1.0844444444444445</v>
      </c>
      <c r="V823" s="5">
        <v>0.17111111111111113</v>
      </c>
      <c r="W823" s="5">
        <v>7.7777777777777779E-2</v>
      </c>
      <c r="X823" s="5">
        <v>99.959910203333337</v>
      </c>
      <c r="Y823" s="94">
        <v>5.24</v>
      </c>
    </row>
    <row r="824" spans="2:25" x14ac:dyDescent="0.25">
      <c r="B824" s="3" t="s">
        <v>22</v>
      </c>
      <c r="C824" s="3" t="s">
        <v>23</v>
      </c>
      <c r="D824" s="3"/>
      <c r="E824" s="3" t="s">
        <v>280</v>
      </c>
      <c r="F824" s="3" t="s">
        <v>201</v>
      </c>
      <c r="G824" s="3" t="s">
        <v>221</v>
      </c>
      <c r="H824" s="3"/>
      <c r="I824" s="3">
        <v>1</v>
      </c>
      <c r="J824" s="3">
        <v>1230</v>
      </c>
      <c r="K824" s="3">
        <v>1100</v>
      </c>
      <c r="L824" s="3">
        <v>0</v>
      </c>
      <c r="M824" s="5">
        <v>61.997777777777777</v>
      </c>
      <c r="N824" s="5">
        <v>1.568888888888889</v>
      </c>
      <c r="O824" s="29">
        <v>14.465555555555557</v>
      </c>
      <c r="P824" s="29">
        <v>7.1565768699999994</v>
      </c>
      <c r="Q824" s="29">
        <v>0.20777777777777778</v>
      </c>
      <c r="R824" s="29">
        <v>4.1111111111111116</v>
      </c>
      <c r="S824" s="29">
        <v>4.9933333333333341</v>
      </c>
      <c r="T824" s="5">
        <v>4.1855555555555561</v>
      </c>
      <c r="U824" s="5">
        <v>1.0944444444444446</v>
      </c>
      <c r="V824" s="5">
        <v>0.20111111111111113</v>
      </c>
      <c r="W824" s="5">
        <v>-2.2222222222222222E-3</v>
      </c>
      <c r="X824" s="5">
        <v>99.979910203333347</v>
      </c>
      <c r="Y824" s="94">
        <v>5.2800000000000011</v>
      </c>
    </row>
    <row r="825" spans="2:25" x14ac:dyDescent="0.25">
      <c r="B825" s="3" t="s">
        <v>22</v>
      </c>
      <c r="C825" s="3" t="s">
        <v>23</v>
      </c>
      <c r="D825" s="3"/>
      <c r="E825" s="3" t="s">
        <v>280</v>
      </c>
      <c r="F825" s="3" t="s">
        <v>201</v>
      </c>
      <c r="G825" s="3" t="s">
        <v>221</v>
      </c>
      <c r="H825" s="3"/>
      <c r="I825" s="3">
        <v>1</v>
      </c>
      <c r="J825" s="3">
        <v>1230</v>
      </c>
      <c r="K825" s="3">
        <v>1100</v>
      </c>
      <c r="L825" s="3">
        <v>0</v>
      </c>
      <c r="M825" s="5">
        <v>62.417777777777779</v>
      </c>
      <c r="N825" s="5">
        <v>1.538888888888889</v>
      </c>
      <c r="O825" s="29">
        <v>14.265555555555558</v>
      </c>
      <c r="P825" s="29">
        <v>6.9465768699999995</v>
      </c>
      <c r="Q825" s="29">
        <v>0.22777777777777777</v>
      </c>
      <c r="R825" s="29">
        <v>4.091111111111112</v>
      </c>
      <c r="S825" s="29">
        <v>4.953333333333334</v>
      </c>
      <c r="T825" s="5">
        <v>4.1955555555555559</v>
      </c>
      <c r="U825" s="5">
        <v>1.1144444444444443</v>
      </c>
      <c r="V825" s="5">
        <v>0.23111111111111113</v>
      </c>
      <c r="W825" s="5">
        <v>-2.2222222222222222E-3</v>
      </c>
      <c r="X825" s="5">
        <v>99.979910203333347</v>
      </c>
      <c r="Y825" s="94">
        <v>5.3100000000000005</v>
      </c>
    </row>
    <row r="826" spans="2:25" x14ac:dyDescent="0.25">
      <c r="B826" s="3" t="s">
        <v>22</v>
      </c>
      <c r="C826" s="3" t="s">
        <v>23</v>
      </c>
      <c r="D826" s="3"/>
      <c r="E826" s="3" t="s">
        <v>280</v>
      </c>
      <c r="F826" s="3" t="s">
        <v>201</v>
      </c>
      <c r="G826" s="3" t="s">
        <v>221</v>
      </c>
      <c r="H826" s="3"/>
      <c r="I826" s="3">
        <v>1</v>
      </c>
      <c r="J826" s="3">
        <v>1230</v>
      </c>
      <c r="K826" s="3">
        <v>1100</v>
      </c>
      <c r="L826" s="3">
        <v>0</v>
      </c>
      <c r="M826" s="5">
        <v>62.227777777777781</v>
      </c>
      <c r="N826" s="5">
        <v>1.538888888888889</v>
      </c>
      <c r="O826" s="29">
        <v>14.415555555555557</v>
      </c>
      <c r="P826" s="29">
        <v>6.9865768699999995</v>
      </c>
      <c r="Q826" s="29">
        <v>0.18777777777777779</v>
      </c>
      <c r="R826" s="29">
        <v>4.2211111111111119</v>
      </c>
      <c r="S826" s="29">
        <v>4.9933333333333341</v>
      </c>
      <c r="T826" s="5">
        <v>4.1255555555555556</v>
      </c>
      <c r="U826" s="5">
        <v>1.0744444444444445</v>
      </c>
      <c r="V826" s="5">
        <v>0.19111111111111112</v>
      </c>
      <c r="W826" s="5">
        <v>-2.2222222222222222E-3</v>
      </c>
      <c r="X826" s="5">
        <v>99.959910203333351</v>
      </c>
      <c r="Y826" s="94">
        <v>5.2</v>
      </c>
    </row>
    <row r="827" spans="2:25" x14ac:dyDescent="0.25">
      <c r="B827" s="3" t="s">
        <v>22</v>
      </c>
      <c r="C827" s="3" t="s">
        <v>23</v>
      </c>
      <c r="D827" s="3"/>
      <c r="E827" s="3" t="s">
        <v>280</v>
      </c>
      <c r="F827" s="3" t="s">
        <v>201</v>
      </c>
      <c r="G827" s="3" t="s">
        <v>221</v>
      </c>
      <c r="H827" s="3"/>
      <c r="I827" s="3">
        <v>1</v>
      </c>
      <c r="J827" s="3">
        <v>1230</v>
      </c>
      <c r="K827" s="3">
        <v>1100</v>
      </c>
      <c r="L827" s="3">
        <v>0</v>
      </c>
      <c r="M827" s="5">
        <v>62.347777777777779</v>
      </c>
      <c r="N827" s="5">
        <v>1.548888888888889</v>
      </c>
      <c r="O827" s="29">
        <v>14.565555555555557</v>
      </c>
      <c r="P827" s="29">
        <v>6.8265768699999994</v>
      </c>
      <c r="Q827" s="29">
        <v>0.20777777777777778</v>
      </c>
      <c r="R827" s="29">
        <v>4.1511111111111116</v>
      </c>
      <c r="S827" s="29">
        <v>4.9633333333333338</v>
      </c>
      <c r="T827" s="5">
        <v>4.1155555555555559</v>
      </c>
      <c r="U827" s="5">
        <v>1.0844444444444445</v>
      </c>
      <c r="V827" s="5">
        <v>0.16111111111111112</v>
      </c>
      <c r="W827" s="5">
        <v>-2.2222222222222222E-3</v>
      </c>
      <c r="X827" s="5">
        <v>99.969910203333342</v>
      </c>
      <c r="Y827" s="94">
        <v>5.2</v>
      </c>
    </row>
    <row r="828" spans="2:25" x14ac:dyDescent="0.25">
      <c r="B828" s="3"/>
      <c r="C828" s="3"/>
      <c r="D828" s="3"/>
      <c r="E828" s="3"/>
      <c r="F828" s="16" t="s">
        <v>27</v>
      </c>
      <c r="G828" s="16" t="s">
        <v>23</v>
      </c>
      <c r="H828" s="16"/>
      <c r="I828" s="16"/>
      <c r="J828" s="16"/>
      <c r="K828" s="16"/>
      <c r="L828" s="16"/>
      <c r="M828" s="6">
        <v>61.443492063492073</v>
      </c>
      <c r="N828" s="6">
        <v>1.5650793650793651</v>
      </c>
      <c r="O828" s="52">
        <v>14.675079365079366</v>
      </c>
      <c r="P828" s="52">
        <v>7.3308625842857138</v>
      </c>
      <c r="Q828" s="52">
        <v>0.22301587301587303</v>
      </c>
      <c r="R828" s="52">
        <v>4.1453968253968263</v>
      </c>
      <c r="S828" s="52">
        <v>5.1414285714285723</v>
      </c>
      <c r="T828" s="6">
        <v>4.1603174603174597</v>
      </c>
      <c r="U828" s="6">
        <v>1.0834920634920637</v>
      </c>
      <c r="V828" s="6">
        <v>0.19730158730158737</v>
      </c>
      <c r="W828" s="6">
        <v>1.5873015873015873E-3</v>
      </c>
      <c r="X828" s="16"/>
      <c r="Y828" s="93">
        <v>5.2438095238095235</v>
      </c>
    </row>
    <row r="829" spans="2:25" x14ac:dyDescent="0.25">
      <c r="B829" s="20"/>
      <c r="C829" s="20"/>
      <c r="D829" s="20"/>
      <c r="E829" s="20"/>
      <c r="F829" s="33" t="s">
        <v>28</v>
      </c>
      <c r="G829" s="33" t="s">
        <v>23</v>
      </c>
      <c r="H829" s="33"/>
      <c r="I829" s="33"/>
      <c r="J829" s="33"/>
      <c r="K829" s="33"/>
      <c r="L829" s="33"/>
      <c r="M829" s="34">
        <v>0.77164481096273441</v>
      </c>
      <c r="N829" s="34">
        <v>8.1515409001991182E-2</v>
      </c>
      <c r="O829" s="100">
        <v>0.6138605394588923</v>
      </c>
      <c r="P829" s="100">
        <v>0.25114878913845923</v>
      </c>
      <c r="Q829" s="100">
        <v>2.5222816579250028E-2</v>
      </c>
      <c r="R829" s="100">
        <v>9.4581786226071454E-2</v>
      </c>
      <c r="S829" s="100">
        <v>0.15822828595478891</v>
      </c>
      <c r="T829" s="34">
        <v>7.263739034540323E-2</v>
      </c>
      <c r="U829" s="34">
        <v>2.79114245255884E-2</v>
      </c>
      <c r="V829" s="34">
        <v>3.90481997633935E-2</v>
      </c>
      <c r="W829" s="34">
        <v>1.7457431218879393E-2</v>
      </c>
      <c r="X829" s="33"/>
      <c r="Y829" s="96">
        <v>0.10054881487099163</v>
      </c>
    </row>
    <row r="830" spans="2:25" x14ac:dyDescent="0.25">
      <c r="B830" s="3" t="s">
        <v>30</v>
      </c>
      <c r="C830" s="3" t="s">
        <v>26</v>
      </c>
      <c r="D830" s="3"/>
      <c r="E830" s="3" t="s">
        <v>31</v>
      </c>
      <c r="F830" s="3" t="s">
        <v>207</v>
      </c>
      <c r="G830" s="3" t="s">
        <v>221</v>
      </c>
      <c r="H830" s="3" t="s">
        <v>222</v>
      </c>
      <c r="I830" s="3">
        <v>1</v>
      </c>
      <c r="J830" s="3">
        <v>1190</v>
      </c>
      <c r="K830" s="3">
        <v>1120</v>
      </c>
      <c r="L830" s="3">
        <v>5</v>
      </c>
      <c r="M830" s="3">
        <v>59.548999999999999</v>
      </c>
      <c r="N830" s="3">
        <v>1.71</v>
      </c>
      <c r="O830" s="13">
        <v>14.86</v>
      </c>
      <c r="P830" s="13">
        <v>10.196999999999999</v>
      </c>
      <c r="Q830" s="13">
        <v>0.16800000000000001</v>
      </c>
      <c r="R830" s="13">
        <v>3.379</v>
      </c>
      <c r="S830" s="13">
        <v>5.08</v>
      </c>
      <c r="T830" s="3">
        <v>3.9580000000000002</v>
      </c>
      <c r="U830" s="3">
        <v>0.96</v>
      </c>
      <c r="V830" s="3">
        <v>0.151</v>
      </c>
      <c r="W830" s="3">
        <v>1E-3</v>
      </c>
      <c r="X830" s="5">
        <v>100.01300000000001</v>
      </c>
      <c r="Y830" s="94">
        <v>4.9180000000000001</v>
      </c>
    </row>
    <row r="831" spans="2:25" x14ac:dyDescent="0.25">
      <c r="B831" s="3" t="s">
        <v>30</v>
      </c>
      <c r="C831" s="3" t="s">
        <v>26</v>
      </c>
      <c r="D831" s="3"/>
      <c r="E831" s="3" t="s">
        <v>31</v>
      </c>
      <c r="F831" s="3" t="s">
        <v>207</v>
      </c>
      <c r="G831" s="3" t="s">
        <v>221</v>
      </c>
      <c r="H831" s="3" t="s">
        <v>223</v>
      </c>
      <c r="I831" s="3">
        <v>1</v>
      </c>
      <c r="J831" s="3">
        <v>1190</v>
      </c>
      <c r="K831" s="3">
        <v>1120</v>
      </c>
      <c r="L831" s="3">
        <v>5</v>
      </c>
      <c r="M831" s="3">
        <v>59.326000000000001</v>
      </c>
      <c r="N831" s="3">
        <v>1.5209999999999999</v>
      </c>
      <c r="O831" s="13">
        <v>14.589</v>
      </c>
      <c r="P831" s="13">
        <v>10.662000000000001</v>
      </c>
      <c r="Q831" s="13">
        <v>0.222</v>
      </c>
      <c r="R831" s="13">
        <v>3.5449999999999999</v>
      </c>
      <c r="S831" s="13">
        <v>5.2850000000000001</v>
      </c>
      <c r="T831" s="3">
        <v>3.6720000000000002</v>
      </c>
      <c r="U831" s="3">
        <v>1.0349999999999999</v>
      </c>
      <c r="V831" s="3">
        <v>0.14099999999999999</v>
      </c>
      <c r="W831" s="3">
        <v>1.7999999999999999E-2</v>
      </c>
      <c r="X831" s="5">
        <v>100.01600000000001</v>
      </c>
      <c r="Y831" s="94">
        <v>4.7069999999999999</v>
      </c>
    </row>
    <row r="832" spans="2:25" x14ac:dyDescent="0.25">
      <c r="B832" s="3" t="s">
        <v>30</v>
      </c>
      <c r="C832" s="3" t="s">
        <v>26</v>
      </c>
      <c r="D832" s="3"/>
      <c r="E832" s="3" t="s">
        <v>31</v>
      </c>
      <c r="F832" s="3" t="s">
        <v>207</v>
      </c>
      <c r="G832" s="3" t="s">
        <v>221</v>
      </c>
      <c r="H832" s="3" t="s">
        <v>224</v>
      </c>
      <c r="I832" s="3">
        <v>1</v>
      </c>
      <c r="J832" s="3">
        <v>1190</v>
      </c>
      <c r="K832" s="3">
        <v>1120</v>
      </c>
      <c r="L832" s="3">
        <v>5</v>
      </c>
      <c r="M832" s="3">
        <v>59.515000000000001</v>
      </c>
      <c r="N832" s="3">
        <v>1.611</v>
      </c>
      <c r="O832" s="13">
        <v>14.382</v>
      </c>
      <c r="P832" s="13">
        <v>10.734999999999999</v>
      </c>
      <c r="Q832" s="13">
        <v>0.21299999999999999</v>
      </c>
      <c r="R832" s="13">
        <v>3.4980000000000002</v>
      </c>
      <c r="S832" s="13">
        <v>5.3150000000000004</v>
      </c>
      <c r="T832" s="3">
        <v>3.8740000000000001</v>
      </c>
      <c r="U832" s="3">
        <v>1.046</v>
      </c>
      <c r="V832" s="3">
        <v>0.221</v>
      </c>
      <c r="W832" s="3">
        <v>0</v>
      </c>
      <c r="X832" s="5">
        <v>100.41</v>
      </c>
      <c r="Y832" s="94">
        <v>4.92</v>
      </c>
    </row>
    <row r="833" spans="2:25" x14ac:dyDescent="0.25">
      <c r="B833" s="3" t="s">
        <v>30</v>
      </c>
      <c r="C833" s="3" t="s">
        <v>26</v>
      </c>
      <c r="D833" s="3"/>
      <c r="E833" s="3" t="s">
        <v>31</v>
      </c>
      <c r="F833" s="3" t="s">
        <v>207</v>
      </c>
      <c r="G833" s="3" t="s">
        <v>221</v>
      </c>
      <c r="H833" s="3" t="s">
        <v>225</v>
      </c>
      <c r="I833" s="3">
        <v>1</v>
      </c>
      <c r="J833" s="3">
        <v>1190</v>
      </c>
      <c r="K833" s="3">
        <v>1120</v>
      </c>
      <c r="L833" s="3">
        <v>5</v>
      </c>
      <c r="M833" s="3">
        <v>58.972999999999999</v>
      </c>
      <c r="N833" s="3">
        <v>1.504</v>
      </c>
      <c r="O833" s="13">
        <v>14.442</v>
      </c>
      <c r="P833" s="13">
        <v>10.976000000000001</v>
      </c>
      <c r="Q833" s="13">
        <v>0.14599999999999999</v>
      </c>
      <c r="R833" s="13">
        <v>3.6509999999999998</v>
      </c>
      <c r="S833" s="13">
        <v>5.32</v>
      </c>
      <c r="T833" s="3">
        <v>3.8319999999999999</v>
      </c>
      <c r="U833" s="3">
        <v>0.995</v>
      </c>
      <c r="V833" s="3">
        <v>0.311</v>
      </c>
      <c r="W833" s="3">
        <v>0</v>
      </c>
      <c r="X833" s="5">
        <v>100.15</v>
      </c>
      <c r="Y833" s="94">
        <v>4.827</v>
      </c>
    </row>
    <row r="834" spans="2:25" x14ac:dyDescent="0.25">
      <c r="B834" s="3" t="s">
        <v>30</v>
      </c>
      <c r="C834" s="3" t="s">
        <v>26</v>
      </c>
      <c r="D834" s="3"/>
      <c r="E834" s="3" t="s">
        <v>31</v>
      </c>
      <c r="F834" s="3" t="s">
        <v>207</v>
      </c>
      <c r="G834" s="3" t="s">
        <v>221</v>
      </c>
      <c r="H834" s="3" t="s">
        <v>226</v>
      </c>
      <c r="I834" s="3">
        <v>1</v>
      </c>
      <c r="J834" s="3">
        <v>1190</v>
      </c>
      <c r="K834" s="3">
        <v>1120</v>
      </c>
      <c r="L834" s="3">
        <v>5</v>
      </c>
      <c r="M834" s="3">
        <v>58.835000000000001</v>
      </c>
      <c r="N834" s="3">
        <v>1.4910000000000001</v>
      </c>
      <c r="O834" s="13">
        <v>14.31</v>
      </c>
      <c r="P834" s="13">
        <v>10.945</v>
      </c>
      <c r="Q834" s="13">
        <v>0.14299999999999999</v>
      </c>
      <c r="R834" s="13">
        <v>3.62</v>
      </c>
      <c r="S834" s="13">
        <v>5.351</v>
      </c>
      <c r="T834" s="3">
        <v>3.9449999999999998</v>
      </c>
      <c r="U834" s="3">
        <v>0.97399999999999998</v>
      </c>
      <c r="V834" s="3">
        <v>0.20100000000000001</v>
      </c>
      <c r="W834" s="3">
        <v>0</v>
      </c>
      <c r="X834" s="5">
        <v>99.814999999999984</v>
      </c>
      <c r="Y834" s="94">
        <v>4.9189999999999996</v>
      </c>
    </row>
    <row r="835" spans="2:25" x14ac:dyDescent="0.25">
      <c r="B835" s="3" t="s">
        <v>30</v>
      </c>
      <c r="C835" s="3" t="s">
        <v>26</v>
      </c>
      <c r="D835" s="3"/>
      <c r="E835" s="3" t="s">
        <v>31</v>
      </c>
      <c r="F835" s="3" t="s">
        <v>207</v>
      </c>
      <c r="G835" s="3" t="s">
        <v>221</v>
      </c>
      <c r="H835" s="3" t="s">
        <v>227</v>
      </c>
      <c r="I835" s="3">
        <v>1</v>
      </c>
      <c r="J835" s="3">
        <v>1190</v>
      </c>
      <c r="K835" s="3">
        <v>1120</v>
      </c>
      <c r="L835" s="3">
        <v>5</v>
      </c>
      <c r="M835" s="3">
        <v>58.418999999999997</v>
      </c>
      <c r="N835" s="3">
        <v>1.57</v>
      </c>
      <c r="O835" s="13">
        <v>14.359</v>
      </c>
      <c r="P835" s="13">
        <v>10.952</v>
      </c>
      <c r="Q835" s="13">
        <v>0.23400000000000001</v>
      </c>
      <c r="R835" s="13">
        <v>3.66</v>
      </c>
      <c r="S835" s="13">
        <v>5.3159999999999998</v>
      </c>
      <c r="T835" s="3">
        <v>3.887</v>
      </c>
      <c r="U835" s="3">
        <v>1.046</v>
      </c>
      <c r="V835" s="3">
        <v>0.39100000000000001</v>
      </c>
      <c r="W835" s="3">
        <v>0</v>
      </c>
      <c r="X835" s="5">
        <v>99.834000000000003</v>
      </c>
      <c r="Y835" s="94">
        <v>4.9329999999999998</v>
      </c>
    </row>
    <row r="836" spans="2:25" x14ac:dyDescent="0.25">
      <c r="B836" s="3" t="s">
        <v>30</v>
      </c>
      <c r="C836" s="3" t="s">
        <v>26</v>
      </c>
      <c r="D836" s="3"/>
      <c r="E836" s="3" t="s">
        <v>31</v>
      </c>
      <c r="F836" s="3" t="s">
        <v>207</v>
      </c>
      <c r="G836" s="3" t="s">
        <v>221</v>
      </c>
      <c r="H836" s="3" t="s">
        <v>228</v>
      </c>
      <c r="I836" s="3">
        <v>1</v>
      </c>
      <c r="J836" s="3">
        <v>1190</v>
      </c>
      <c r="K836" s="3">
        <v>1120</v>
      </c>
      <c r="L836" s="3">
        <v>5</v>
      </c>
      <c r="M836" s="3">
        <v>58.753999999999998</v>
      </c>
      <c r="N836" s="3">
        <v>1.42</v>
      </c>
      <c r="O836" s="13">
        <v>14.282999999999999</v>
      </c>
      <c r="P836" s="13">
        <v>10.928000000000001</v>
      </c>
      <c r="Q836" s="13">
        <v>0.183</v>
      </c>
      <c r="R836" s="13">
        <v>3.6560000000000001</v>
      </c>
      <c r="S836" s="13">
        <v>5.4349999999999996</v>
      </c>
      <c r="T836" s="3">
        <v>3.8769999999999998</v>
      </c>
      <c r="U836" s="3">
        <v>1.0409999999999999</v>
      </c>
      <c r="V836" s="3">
        <v>0.21099999999999999</v>
      </c>
      <c r="W836" s="3">
        <v>0</v>
      </c>
      <c r="X836" s="5">
        <v>99.787999999999997</v>
      </c>
      <c r="Y836" s="94">
        <v>4.9179999999999993</v>
      </c>
    </row>
    <row r="837" spans="2:25" x14ac:dyDescent="0.25">
      <c r="B837" s="3" t="s">
        <v>30</v>
      </c>
      <c r="C837" s="3" t="s">
        <v>26</v>
      </c>
      <c r="D837" s="3"/>
      <c r="E837" s="3" t="s">
        <v>31</v>
      </c>
      <c r="F837" s="3" t="s">
        <v>207</v>
      </c>
      <c r="G837" s="3" t="s">
        <v>221</v>
      </c>
      <c r="H837" s="3" t="s">
        <v>229</v>
      </c>
      <c r="I837" s="3">
        <v>1</v>
      </c>
      <c r="J837" s="3">
        <v>1190</v>
      </c>
      <c r="K837" s="3">
        <v>1120</v>
      </c>
      <c r="L837" s="3">
        <v>5</v>
      </c>
      <c r="M837" s="3">
        <v>58.52</v>
      </c>
      <c r="N837" s="3">
        <v>1.4870000000000001</v>
      </c>
      <c r="O837" s="13">
        <v>14.260999999999999</v>
      </c>
      <c r="P837" s="13">
        <v>10.393000000000001</v>
      </c>
      <c r="Q837" s="13">
        <v>0.16800000000000001</v>
      </c>
      <c r="R837" s="13">
        <v>3.524</v>
      </c>
      <c r="S837" s="13">
        <v>5.1760000000000002</v>
      </c>
      <c r="T837" s="3">
        <v>4.032</v>
      </c>
      <c r="U837" s="3">
        <v>0.97299999999999998</v>
      </c>
      <c r="V837" s="3">
        <v>0.161</v>
      </c>
      <c r="W837" s="3">
        <v>0</v>
      </c>
      <c r="X837" s="5">
        <v>98.695000000000007</v>
      </c>
      <c r="Y837" s="94">
        <v>5.0049999999999999</v>
      </c>
    </row>
    <row r="838" spans="2:25" x14ac:dyDescent="0.25">
      <c r="B838" s="3" t="s">
        <v>30</v>
      </c>
      <c r="C838" s="3" t="s">
        <v>26</v>
      </c>
      <c r="D838" s="3"/>
      <c r="E838" s="3" t="s">
        <v>31</v>
      </c>
      <c r="F838" s="3" t="s">
        <v>207</v>
      </c>
      <c r="G838" s="3" t="s">
        <v>221</v>
      </c>
      <c r="H838" s="3" t="s">
        <v>239</v>
      </c>
      <c r="I838" s="3">
        <v>1</v>
      </c>
      <c r="J838" s="3">
        <v>1190</v>
      </c>
      <c r="K838" s="3">
        <v>1120</v>
      </c>
      <c r="L838" s="3">
        <v>5</v>
      </c>
      <c r="M838" s="3">
        <v>58.914000000000001</v>
      </c>
      <c r="N838" s="3">
        <v>1.4730000000000001</v>
      </c>
      <c r="O838" s="13">
        <v>14.292</v>
      </c>
      <c r="P838" s="13">
        <v>11.073</v>
      </c>
      <c r="Q838" s="13">
        <v>0.192</v>
      </c>
      <c r="R838" s="13">
        <v>3.6850000000000001</v>
      </c>
      <c r="S838" s="13">
        <v>5.53</v>
      </c>
      <c r="T838" s="3">
        <v>3.8580000000000001</v>
      </c>
      <c r="U838" s="3">
        <v>0.95</v>
      </c>
      <c r="V838" s="3">
        <v>0.161</v>
      </c>
      <c r="W838" s="3">
        <v>2.1000000000000001E-2</v>
      </c>
      <c r="X838" s="5">
        <v>100.14900000000002</v>
      </c>
      <c r="Y838" s="94">
        <v>4.8079999999999998</v>
      </c>
    </row>
    <row r="839" spans="2:25" x14ac:dyDescent="0.25">
      <c r="B839" s="3" t="s">
        <v>30</v>
      </c>
      <c r="C839" s="3" t="s">
        <v>26</v>
      </c>
      <c r="D839" s="3"/>
      <c r="E839" s="3" t="s">
        <v>31</v>
      </c>
      <c r="F839" s="3" t="s">
        <v>207</v>
      </c>
      <c r="G839" s="3" t="s">
        <v>221</v>
      </c>
      <c r="H839" s="3" t="s">
        <v>240</v>
      </c>
      <c r="I839" s="3">
        <v>1</v>
      </c>
      <c r="J839" s="3">
        <v>1190</v>
      </c>
      <c r="K839" s="3">
        <v>1120</v>
      </c>
      <c r="L839" s="3">
        <v>5</v>
      </c>
      <c r="M839" s="3">
        <v>58.707000000000001</v>
      </c>
      <c r="N839" s="3">
        <v>1.5629999999999999</v>
      </c>
      <c r="O839" s="13">
        <v>14.339</v>
      </c>
      <c r="P839" s="13">
        <v>10.935</v>
      </c>
      <c r="Q839" s="13">
        <v>0.27100000000000002</v>
      </c>
      <c r="R839" s="13">
        <v>3.738</v>
      </c>
      <c r="S839" s="13">
        <v>5.4770000000000003</v>
      </c>
      <c r="T839" s="3">
        <v>3.88</v>
      </c>
      <c r="U839" s="3">
        <v>1.0389999999999999</v>
      </c>
      <c r="V839" s="3">
        <v>0.23100000000000001</v>
      </c>
      <c r="W839" s="3">
        <v>0</v>
      </c>
      <c r="X839" s="5">
        <v>100.18</v>
      </c>
      <c r="Y839" s="94">
        <v>4.9189999999999996</v>
      </c>
    </row>
    <row r="840" spans="2:25" x14ac:dyDescent="0.25">
      <c r="B840" s="3" t="s">
        <v>30</v>
      </c>
      <c r="C840" s="3" t="s">
        <v>26</v>
      </c>
      <c r="D840" s="3"/>
      <c r="E840" s="3" t="s">
        <v>31</v>
      </c>
      <c r="F840" s="3" t="s">
        <v>207</v>
      </c>
      <c r="G840" s="3" t="s">
        <v>221</v>
      </c>
      <c r="H840" s="3" t="s">
        <v>241</v>
      </c>
      <c r="I840" s="3">
        <v>1</v>
      </c>
      <c r="J840" s="3">
        <v>1190</v>
      </c>
      <c r="K840" s="3">
        <v>1120</v>
      </c>
      <c r="L840" s="3">
        <v>5</v>
      </c>
      <c r="M840" s="3">
        <v>58.999000000000002</v>
      </c>
      <c r="N840" s="3">
        <v>1.54</v>
      </c>
      <c r="O840" s="13">
        <v>14.381</v>
      </c>
      <c r="P840" s="13">
        <v>10.680999999999999</v>
      </c>
      <c r="Q840" s="13">
        <v>0.192</v>
      </c>
      <c r="R840" s="13">
        <v>3.621</v>
      </c>
      <c r="S840" s="13">
        <v>5.4690000000000003</v>
      </c>
      <c r="T840" s="3">
        <v>4.0609999999999999</v>
      </c>
      <c r="U840" s="3">
        <v>0.97899999999999998</v>
      </c>
      <c r="V840" s="3">
        <v>0.35099999999999998</v>
      </c>
      <c r="W840" s="3">
        <v>8.0000000000000002E-3</v>
      </c>
      <c r="X840" s="5">
        <v>100.28199999999998</v>
      </c>
      <c r="Y840" s="94">
        <v>5.04</v>
      </c>
    </row>
    <row r="841" spans="2:25" x14ac:dyDescent="0.25">
      <c r="B841" s="3" t="s">
        <v>30</v>
      </c>
      <c r="C841" s="3" t="s">
        <v>26</v>
      </c>
      <c r="D841" s="3"/>
      <c r="E841" s="3" t="s">
        <v>31</v>
      </c>
      <c r="F841" s="3" t="s">
        <v>207</v>
      </c>
      <c r="G841" s="3" t="s">
        <v>221</v>
      </c>
      <c r="H841" s="3" t="s">
        <v>242</v>
      </c>
      <c r="I841" s="3">
        <v>1</v>
      </c>
      <c r="J841" s="3">
        <v>1190</v>
      </c>
      <c r="K841" s="3">
        <v>1120</v>
      </c>
      <c r="L841" s="3">
        <v>5</v>
      </c>
      <c r="M841" s="3">
        <v>58.963999999999999</v>
      </c>
      <c r="N841" s="3">
        <v>1.5309999999999999</v>
      </c>
      <c r="O841" s="13">
        <v>14.409000000000001</v>
      </c>
      <c r="P841" s="13">
        <v>10.739000000000001</v>
      </c>
      <c r="Q841" s="13">
        <v>0.20100000000000001</v>
      </c>
      <c r="R841" s="13">
        <v>3.6070000000000002</v>
      </c>
      <c r="S841" s="13">
        <v>5.47</v>
      </c>
      <c r="T841" s="3">
        <v>3.988</v>
      </c>
      <c r="U841" s="3">
        <v>1.04</v>
      </c>
      <c r="V841" s="3">
        <v>0.311</v>
      </c>
      <c r="W841" s="3">
        <v>0</v>
      </c>
      <c r="X841" s="5">
        <v>100.26</v>
      </c>
      <c r="Y841" s="94">
        <v>5.0280000000000005</v>
      </c>
    </row>
    <row r="842" spans="2:25" x14ac:dyDescent="0.25">
      <c r="B842" s="3" t="s">
        <v>30</v>
      </c>
      <c r="C842" s="3" t="s">
        <v>26</v>
      </c>
      <c r="D842" s="3"/>
      <c r="E842" s="3" t="s">
        <v>31</v>
      </c>
      <c r="F842" s="3" t="s">
        <v>207</v>
      </c>
      <c r="G842" s="3" t="s">
        <v>221</v>
      </c>
      <c r="H842" s="3" t="s">
        <v>243</v>
      </c>
      <c r="I842" s="3">
        <v>1</v>
      </c>
      <c r="J842" s="3">
        <v>1190</v>
      </c>
      <c r="K842" s="3">
        <v>1120</v>
      </c>
      <c r="L842" s="3">
        <v>5</v>
      </c>
      <c r="M842" s="3">
        <v>59.024000000000001</v>
      </c>
      <c r="N842" s="3">
        <v>1.591</v>
      </c>
      <c r="O842" s="13">
        <v>14.420999999999999</v>
      </c>
      <c r="P842" s="13">
        <v>10.56</v>
      </c>
      <c r="Q842" s="13">
        <v>0.23499999999999999</v>
      </c>
      <c r="R842" s="13">
        <v>3.5009999999999999</v>
      </c>
      <c r="S842" s="13">
        <v>5.4160000000000004</v>
      </c>
      <c r="T842" s="3">
        <v>3.6659999999999999</v>
      </c>
      <c r="U842" s="3">
        <v>1.0109999999999999</v>
      </c>
      <c r="V842" s="3">
        <v>0.27100000000000002</v>
      </c>
      <c r="W842" s="3">
        <v>0</v>
      </c>
      <c r="X842" s="5">
        <v>99.695999999999998</v>
      </c>
      <c r="Y842" s="94">
        <v>4.6769999999999996</v>
      </c>
    </row>
    <row r="843" spans="2:25" x14ac:dyDescent="0.25">
      <c r="B843" s="3" t="s">
        <v>30</v>
      </c>
      <c r="C843" s="3" t="s">
        <v>26</v>
      </c>
      <c r="D843" s="3"/>
      <c r="E843" s="3" t="s">
        <v>31</v>
      </c>
      <c r="F843" s="3" t="s">
        <v>207</v>
      </c>
      <c r="G843" s="3" t="s">
        <v>221</v>
      </c>
      <c r="H843" s="3" t="s">
        <v>244</v>
      </c>
      <c r="I843" s="3">
        <v>1</v>
      </c>
      <c r="J843" s="3">
        <v>1190</v>
      </c>
      <c r="K843" s="3">
        <v>1120</v>
      </c>
      <c r="L843" s="3">
        <v>5</v>
      </c>
      <c r="M843" s="3">
        <v>59.140999999999998</v>
      </c>
      <c r="N843" s="3">
        <v>1.423</v>
      </c>
      <c r="O843" s="13">
        <v>14.603999999999999</v>
      </c>
      <c r="P843" s="13">
        <v>10.672000000000001</v>
      </c>
      <c r="Q843" s="13">
        <v>0.155</v>
      </c>
      <c r="R843" s="13">
        <v>3.4950000000000001</v>
      </c>
      <c r="S843" s="13">
        <v>5.3179999999999996</v>
      </c>
      <c r="T843" s="3">
        <v>3.8980000000000001</v>
      </c>
      <c r="U843" s="3">
        <v>1.0469999999999999</v>
      </c>
      <c r="V843" s="3">
        <v>0.20100000000000001</v>
      </c>
      <c r="W843" s="3">
        <v>3.7999999999999999E-2</v>
      </c>
      <c r="X843" s="5">
        <v>99.99199999999999</v>
      </c>
      <c r="Y843" s="94">
        <v>4.9450000000000003</v>
      </c>
    </row>
    <row r="844" spans="2:25" x14ac:dyDescent="0.25">
      <c r="B844" s="3" t="s">
        <v>30</v>
      </c>
      <c r="C844" s="3" t="s">
        <v>26</v>
      </c>
      <c r="D844" s="3"/>
      <c r="E844" s="3" t="s">
        <v>31</v>
      </c>
      <c r="F844" s="3" t="s">
        <v>207</v>
      </c>
      <c r="G844" s="3" t="s">
        <v>221</v>
      </c>
      <c r="H844" s="3" t="s">
        <v>245</v>
      </c>
      <c r="I844" s="3">
        <v>1</v>
      </c>
      <c r="J844" s="3">
        <v>1190</v>
      </c>
      <c r="K844" s="3">
        <v>1120</v>
      </c>
      <c r="L844" s="3">
        <v>5</v>
      </c>
      <c r="M844" s="3">
        <v>59.863</v>
      </c>
      <c r="N844" s="3">
        <v>1.4490000000000001</v>
      </c>
      <c r="O844" s="13">
        <v>14.663</v>
      </c>
      <c r="P844" s="13">
        <v>9.8719999999999999</v>
      </c>
      <c r="Q844" s="13">
        <v>0.192</v>
      </c>
      <c r="R844" s="13">
        <v>3.3759999999999999</v>
      </c>
      <c r="S844" s="13">
        <v>5.0369999999999999</v>
      </c>
      <c r="T844" s="3">
        <v>3.8559999999999999</v>
      </c>
      <c r="U844" s="3">
        <v>1.075</v>
      </c>
      <c r="V844" s="3">
        <v>0.20100000000000001</v>
      </c>
      <c r="W844" s="3">
        <v>6.0000000000000001E-3</v>
      </c>
      <c r="X844" s="5">
        <v>99.589999999999989</v>
      </c>
      <c r="Y844" s="94">
        <v>4.931</v>
      </c>
    </row>
    <row r="845" spans="2:25" x14ac:dyDescent="0.25">
      <c r="B845" s="3"/>
      <c r="C845" s="3"/>
      <c r="D845" s="3"/>
      <c r="E845" s="3"/>
      <c r="F845" s="16" t="s">
        <v>27</v>
      </c>
      <c r="G845" s="16" t="s">
        <v>26</v>
      </c>
      <c r="H845" s="16"/>
      <c r="I845" s="16"/>
      <c r="J845" s="16"/>
      <c r="K845" s="16"/>
      <c r="L845" s="16"/>
      <c r="M845" s="6">
        <v>59.033533333333331</v>
      </c>
      <c r="N845" s="6">
        <v>1.5256000000000003</v>
      </c>
      <c r="O845" s="52">
        <v>14.439666666666664</v>
      </c>
      <c r="P845" s="52">
        <v>10.687999999999999</v>
      </c>
      <c r="Q845" s="52">
        <v>0.19433333333333333</v>
      </c>
      <c r="R845" s="52">
        <v>3.5703999999999998</v>
      </c>
      <c r="S845" s="52">
        <v>5.3330000000000002</v>
      </c>
      <c r="T845" s="6">
        <v>3.8856000000000006</v>
      </c>
      <c r="U845" s="6">
        <v>1.0140666666666667</v>
      </c>
      <c r="V845" s="6">
        <v>0.23433333333333334</v>
      </c>
      <c r="W845" s="6">
        <v>6.1333333333333335E-3</v>
      </c>
      <c r="X845" s="16"/>
      <c r="Y845" s="93">
        <v>4.8996666666666675</v>
      </c>
    </row>
    <row r="846" spans="2:25" x14ac:dyDescent="0.25">
      <c r="B846" s="3"/>
      <c r="C846" s="3"/>
      <c r="D846" s="3"/>
      <c r="E846" s="3"/>
      <c r="F846" s="25" t="s">
        <v>28</v>
      </c>
      <c r="G846" s="25" t="s">
        <v>26</v>
      </c>
      <c r="H846" s="25"/>
      <c r="I846" s="25"/>
      <c r="J846" s="25"/>
      <c r="K846" s="25"/>
      <c r="L846" s="25"/>
      <c r="M846" s="7">
        <v>0.3939029733080881</v>
      </c>
      <c r="N846" s="7">
        <v>7.6842882373246296E-2</v>
      </c>
      <c r="O846" s="99">
        <v>0.1681095164581991</v>
      </c>
      <c r="P846" s="99">
        <v>0.32750790612049158</v>
      </c>
      <c r="Q846" s="99">
        <v>3.6167599285759112E-2</v>
      </c>
      <c r="R846" s="99">
        <v>0.1077038266994924</v>
      </c>
      <c r="S846" s="99">
        <v>0.14491672485554299</v>
      </c>
      <c r="T846" s="7">
        <v>0.11026254382803151</v>
      </c>
      <c r="U846" s="7">
        <v>3.8929362158854314E-2</v>
      </c>
      <c r="V846" s="7">
        <v>7.640742920747462E-2</v>
      </c>
      <c r="W846" s="7">
        <v>1.1166702203212822E-2</v>
      </c>
      <c r="X846" s="25"/>
      <c r="Y846" s="93">
        <v>0.14919190598688581</v>
      </c>
    </row>
    <row r="847" spans="2:25" x14ac:dyDescent="0.25">
      <c r="B847" s="3" t="s">
        <v>30</v>
      </c>
      <c r="C847" s="3" t="s">
        <v>26</v>
      </c>
      <c r="D847" s="3"/>
      <c r="E847" s="3" t="s">
        <v>31</v>
      </c>
      <c r="F847" s="3" t="s">
        <v>208</v>
      </c>
      <c r="G847" s="3" t="s">
        <v>221</v>
      </c>
      <c r="H847" s="3" t="s">
        <v>222</v>
      </c>
      <c r="I847" s="3">
        <v>1</v>
      </c>
      <c r="J847" s="3">
        <v>1190</v>
      </c>
      <c r="K847" s="3">
        <v>1120</v>
      </c>
      <c r="L847" s="3">
        <v>10</v>
      </c>
      <c r="M847" s="3">
        <v>58.975999999999999</v>
      </c>
      <c r="N847" s="3">
        <v>1.536</v>
      </c>
      <c r="O847" s="13">
        <v>14.02</v>
      </c>
      <c r="P847" s="13">
        <v>10.571</v>
      </c>
      <c r="Q847" s="13">
        <v>0.25900000000000001</v>
      </c>
      <c r="R847" s="13">
        <v>3.5960000000000001</v>
      </c>
      <c r="S847" s="13">
        <v>5.5419999999999998</v>
      </c>
      <c r="T847" s="3">
        <v>3.7879999999999998</v>
      </c>
      <c r="U847" s="3">
        <v>1.079</v>
      </c>
      <c r="V847" s="3">
        <v>0.21099999999999999</v>
      </c>
      <c r="W847" s="3">
        <v>7.4999999999999997E-2</v>
      </c>
      <c r="X847" s="5">
        <v>99.652999999999992</v>
      </c>
      <c r="Y847" s="94">
        <v>4.867</v>
      </c>
    </row>
    <row r="848" spans="2:25" x14ac:dyDescent="0.25">
      <c r="B848" s="3" t="s">
        <v>30</v>
      </c>
      <c r="C848" s="3" t="s">
        <v>26</v>
      </c>
      <c r="D848" s="3"/>
      <c r="E848" s="3" t="s">
        <v>31</v>
      </c>
      <c r="F848" s="3" t="s">
        <v>208</v>
      </c>
      <c r="G848" s="3" t="s">
        <v>221</v>
      </c>
      <c r="H848" s="3" t="s">
        <v>223</v>
      </c>
      <c r="I848" s="3">
        <v>1</v>
      </c>
      <c r="J848" s="3">
        <v>1190</v>
      </c>
      <c r="K848" s="3">
        <v>1120</v>
      </c>
      <c r="L848" s="3">
        <v>10</v>
      </c>
      <c r="M848" s="3">
        <v>59.375999999999998</v>
      </c>
      <c r="N848" s="3">
        <v>1.5920000000000001</v>
      </c>
      <c r="O848" s="13">
        <v>14.37</v>
      </c>
      <c r="P848" s="13">
        <v>10.608000000000001</v>
      </c>
      <c r="Q848" s="13">
        <v>0.19800000000000001</v>
      </c>
      <c r="R848" s="13">
        <v>3.4860000000000002</v>
      </c>
      <c r="S848" s="13">
        <v>5.3710000000000004</v>
      </c>
      <c r="T848" s="3">
        <v>3.8079999999999998</v>
      </c>
      <c r="U848" s="3">
        <v>1.073</v>
      </c>
      <c r="V848" s="3">
        <v>0.20100000000000001</v>
      </c>
      <c r="W848" s="3">
        <v>4.0000000000000001E-3</v>
      </c>
      <c r="X848" s="5">
        <v>100.08699999999999</v>
      </c>
      <c r="Y848" s="94">
        <v>4.8810000000000002</v>
      </c>
    </row>
    <row r="849" spans="2:25" x14ac:dyDescent="0.25">
      <c r="B849" s="3" t="s">
        <v>30</v>
      </c>
      <c r="C849" s="3" t="s">
        <v>26</v>
      </c>
      <c r="D849" s="3"/>
      <c r="E849" s="3" t="s">
        <v>31</v>
      </c>
      <c r="F849" s="3" t="s">
        <v>208</v>
      </c>
      <c r="G849" s="3" t="s">
        <v>221</v>
      </c>
      <c r="H849" s="3" t="s">
        <v>224</v>
      </c>
      <c r="I849" s="3">
        <v>1</v>
      </c>
      <c r="J849" s="3">
        <v>1190</v>
      </c>
      <c r="K849" s="3">
        <v>1120</v>
      </c>
      <c r="L849" s="3">
        <v>10</v>
      </c>
      <c r="M849" s="3">
        <v>59.558</v>
      </c>
      <c r="N849" s="3">
        <v>1.4550000000000001</v>
      </c>
      <c r="O849" s="13">
        <v>14.381</v>
      </c>
      <c r="P849" s="13">
        <v>10.449</v>
      </c>
      <c r="Q849" s="13">
        <v>0.18</v>
      </c>
      <c r="R849" s="13">
        <v>3.504</v>
      </c>
      <c r="S849" s="13">
        <v>5.4850000000000003</v>
      </c>
      <c r="T849" s="3">
        <v>3.758</v>
      </c>
      <c r="U849" s="3">
        <v>1.0369999999999999</v>
      </c>
      <c r="V849" s="3">
        <v>0.30099999999999999</v>
      </c>
      <c r="W849" s="3">
        <v>0.04</v>
      </c>
      <c r="X849" s="5">
        <v>100.14800000000002</v>
      </c>
      <c r="Y849" s="94">
        <v>4.7949999999999999</v>
      </c>
    </row>
    <row r="850" spans="2:25" x14ac:dyDescent="0.25">
      <c r="B850" s="3" t="s">
        <v>30</v>
      </c>
      <c r="C850" s="3" t="s">
        <v>26</v>
      </c>
      <c r="D850" s="3"/>
      <c r="E850" s="3" t="s">
        <v>31</v>
      </c>
      <c r="F850" s="3" t="s">
        <v>208</v>
      </c>
      <c r="G850" s="3" t="s">
        <v>221</v>
      </c>
      <c r="H850" s="3" t="s">
        <v>225</v>
      </c>
      <c r="I850" s="3">
        <v>1</v>
      </c>
      <c r="J850" s="3">
        <v>1190</v>
      </c>
      <c r="K850" s="3">
        <v>1120</v>
      </c>
      <c r="L850" s="3">
        <v>10</v>
      </c>
      <c r="M850" s="3">
        <v>59.335000000000001</v>
      </c>
      <c r="N850" s="3">
        <v>1.6220000000000001</v>
      </c>
      <c r="O850" s="13">
        <v>14.465999999999999</v>
      </c>
      <c r="P850" s="13">
        <v>10.412000000000001</v>
      </c>
      <c r="Q850" s="13">
        <v>0.27400000000000002</v>
      </c>
      <c r="R850" s="13">
        <v>3.5169999999999999</v>
      </c>
      <c r="S850" s="13">
        <v>5.234</v>
      </c>
      <c r="T850" s="3">
        <v>3.931</v>
      </c>
      <c r="U850" s="3">
        <v>1.1220000000000001</v>
      </c>
      <c r="V850" s="3">
        <v>0.28100000000000003</v>
      </c>
      <c r="W850" s="3">
        <v>4.9000000000000002E-2</v>
      </c>
      <c r="X850" s="5">
        <v>100.24300000000001</v>
      </c>
      <c r="Y850" s="94">
        <v>5.0529999999999999</v>
      </c>
    </row>
    <row r="851" spans="2:25" x14ac:dyDescent="0.25">
      <c r="B851" s="3" t="s">
        <v>30</v>
      </c>
      <c r="C851" s="3" t="s">
        <v>26</v>
      </c>
      <c r="D851" s="3"/>
      <c r="E851" s="3" t="s">
        <v>31</v>
      </c>
      <c r="F851" s="3" t="s">
        <v>208</v>
      </c>
      <c r="G851" s="3" t="s">
        <v>221</v>
      </c>
      <c r="H851" s="3" t="s">
        <v>226</v>
      </c>
      <c r="I851" s="3">
        <v>1</v>
      </c>
      <c r="J851" s="3">
        <v>1190</v>
      </c>
      <c r="K851" s="3">
        <v>1120</v>
      </c>
      <c r="L851" s="3">
        <v>10</v>
      </c>
      <c r="M851" s="3">
        <v>59.478000000000002</v>
      </c>
      <c r="N851" s="3">
        <v>1.631</v>
      </c>
      <c r="O851" s="13">
        <v>14.366</v>
      </c>
      <c r="P851" s="13">
        <v>10.599</v>
      </c>
      <c r="Q851" s="13">
        <v>0.216</v>
      </c>
      <c r="R851" s="13">
        <v>3.4670000000000001</v>
      </c>
      <c r="S851" s="13">
        <v>5.4189999999999996</v>
      </c>
      <c r="T851" s="3">
        <v>3.8069999999999999</v>
      </c>
      <c r="U851" s="3">
        <v>1.06</v>
      </c>
      <c r="V851" s="3">
        <v>0.20100000000000001</v>
      </c>
      <c r="W851" s="3">
        <v>0.06</v>
      </c>
      <c r="X851" s="5">
        <v>100.30399999999999</v>
      </c>
      <c r="Y851" s="94">
        <v>4.867</v>
      </c>
    </row>
    <row r="852" spans="2:25" x14ac:dyDescent="0.25">
      <c r="B852" s="3" t="s">
        <v>30</v>
      </c>
      <c r="C852" s="3" t="s">
        <v>26</v>
      </c>
      <c r="D852" s="3"/>
      <c r="E852" s="3" t="s">
        <v>31</v>
      </c>
      <c r="F852" s="3" t="s">
        <v>208</v>
      </c>
      <c r="G852" s="3" t="s">
        <v>221</v>
      </c>
      <c r="H852" s="3" t="s">
        <v>227</v>
      </c>
      <c r="I852" s="3">
        <v>1</v>
      </c>
      <c r="J852" s="3">
        <v>1190</v>
      </c>
      <c r="K852" s="3">
        <v>1120</v>
      </c>
      <c r="L852" s="3">
        <v>10</v>
      </c>
      <c r="M852" s="3">
        <v>59.460999999999999</v>
      </c>
      <c r="N852" s="3">
        <v>1.6240000000000001</v>
      </c>
      <c r="O852" s="13">
        <v>14.429</v>
      </c>
      <c r="P852" s="13">
        <v>10.603999999999999</v>
      </c>
      <c r="Q852" s="13">
        <v>0.29899999999999999</v>
      </c>
      <c r="R852" s="13">
        <v>3.464</v>
      </c>
      <c r="S852" s="13">
        <v>5.3559999999999999</v>
      </c>
      <c r="T852" s="3">
        <v>3.6640000000000001</v>
      </c>
      <c r="U852" s="3">
        <v>1.097</v>
      </c>
      <c r="V852" s="3">
        <v>0.20100000000000001</v>
      </c>
      <c r="W852" s="3">
        <v>1.0999999999999999E-2</v>
      </c>
      <c r="X852" s="5">
        <v>100.20999999999998</v>
      </c>
      <c r="Y852" s="94">
        <v>4.7610000000000001</v>
      </c>
    </row>
    <row r="853" spans="2:25" x14ac:dyDescent="0.25">
      <c r="B853" s="3" t="s">
        <v>30</v>
      </c>
      <c r="C853" s="3" t="s">
        <v>26</v>
      </c>
      <c r="D853" s="3"/>
      <c r="E853" s="3" t="s">
        <v>31</v>
      </c>
      <c r="F853" s="3" t="s">
        <v>208</v>
      </c>
      <c r="G853" s="3" t="s">
        <v>221</v>
      </c>
      <c r="H853" s="3" t="s">
        <v>228</v>
      </c>
      <c r="I853" s="3">
        <v>1</v>
      </c>
      <c r="J853" s="3">
        <v>1190</v>
      </c>
      <c r="K853" s="3">
        <v>1120</v>
      </c>
      <c r="L853" s="3">
        <v>10</v>
      </c>
      <c r="M853" s="3">
        <v>59.41</v>
      </c>
      <c r="N853" s="3">
        <v>1.4810000000000001</v>
      </c>
      <c r="O853" s="13">
        <v>14.465999999999999</v>
      </c>
      <c r="P853" s="13">
        <v>10.348000000000001</v>
      </c>
      <c r="Q853" s="13">
        <v>0.25600000000000001</v>
      </c>
      <c r="R853" s="13">
        <v>3.4830000000000001</v>
      </c>
      <c r="S853" s="13">
        <v>5.2859999999999996</v>
      </c>
      <c r="T853" s="3">
        <v>3.8210000000000002</v>
      </c>
      <c r="U853" s="3">
        <v>1.0529999999999999</v>
      </c>
      <c r="V853" s="3">
        <v>0.23100000000000001</v>
      </c>
      <c r="W853" s="3">
        <v>5.0000000000000001E-3</v>
      </c>
      <c r="X853" s="5">
        <v>99.839999999999989</v>
      </c>
      <c r="Y853" s="94">
        <v>4.8740000000000006</v>
      </c>
    </row>
    <row r="854" spans="2:25" x14ac:dyDescent="0.25">
      <c r="B854" s="3" t="s">
        <v>30</v>
      </c>
      <c r="C854" s="3" t="s">
        <v>26</v>
      </c>
      <c r="D854" s="3"/>
      <c r="E854" s="3" t="s">
        <v>31</v>
      </c>
      <c r="F854" s="3" t="s">
        <v>208</v>
      </c>
      <c r="G854" s="3" t="s">
        <v>221</v>
      </c>
      <c r="H854" s="3" t="s">
        <v>229</v>
      </c>
      <c r="I854" s="3">
        <v>1</v>
      </c>
      <c r="J854" s="3">
        <v>1190</v>
      </c>
      <c r="K854" s="3">
        <v>1120</v>
      </c>
      <c r="L854" s="3">
        <v>10</v>
      </c>
      <c r="M854" s="3">
        <v>59.634</v>
      </c>
      <c r="N854" s="3">
        <v>1.51</v>
      </c>
      <c r="O854" s="13">
        <v>14.394</v>
      </c>
      <c r="P854" s="13">
        <v>10.739000000000001</v>
      </c>
      <c r="Q854" s="13">
        <v>0.17100000000000001</v>
      </c>
      <c r="R854" s="13">
        <v>3.5550000000000002</v>
      </c>
      <c r="S854" s="13">
        <v>5.4459999999999997</v>
      </c>
      <c r="T854" s="3">
        <v>3.694</v>
      </c>
      <c r="U854" s="3">
        <v>0.98199999999999998</v>
      </c>
      <c r="V854" s="3">
        <v>0.17100000000000001</v>
      </c>
      <c r="W854" s="3">
        <v>0</v>
      </c>
      <c r="X854" s="5">
        <v>100.29600000000002</v>
      </c>
      <c r="Y854" s="94">
        <v>4.6760000000000002</v>
      </c>
    </row>
    <row r="855" spans="2:25" x14ac:dyDescent="0.25">
      <c r="B855" s="3" t="s">
        <v>30</v>
      </c>
      <c r="C855" s="3" t="s">
        <v>26</v>
      </c>
      <c r="D855" s="3"/>
      <c r="E855" s="3" t="s">
        <v>31</v>
      </c>
      <c r="F855" s="3" t="s">
        <v>208</v>
      </c>
      <c r="G855" s="3" t="s">
        <v>221</v>
      </c>
      <c r="H855" s="3" t="s">
        <v>239</v>
      </c>
      <c r="I855" s="3">
        <v>1</v>
      </c>
      <c r="J855" s="3">
        <v>1190</v>
      </c>
      <c r="K855" s="3">
        <v>1120</v>
      </c>
      <c r="L855" s="3">
        <v>10</v>
      </c>
      <c r="M855" s="3">
        <v>59.207000000000001</v>
      </c>
      <c r="N855" s="3">
        <v>1.476</v>
      </c>
      <c r="O855" s="13">
        <v>14.329000000000001</v>
      </c>
      <c r="P855" s="13">
        <v>10.731</v>
      </c>
      <c r="Q855" s="13">
        <v>0.16800000000000001</v>
      </c>
      <c r="R855" s="13">
        <v>3.673</v>
      </c>
      <c r="S855" s="13">
        <v>5.391</v>
      </c>
      <c r="T855" s="3">
        <v>3.915</v>
      </c>
      <c r="U855" s="3">
        <v>1.093</v>
      </c>
      <c r="V855" s="3">
        <v>0.18099999999999999</v>
      </c>
      <c r="W855" s="3">
        <v>0</v>
      </c>
      <c r="X855" s="5">
        <v>100.16400000000002</v>
      </c>
      <c r="Y855" s="94">
        <v>5.008</v>
      </c>
    </row>
    <row r="856" spans="2:25" x14ac:dyDescent="0.25">
      <c r="B856" s="3"/>
      <c r="C856" s="3"/>
      <c r="D856" s="3"/>
      <c r="E856" s="3"/>
      <c r="F856" s="16" t="s">
        <v>27</v>
      </c>
      <c r="G856" s="16" t="s">
        <v>26</v>
      </c>
      <c r="H856" s="16"/>
      <c r="I856" s="16"/>
      <c r="J856" s="16"/>
      <c r="K856" s="16"/>
      <c r="L856" s="16"/>
      <c r="M856" s="6">
        <v>59.381666666666675</v>
      </c>
      <c r="N856" s="6">
        <v>1.5474444444444444</v>
      </c>
      <c r="O856" s="52">
        <v>14.357888888888889</v>
      </c>
      <c r="P856" s="52">
        <v>10.562333333333333</v>
      </c>
      <c r="Q856" s="52">
        <v>0.22455555555555554</v>
      </c>
      <c r="R856" s="52">
        <v>3.527222222222222</v>
      </c>
      <c r="S856" s="52">
        <v>5.3922222222222214</v>
      </c>
      <c r="T856" s="6">
        <v>3.7984444444444443</v>
      </c>
      <c r="U856" s="6">
        <v>1.0662222222222222</v>
      </c>
      <c r="V856" s="6">
        <v>0.21988888888888891</v>
      </c>
      <c r="W856" s="6">
        <v>2.711111111111111E-2</v>
      </c>
      <c r="X856" s="16"/>
      <c r="Y856" s="93">
        <v>4.8646666666666665</v>
      </c>
    </row>
    <row r="857" spans="2:25" x14ac:dyDescent="0.25">
      <c r="B857" s="3"/>
      <c r="C857" s="3"/>
      <c r="D857" s="3"/>
      <c r="E857" s="3"/>
      <c r="F857" s="25" t="s">
        <v>28</v>
      </c>
      <c r="G857" s="25" t="s">
        <v>26</v>
      </c>
      <c r="H857" s="25"/>
      <c r="I857" s="25"/>
      <c r="J857" s="25"/>
      <c r="K857" s="25"/>
      <c r="L857" s="25"/>
      <c r="M857" s="7">
        <v>0.19634981538061108</v>
      </c>
      <c r="N857" s="7">
        <v>7.0696731026107434E-2</v>
      </c>
      <c r="O857" s="99">
        <v>0.13485496324240762</v>
      </c>
      <c r="P857" s="99">
        <v>0.1352238884221274</v>
      </c>
      <c r="Q857" s="99">
        <v>4.8723995913489901E-2</v>
      </c>
      <c r="R857" s="99">
        <v>6.9530169311202206E-2</v>
      </c>
      <c r="S857" s="99">
        <v>9.534906630085295E-2</v>
      </c>
      <c r="T857" s="7">
        <v>8.8429507393051665E-2</v>
      </c>
      <c r="U857" s="7">
        <v>4.0536334866936925E-2</v>
      </c>
      <c r="V857" s="7">
        <v>4.4001262608146789E-2</v>
      </c>
      <c r="W857" s="7">
        <v>2.9096582464459831E-2</v>
      </c>
      <c r="X857" s="25"/>
      <c r="Y857" s="93">
        <v>0.12896584225998858</v>
      </c>
    </row>
    <row r="858" spans="2:25" x14ac:dyDescent="0.25">
      <c r="B858" s="3" t="s">
        <v>30</v>
      </c>
      <c r="C858" s="3" t="s">
        <v>26</v>
      </c>
      <c r="D858" s="3"/>
      <c r="E858" s="3" t="s">
        <v>31</v>
      </c>
      <c r="F858" s="3" t="s">
        <v>209</v>
      </c>
      <c r="G858" s="3" t="s">
        <v>221</v>
      </c>
      <c r="H858" s="3" t="s">
        <v>222</v>
      </c>
      <c r="I858" s="3">
        <v>1</v>
      </c>
      <c r="J858" s="3">
        <v>1190</v>
      </c>
      <c r="K858" s="3">
        <v>1120</v>
      </c>
      <c r="L858" s="3">
        <v>24</v>
      </c>
      <c r="M858" s="3">
        <v>60.179000000000002</v>
      </c>
      <c r="N858" s="3">
        <v>1.5</v>
      </c>
      <c r="O858" s="13">
        <v>14.558</v>
      </c>
      <c r="P858" s="13">
        <v>9.4350000000000005</v>
      </c>
      <c r="Q858" s="13">
        <v>0.19500000000000001</v>
      </c>
      <c r="R858" s="13">
        <v>3.09</v>
      </c>
      <c r="S858" s="13">
        <v>5.0090000000000003</v>
      </c>
      <c r="T858" s="3">
        <v>3.895</v>
      </c>
      <c r="U858" s="3">
        <v>1.1910000000000001</v>
      </c>
      <c r="V858" s="3">
        <v>0.24199999999999999</v>
      </c>
      <c r="W858" s="3">
        <v>3.2000000000000001E-2</v>
      </c>
      <c r="X858" s="5">
        <v>99.325999999999993</v>
      </c>
      <c r="Y858" s="94">
        <v>5.0860000000000003</v>
      </c>
    </row>
    <row r="859" spans="2:25" x14ac:dyDescent="0.25">
      <c r="B859" s="3" t="s">
        <v>30</v>
      </c>
      <c r="C859" s="3" t="s">
        <v>26</v>
      </c>
      <c r="D859" s="3"/>
      <c r="E859" s="3" t="s">
        <v>31</v>
      </c>
      <c r="F859" s="3" t="s">
        <v>209</v>
      </c>
      <c r="G859" s="3" t="s">
        <v>221</v>
      </c>
      <c r="H859" s="3" t="s">
        <v>223</v>
      </c>
      <c r="I859" s="3">
        <v>1</v>
      </c>
      <c r="J859" s="3">
        <v>1190</v>
      </c>
      <c r="K859" s="3">
        <v>1120</v>
      </c>
      <c r="L859" s="3">
        <v>24</v>
      </c>
      <c r="M859" s="3">
        <v>59.094999999999999</v>
      </c>
      <c r="N859" s="3">
        <v>1.627</v>
      </c>
      <c r="O859" s="13">
        <v>14.343999999999999</v>
      </c>
      <c r="P859" s="13">
        <v>10.14</v>
      </c>
      <c r="Q859" s="13">
        <v>0.13700000000000001</v>
      </c>
      <c r="R859" s="13">
        <v>3.4510000000000001</v>
      </c>
      <c r="S859" s="13">
        <v>5.1879999999999997</v>
      </c>
      <c r="T859" s="3">
        <v>3.7509999999999999</v>
      </c>
      <c r="U859" s="3">
        <v>1.1200000000000001</v>
      </c>
      <c r="V859" s="3">
        <v>0.13100000000000001</v>
      </c>
      <c r="W859" s="3">
        <v>0</v>
      </c>
      <c r="X859" s="5">
        <v>98.984000000000009</v>
      </c>
      <c r="Y859" s="94">
        <v>4.8710000000000004</v>
      </c>
    </row>
    <row r="860" spans="2:25" x14ac:dyDescent="0.25">
      <c r="B860" s="3" t="s">
        <v>30</v>
      </c>
      <c r="C860" s="3" t="s">
        <v>26</v>
      </c>
      <c r="D860" s="3"/>
      <c r="E860" s="3" t="s">
        <v>31</v>
      </c>
      <c r="F860" s="3" t="s">
        <v>209</v>
      </c>
      <c r="G860" s="3" t="s">
        <v>221</v>
      </c>
      <c r="H860" s="3" t="s">
        <v>224</v>
      </c>
      <c r="I860" s="3">
        <v>1</v>
      </c>
      <c r="J860" s="3">
        <v>1190</v>
      </c>
      <c r="K860" s="3">
        <v>1120</v>
      </c>
      <c r="L860" s="3">
        <v>24</v>
      </c>
      <c r="M860" s="3">
        <v>59.011000000000003</v>
      </c>
      <c r="N860" s="3">
        <v>1.498</v>
      </c>
      <c r="O860" s="13">
        <v>14.337999999999999</v>
      </c>
      <c r="P860" s="13">
        <v>10.154</v>
      </c>
      <c r="Q860" s="13">
        <v>0.23499999999999999</v>
      </c>
      <c r="R860" s="13">
        <v>3.3050000000000002</v>
      </c>
      <c r="S860" s="13">
        <v>5.2309999999999999</v>
      </c>
      <c r="T860" s="3">
        <v>3.72</v>
      </c>
      <c r="U860" s="3">
        <v>1.0529999999999999</v>
      </c>
      <c r="V860" s="3">
        <v>0.26100000000000001</v>
      </c>
      <c r="W860" s="3">
        <v>3.2000000000000001E-2</v>
      </c>
      <c r="X860" s="5">
        <v>98.83799999999998</v>
      </c>
      <c r="Y860" s="94">
        <v>4.7729999999999997</v>
      </c>
    </row>
    <row r="861" spans="2:25" x14ac:dyDescent="0.25">
      <c r="B861" s="3" t="s">
        <v>30</v>
      </c>
      <c r="C861" s="3" t="s">
        <v>26</v>
      </c>
      <c r="D861" s="3"/>
      <c r="E861" s="3" t="s">
        <v>31</v>
      </c>
      <c r="F861" s="3" t="s">
        <v>209</v>
      </c>
      <c r="G861" s="3" t="s">
        <v>221</v>
      </c>
      <c r="H861" s="3" t="s">
        <v>225</v>
      </c>
      <c r="I861" s="3">
        <v>1</v>
      </c>
      <c r="J861" s="3">
        <v>1190</v>
      </c>
      <c r="K861" s="3">
        <v>1120</v>
      </c>
      <c r="L861" s="3">
        <v>24</v>
      </c>
      <c r="M861" s="3">
        <v>59.226999999999997</v>
      </c>
      <c r="N861" s="3">
        <v>1.732</v>
      </c>
      <c r="O861" s="13">
        <v>14.228999999999999</v>
      </c>
      <c r="P861" s="13">
        <v>10.561</v>
      </c>
      <c r="Q861" s="13">
        <v>0.20699999999999999</v>
      </c>
      <c r="R861" s="13">
        <v>3.431</v>
      </c>
      <c r="S861" s="13">
        <v>5.1429999999999998</v>
      </c>
      <c r="T861" s="3">
        <v>3.7749999999999999</v>
      </c>
      <c r="U861" s="3">
        <v>1.0680000000000001</v>
      </c>
      <c r="V861" s="3">
        <v>0.38200000000000001</v>
      </c>
      <c r="W861" s="3">
        <v>2.9000000000000001E-2</v>
      </c>
      <c r="X861" s="5">
        <v>99.783999999999992</v>
      </c>
      <c r="Y861" s="94">
        <v>4.843</v>
      </c>
    </row>
    <row r="862" spans="2:25" x14ac:dyDescent="0.25">
      <c r="B862" s="3" t="s">
        <v>30</v>
      </c>
      <c r="C862" s="3" t="s">
        <v>26</v>
      </c>
      <c r="D862" s="3"/>
      <c r="E862" s="3" t="s">
        <v>31</v>
      </c>
      <c r="F862" s="3" t="s">
        <v>209</v>
      </c>
      <c r="G862" s="3" t="s">
        <v>221</v>
      </c>
      <c r="H862" s="3" t="s">
        <v>226</v>
      </c>
      <c r="I862" s="3">
        <v>1</v>
      </c>
      <c r="J862" s="3">
        <v>1190</v>
      </c>
      <c r="K862" s="3">
        <v>1120</v>
      </c>
      <c r="L862" s="3">
        <v>24</v>
      </c>
      <c r="M862" s="3">
        <v>58.579000000000001</v>
      </c>
      <c r="N862" s="3">
        <v>1.575</v>
      </c>
      <c r="O862" s="13">
        <v>14.161</v>
      </c>
      <c r="P862" s="13">
        <v>10.369</v>
      </c>
      <c r="Q862" s="13">
        <v>0.26500000000000001</v>
      </c>
      <c r="R862" s="13">
        <v>3.4580000000000002</v>
      </c>
      <c r="S862" s="13">
        <v>5.3209999999999997</v>
      </c>
      <c r="T862" s="3">
        <v>3.98</v>
      </c>
      <c r="U862" s="3">
        <v>1.044</v>
      </c>
      <c r="V862" s="3">
        <v>0.151</v>
      </c>
      <c r="W862" s="3">
        <v>3.0000000000000001E-3</v>
      </c>
      <c r="X862" s="5">
        <v>98.905999999999992</v>
      </c>
      <c r="Y862" s="94">
        <v>5.024</v>
      </c>
    </row>
    <row r="863" spans="2:25" x14ac:dyDescent="0.25">
      <c r="B863" s="3" t="s">
        <v>30</v>
      </c>
      <c r="C863" s="3" t="s">
        <v>26</v>
      </c>
      <c r="D863" s="3"/>
      <c r="E863" s="3" t="s">
        <v>31</v>
      </c>
      <c r="F863" s="3" t="s">
        <v>209</v>
      </c>
      <c r="G863" s="3" t="s">
        <v>221</v>
      </c>
      <c r="H863" s="3" t="s">
        <v>227</v>
      </c>
      <c r="I863" s="3">
        <v>1</v>
      </c>
      <c r="J863" s="3">
        <v>1190</v>
      </c>
      <c r="K863" s="3">
        <v>1120</v>
      </c>
      <c r="L863" s="3">
        <v>24</v>
      </c>
      <c r="M863" s="3">
        <v>58.811</v>
      </c>
      <c r="N863" s="3">
        <v>1.544</v>
      </c>
      <c r="O863" s="13">
        <v>14.026</v>
      </c>
      <c r="P863" s="13">
        <v>10.175000000000001</v>
      </c>
      <c r="Q863" s="13">
        <v>0.156</v>
      </c>
      <c r="R863" s="13">
        <v>3.367</v>
      </c>
      <c r="S863" s="13">
        <v>5.1440000000000001</v>
      </c>
      <c r="T863" s="3">
        <v>3.7519999999999998</v>
      </c>
      <c r="U863" s="3">
        <v>1.1060000000000001</v>
      </c>
      <c r="V863" s="3">
        <v>0.251</v>
      </c>
      <c r="W863" s="3">
        <v>3.0000000000000001E-3</v>
      </c>
      <c r="X863" s="5">
        <v>98.335000000000008</v>
      </c>
      <c r="Y863" s="94">
        <v>4.8579999999999997</v>
      </c>
    </row>
    <row r="864" spans="2:25" x14ac:dyDescent="0.25">
      <c r="B864" s="3" t="s">
        <v>30</v>
      </c>
      <c r="C864" s="3" t="s">
        <v>26</v>
      </c>
      <c r="D864" s="3"/>
      <c r="E864" s="3" t="s">
        <v>31</v>
      </c>
      <c r="F864" s="3" t="s">
        <v>209</v>
      </c>
      <c r="G864" s="3" t="s">
        <v>221</v>
      </c>
      <c r="H864" s="3" t="s">
        <v>228</v>
      </c>
      <c r="I864" s="3">
        <v>1</v>
      </c>
      <c r="J864" s="3">
        <v>1190</v>
      </c>
      <c r="K864" s="3">
        <v>1120</v>
      </c>
      <c r="L864" s="3">
        <v>24</v>
      </c>
      <c r="M864" s="3">
        <v>58.173999999999999</v>
      </c>
      <c r="N864" s="3">
        <v>1.575</v>
      </c>
      <c r="O864" s="13">
        <v>14.141</v>
      </c>
      <c r="P864" s="13">
        <v>10.629</v>
      </c>
      <c r="Q864" s="13">
        <v>0.216</v>
      </c>
      <c r="R864" s="13">
        <v>3.4540000000000002</v>
      </c>
      <c r="S864" s="13">
        <v>5.3940000000000001</v>
      </c>
      <c r="T864" s="3">
        <v>3.9020000000000001</v>
      </c>
      <c r="U864" s="3">
        <v>1.0469999999999999</v>
      </c>
      <c r="V864" s="3">
        <v>0.32100000000000001</v>
      </c>
      <c r="W864" s="3">
        <v>8.0000000000000002E-3</v>
      </c>
      <c r="X864" s="5">
        <v>98.86099999999999</v>
      </c>
      <c r="Y864" s="94">
        <v>4.9489999999999998</v>
      </c>
    </row>
    <row r="865" spans="2:25" x14ac:dyDescent="0.25">
      <c r="B865" s="3" t="s">
        <v>30</v>
      </c>
      <c r="C865" s="3" t="s">
        <v>26</v>
      </c>
      <c r="D865" s="3"/>
      <c r="E865" s="3" t="s">
        <v>31</v>
      </c>
      <c r="F865" s="3" t="s">
        <v>209</v>
      </c>
      <c r="G865" s="3" t="s">
        <v>221</v>
      </c>
      <c r="H865" s="3" t="s">
        <v>229</v>
      </c>
      <c r="I865" s="3">
        <v>1</v>
      </c>
      <c r="J865" s="3">
        <v>1190</v>
      </c>
      <c r="K865" s="3">
        <v>1120</v>
      </c>
      <c r="L865" s="3">
        <v>24</v>
      </c>
      <c r="M865" s="3">
        <v>58.546999999999997</v>
      </c>
      <c r="N865" s="3">
        <v>1.5089999999999999</v>
      </c>
      <c r="O865" s="13">
        <v>14.051</v>
      </c>
      <c r="P865" s="13">
        <v>10.414999999999999</v>
      </c>
      <c r="Q865" s="13">
        <v>0.29299999999999998</v>
      </c>
      <c r="R865" s="13">
        <v>3.3690000000000002</v>
      </c>
      <c r="S865" s="13">
        <v>5.2329999999999997</v>
      </c>
      <c r="T865" s="3">
        <v>3.7890000000000001</v>
      </c>
      <c r="U865" s="3">
        <v>1.0469999999999999</v>
      </c>
      <c r="V865" s="3">
        <v>0.23100000000000001</v>
      </c>
      <c r="W865" s="3">
        <v>2E-3</v>
      </c>
      <c r="X865" s="5">
        <v>98.48599999999999</v>
      </c>
      <c r="Y865" s="94">
        <v>4.8360000000000003</v>
      </c>
    </row>
    <row r="866" spans="2:25" x14ac:dyDescent="0.25">
      <c r="B866" s="3" t="s">
        <v>30</v>
      </c>
      <c r="C866" s="3" t="s">
        <v>26</v>
      </c>
      <c r="D866" s="3"/>
      <c r="E866" s="3" t="s">
        <v>31</v>
      </c>
      <c r="F866" s="3" t="s">
        <v>209</v>
      </c>
      <c r="G866" s="3" t="s">
        <v>221</v>
      </c>
      <c r="H866" s="3" t="s">
        <v>239</v>
      </c>
      <c r="I866" s="3">
        <v>1</v>
      </c>
      <c r="J866" s="3">
        <v>1190</v>
      </c>
      <c r="K866" s="3">
        <v>1120</v>
      </c>
      <c r="L866" s="3">
        <v>24</v>
      </c>
      <c r="M866" s="3">
        <v>58.915999999999997</v>
      </c>
      <c r="N866" s="3">
        <v>1.6859999999999999</v>
      </c>
      <c r="O866" s="13">
        <v>14.244999999999999</v>
      </c>
      <c r="P866" s="13">
        <v>10.518000000000001</v>
      </c>
      <c r="Q866" s="13">
        <v>0.317</v>
      </c>
      <c r="R866" s="13">
        <v>3.452</v>
      </c>
      <c r="S866" s="13">
        <v>5.306</v>
      </c>
      <c r="T866" s="3">
        <v>3.7839999999999998</v>
      </c>
      <c r="U866" s="3">
        <v>1.0620000000000001</v>
      </c>
      <c r="V866" s="3">
        <v>0.26100000000000001</v>
      </c>
      <c r="W866" s="3">
        <v>0</v>
      </c>
      <c r="X866" s="5">
        <v>99.546999999999983</v>
      </c>
      <c r="Y866" s="94">
        <v>4.8460000000000001</v>
      </c>
    </row>
    <row r="867" spans="2:25" x14ac:dyDescent="0.25">
      <c r="B867" s="3" t="s">
        <v>30</v>
      </c>
      <c r="C867" s="3" t="s">
        <v>26</v>
      </c>
      <c r="D867" s="3"/>
      <c r="E867" s="3" t="s">
        <v>31</v>
      </c>
      <c r="F867" s="3" t="s">
        <v>209</v>
      </c>
      <c r="G867" s="3" t="s">
        <v>221</v>
      </c>
      <c r="H867" s="3" t="s">
        <v>240</v>
      </c>
      <c r="I867" s="3">
        <v>1</v>
      </c>
      <c r="J867" s="3">
        <v>1190</v>
      </c>
      <c r="K867" s="3">
        <v>1120</v>
      </c>
      <c r="L867" s="3">
        <v>24</v>
      </c>
      <c r="M867" s="3">
        <v>57.969000000000001</v>
      </c>
      <c r="N867" s="3">
        <v>1.5469999999999999</v>
      </c>
      <c r="O867" s="13">
        <v>13.97</v>
      </c>
      <c r="P867" s="13">
        <v>10.784000000000001</v>
      </c>
      <c r="Q867" s="13">
        <v>0.189</v>
      </c>
      <c r="R867" s="13">
        <v>3.641</v>
      </c>
      <c r="S867" s="13">
        <v>5.4660000000000002</v>
      </c>
      <c r="T867" s="3">
        <v>3.823</v>
      </c>
      <c r="U867" s="3">
        <v>1.036</v>
      </c>
      <c r="V867" s="3">
        <v>0.29099999999999998</v>
      </c>
      <c r="W867" s="3">
        <v>0</v>
      </c>
      <c r="X867" s="5">
        <v>98.715999999999994</v>
      </c>
      <c r="Y867" s="94">
        <v>4.859</v>
      </c>
    </row>
    <row r="868" spans="2:25" x14ac:dyDescent="0.25">
      <c r="B868" s="3" t="s">
        <v>30</v>
      </c>
      <c r="C868" s="3" t="s">
        <v>26</v>
      </c>
      <c r="D868" s="3"/>
      <c r="E868" s="3" t="s">
        <v>31</v>
      </c>
      <c r="F868" s="3" t="s">
        <v>209</v>
      </c>
      <c r="G868" s="3" t="s">
        <v>221</v>
      </c>
      <c r="H868" s="3" t="s">
        <v>241</v>
      </c>
      <c r="I868" s="3">
        <v>1</v>
      </c>
      <c r="J868" s="3">
        <v>1190</v>
      </c>
      <c r="K868" s="3">
        <v>1120</v>
      </c>
      <c r="L868" s="3">
        <v>24</v>
      </c>
      <c r="M868" s="3">
        <v>57.685000000000002</v>
      </c>
      <c r="N868" s="3">
        <v>1.573</v>
      </c>
      <c r="O868" s="13">
        <v>13.943</v>
      </c>
      <c r="P868" s="13">
        <v>10.848000000000001</v>
      </c>
      <c r="Q868" s="13">
        <v>0.183</v>
      </c>
      <c r="R868" s="13">
        <v>3.7040000000000002</v>
      </c>
      <c r="S868" s="13">
        <v>5.3609999999999998</v>
      </c>
      <c r="T868" s="3">
        <v>3.8730000000000002</v>
      </c>
      <c r="U868" s="3">
        <v>1.06</v>
      </c>
      <c r="V868" s="3">
        <v>0.18099999999999999</v>
      </c>
      <c r="W868" s="3">
        <v>1.9E-2</v>
      </c>
      <c r="X868" s="5">
        <v>98.430000000000021</v>
      </c>
      <c r="Y868" s="94">
        <v>4.9329999999999998</v>
      </c>
    </row>
    <row r="869" spans="2:25" x14ac:dyDescent="0.25">
      <c r="B869" s="3" t="s">
        <v>30</v>
      </c>
      <c r="C869" s="3" t="s">
        <v>26</v>
      </c>
      <c r="D869" s="3"/>
      <c r="E869" s="3" t="s">
        <v>31</v>
      </c>
      <c r="F869" s="3" t="s">
        <v>209</v>
      </c>
      <c r="G869" s="3" t="s">
        <v>221</v>
      </c>
      <c r="H869" s="3" t="s">
        <v>242</v>
      </c>
      <c r="I869" s="3">
        <v>1</v>
      </c>
      <c r="J869" s="3">
        <v>1190</v>
      </c>
      <c r="K869" s="3">
        <v>1120</v>
      </c>
      <c r="L869" s="3">
        <v>24</v>
      </c>
      <c r="M869" s="3">
        <v>57.505000000000003</v>
      </c>
      <c r="N869" s="3">
        <v>1.5389999999999999</v>
      </c>
      <c r="O869" s="13">
        <v>13.968999999999999</v>
      </c>
      <c r="P869" s="13">
        <v>11.086</v>
      </c>
      <c r="Q869" s="13">
        <v>0.23799999999999999</v>
      </c>
      <c r="R869" s="13">
        <v>3.7290000000000001</v>
      </c>
      <c r="S869" s="13">
        <v>5.4950000000000001</v>
      </c>
      <c r="T869" s="3">
        <v>3.895</v>
      </c>
      <c r="U869" s="3">
        <v>0.98299999999999998</v>
      </c>
      <c r="V869" s="3">
        <v>0.26100000000000001</v>
      </c>
      <c r="W869" s="3">
        <v>5.2999999999999999E-2</v>
      </c>
      <c r="X869" s="5">
        <v>98.753</v>
      </c>
      <c r="Y869" s="94">
        <v>4.8780000000000001</v>
      </c>
    </row>
    <row r="870" spans="2:25" x14ac:dyDescent="0.25">
      <c r="B870" s="3" t="s">
        <v>30</v>
      </c>
      <c r="C870" s="3" t="s">
        <v>26</v>
      </c>
      <c r="D870" s="3"/>
      <c r="E870" s="3" t="s">
        <v>31</v>
      </c>
      <c r="F870" s="3" t="s">
        <v>209</v>
      </c>
      <c r="G870" s="3" t="s">
        <v>221</v>
      </c>
      <c r="H870" s="3" t="s">
        <v>243</v>
      </c>
      <c r="I870" s="3">
        <v>1</v>
      </c>
      <c r="J870" s="3">
        <v>1190</v>
      </c>
      <c r="K870" s="3">
        <v>1120</v>
      </c>
      <c r="L870" s="3">
        <v>24</v>
      </c>
      <c r="M870" s="3">
        <v>59.036000000000001</v>
      </c>
      <c r="N870" s="3">
        <v>1.3879999999999999</v>
      </c>
      <c r="O870" s="13">
        <v>14.122</v>
      </c>
      <c r="P870" s="13">
        <v>10.51</v>
      </c>
      <c r="Q870" s="13">
        <v>0.20399999999999999</v>
      </c>
      <c r="R870" s="13">
        <v>3.415</v>
      </c>
      <c r="S870" s="13">
        <v>5.3440000000000003</v>
      </c>
      <c r="T870" s="3">
        <v>3.6339999999999999</v>
      </c>
      <c r="U870" s="3">
        <v>1.0549999999999999</v>
      </c>
      <c r="V870" s="3">
        <v>0.191</v>
      </c>
      <c r="W870" s="3">
        <v>0</v>
      </c>
      <c r="X870" s="5">
        <v>98.899000000000001</v>
      </c>
      <c r="Y870" s="94">
        <v>4.6890000000000001</v>
      </c>
    </row>
    <row r="871" spans="2:25" x14ac:dyDescent="0.25">
      <c r="B871" s="3" t="s">
        <v>30</v>
      </c>
      <c r="C871" s="3" t="s">
        <v>26</v>
      </c>
      <c r="D871" s="3"/>
      <c r="E871" s="3" t="s">
        <v>31</v>
      </c>
      <c r="F871" s="3" t="s">
        <v>209</v>
      </c>
      <c r="G871" s="3" t="s">
        <v>221</v>
      </c>
      <c r="H871" s="3" t="s">
        <v>244</v>
      </c>
      <c r="I871" s="3">
        <v>1</v>
      </c>
      <c r="J871" s="3">
        <v>1190</v>
      </c>
      <c r="K871" s="3">
        <v>1120</v>
      </c>
      <c r="L871" s="3">
        <v>24</v>
      </c>
      <c r="M871" s="3">
        <v>57.401000000000003</v>
      </c>
      <c r="N871" s="3">
        <v>1.6040000000000001</v>
      </c>
      <c r="O871" s="13">
        <v>13.914</v>
      </c>
      <c r="P871" s="13">
        <v>11.234</v>
      </c>
      <c r="Q871" s="13">
        <v>0.222</v>
      </c>
      <c r="R871" s="13">
        <v>3.7690000000000001</v>
      </c>
      <c r="S871" s="13">
        <v>5.5759999999999996</v>
      </c>
      <c r="T871" s="3">
        <v>3.9889999999999999</v>
      </c>
      <c r="U871" s="3">
        <v>0.98799999999999999</v>
      </c>
      <c r="V871" s="3">
        <v>0.28100000000000003</v>
      </c>
      <c r="W871" s="3">
        <v>0</v>
      </c>
      <c r="X871" s="5">
        <v>98.977999999999994</v>
      </c>
      <c r="Y871" s="94">
        <v>4.9770000000000003</v>
      </c>
    </row>
    <row r="872" spans="2:25" x14ac:dyDescent="0.25">
      <c r="B872" s="3" t="s">
        <v>30</v>
      </c>
      <c r="C872" s="3" t="s">
        <v>26</v>
      </c>
      <c r="D872" s="3"/>
      <c r="E872" s="3" t="s">
        <v>31</v>
      </c>
      <c r="F872" s="3" t="s">
        <v>209</v>
      </c>
      <c r="G872" s="3" t="s">
        <v>221</v>
      </c>
      <c r="H872" s="3" t="s">
        <v>245</v>
      </c>
      <c r="I872" s="3">
        <v>1</v>
      </c>
      <c r="J872" s="3">
        <v>1190</v>
      </c>
      <c r="K872" s="3">
        <v>1120</v>
      </c>
      <c r="L872" s="3">
        <v>24</v>
      </c>
      <c r="M872" s="3">
        <v>57.161000000000001</v>
      </c>
      <c r="N872" s="3">
        <v>1.502</v>
      </c>
      <c r="O872" s="13">
        <v>13.845000000000001</v>
      </c>
      <c r="P872" s="13">
        <v>10.885999999999999</v>
      </c>
      <c r="Q872" s="13">
        <v>0.19800000000000001</v>
      </c>
      <c r="R872" s="13">
        <v>3.6709999999999998</v>
      </c>
      <c r="S872" s="13">
        <v>5.633</v>
      </c>
      <c r="T872" s="3">
        <v>3.6469999999999998</v>
      </c>
      <c r="U872" s="3">
        <v>1.018</v>
      </c>
      <c r="V872" s="3">
        <v>0.19</v>
      </c>
      <c r="W872" s="3">
        <v>0</v>
      </c>
      <c r="X872" s="5">
        <v>97.751000000000005</v>
      </c>
      <c r="Y872" s="94">
        <v>4.665</v>
      </c>
    </row>
    <row r="873" spans="2:25" x14ac:dyDescent="0.25">
      <c r="B873" s="3"/>
      <c r="C873" s="3"/>
      <c r="D873" s="3"/>
      <c r="E873" s="3"/>
      <c r="F873" s="16" t="s">
        <v>27</v>
      </c>
      <c r="G873" s="16" t="s">
        <v>26</v>
      </c>
      <c r="H873" s="16"/>
      <c r="I873" s="16"/>
      <c r="J873" s="16"/>
      <c r="K873" s="16"/>
      <c r="L873" s="16"/>
      <c r="M873" s="6">
        <v>58.486399999999989</v>
      </c>
      <c r="N873" s="6">
        <v>1.5599333333333332</v>
      </c>
      <c r="O873" s="52">
        <v>14.12373333333333</v>
      </c>
      <c r="P873" s="52">
        <v>10.516266666666668</v>
      </c>
      <c r="Q873" s="52">
        <v>0.217</v>
      </c>
      <c r="R873" s="52">
        <v>3.4870666666666663</v>
      </c>
      <c r="S873" s="52">
        <v>5.3229333333333306</v>
      </c>
      <c r="T873" s="6">
        <v>3.813933333333333</v>
      </c>
      <c r="U873" s="6">
        <v>1.0585333333333333</v>
      </c>
      <c r="V873" s="6">
        <v>0.24173333333333336</v>
      </c>
      <c r="W873" s="6">
        <v>1.2066666666666667E-2</v>
      </c>
      <c r="X873" s="16"/>
      <c r="Y873" s="93">
        <v>4.8724666666666661</v>
      </c>
    </row>
    <row r="874" spans="2:25" x14ac:dyDescent="0.25">
      <c r="B874" s="3"/>
      <c r="C874" s="3"/>
      <c r="D874" s="3"/>
      <c r="E874" s="3"/>
      <c r="F874" s="25" t="s">
        <v>28</v>
      </c>
      <c r="G874" s="25" t="s">
        <v>26</v>
      </c>
      <c r="H874" s="25"/>
      <c r="I874" s="25"/>
      <c r="J874" s="25"/>
      <c r="K874" s="25"/>
      <c r="L874" s="25"/>
      <c r="M874" s="7">
        <v>0.82672648785089997</v>
      </c>
      <c r="N874" s="7">
        <v>8.296424932865161E-2</v>
      </c>
      <c r="O874" s="99">
        <v>0.19406459405740806</v>
      </c>
      <c r="P874" s="99">
        <v>0.4442712277534116</v>
      </c>
      <c r="Q874" s="99">
        <v>4.784349485562276E-2</v>
      </c>
      <c r="R874" s="99">
        <v>0.18411505202169753</v>
      </c>
      <c r="S874" s="99">
        <v>0.17220978347297669</v>
      </c>
      <c r="T874" s="7">
        <v>0.10776725361806787</v>
      </c>
      <c r="U874" s="7">
        <v>5.1432155959736603E-2</v>
      </c>
      <c r="V874" s="7">
        <v>6.5832543696289103E-2</v>
      </c>
      <c r="W874" s="7">
        <v>1.6820339161973206E-2</v>
      </c>
      <c r="X874" s="25"/>
      <c r="Y874" s="93">
        <v>0.15919940957780448</v>
      </c>
    </row>
    <row r="875" spans="2:25" x14ac:dyDescent="0.25">
      <c r="B875" s="3" t="s">
        <v>30</v>
      </c>
      <c r="C875" s="3" t="s">
        <v>26</v>
      </c>
      <c r="D875" s="3"/>
      <c r="E875" s="3" t="s">
        <v>31</v>
      </c>
      <c r="F875" s="3" t="s">
        <v>210</v>
      </c>
      <c r="G875" s="3" t="s">
        <v>221</v>
      </c>
      <c r="H875" s="3" t="s">
        <v>222</v>
      </c>
      <c r="I875" s="3">
        <v>1</v>
      </c>
      <c r="J875" s="3">
        <v>1190</v>
      </c>
      <c r="K875" s="3">
        <v>1120</v>
      </c>
      <c r="L875" s="3">
        <v>240</v>
      </c>
      <c r="M875" s="3">
        <v>61.258000000000003</v>
      </c>
      <c r="N875" s="3">
        <v>1.569</v>
      </c>
      <c r="O875" s="13">
        <v>14.426</v>
      </c>
      <c r="P875" s="13">
        <v>8.9190000000000005</v>
      </c>
      <c r="Q875" s="13">
        <v>0.19500000000000001</v>
      </c>
      <c r="R875" s="13">
        <v>3.173</v>
      </c>
      <c r="S875" s="13">
        <v>4.8929999999999998</v>
      </c>
      <c r="T875" s="3">
        <v>3.7970000000000002</v>
      </c>
      <c r="U875" s="3">
        <v>1.202</v>
      </c>
      <c r="V875" s="3">
        <v>9.0999999999999998E-2</v>
      </c>
      <c r="W875" s="3">
        <v>0</v>
      </c>
      <c r="X875" s="5">
        <v>99.522999999999982</v>
      </c>
      <c r="Y875" s="94">
        <v>4.9990000000000006</v>
      </c>
    </row>
    <row r="876" spans="2:25" x14ac:dyDescent="0.25">
      <c r="B876" s="3" t="s">
        <v>30</v>
      </c>
      <c r="C876" s="3" t="s">
        <v>26</v>
      </c>
      <c r="D876" s="3"/>
      <c r="E876" s="3" t="s">
        <v>31</v>
      </c>
      <c r="F876" s="3" t="s">
        <v>210</v>
      </c>
      <c r="G876" s="3" t="s">
        <v>221</v>
      </c>
      <c r="H876" s="3" t="s">
        <v>223</v>
      </c>
      <c r="I876" s="3">
        <v>1</v>
      </c>
      <c r="J876" s="3">
        <v>1190</v>
      </c>
      <c r="K876" s="3">
        <v>1120</v>
      </c>
      <c r="L876" s="3">
        <v>240</v>
      </c>
      <c r="M876" s="3">
        <v>60.323</v>
      </c>
      <c r="N876" s="3">
        <v>1.7390000000000001</v>
      </c>
      <c r="O876" s="13">
        <v>14.345000000000001</v>
      </c>
      <c r="P876" s="13">
        <v>9.407</v>
      </c>
      <c r="Q876" s="13">
        <v>0.19500000000000001</v>
      </c>
      <c r="R876" s="13">
        <v>3.3679999999999999</v>
      </c>
      <c r="S876" s="13">
        <v>4.9160000000000004</v>
      </c>
      <c r="T876" s="3">
        <v>4.101</v>
      </c>
      <c r="U876" s="3">
        <v>1.0760000000000001</v>
      </c>
      <c r="V876" s="3">
        <v>0.23200000000000001</v>
      </c>
      <c r="W876" s="3">
        <v>0</v>
      </c>
      <c r="X876" s="5">
        <v>99.70199999999997</v>
      </c>
      <c r="Y876" s="94">
        <v>5.1769999999999996</v>
      </c>
    </row>
    <row r="877" spans="2:25" x14ac:dyDescent="0.25">
      <c r="B877" s="3" t="s">
        <v>30</v>
      </c>
      <c r="C877" s="3" t="s">
        <v>26</v>
      </c>
      <c r="D877" s="3"/>
      <c r="E877" s="3" t="s">
        <v>31</v>
      </c>
      <c r="F877" s="3" t="s">
        <v>210</v>
      </c>
      <c r="G877" s="3" t="s">
        <v>221</v>
      </c>
      <c r="H877" s="3" t="s">
        <v>224</v>
      </c>
      <c r="I877" s="3">
        <v>1</v>
      </c>
      <c r="J877" s="3">
        <v>1190</v>
      </c>
      <c r="K877" s="3">
        <v>1120</v>
      </c>
      <c r="L877" s="3">
        <v>240</v>
      </c>
      <c r="M877" s="3">
        <v>59.634999999999998</v>
      </c>
      <c r="N877" s="3">
        <v>1.5820000000000001</v>
      </c>
      <c r="O877" s="13">
        <v>14.106999999999999</v>
      </c>
      <c r="P877" s="13">
        <v>9.5790000000000006</v>
      </c>
      <c r="Q877" s="13">
        <v>0.23499999999999999</v>
      </c>
      <c r="R877" s="13">
        <v>3.415</v>
      </c>
      <c r="S877" s="13">
        <v>5.2729999999999997</v>
      </c>
      <c r="T877" s="3">
        <v>3.7469999999999999</v>
      </c>
      <c r="U877" s="3">
        <v>1.0629999999999999</v>
      </c>
      <c r="V877" s="3">
        <v>0.191</v>
      </c>
      <c r="W877" s="3">
        <v>3.3000000000000002E-2</v>
      </c>
      <c r="X877" s="5">
        <v>98.86</v>
      </c>
      <c r="Y877" s="94">
        <v>4.8099999999999996</v>
      </c>
    </row>
    <row r="878" spans="2:25" x14ac:dyDescent="0.25">
      <c r="B878" s="3" t="s">
        <v>30</v>
      </c>
      <c r="C878" s="3" t="s">
        <v>26</v>
      </c>
      <c r="D878" s="3"/>
      <c r="E878" s="3" t="s">
        <v>31</v>
      </c>
      <c r="F878" s="3" t="s">
        <v>210</v>
      </c>
      <c r="G878" s="3" t="s">
        <v>221</v>
      </c>
      <c r="H878" s="3" t="s">
        <v>225</v>
      </c>
      <c r="I878" s="3">
        <v>1</v>
      </c>
      <c r="J878" s="3">
        <v>1190</v>
      </c>
      <c r="K878" s="3">
        <v>1120</v>
      </c>
      <c r="L878" s="3">
        <v>240</v>
      </c>
      <c r="M878" s="3">
        <v>59.05</v>
      </c>
      <c r="N878" s="3">
        <v>1.532</v>
      </c>
      <c r="O878" s="13">
        <v>14.038</v>
      </c>
      <c r="P878" s="13">
        <v>9.9019999999999992</v>
      </c>
      <c r="Q878" s="13">
        <v>0.28399999999999997</v>
      </c>
      <c r="R878" s="13">
        <v>3.5720000000000001</v>
      </c>
      <c r="S878" s="13">
        <v>5.218</v>
      </c>
      <c r="T878" s="3">
        <v>3.875</v>
      </c>
      <c r="U878" s="3">
        <v>1.042</v>
      </c>
      <c r="V878" s="3">
        <v>0.30199999999999999</v>
      </c>
      <c r="W878" s="3">
        <v>0</v>
      </c>
      <c r="X878" s="5">
        <v>98.815000000000012</v>
      </c>
      <c r="Y878" s="94">
        <v>4.9169999999999998</v>
      </c>
    </row>
    <row r="879" spans="2:25" x14ac:dyDescent="0.25">
      <c r="B879" s="3" t="s">
        <v>30</v>
      </c>
      <c r="C879" s="3" t="s">
        <v>26</v>
      </c>
      <c r="D879" s="3"/>
      <c r="E879" s="3" t="s">
        <v>31</v>
      </c>
      <c r="F879" s="3" t="s">
        <v>210</v>
      </c>
      <c r="G879" s="3" t="s">
        <v>221</v>
      </c>
      <c r="H879" s="3" t="s">
        <v>226</v>
      </c>
      <c r="I879" s="3">
        <v>1</v>
      </c>
      <c r="J879" s="3">
        <v>1190</v>
      </c>
      <c r="K879" s="3">
        <v>1120</v>
      </c>
      <c r="L879" s="3">
        <v>240</v>
      </c>
      <c r="M879" s="3">
        <v>58.673000000000002</v>
      </c>
      <c r="N879" s="3">
        <v>1.605</v>
      </c>
      <c r="O879" s="13">
        <v>13.989000000000001</v>
      </c>
      <c r="P879" s="13">
        <v>10.039999999999999</v>
      </c>
      <c r="Q879" s="13">
        <v>0.223</v>
      </c>
      <c r="R879" s="13">
        <v>3.6030000000000002</v>
      </c>
      <c r="S879" s="13">
        <v>5.2480000000000002</v>
      </c>
      <c r="T879" s="3">
        <v>3.9009999999999998</v>
      </c>
      <c r="U879" s="3">
        <v>1.026</v>
      </c>
      <c r="V879" s="3">
        <v>0.27100000000000002</v>
      </c>
      <c r="W879" s="3">
        <v>0</v>
      </c>
      <c r="X879" s="5">
        <v>98.578999999999979</v>
      </c>
      <c r="Y879" s="94">
        <v>4.9269999999999996</v>
      </c>
    </row>
    <row r="880" spans="2:25" x14ac:dyDescent="0.25">
      <c r="B880" s="3" t="s">
        <v>30</v>
      </c>
      <c r="C880" s="3" t="s">
        <v>26</v>
      </c>
      <c r="D880" s="3"/>
      <c r="E880" s="3" t="s">
        <v>31</v>
      </c>
      <c r="F880" s="3" t="s">
        <v>210</v>
      </c>
      <c r="G880" s="3" t="s">
        <v>221</v>
      </c>
      <c r="H880" s="3" t="s">
        <v>227</v>
      </c>
      <c r="I880" s="3">
        <v>1</v>
      </c>
      <c r="J880" s="3">
        <v>1190</v>
      </c>
      <c r="K880" s="3">
        <v>1120</v>
      </c>
      <c r="L880" s="3">
        <v>240</v>
      </c>
      <c r="M880" s="3">
        <v>58.451000000000001</v>
      </c>
      <c r="N880" s="3">
        <v>1.6319999999999999</v>
      </c>
      <c r="O880" s="13">
        <v>14.05</v>
      </c>
      <c r="P880" s="13">
        <v>9.9079999999999995</v>
      </c>
      <c r="Q880" s="13">
        <v>0.23200000000000001</v>
      </c>
      <c r="R880" s="13">
        <v>3.6949999999999998</v>
      </c>
      <c r="S880" s="13">
        <v>5.37</v>
      </c>
      <c r="T880" s="3">
        <v>3.847</v>
      </c>
      <c r="U880" s="3">
        <v>1.046</v>
      </c>
      <c r="V880" s="3">
        <v>0.251</v>
      </c>
      <c r="W880" s="3">
        <v>7.9000000000000001E-2</v>
      </c>
      <c r="X880" s="5">
        <v>98.560999999999993</v>
      </c>
      <c r="Y880" s="94">
        <v>4.8929999999999998</v>
      </c>
    </row>
    <row r="881" spans="2:25" x14ac:dyDescent="0.25">
      <c r="B881" s="3" t="s">
        <v>30</v>
      </c>
      <c r="C881" s="3" t="s">
        <v>26</v>
      </c>
      <c r="D881" s="3"/>
      <c r="E881" s="3" t="s">
        <v>31</v>
      </c>
      <c r="F881" s="3" t="s">
        <v>210</v>
      </c>
      <c r="G881" s="3" t="s">
        <v>221</v>
      </c>
      <c r="H881" s="3" t="s">
        <v>228</v>
      </c>
      <c r="I881" s="3">
        <v>1</v>
      </c>
      <c r="J881" s="3">
        <v>1190</v>
      </c>
      <c r="K881" s="3">
        <v>1120</v>
      </c>
      <c r="L881" s="3">
        <v>240</v>
      </c>
      <c r="M881" s="3">
        <v>58.930999999999997</v>
      </c>
      <c r="N881" s="3">
        <v>1.605</v>
      </c>
      <c r="O881" s="13">
        <v>13.983000000000001</v>
      </c>
      <c r="P881" s="13">
        <v>10.083</v>
      </c>
      <c r="Q881" s="13">
        <v>0.192</v>
      </c>
      <c r="R881" s="13">
        <v>3.67</v>
      </c>
      <c r="S881" s="13">
        <v>5.3090000000000002</v>
      </c>
      <c r="T881" s="3">
        <v>3.8769999999999998</v>
      </c>
      <c r="U881" s="3">
        <v>1.042</v>
      </c>
      <c r="V881" s="3">
        <v>0.29199999999999998</v>
      </c>
      <c r="W881" s="3">
        <v>6.5000000000000002E-2</v>
      </c>
      <c r="X881" s="5">
        <v>99.048999999999978</v>
      </c>
      <c r="Y881" s="94">
        <v>4.9189999999999996</v>
      </c>
    </row>
    <row r="882" spans="2:25" x14ac:dyDescent="0.25">
      <c r="B882" s="3" t="s">
        <v>30</v>
      </c>
      <c r="C882" s="3" t="s">
        <v>26</v>
      </c>
      <c r="D882" s="3"/>
      <c r="E882" s="3" t="s">
        <v>31</v>
      </c>
      <c r="F882" s="3" t="s">
        <v>210</v>
      </c>
      <c r="G882" s="3" t="s">
        <v>221</v>
      </c>
      <c r="H882" s="3" t="s">
        <v>229</v>
      </c>
      <c r="I882" s="3">
        <v>1</v>
      </c>
      <c r="J882" s="3">
        <v>1190</v>
      </c>
      <c r="K882" s="3">
        <v>1120</v>
      </c>
      <c r="L882" s="3">
        <v>240</v>
      </c>
      <c r="M882" s="3">
        <v>58.792999999999999</v>
      </c>
      <c r="N882" s="3">
        <v>1.633</v>
      </c>
      <c r="O882" s="13">
        <v>13.843999999999999</v>
      </c>
      <c r="P882" s="13">
        <v>9.9450000000000003</v>
      </c>
      <c r="Q882" s="13">
        <v>0.189</v>
      </c>
      <c r="R882" s="13">
        <v>3.7839999999999998</v>
      </c>
      <c r="S882" s="13">
        <v>5.3529999999999998</v>
      </c>
      <c r="T882" s="3">
        <v>4.0170000000000003</v>
      </c>
      <c r="U882" s="3">
        <v>1.036</v>
      </c>
      <c r="V882" s="3">
        <v>0.251</v>
      </c>
      <c r="W882" s="3">
        <v>2.5999999999999999E-2</v>
      </c>
      <c r="X882" s="5">
        <v>98.870999999999995</v>
      </c>
      <c r="Y882" s="94">
        <v>5.0530000000000008</v>
      </c>
    </row>
    <row r="883" spans="2:25" x14ac:dyDescent="0.25">
      <c r="B883" s="3" t="s">
        <v>30</v>
      </c>
      <c r="C883" s="3" t="s">
        <v>26</v>
      </c>
      <c r="D883" s="3"/>
      <c r="E883" s="3" t="s">
        <v>31</v>
      </c>
      <c r="F883" s="3" t="s">
        <v>210</v>
      </c>
      <c r="G883" s="3" t="s">
        <v>221</v>
      </c>
      <c r="H883" s="3" t="s">
        <v>239</v>
      </c>
      <c r="I883" s="3">
        <v>1</v>
      </c>
      <c r="J883" s="3">
        <v>1190</v>
      </c>
      <c r="K883" s="3">
        <v>1120</v>
      </c>
      <c r="L883" s="3">
        <v>240</v>
      </c>
      <c r="M883" s="3">
        <v>58.515999999999998</v>
      </c>
      <c r="N883" s="3">
        <v>1.5669999999999999</v>
      </c>
      <c r="O883" s="13">
        <v>13.747</v>
      </c>
      <c r="P883" s="13">
        <v>10.103</v>
      </c>
      <c r="Q883" s="13">
        <v>0.311</v>
      </c>
      <c r="R883" s="13">
        <v>3.762</v>
      </c>
      <c r="S883" s="13">
        <v>5.5129999999999999</v>
      </c>
      <c r="T883" s="3">
        <v>4.0389999999999997</v>
      </c>
      <c r="U883" s="3">
        <v>1.0580000000000001</v>
      </c>
      <c r="V883" s="3">
        <v>0.161</v>
      </c>
      <c r="W883" s="3">
        <v>0</v>
      </c>
      <c r="X883" s="5">
        <v>98.777000000000015</v>
      </c>
      <c r="Y883" s="94">
        <v>5.0969999999999995</v>
      </c>
    </row>
    <row r="884" spans="2:25" x14ac:dyDescent="0.25">
      <c r="B884" s="3" t="s">
        <v>30</v>
      </c>
      <c r="C884" s="3" t="s">
        <v>26</v>
      </c>
      <c r="D884" s="3"/>
      <c r="E884" s="3" t="s">
        <v>31</v>
      </c>
      <c r="F884" s="3" t="s">
        <v>210</v>
      </c>
      <c r="G884" s="3" t="s">
        <v>221</v>
      </c>
      <c r="H884" s="3" t="s">
        <v>240</v>
      </c>
      <c r="I884" s="3">
        <v>1</v>
      </c>
      <c r="J884" s="3">
        <v>1190</v>
      </c>
      <c r="K884" s="3">
        <v>1120</v>
      </c>
      <c r="L884" s="3">
        <v>240</v>
      </c>
      <c r="M884" s="3">
        <v>58.195999999999998</v>
      </c>
      <c r="N884" s="3">
        <v>1.6060000000000001</v>
      </c>
      <c r="O884" s="13">
        <v>13.897</v>
      </c>
      <c r="P884" s="13">
        <v>10.077</v>
      </c>
      <c r="Q884" s="13">
        <v>0.107</v>
      </c>
      <c r="R884" s="13">
        <v>3.7</v>
      </c>
      <c r="S884" s="13">
        <v>5.2839999999999998</v>
      </c>
      <c r="T884" s="3">
        <v>4.1769999999999996</v>
      </c>
      <c r="U884" s="3">
        <v>1.079</v>
      </c>
      <c r="V884" s="3">
        <v>0.17100000000000001</v>
      </c>
      <c r="W884" s="3">
        <v>0</v>
      </c>
      <c r="X884" s="5">
        <v>98.294000000000011</v>
      </c>
      <c r="Y884" s="94">
        <v>5.2559999999999993</v>
      </c>
    </row>
    <row r="885" spans="2:25" x14ac:dyDescent="0.25">
      <c r="B885" s="3" t="s">
        <v>30</v>
      </c>
      <c r="C885" s="3" t="s">
        <v>26</v>
      </c>
      <c r="D885" s="3"/>
      <c r="E885" s="3" t="s">
        <v>31</v>
      </c>
      <c r="F885" s="3" t="s">
        <v>210</v>
      </c>
      <c r="G885" s="3" t="s">
        <v>221</v>
      </c>
      <c r="H885" s="3" t="s">
        <v>241</v>
      </c>
      <c r="I885" s="3">
        <v>1</v>
      </c>
      <c r="J885" s="3">
        <v>1190</v>
      </c>
      <c r="K885" s="3">
        <v>1120</v>
      </c>
      <c r="L885" s="3">
        <v>240</v>
      </c>
      <c r="M885" s="3">
        <v>58.61</v>
      </c>
      <c r="N885" s="3">
        <v>1.5349999999999999</v>
      </c>
      <c r="O885" s="13">
        <v>13.824999999999999</v>
      </c>
      <c r="P885" s="13">
        <v>9.9280000000000008</v>
      </c>
      <c r="Q885" s="13">
        <v>0.23200000000000001</v>
      </c>
      <c r="R885" s="13">
        <v>3.7090000000000001</v>
      </c>
      <c r="S885" s="13">
        <v>5.141</v>
      </c>
      <c r="T885" s="3">
        <v>3.952</v>
      </c>
      <c r="U885" s="3">
        <v>1.0369999999999999</v>
      </c>
      <c r="V885" s="3">
        <v>0.252</v>
      </c>
      <c r="W885" s="3">
        <v>0</v>
      </c>
      <c r="X885" s="5">
        <v>98.221000000000004</v>
      </c>
      <c r="Y885" s="94">
        <v>4.9889999999999999</v>
      </c>
    </row>
    <row r="886" spans="2:25" x14ac:dyDescent="0.25">
      <c r="B886" s="3" t="s">
        <v>30</v>
      </c>
      <c r="C886" s="3" t="s">
        <v>26</v>
      </c>
      <c r="D886" s="3"/>
      <c r="E886" s="3" t="s">
        <v>31</v>
      </c>
      <c r="F886" s="3" t="s">
        <v>210</v>
      </c>
      <c r="G886" s="3" t="s">
        <v>221</v>
      </c>
      <c r="H886" s="3" t="s">
        <v>242</v>
      </c>
      <c r="I886" s="3">
        <v>1</v>
      </c>
      <c r="J886" s="3">
        <v>1190</v>
      </c>
      <c r="K886" s="3">
        <v>1120</v>
      </c>
      <c r="L886" s="3">
        <v>240</v>
      </c>
      <c r="M886" s="3">
        <v>59.12</v>
      </c>
      <c r="N886" s="3">
        <v>1.5720000000000001</v>
      </c>
      <c r="O886" s="13">
        <v>14.018000000000001</v>
      </c>
      <c r="P886" s="13">
        <v>9.7100000000000009</v>
      </c>
      <c r="Q886" s="13">
        <v>0.25700000000000001</v>
      </c>
      <c r="R886" s="13">
        <v>3.5819999999999999</v>
      </c>
      <c r="S886" s="13">
        <v>5.0519999999999996</v>
      </c>
      <c r="T886" s="3">
        <v>4.01</v>
      </c>
      <c r="U886" s="3">
        <v>1.079</v>
      </c>
      <c r="V886" s="3">
        <v>0.191</v>
      </c>
      <c r="W886" s="3">
        <v>6.8000000000000005E-2</v>
      </c>
      <c r="X886" s="5">
        <v>98.659000000000006</v>
      </c>
      <c r="Y886" s="94">
        <v>5.0889999999999995</v>
      </c>
    </row>
    <row r="887" spans="2:25" x14ac:dyDescent="0.25">
      <c r="B887" s="3" t="s">
        <v>30</v>
      </c>
      <c r="C887" s="3" t="s">
        <v>26</v>
      </c>
      <c r="D887" s="3"/>
      <c r="E887" s="3" t="s">
        <v>31</v>
      </c>
      <c r="F887" s="3" t="s">
        <v>210</v>
      </c>
      <c r="G887" s="3" t="s">
        <v>221</v>
      </c>
      <c r="H887" s="3" t="s">
        <v>243</v>
      </c>
      <c r="I887" s="3">
        <v>1</v>
      </c>
      <c r="J887" s="3">
        <v>1190</v>
      </c>
      <c r="K887" s="3">
        <v>1120</v>
      </c>
      <c r="L887" s="3">
        <v>240</v>
      </c>
      <c r="M887" s="3">
        <v>58.921999999999997</v>
      </c>
      <c r="N887" s="3">
        <v>1.492</v>
      </c>
      <c r="O887" s="13">
        <v>14.063000000000001</v>
      </c>
      <c r="P887" s="13">
        <v>9.3829999999999991</v>
      </c>
      <c r="Q887" s="13">
        <v>0.193</v>
      </c>
      <c r="R887" s="13">
        <v>3.5609999999999999</v>
      </c>
      <c r="S887" s="13">
        <v>5.1070000000000002</v>
      </c>
      <c r="T887" s="3">
        <v>4.1970000000000001</v>
      </c>
      <c r="U887" s="3">
        <v>1.0860000000000001</v>
      </c>
      <c r="V887" s="3">
        <v>0.24199999999999999</v>
      </c>
      <c r="W887" s="3">
        <v>0</v>
      </c>
      <c r="X887" s="5">
        <v>98.245999999999981</v>
      </c>
      <c r="Y887" s="94">
        <v>5.2830000000000004</v>
      </c>
    </row>
    <row r="888" spans="2:25" x14ac:dyDescent="0.25">
      <c r="B888" s="3" t="s">
        <v>30</v>
      </c>
      <c r="C888" s="3" t="s">
        <v>26</v>
      </c>
      <c r="D888" s="3"/>
      <c r="E888" s="3" t="s">
        <v>31</v>
      </c>
      <c r="F888" s="3" t="s">
        <v>210</v>
      </c>
      <c r="G888" s="3" t="s">
        <v>221</v>
      </c>
      <c r="H888" s="3" t="s">
        <v>244</v>
      </c>
      <c r="I888" s="3">
        <v>1</v>
      </c>
      <c r="J888" s="3">
        <v>1190</v>
      </c>
      <c r="K888" s="3">
        <v>1120</v>
      </c>
      <c r="L888" s="3">
        <v>240</v>
      </c>
      <c r="M888" s="3">
        <v>59.521999999999998</v>
      </c>
      <c r="N888" s="3">
        <v>1.52</v>
      </c>
      <c r="O888" s="13">
        <v>14.225</v>
      </c>
      <c r="P888" s="13">
        <v>9.5660000000000007</v>
      </c>
      <c r="Q888" s="13">
        <v>0.21099999999999999</v>
      </c>
      <c r="R888" s="13">
        <v>3.5059999999999998</v>
      </c>
      <c r="S888" s="13">
        <v>5.1050000000000004</v>
      </c>
      <c r="T888" s="3">
        <v>4.141</v>
      </c>
      <c r="U888" s="3">
        <v>1.077</v>
      </c>
      <c r="V888" s="3">
        <v>0.151</v>
      </c>
      <c r="W888" s="3">
        <v>2.1999999999999999E-2</v>
      </c>
      <c r="X888" s="5">
        <v>99.046000000000006</v>
      </c>
      <c r="Y888" s="94">
        <v>5.218</v>
      </c>
    </row>
    <row r="889" spans="2:25" x14ac:dyDescent="0.25">
      <c r="B889" s="3"/>
      <c r="C889" s="3"/>
      <c r="D889" s="3"/>
      <c r="E889" s="3"/>
      <c r="F889" s="16" t="s">
        <v>27</v>
      </c>
      <c r="G889" s="16" t="s">
        <v>26</v>
      </c>
      <c r="H889" s="16"/>
      <c r="I889" s="16"/>
      <c r="J889" s="16"/>
      <c r="K889" s="16"/>
      <c r="L889" s="16"/>
      <c r="M889" s="6">
        <v>59.142857142857153</v>
      </c>
      <c r="N889" s="6">
        <v>1.5849285714285715</v>
      </c>
      <c r="O889" s="52">
        <v>14.039785714285712</v>
      </c>
      <c r="P889" s="52">
        <v>9.7535714285714281</v>
      </c>
      <c r="Q889" s="52">
        <v>0.21828571428571433</v>
      </c>
      <c r="R889" s="52">
        <v>3.5785714285714292</v>
      </c>
      <c r="S889" s="52">
        <v>5.1987142857142867</v>
      </c>
      <c r="T889" s="6">
        <v>3.9769999999999999</v>
      </c>
      <c r="U889" s="6">
        <v>1.0677857142857143</v>
      </c>
      <c r="V889" s="6">
        <v>0.21778571428571425</v>
      </c>
      <c r="W889" s="6">
        <v>2.0928571428571432E-2</v>
      </c>
      <c r="X889" s="16"/>
      <c r="Y889" s="93">
        <v>5.0447857142857142</v>
      </c>
    </row>
    <row r="890" spans="2:25" x14ac:dyDescent="0.25">
      <c r="B890" s="3"/>
      <c r="C890" s="3"/>
      <c r="D890" s="3"/>
      <c r="E890" s="3"/>
      <c r="F890" s="25" t="s">
        <v>28</v>
      </c>
      <c r="G890" s="25" t="s">
        <v>26</v>
      </c>
      <c r="H890" s="25"/>
      <c r="I890" s="25"/>
      <c r="J890" s="25"/>
      <c r="K890" s="25"/>
      <c r="L890" s="25"/>
      <c r="M890" s="7">
        <v>0.82044001863379734</v>
      </c>
      <c r="N890" s="7">
        <v>6.1023909924041941E-2</v>
      </c>
      <c r="O890" s="99">
        <v>0.19188144519725991</v>
      </c>
      <c r="P890" s="99">
        <v>0.34548977816020365</v>
      </c>
      <c r="Q890" s="99">
        <v>4.8675421963211382E-2</v>
      </c>
      <c r="R890" s="99">
        <v>0.16900829032270043</v>
      </c>
      <c r="S890" s="99">
        <v>0.17433673366016897</v>
      </c>
      <c r="T890" s="7">
        <v>0.14310028758773444</v>
      </c>
      <c r="U890" s="7">
        <v>4.3302475629049139E-2</v>
      </c>
      <c r="V890" s="7">
        <v>6.0115502379782394E-2</v>
      </c>
      <c r="W890" s="7">
        <v>2.9361052920006601E-2</v>
      </c>
      <c r="X890" s="25"/>
      <c r="Y890" s="93">
        <v>0.18640276321678356</v>
      </c>
    </row>
    <row r="891" spans="2:25" x14ac:dyDescent="0.25">
      <c r="B891" s="3" t="s">
        <v>30</v>
      </c>
      <c r="C891" s="3" t="s">
        <v>26</v>
      </c>
      <c r="D891" s="3"/>
      <c r="E891" s="3" t="s">
        <v>31</v>
      </c>
      <c r="F891" s="3" t="s">
        <v>182</v>
      </c>
      <c r="G891" s="3" t="s">
        <v>221</v>
      </c>
      <c r="H891" s="3" t="s">
        <v>222</v>
      </c>
      <c r="I891" s="3">
        <v>1</v>
      </c>
      <c r="J891" s="3">
        <v>1190</v>
      </c>
      <c r="K891" s="3">
        <v>1165</v>
      </c>
      <c r="L891" s="3">
        <v>2</v>
      </c>
      <c r="M891" s="3">
        <v>57.267000000000003</v>
      </c>
      <c r="N891" s="3">
        <v>1.288</v>
      </c>
      <c r="O891" s="13">
        <v>16.231999999999999</v>
      </c>
      <c r="P891" s="13">
        <v>8.6419999999999995</v>
      </c>
      <c r="Q891" s="13">
        <v>0.214</v>
      </c>
      <c r="R891" s="13">
        <v>3.0870000000000002</v>
      </c>
      <c r="S891" s="13">
        <v>6.0830000000000002</v>
      </c>
      <c r="T891" s="3">
        <v>4.2279999999999998</v>
      </c>
      <c r="U891" s="3">
        <v>0.89500000000000002</v>
      </c>
      <c r="V891" s="3">
        <v>0.32100000000000001</v>
      </c>
      <c r="W891" s="3">
        <v>0</v>
      </c>
      <c r="X891" s="5">
        <v>98.256999999999991</v>
      </c>
      <c r="Y891" s="94">
        <v>5.1229999999999993</v>
      </c>
    </row>
    <row r="892" spans="2:25" x14ac:dyDescent="0.25">
      <c r="B892" s="3" t="s">
        <v>30</v>
      </c>
      <c r="C892" s="3" t="s">
        <v>26</v>
      </c>
      <c r="D892" s="3"/>
      <c r="E892" s="3" t="s">
        <v>31</v>
      </c>
      <c r="F892" s="3" t="s">
        <v>182</v>
      </c>
      <c r="G892" s="3" t="s">
        <v>221</v>
      </c>
      <c r="H892" s="3" t="s">
        <v>223</v>
      </c>
      <c r="I892" s="3">
        <v>1</v>
      </c>
      <c r="J892" s="3">
        <v>1190</v>
      </c>
      <c r="K892" s="3">
        <v>1165</v>
      </c>
      <c r="L892" s="3">
        <v>2</v>
      </c>
      <c r="M892" s="3">
        <v>56.845999999999997</v>
      </c>
      <c r="N892" s="3">
        <v>1.2889999999999999</v>
      </c>
      <c r="O892" s="13">
        <v>16.364999999999998</v>
      </c>
      <c r="P892" s="13">
        <v>8.9499999999999993</v>
      </c>
      <c r="Q892" s="13">
        <v>0.25</v>
      </c>
      <c r="R892" s="13">
        <v>3.141</v>
      </c>
      <c r="S892" s="13">
        <v>6.2119999999999997</v>
      </c>
      <c r="T892" s="3">
        <v>4.21</v>
      </c>
      <c r="U892" s="3">
        <v>0.89900000000000002</v>
      </c>
      <c r="V892" s="3">
        <v>0.11</v>
      </c>
      <c r="W892" s="3">
        <v>2.5000000000000001E-2</v>
      </c>
      <c r="X892" s="5">
        <v>98.297000000000011</v>
      </c>
      <c r="Y892" s="94">
        <v>5.109</v>
      </c>
    </row>
    <row r="893" spans="2:25" x14ac:dyDescent="0.25">
      <c r="B893" s="3" t="s">
        <v>30</v>
      </c>
      <c r="C893" s="3" t="s">
        <v>26</v>
      </c>
      <c r="D893" s="3"/>
      <c r="E893" s="3" t="s">
        <v>31</v>
      </c>
      <c r="F893" s="3" t="s">
        <v>182</v>
      </c>
      <c r="G893" s="3" t="s">
        <v>221</v>
      </c>
      <c r="H893" s="3" t="s">
        <v>224</v>
      </c>
      <c r="I893" s="3">
        <v>1</v>
      </c>
      <c r="J893" s="3">
        <v>1190</v>
      </c>
      <c r="K893" s="3">
        <v>1165</v>
      </c>
      <c r="L893" s="3">
        <v>2</v>
      </c>
      <c r="M893" s="3">
        <v>56.933999999999997</v>
      </c>
      <c r="N893" s="3">
        <v>1.2749999999999999</v>
      </c>
      <c r="O893" s="13">
        <v>16.23</v>
      </c>
      <c r="P893" s="13">
        <v>8.7889999999999997</v>
      </c>
      <c r="Q893" s="13">
        <v>0.15</v>
      </c>
      <c r="R893" s="13">
        <v>2.944</v>
      </c>
      <c r="S893" s="13">
        <v>6.27</v>
      </c>
      <c r="T893" s="3">
        <v>4.468</v>
      </c>
      <c r="U893" s="3">
        <v>0.96099999999999997</v>
      </c>
      <c r="V893" s="3">
        <v>0.20100000000000001</v>
      </c>
      <c r="W893" s="3">
        <v>0</v>
      </c>
      <c r="X893" s="5">
        <v>98.221999999999994</v>
      </c>
      <c r="Y893" s="94">
        <v>5.4290000000000003</v>
      </c>
    </row>
    <row r="894" spans="2:25" x14ac:dyDescent="0.25">
      <c r="B894" s="3" t="s">
        <v>30</v>
      </c>
      <c r="C894" s="3" t="s">
        <v>26</v>
      </c>
      <c r="D894" s="3"/>
      <c r="E894" s="3" t="s">
        <v>31</v>
      </c>
      <c r="F894" s="3" t="s">
        <v>182</v>
      </c>
      <c r="G894" s="3" t="s">
        <v>221</v>
      </c>
      <c r="H894" s="3" t="s">
        <v>225</v>
      </c>
      <c r="I894" s="3">
        <v>1</v>
      </c>
      <c r="J894" s="3">
        <v>1190</v>
      </c>
      <c r="K894" s="3">
        <v>1165</v>
      </c>
      <c r="L894" s="3">
        <v>2</v>
      </c>
      <c r="M894" s="3">
        <v>56.719000000000001</v>
      </c>
      <c r="N894" s="3">
        <v>1.2569999999999999</v>
      </c>
      <c r="O894" s="13">
        <v>16.007999999999999</v>
      </c>
      <c r="P894" s="13">
        <v>8.7260000000000009</v>
      </c>
      <c r="Q894" s="13">
        <v>0.16200000000000001</v>
      </c>
      <c r="R894" s="13">
        <v>2.9889999999999999</v>
      </c>
      <c r="S894" s="13">
        <v>6.0659999999999998</v>
      </c>
      <c r="T894" s="3">
        <v>4.4420000000000002</v>
      </c>
      <c r="U894" s="3">
        <v>0.96799999999999997</v>
      </c>
      <c r="V894" s="3">
        <v>0.24099999999999999</v>
      </c>
      <c r="W894" s="3">
        <v>0.01</v>
      </c>
      <c r="X894" s="5">
        <v>97.588000000000008</v>
      </c>
      <c r="Y894" s="94">
        <v>5.41</v>
      </c>
    </row>
    <row r="895" spans="2:25" x14ac:dyDescent="0.25">
      <c r="B895" s="3" t="s">
        <v>30</v>
      </c>
      <c r="C895" s="3" t="s">
        <v>26</v>
      </c>
      <c r="D895" s="3"/>
      <c r="E895" s="3" t="s">
        <v>31</v>
      </c>
      <c r="F895" s="3" t="s">
        <v>182</v>
      </c>
      <c r="G895" s="3" t="s">
        <v>221</v>
      </c>
      <c r="H895" s="3" t="s">
        <v>226</v>
      </c>
      <c r="I895" s="3">
        <v>1</v>
      </c>
      <c r="J895" s="3">
        <v>1190</v>
      </c>
      <c r="K895" s="3">
        <v>1165</v>
      </c>
      <c r="L895" s="3">
        <v>2</v>
      </c>
      <c r="M895" s="3">
        <v>56.84</v>
      </c>
      <c r="N895" s="3">
        <v>1.39</v>
      </c>
      <c r="O895" s="13">
        <v>16.154</v>
      </c>
      <c r="P895" s="13">
        <v>8.8840000000000003</v>
      </c>
      <c r="Q895" s="13">
        <v>0.122</v>
      </c>
      <c r="R895" s="13">
        <v>3.0670000000000002</v>
      </c>
      <c r="S895" s="13">
        <v>5.915</v>
      </c>
      <c r="T895" s="3">
        <v>4.4409999999999998</v>
      </c>
      <c r="U895" s="3">
        <v>0.91800000000000004</v>
      </c>
      <c r="V895" s="3">
        <v>0.191</v>
      </c>
      <c r="W895" s="3">
        <v>7.5999999999999998E-2</v>
      </c>
      <c r="X895" s="5">
        <v>97.998000000000005</v>
      </c>
      <c r="Y895" s="94">
        <v>5.359</v>
      </c>
    </row>
    <row r="896" spans="2:25" x14ac:dyDescent="0.25">
      <c r="B896" s="3" t="s">
        <v>30</v>
      </c>
      <c r="C896" s="3" t="s">
        <v>26</v>
      </c>
      <c r="D896" s="3"/>
      <c r="E896" s="3" t="s">
        <v>31</v>
      </c>
      <c r="F896" s="3" t="s">
        <v>182</v>
      </c>
      <c r="G896" s="3" t="s">
        <v>221</v>
      </c>
      <c r="H896" s="3" t="s">
        <v>227</v>
      </c>
      <c r="I896" s="3">
        <v>1</v>
      </c>
      <c r="J896" s="3">
        <v>1190</v>
      </c>
      <c r="K896" s="3">
        <v>1165</v>
      </c>
      <c r="L896" s="3">
        <v>2</v>
      </c>
      <c r="M896" s="3">
        <v>56.218000000000004</v>
      </c>
      <c r="N896" s="3">
        <v>1.3240000000000001</v>
      </c>
      <c r="O896" s="13">
        <v>16.007999999999999</v>
      </c>
      <c r="P896" s="13">
        <v>8.9619999999999997</v>
      </c>
      <c r="Q896" s="13">
        <v>0.192</v>
      </c>
      <c r="R896" s="13">
        <v>3.1110000000000002</v>
      </c>
      <c r="S896" s="13">
        <v>6.1840000000000002</v>
      </c>
      <c r="T896" s="3">
        <v>4.476</v>
      </c>
      <c r="U896" s="3">
        <v>0.94499999999999995</v>
      </c>
      <c r="V896" s="3">
        <v>0.311</v>
      </c>
      <c r="W896" s="3">
        <v>0</v>
      </c>
      <c r="X896" s="5">
        <v>97.730999999999995</v>
      </c>
      <c r="Y896" s="94">
        <v>5.4210000000000003</v>
      </c>
    </row>
    <row r="897" spans="2:25" x14ac:dyDescent="0.25">
      <c r="B897" s="3" t="s">
        <v>30</v>
      </c>
      <c r="C897" s="3" t="s">
        <v>26</v>
      </c>
      <c r="D897" s="3"/>
      <c r="E897" s="3" t="s">
        <v>31</v>
      </c>
      <c r="F897" s="3" t="s">
        <v>182</v>
      </c>
      <c r="G897" s="3" t="s">
        <v>221</v>
      </c>
      <c r="H897" s="3" t="s">
        <v>228</v>
      </c>
      <c r="I897" s="3">
        <v>1</v>
      </c>
      <c r="J897" s="3">
        <v>1190</v>
      </c>
      <c r="K897" s="3">
        <v>1165</v>
      </c>
      <c r="L897" s="3">
        <v>2</v>
      </c>
      <c r="M897" s="3">
        <v>56.317999999999998</v>
      </c>
      <c r="N897" s="3">
        <v>1.3129999999999999</v>
      </c>
      <c r="O897" s="13">
        <v>15.955</v>
      </c>
      <c r="P897" s="13">
        <v>9.234</v>
      </c>
      <c r="Q897" s="13">
        <v>0.186</v>
      </c>
      <c r="R897" s="13">
        <v>3.22</v>
      </c>
      <c r="S897" s="13">
        <v>6.28</v>
      </c>
      <c r="T897" s="3">
        <v>4.3550000000000004</v>
      </c>
      <c r="U897" s="3">
        <v>0.91900000000000004</v>
      </c>
      <c r="V897" s="3">
        <v>0.17100000000000001</v>
      </c>
      <c r="W897" s="3">
        <v>0</v>
      </c>
      <c r="X897" s="5">
        <v>97.951000000000008</v>
      </c>
      <c r="Y897" s="94">
        <v>5.2740000000000009</v>
      </c>
    </row>
    <row r="898" spans="2:25" x14ac:dyDescent="0.25">
      <c r="B898" s="3" t="s">
        <v>30</v>
      </c>
      <c r="C898" s="3" t="s">
        <v>26</v>
      </c>
      <c r="D898" s="3"/>
      <c r="E898" s="3" t="s">
        <v>31</v>
      </c>
      <c r="F898" s="3" t="s">
        <v>182</v>
      </c>
      <c r="G898" s="3" t="s">
        <v>221</v>
      </c>
      <c r="H898" s="3" t="s">
        <v>229</v>
      </c>
      <c r="I898" s="3">
        <v>1</v>
      </c>
      <c r="J898" s="3">
        <v>1190</v>
      </c>
      <c r="K898" s="3">
        <v>1165</v>
      </c>
      <c r="L898" s="3">
        <v>2</v>
      </c>
      <c r="M898" s="3">
        <v>57.648000000000003</v>
      </c>
      <c r="N898" s="3">
        <v>1.2769999999999999</v>
      </c>
      <c r="O898" s="13">
        <v>16.021000000000001</v>
      </c>
      <c r="P898" s="13">
        <v>8.5259999999999998</v>
      </c>
      <c r="Q898" s="13">
        <v>0.183</v>
      </c>
      <c r="R898" s="13">
        <v>2.9220000000000002</v>
      </c>
      <c r="S898" s="13">
        <v>5.806</v>
      </c>
      <c r="T898" s="3">
        <v>4.3890000000000002</v>
      </c>
      <c r="U898" s="3">
        <v>0.97699999999999998</v>
      </c>
      <c r="V898" s="3">
        <v>0.151</v>
      </c>
      <c r="W898" s="3">
        <v>0</v>
      </c>
      <c r="X898" s="5">
        <v>97.899999999999991</v>
      </c>
      <c r="Y898" s="94">
        <v>5.3660000000000005</v>
      </c>
    </row>
    <row r="899" spans="2:25" x14ac:dyDescent="0.25">
      <c r="B899" s="3" t="s">
        <v>30</v>
      </c>
      <c r="C899" s="3" t="s">
        <v>26</v>
      </c>
      <c r="D899" s="3"/>
      <c r="E899" s="3" t="s">
        <v>31</v>
      </c>
      <c r="F899" s="3" t="s">
        <v>182</v>
      </c>
      <c r="G899" s="3" t="s">
        <v>221</v>
      </c>
      <c r="H899" s="3" t="s">
        <v>239</v>
      </c>
      <c r="I899" s="3">
        <v>1</v>
      </c>
      <c r="J899" s="3">
        <v>1190</v>
      </c>
      <c r="K899" s="3">
        <v>1165</v>
      </c>
      <c r="L899" s="3">
        <v>2</v>
      </c>
      <c r="M899" s="3">
        <v>58.124000000000002</v>
      </c>
      <c r="N899" s="3">
        <v>1.2809999999999999</v>
      </c>
      <c r="O899" s="13">
        <v>16.463000000000001</v>
      </c>
      <c r="P899" s="13">
        <v>8.2710000000000008</v>
      </c>
      <c r="Q899" s="13">
        <v>0.19800000000000001</v>
      </c>
      <c r="R899" s="13">
        <v>2.8180000000000001</v>
      </c>
      <c r="S899" s="13">
        <v>5.8979999999999997</v>
      </c>
      <c r="T899" s="3">
        <v>4.2750000000000004</v>
      </c>
      <c r="U899" s="3">
        <v>0.98899999999999999</v>
      </c>
      <c r="V899" s="3">
        <v>0.26200000000000001</v>
      </c>
      <c r="W899" s="3">
        <v>1.9E-2</v>
      </c>
      <c r="X899" s="5">
        <v>98.597999999999999</v>
      </c>
      <c r="Y899" s="94">
        <v>5.2640000000000002</v>
      </c>
    </row>
    <row r="900" spans="2:25" x14ac:dyDescent="0.25">
      <c r="B900" s="3" t="s">
        <v>30</v>
      </c>
      <c r="C900" s="3" t="s">
        <v>26</v>
      </c>
      <c r="D900" s="3"/>
      <c r="E900" s="3" t="s">
        <v>31</v>
      </c>
      <c r="F900" s="3" t="s">
        <v>182</v>
      </c>
      <c r="G900" s="3" t="s">
        <v>221</v>
      </c>
      <c r="H900" s="3" t="s">
        <v>240</v>
      </c>
      <c r="I900" s="3">
        <v>1</v>
      </c>
      <c r="J900" s="3">
        <v>1190</v>
      </c>
      <c r="K900" s="3">
        <v>1165</v>
      </c>
      <c r="L900" s="3">
        <v>2</v>
      </c>
      <c r="M900" s="3">
        <v>55.402999999999999</v>
      </c>
      <c r="N900" s="3">
        <v>1.3919999999999999</v>
      </c>
      <c r="O900" s="13">
        <v>15.936999999999999</v>
      </c>
      <c r="P900" s="13">
        <v>9.282</v>
      </c>
      <c r="Q900" s="13">
        <v>0.14299999999999999</v>
      </c>
      <c r="R900" s="13">
        <v>3.1509999999999998</v>
      </c>
      <c r="S900" s="13">
        <v>6.0839999999999996</v>
      </c>
      <c r="T900" s="3">
        <v>4.2759999999999998</v>
      </c>
      <c r="U900" s="3">
        <v>0.89500000000000002</v>
      </c>
      <c r="V900" s="3">
        <v>0.21099999999999999</v>
      </c>
      <c r="W900" s="3">
        <v>6.0000000000000001E-3</v>
      </c>
      <c r="X900" s="5">
        <v>96.779999999999987</v>
      </c>
      <c r="Y900" s="94">
        <v>5.1709999999999994</v>
      </c>
    </row>
    <row r="901" spans="2:25" x14ac:dyDescent="0.25">
      <c r="B901" s="3"/>
      <c r="C901" s="3"/>
      <c r="D901" s="3"/>
      <c r="E901" s="3"/>
      <c r="F901" s="16" t="s">
        <v>27</v>
      </c>
      <c r="G901" s="16" t="s">
        <v>26</v>
      </c>
      <c r="H901" s="16"/>
      <c r="I901" s="16"/>
      <c r="J901" s="16"/>
      <c r="K901" s="16"/>
      <c r="L901" s="16"/>
      <c r="M901" s="6">
        <v>56.831699999999998</v>
      </c>
      <c r="N901" s="6">
        <v>1.3085999999999998</v>
      </c>
      <c r="O901" s="52">
        <v>16.1373</v>
      </c>
      <c r="P901" s="52">
        <v>8.8266000000000009</v>
      </c>
      <c r="Q901" s="52">
        <v>0.18</v>
      </c>
      <c r="R901" s="52">
        <v>3.0450000000000004</v>
      </c>
      <c r="S901" s="52">
        <v>6.0798000000000005</v>
      </c>
      <c r="T901" s="6">
        <v>4.3559999999999999</v>
      </c>
      <c r="U901" s="6">
        <v>0.9366000000000001</v>
      </c>
      <c r="V901" s="6">
        <v>0.217</v>
      </c>
      <c r="W901" s="6">
        <v>1.3600000000000001E-2</v>
      </c>
      <c r="X901" s="16"/>
      <c r="Y901" s="93">
        <v>5.2926000000000002</v>
      </c>
    </row>
    <row r="902" spans="2:25" x14ac:dyDescent="0.25">
      <c r="B902" s="3"/>
      <c r="C902" s="3"/>
      <c r="D902" s="3"/>
      <c r="E902" s="3"/>
      <c r="F902" s="25" t="s">
        <v>28</v>
      </c>
      <c r="G902" s="25" t="s">
        <v>26</v>
      </c>
      <c r="H902" s="25"/>
      <c r="I902" s="25"/>
      <c r="J902" s="25"/>
      <c r="K902" s="25"/>
      <c r="L902" s="25"/>
      <c r="M902" s="7">
        <v>0.76238005249642127</v>
      </c>
      <c r="N902" s="7">
        <v>4.7373691714565229E-2</v>
      </c>
      <c r="O902" s="99">
        <v>0.1813787014324818</v>
      </c>
      <c r="P902" s="99">
        <v>0.30819950248716049</v>
      </c>
      <c r="Q902" s="99">
        <v>3.7306538003113822E-2</v>
      </c>
      <c r="R902" s="99">
        <v>0.12368238893768724</v>
      </c>
      <c r="S902" s="99">
        <v>0.16329441713257276</v>
      </c>
      <c r="T902" s="7">
        <v>0.10182555889581187</v>
      </c>
      <c r="U902" s="7">
        <v>3.5839766864321082E-2</v>
      </c>
      <c r="V902" s="7">
        <v>6.7611636079400864E-2</v>
      </c>
      <c r="W902" s="7">
        <v>2.3684031188404842E-2</v>
      </c>
      <c r="X902" s="25"/>
      <c r="Y902" s="93">
        <v>0.13766532576013296</v>
      </c>
    </row>
    <row r="903" spans="2:25" x14ac:dyDescent="0.25">
      <c r="B903" s="3" t="s">
        <v>30</v>
      </c>
      <c r="C903" s="3" t="s">
        <v>26</v>
      </c>
      <c r="D903" s="3"/>
      <c r="E903" s="3" t="s">
        <v>31</v>
      </c>
      <c r="F903" s="3" t="s">
        <v>202</v>
      </c>
      <c r="G903" s="3" t="s">
        <v>221</v>
      </c>
      <c r="H903" s="3" t="s">
        <v>222</v>
      </c>
      <c r="I903" s="3">
        <v>1</v>
      </c>
      <c r="J903" s="3">
        <v>1190</v>
      </c>
      <c r="K903" s="3">
        <v>1165</v>
      </c>
      <c r="L903" s="3">
        <v>5</v>
      </c>
      <c r="M903" s="3">
        <v>55.328000000000003</v>
      </c>
      <c r="N903" s="3">
        <v>1.3919999999999999</v>
      </c>
      <c r="O903" s="13">
        <v>15.324</v>
      </c>
      <c r="P903" s="13">
        <v>9.4670000000000005</v>
      </c>
      <c r="Q903" s="13">
        <v>0.16200000000000001</v>
      </c>
      <c r="R903" s="13">
        <v>3.4590000000000001</v>
      </c>
      <c r="S903" s="13">
        <v>6.17</v>
      </c>
      <c r="T903" s="3">
        <v>4.2460000000000004</v>
      </c>
      <c r="U903" s="3">
        <v>0.879</v>
      </c>
      <c r="V903" s="3">
        <v>0.23100000000000001</v>
      </c>
      <c r="W903" s="3">
        <v>0</v>
      </c>
      <c r="X903" s="5">
        <v>96.658000000000015</v>
      </c>
      <c r="Y903" s="94">
        <v>5.125</v>
      </c>
    </row>
    <row r="904" spans="2:25" x14ac:dyDescent="0.25">
      <c r="B904" s="3" t="s">
        <v>30</v>
      </c>
      <c r="C904" s="3" t="s">
        <v>26</v>
      </c>
      <c r="D904" s="3"/>
      <c r="E904" s="3" t="s">
        <v>31</v>
      </c>
      <c r="F904" s="3" t="s">
        <v>202</v>
      </c>
      <c r="G904" s="3" t="s">
        <v>221</v>
      </c>
      <c r="H904" s="3" t="s">
        <v>223</v>
      </c>
      <c r="I904" s="3">
        <v>1</v>
      </c>
      <c r="J904" s="3">
        <v>1190</v>
      </c>
      <c r="K904" s="3">
        <v>1165</v>
      </c>
      <c r="L904" s="3">
        <v>5</v>
      </c>
      <c r="M904" s="3">
        <v>55.78</v>
      </c>
      <c r="N904" s="3">
        <v>1.3680000000000001</v>
      </c>
      <c r="O904" s="13">
        <v>15.422000000000001</v>
      </c>
      <c r="P904" s="13">
        <v>9.4350000000000005</v>
      </c>
      <c r="Q904" s="13">
        <v>0.183</v>
      </c>
      <c r="R904" s="13">
        <v>3.6219999999999999</v>
      </c>
      <c r="S904" s="13">
        <v>6.1479999999999997</v>
      </c>
      <c r="T904" s="3">
        <v>4.3029999999999999</v>
      </c>
      <c r="U904" s="3">
        <v>0.89900000000000002</v>
      </c>
      <c r="V904" s="3">
        <v>0.251</v>
      </c>
      <c r="W904" s="3">
        <v>0</v>
      </c>
      <c r="X904" s="5">
        <v>97.411000000000016</v>
      </c>
      <c r="Y904" s="94">
        <v>5.202</v>
      </c>
    </row>
    <row r="905" spans="2:25" x14ac:dyDescent="0.25">
      <c r="B905" s="3" t="s">
        <v>30</v>
      </c>
      <c r="C905" s="3" t="s">
        <v>26</v>
      </c>
      <c r="D905" s="3"/>
      <c r="E905" s="3" t="s">
        <v>31</v>
      </c>
      <c r="F905" s="3" t="s">
        <v>202</v>
      </c>
      <c r="G905" s="3" t="s">
        <v>221</v>
      </c>
      <c r="H905" s="3" t="s">
        <v>224</v>
      </c>
      <c r="I905" s="3">
        <v>1</v>
      </c>
      <c r="J905" s="3">
        <v>1190</v>
      </c>
      <c r="K905" s="3">
        <v>1165</v>
      </c>
      <c r="L905" s="3">
        <v>5</v>
      </c>
      <c r="M905" s="3">
        <v>56.085000000000001</v>
      </c>
      <c r="N905" s="3">
        <v>1.379</v>
      </c>
      <c r="O905" s="13">
        <v>15.577999999999999</v>
      </c>
      <c r="P905" s="13">
        <v>9.4359999999999999</v>
      </c>
      <c r="Q905" s="13">
        <v>0.183</v>
      </c>
      <c r="R905" s="13">
        <v>3.3919999999999999</v>
      </c>
      <c r="S905" s="13">
        <v>6.1820000000000004</v>
      </c>
      <c r="T905" s="3">
        <v>4.3410000000000002</v>
      </c>
      <c r="U905" s="3">
        <v>0.89500000000000002</v>
      </c>
      <c r="V905" s="3">
        <v>0.11</v>
      </c>
      <c r="W905" s="3">
        <v>3.7999999999999999E-2</v>
      </c>
      <c r="X905" s="5">
        <v>97.619</v>
      </c>
      <c r="Y905" s="94">
        <v>5.2360000000000007</v>
      </c>
    </row>
    <row r="906" spans="2:25" x14ac:dyDescent="0.25">
      <c r="B906" s="3" t="s">
        <v>30</v>
      </c>
      <c r="C906" s="3" t="s">
        <v>26</v>
      </c>
      <c r="D906" s="3"/>
      <c r="E906" s="3" t="s">
        <v>31</v>
      </c>
      <c r="F906" s="3" t="s">
        <v>202</v>
      </c>
      <c r="G906" s="3" t="s">
        <v>221</v>
      </c>
      <c r="H906" s="3" t="s">
        <v>225</v>
      </c>
      <c r="I906" s="3">
        <v>1</v>
      </c>
      <c r="J906" s="3">
        <v>1190</v>
      </c>
      <c r="K906" s="3">
        <v>1165</v>
      </c>
      <c r="L906" s="3">
        <v>5</v>
      </c>
      <c r="M906" s="3">
        <v>56.234999999999999</v>
      </c>
      <c r="N906" s="3">
        <v>1.379</v>
      </c>
      <c r="O906" s="13">
        <v>15.718</v>
      </c>
      <c r="P906" s="13">
        <v>9.1859999999999999</v>
      </c>
      <c r="Q906" s="13">
        <v>0.23200000000000001</v>
      </c>
      <c r="R906" s="13">
        <v>3.4590000000000001</v>
      </c>
      <c r="S906" s="13">
        <v>6.1660000000000004</v>
      </c>
      <c r="T906" s="3">
        <v>4.2990000000000004</v>
      </c>
      <c r="U906" s="3">
        <v>0.90700000000000003</v>
      </c>
      <c r="V906" s="3">
        <v>0.191</v>
      </c>
      <c r="W906" s="3">
        <v>0</v>
      </c>
      <c r="X906" s="5">
        <v>97.772000000000006</v>
      </c>
      <c r="Y906" s="94">
        <v>5.2060000000000004</v>
      </c>
    </row>
    <row r="907" spans="2:25" x14ac:dyDescent="0.25">
      <c r="B907" s="3" t="s">
        <v>30</v>
      </c>
      <c r="C907" s="3" t="s">
        <v>26</v>
      </c>
      <c r="D907" s="3"/>
      <c r="E907" s="3" t="s">
        <v>31</v>
      </c>
      <c r="F907" s="3" t="s">
        <v>202</v>
      </c>
      <c r="G907" s="3" t="s">
        <v>221</v>
      </c>
      <c r="H907" s="3" t="s">
        <v>226</v>
      </c>
      <c r="I907" s="3">
        <v>1</v>
      </c>
      <c r="J907" s="3">
        <v>1190</v>
      </c>
      <c r="K907" s="3">
        <v>1165</v>
      </c>
      <c r="L907" s="3">
        <v>5</v>
      </c>
      <c r="M907" s="3">
        <v>56</v>
      </c>
      <c r="N907" s="3">
        <v>1.355</v>
      </c>
      <c r="O907" s="13">
        <v>15.679</v>
      </c>
      <c r="P907" s="13">
        <v>9.3079999999999998</v>
      </c>
      <c r="Q907" s="13">
        <v>0.21</v>
      </c>
      <c r="R907" s="13">
        <v>3.5310000000000001</v>
      </c>
      <c r="S907" s="13">
        <v>6.0049999999999999</v>
      </c>
      <c r="T907" s="3">
        <v>4.2110000000000003</v>
      </c>
      <c r="U907" s="3">
        <v>0.86399999999999999</v>
      </c>
      <c r="V907" s="3">
        <v>0.191</v>
      </c>
      <c r="W907" s="3">
        <v>0</v>
      </c>
      <c r="X907" s="5">
        <v>97.353999999999985</v>
      </c>
      <c r="Y907" s="94">
        <v>5.0750000000000002</v>
      </c>
    </row>
    <row r="908" spans="2:25" x14ac:dyDescent="0.25">
      <c r="B908" s="3" t="s">
        <v>30</v>
      </c>
      <c r="C908" s="3" t="s">
        <v>26</v>
      </c>
      <c r="D908" s="3"/>
      <c r="E908" s="3" t="s">
        <v>31</v>
      </c>
      <c r="F908" s="3" t="s">
        <v>202</v>
      </c>
      <c r="G908" s="3" t="s">
        <v>221</v>
      </c>
      <c r="H908" s="3" t="s">
        <v>227</v>
      </c>
      <c r="I908" s="3">
        <v>1</v>
      </c>
      <c r="J908" s="3">
        <v>1190</v>
      </c>
      <c r="K908" s="3">
        <v>1165</v>
      </c>
      <c r="L908" s="3">
        <v>5</v>
      </c>
      <c r="M908" s="3">
        <v>56.523000000000003</v>
      </c>
      <c r="N908" s="3">
        <v>1.3280000000000001</v>
      </c>
      <c r="O908" s="13">
        <v>15.747</v>
      </c>
      <c r="P908" s="13">
        <v>9.2059999999999995</v>
      </c>
      <c r="Q908" s="13">
        <v>0.20699999999999999</v>
      </c>
      <c r="R908" s="13">
        <v>3.4159999999999999</v>
      </c>
      <c r="S908" s="13">
        <v>6.1059999999999999</v>
      </c>
      <c r="T908" s="3">
        <v>4.3899999999999997</v>
      </c>
      <c r="U908" s="3">
        <v>0.91</v>
      </c>
      <c r="V908" s="3">
        <v>0.24099999999999999</v>
      </c>
      <c r="W908" s="3">
        <v>0</v>
      </c>
      <c r="X908" s="5">
        <v>98.073999999999998</v>
      </c>
      <c r="Y908" s="94">
        <v>5.3</v>
      </c>
    </row>
    <row r="909" spans="2:25" x14ac:dyDescent="0.25">
      <c r="B909" s="3" t="s">
        <v>30</v>
      </c>
      <c r="C909" s="3" t="s">
        <v>26</v>
      </c>
      <c r="D909" s="3"/>
      <c r="E909" s="3" t="s">
        <v>31</v>
      </c>
      <c r="F909" s="3" t="s">
        <v>202</v>
      </c>
      <c r="G909" s="3" t="s">
        <v>221</v>
      </c>
      <c r="H909" s="3" t="s">
        <v>228</v>
      </c>
      <c r="I909" s="3">
        <v>1</v>
      </c>
      <c r="J909" s="3">
        <v>1190</v>
      </c>
      <c r="K909" s="3">
        <v>1165</v>
      </c>
      <c r="L909" s="3">
        <v>5</v>
      </c>
      <c r="M909" s="3">
        <v>56.838000000000001</v>
      </c>
      <c r="N909" s="3">
        <v>1.3620000000000001</v>
      </c>
      <c r="O909" s="13">
        <v>15.836</v>
      </c>
      <c r="P909" s="13">
        <v>9.1430000000000007</v>
      </c>
      <c r="Q909" s="13">
        <v>0.192</v>
      </c>
      <c r="R909" s="13">
        <v>3.427</v>
      </c>
      <c r="S909" s="13">
        <v>6.0229999999999997</v>
      </c>
      <c r="T909" s="3">
        <v>4.4039999999999999</v>
      </c>
      <c r="U909" s="3">
        <v>0.88900000000000001</v>
      </c>
      <c r="V909" s="3">
        <v>0.17100000000000001</v>
      </c>
      <c r="W909" s="3">
        <v>0</v>
      </c>
      <c r="X909" s="5">
        <v>98.284999999999997</v>
      </c>
      <c r="Y909" s="94">
        <v>5.2930000000000001</v>
      </c>
    </row>
    <row r="910" spans="2:25" x14ac:dyDescent="0.25">
      <c r="B910" s="3" t="s">
        <v>30</v>
      </c>
      <c r="C910" s="3" t="s">
        <v>26</v>
      </c>
      <c r="D910" s="3"/>
      <c r="E910" s="3" t="s">
        <v>31</v>
      </c>
      <c r="F910" s="3" t="s">
        <v>202</v>
      </c>
      <c r="G910" s="3" t="s">
        <v>221</v>
      </c>
      <c r="H910" s="3" t="s">
        <v>229</v>
      </c>
      <c r="I910" s="3">
        <v>1</v>
      </c>
      <c r="J910" s="3">
        <v>1190</v>
      </c>
      <c r="K910" s="3">
        <v>1165</v>
      </c>
      <c r="L910" s="3">
        <v>5</v>
      </c>
      <c r="M910" s="3">
        <v>57.207999999999998</v>
      </c>
      <c r="N910" s="3">
        <v>1.3089999999999999</v>
      </c>
      <c r="O910" s="13">
        <v>15.891</v>
      </c>
      <c r="P910" s="13">
        <v>9.0530000000000008</v>
      </c>
      <c r="Q910" s="13">
        <v>0.20699999999999999</v>
      </c>
      <c r="R910" s="13">
        <v>3.3</v>
      </c>
      <c r="S910" s="13">
        <v>6.1529999999999996</v>
      </c>
      <c r="T910" s="3">
        <v>4.3479999999999999</v>
      </c>
      <c r="U910" s="3">
        <v>0.90500000000000003</v>
      </c>
      <c r="V910" s="3">
        <v>0.29099999999999998</v>
      </c>
      <c r="W910" s="3">
        <v>1.4999999999999999E-2</v>
      </c>
      <c r="X910" s="5">
        <v>98.679999999999993</v>
      </c>
      <c r="Y910" s="94">
        <v>5.2530000000000001</v>
      </c>
    </row>
    <row r="911" spans="2:25" x14ac:dyDescent="0.25">
      <c r="B911" s="3" t="s">
        <v>30</v>
      </c>
      <c r="C911" s="3" t="s">
        <v>26</v>
      </c>
      <c r="D911" s="3"/>
      <c r="E911" s="3" t="s">
        <v>31</v>
      </c>
      <c r="F911" s="3" t="s">
        <v>202</v>
      </c>
      <c r="G911" s="3" t="s">
        <v>221</v>
      </c>
      <c r="H911" s="3" t="s">
        <v>239</v>
      </c>
      <c r="I911" s="3">
        <v>1</v>
      </c>
      <c r="J911" s="3">
        <v>1190</v>
      </c>
      <c r="K911" s="3">
        <v>1165</v>
      </c>
      <c r="L911" s="3">
        <v>5</v>
      </c>
      <c r="M911" s="3">
        <v>58.029000000000003</v>
      </c>
      <c r="N911" s="3">
        <v>1.32</v>
      </c>
      <c r="O911" s="13">
        <v>15.898999999999999</v>
      </c>
      <c r="P911" s="13">
        <v>8.0079999999999991</v>
      </c>
      <c r="Q911" s="13">
        <v>0.183</v>
      </c>
      <c r="R911" s="13">
        <v>3.1040000000000001</v>
      </c>
      <c r="S911" s="13">
        <v>5.7770000000000001</v>
      </c>
      <c r="T911" s="3">
        <v>4.4749999999999996</v>
      </c>
      <c r="U911" s="3">
        <v>0.98899999999999999</v>
      </c>
      <c r="V911" s="3">
        <v>0.161</v>
      </c>
      <c r="W911" s="3">
        <v>2.5000000000000001E-2</v>
      </c>
      <c r="X911" s="5">
        <v>97.970000000000013</v>
      </c>
      <c r="Y911" s="94">
        <v>5.4639999999999995</v>
      </c>
    </row>
    <row r="912" spans="2:25" x14ac:dyDescent="0.25">
      <c r="B912" s="3"/>
      <c r="C912" s="3"/>
      <c r="D912" s="3"/>
      <c r="E912" s="3"/>
      <c r="F912" s="16" t="s">
        <v>27</v>
      </c>
      <c r="G912" s="16" t="s">
        <v>26</v>
      </c>
      <c r="H912" s="16"/>
      <c r="I912" s="16"/>
      <c r="J912" s="16"/>
      <c r="K912" s="16"/>
      <c r="L912" s="16"/>
      <c r="M912" s="6">
        <v>56.44733333333334</v>
      </c>
      <c r="N912" s="6">
        <v>1.3546666666666665</v>
      </c>
      <c r="O912" s="52">
        <v>15.67711111111111</v>
      </c>
      <c r="P912" s="52">
        <v>9.1379999999999981</v>
      </c>
      <c r="Q912" s="52">
        <v>0.19544444444444445</v>
      </c>
      <c r="R912" s="52">
        <v>3.4122222222222218</v>
      </c>
      <c r="S912" s="52">
        <v>6.0811111111111105</v>
      </c>
      <c r="T912" s="6">
        <v>4.3352222222222228</v>
      </c>
      <c r="U912" s="6">
        <v>0.9041111111111112</v>
      </c>
      <c r="V912" s="6">
        <v>0.20422222222222219</v>
      </c>
      <c r="W912" s="6">
        <v>8.6666666666666663E-3</v>
      </c>
      <c r="X912" s="6"/>
      <c r="Y912" s="93">
        <v>5.2393333333333336</v>
      </c>
    </row>
    <row r="913" spans="2:25" x14ac:dyDescent="0.25">
      <c r="B913" s="3"/>
      <c r="C913" s="3"/>
      <c r="D913" s="3"/>
      <c r="E913" s="3"/>
      <c r="F913" s="25" t="s">
        <v>28</v>
      </c>
      <c r="G913" s="25" t="s">
        <v>26</v>
      </c>
      <c r="H913" s="25"/>
      <c r="I913" s="25"/>
      <c r="J913" s="25"/>
      <c r="K913" s="25"/>
      <c r="L913" s="25"/>
      <c r="M913" s="7">
        <v>0.59749116849420492</v>
      </c>
      <c r="N913" s="7">
        <v>2.7918248000699673E-2</v>
      </c>
      <c r="O913" s="99">
        <v>0.19675651196339095</v>
      </c>
      <c r="P913" s="99">
        <v>0.15525071888492398</v>
      </c>
      <c r="Q913" s="99">
        <v>2.1500830548741804E-2</v>
      </c>
      <c r="R913" s="99">
        <v>9.5507292167367322E-2</v>
      </c>
      <c r="S913" s="99">
        <v>6.8823661836402206E-2</v>
      </c>
      <c r="T913" s="7">
        <v>6.6791252635142281E-2</v>
      </c>
      <c r="U913" s="7">
        <v>1.5675276256394529E-2</v>
      </c>
      <c r="V913" s="7">
        <v>5.5915593276192527E-2</v>
      </c>
      <c r="W913" s="7">
        <v>1.3721073469042324E-2</v>
      </c>
      <c r="X913" s="7"/>
      <c r="Y913" s="93">
        <v>8.2466528891536814E-2</v>
      </c>
    </row>
    <row r="914" spans="2:25" x14ac:dyDescent="0.25">
      <c r="B914" s="3" t="s">
        <v>30</v>
      </c>
      <c r="C914" s="3" t="s">
        <v>26</v>
      </c>
      <c r="D914" s="3"/>
      <c r="E914" s="3" t="s">
        <v>31</v>
      </c>
      <c r="F914" s="3" t="s">
        <v>203</v>
      </c>
      <c r="G914" s="3" t="s">
        <v>221</v>
      </c>
      <c r="H914" s="3" t="s">
        <v>222</v>
      </c>
      <c r="I914" s="3">
        <v>1</v>
      </c>
      <c r="J914" s="3">
        <v>1190</v>
      </c>
      <c r="K914" s="3">
        <v>1165</v>
      </c>
      <c r="L914" s="3">
        <v>5</v>
      </c>
      <c r="M914" s="3">
        <v>59.43</v>
      </c>
      <c r="N914" s="3">
        <v>1.357</v>
      </c>
      <c r="O914" s="13">
        <v>16.411999999999999</v>
      </c>
      <c r="P914" s="13">
        <v>8.2149999999999999</v>
      </c>
      <c r="Q914" s="13">
        <v>0.19500000000000001</v>
      </c>
      <c r="R914" s="13">
        <v>3.0830000000000002</v>
      </c>
      <c r="S914" s="13">
        <v>5.819</v>
      </c>
      <c r="T914" s="3">
        <v>4.2510000000000003</v>
      </c>
      <c r="U914" s="3">
        <v>0.95</v>
      </c>
      <c r="V914" s="3">
        <v>0.26200000000000001</v>
      </c>
      <c r="W914" s="3">
        <v>0</v>
      </c>
      <c r="X914" s="5">
        <v>99.974000000000004</v>
      </c>
      <c r="Y914" s="94">
        <v>5.2010000000000005</v>
      </c>
    </row>
    <row r="915" spans="2:25" x14ac:dyDescent="0.25">
      <c r="B915" s="3" t="s">
        <v>30</v>
      </c>
      <c r="C915" s="3" t="s">
        <v>26</v>
      </c>
      <c r="D915" s="3"/>
      <c r="E915" s="3" t="s">
        <v>31</v>
      </c>
      <c r="F915" s="3" t="s">
        <v>203</v>
      </c>
      <c r="G915" s="3" t="s">
        <v>221</v>
      </c>
      <c r="H915" s="3" t="s">
        <v>223</v>
      </c>
      <c r="I915" s="3">
        <v>1</v>
      </c>
      <c r="J915" s="3">
        <v>1190</v>
      </c>
      <c r="K915" s="3">
        <v>1165</v>
      </c>
      <c r="L915" s="3">
        <v>5</v>
      </c>
      <c r="M915" s="3">
        <v>57.511000000000003</v>
      </c>
      <c r="N915" s="3">
        <v>1.319</v>
      </c>
      <c r="O915" s="13">
        <v>16.132999999999999</v>
      </c>
      <c r="P915" s="13">
        <v>8.8699999999999992</v>
      </c>
      <c r="Q915" s="13">
        <v>0.25900000000000001</v>
      </c>
      <c r="R915" s="13">
        <v>3.2839999999999998</v>
      </c>
      <c r="S915" s="13">
        <v>6.1879999999999997</v>
      </c>
      <c r="T915" s="3">
        <v>4.0419999999999998</v>
      </c>
      <c r="U915" s="3">
        <v>0.88100000000000001</v>
      </c>
      <c r="V915" s="3">
        <v>0.161</v>
      </c>
      <c r="W915" s="3">
        <v>4.0000000000000001E-3</v>
      </c>
      <c r="X915" s="5">
        <v>98.652000000000029</v>
      </c>
      <c r="Y915" s="94">
        <v>4.923</v>
      </c>
    </row>
    <row r="916" spans="2:25" x14ac:dyDescent="0.25">
      <c r="B916" s="3" t="s">
        <v>30</v>
      </c>
      <c r="C916" s="3" t="s">
        <v>26</v>
      </c>
      <c r="D916" s="3"/>
      <c r="E916" s="3" t="s">
        <v>31</v>
      </c>
      <c r="F916" s="3" t="s">
        <v>203</v>
      </c>
      <c r="G916" s="3" t="s">
        <v>221</v>
      </c>
      <c r="H916" s="3" t="s">
        <v>224</v>
      </c>
      <c r="I916" s="3">
        <v>1</v>
      </c>
      <c r="J916" s="3">
        <v>1190</v>
      </c>
      <c r="K916" s="3">
        <v>1165</v>
      </c>
      <c r="L916" s="3">
        <v>5</v>
      </c>
      <c r="M916" s="3">
        <v>57.53</v>
      </c>
      <c r="N916" s="3">
        <v>1.42</v>
      </c>
      <c r="O916" s="13">
        <v>16.055</v>
      </c>
      <c r="P916" s="13">
        <v>9.4499999999999993</v>
      </c>
      <c r="Q916" s="13">
        <v>0.216</v>
      </c>
      <c r="R916" s="13">
        <v>3.3769999999999998</v>
      </c>
      <c r="S916" s="13">
        <v>5.9729999999999999</v>
      </c>
      <c r="T916" s="3">
        <v>4.0599999999999996</v>
      </c>
      <c r="U916" s="3">
        <v>0.90600000000000003</v>
      </c>
      <c r="V916" s="3">
        <v>0.27100000000000002</v>
      </c>
      <c r="W916" s="3">
        <v>5.7000000000000002E-2</v>
      </c>
      <c r="X916" s="5">
        <v>99.314999999999998</v>
      </c>
      <c r="Y916" s="94">
        <v>4.9659999999999993</v>
      </c>
    </row>
    <row r="917" spans="2:25" x14ac:dyDescent="0.25">
      <c r="B917" s="3" t="s">
        <v>30</v>
      </c>
      <c r="C917" s="3" t="s">
        <v>26</v>
      </c>
      <c r="D917" s="3"/>
      <c r="E917" s="3" t="s">
        <v>31</v>
      </c>
      <c r="F917" s="3" t="s">
        <v>203</v>
      </c>
      <c r="G917" s="3" t="s">
        <v>221</v>
      </c>
      <c r="H917" s="3" t="s">
        <v>225</v>
      </c>
      <c r="I917" s="3">
        <v>1</v>
      </c>
      <c r="J917" s="3">
        <v>1190</v>
      </c>
      <c r="K917" s="3">
        <v>1165</v>
      </c>
      <c r="L917" s="3">
        <v>5</v>
      </c>
      <c r="M917" s="3">
        <v>57.046999999999997</v>
      </c>
      <c r="N917" s="3">
        <v>1.393</v>
      </c>
      <c r="O917" s="13">
        <v>15.863</v>
      </c>
      <c r="P917" s="13">
        <v>9.2490000000000006</v>
      </c>
      <c r="Q917" s="13">
        <v>0.25900000000000001</v>
      </c>
      <c r="R917" s="13">
        <v>3.3210000000000002</v>
      </c>
      <c r="S917" s="13">
        <v>6.125</v>
      </c>
      <c r="T917" s="3">
        <v>4.2770000000000001</v>
      </c>
      <c r="U917" s="3">
        <v>0.92100000000000004</v>
      </c>
      <c r="V917" s="3">
        <v>0.161</v>
      </c>
      <c r="W917" s="3">
        <v>0</v>
      </c>
      <c r="X917" s="5">
        <v>98.616</v>
      </c>
      <c r="Y917" s="94">
        <v>5.1980000000000004</v>
      </c>
    </row>
    <row r="918" spans="2:25" x14ac:dyDescent="0.25">
      <c r="B918" s="3" t="s">
        <v>30</v>
      </c>
      <c r="C918" s="3" t="s">
        <v>26</v>
      </c>
      <c r="D918" s="3"/>
      <c r="E918" s="3" t="s">
        <v>31</v>
      </c>
      <c r="F918" s="3" t="s">
        <v>203</v>
      </c>
      <c r="G918" s="3" t="s">
        <v>221</v>
      </c>
      <c r="H918" s="3" t="s">
        <v>226</v>
      </c>
      <c r="I918" s="3">
        <v>1</v>
      </c>
      <c r="J918" s="3">
        <v>1190</v>
      </c>
      <c r="K918" s="3">
        <v>1165</v>
      </c>
      <c r="L918" s="3">
        <v>5</v>
      </c>
      <c r="M918" s="3">
        <v>57.151000000000003</v>
      </c>
      <c r="N918" s="3">
        <v>1.3660000000000001</v>
      </c>
      <c r="O918" s="13">
        <v>15.867000000000001</v>
      </c>
      <c r="P918" s="13">
        <v>9.5239999999999991</v>
      </c>
      <c r="Q918" s="13">
        <v>0.186</v>
      </c>
      <c r="R918" s="13">
        <v>3.22</v>
      </c>
      <c r="S918" s="13">
        <v>6.1669999999999998</v>
      </c>
      <c r="T918" s="3">
        <v>4.4219999999999997</v>
      </c>
      <c r="U918" s="3">
        <v>0.89900000000000002</v>
      </c>
      <c r="V918" s="3">
        <v>0.33100000000000002</v>
      </c>
      <c r="W918" s="3">
        <v>0.03</v>
      </c>
      <c r="X918" s="5">
        <v>99.163000000000011</v>
      </c>
      <c r="Y918" s="94">
        <v>5.3209999999999997</v>
      </c>
    </row>
    <row r="919" spans="2:25" x14ac:dyDescent="0.25">
      <c r="B919" s="3" t="s">
        <v>30</v>
      </c>
      <c r="C919" s="3" t="s">
        <v>26</v>
      </c>
      <c r="D919" s="3"/>
      <c r="E919" s="3" t="s">
        <v>31</v>
      </c>
      <c r="F919" s="3" t="s">
        <v>203</v>
      </c>
      <c r="G919" s="3" t="s">
        <v>221</v>
      </c>
      <c r="H919" s="3" t="s">
        <v>227</v>
      </c>
      <c r="I919" s="3">
        <v>1</v>
      </c>
      <c r="J919" s="3">
        <v>1190</v>
      </c>
      <c r="K919" s="3">
        <v>1165</v>
      </c>
      <c r="L919" s="3">
        <v>5</v>
      </c>
      <c r="M919" s="3">
        <v>56.796999999999997</v>
      </c>
      <c r="N919" s="3">
        <v>1.3380000000000001</v>
      </c>
      <c r="O919" s="13">
        <v>15.795999999999999</v>
      </c>
      <c r="P919" s="13">
        <v>9.4819999999999993</v>
      </c>
      <c r="Q919" s="13">
        <v>0.16200000000000001</v>
      </c>
      <c r="R919" s="13">
        <v>3.3679999999999999</v>
      </c>
      <c r="S919" s="13">
        <v>6.1890000000000001</v>
      </c>
      <c r="T919" s="3">
        <v>4.3460000000000001</v>
      </c>
      <c r="U919" s="3">
        <v>0.89200000000000002</v>
      </c>
      <c r="V919" s="3">
        <v>0.221</v>
      </c>
      <c r="W919" s="3">
        <v>5.1999999999999998E-2</v>
      </c>
      <c r="X919" s="5">
        <v>98.643000000000015</v>
      </c>
      <c r="Y919" s="94">
        <v>5.2380000000000004</v>
      </c>
    </row>
    <row r="920" spans="2:25" x14ac:dyDescent="0.25">
      <c r="B920" s="3" t="s">
        <v>30</v>
      </c>
      <c r="C920" s="3" t="s">
        <v>26</v>
      </c>
      <c r="D920" s="3"/>
      <c r="E920" s="3" t="s">
        <v>31</v>
      </c>
      <c r="F920" s="3" t="s">
        <v>203</v>
      </c>
      <c r="G920" s="3" t="s">
        <v>221</v>
      </c>
      <c r="H920" s="3" t="s">
        <v>228</v>
      </c>
      <c r="I920" s="3">
        <v>1</v>
      </c>
      <c r="J920" s="3">
        <v>1190</v>
      </c>
      <c r="K920" s="3">
        <v>1165</v>
      </c>
      <c r="L920" s="3">
        <v>5</v>
      </c>
      <c r="M920" s="3">
        <v>56.715000000000003</v>
      </c>
      <c r="N920" s="3">
        <v>1.3420000000000001</v>
      </c>
      <c r="O920" s="13">
        <v>15.988</v>
      </c>
      <c r="P920" s="13">
        <v>9.4600000000000009</v>
      </c>
      <c r="Q920" s="13">
        <v>0.216</v>
      </c>
      <c r="R920" s="13">
        <v>3.37</v>
      </c>
      <c r="S920" s="13">
        <v>6.1340000000000003</v>
      </c>
      <c r="T920" s="3">
        <v>4.1500000000000004</v>
      </c>
      <c r="U920" s="3">
        <v>0.90800000000000003</v>
      </c>
      <c r="V920" s="3">
        <v>0.161</v>
      </c>
      <c r="W920" s="3">
        <v>4.2999999999999997E-2</v>
      </c>
      <c r="X920" s="5">
        <v>98.487000000000009</v>
      </c>
      <c r="Y920" s="94">
        <v>5.0580000000000007</v>
      </c>
    </row>
    <row r="921" spans="2:25" x14ac:dyDescent="0.25">
      <c r="B921" s="3" t="s">
        <v>30</v>
      </c>
      <c r="C921" s="3" t="s">
        <v>26</v>
      </c>
      <c r="D921" s="3"/>
      <c r="E921" s="3" t="s">
        <v>31</v>
      </c>
      <c r="F921" s="3" t="s">
        <v>203</v>
      </c>
      <c r="G921" s="3" t="s">
        <v>221</v>
      </c>
      <c r="H921" s="3" t="s">
        <v>229</v>
      </c>
      <c r="I921" s="3">
        <v>1</v>
      </c>
      <c r="J921" s="3">
        <v>1190</v>
      </c>
      <c r="K921" s="3">
        <v>1165</v>
      </c>
      <c r="L921" s="3">
        <v>5</v>
      </c>
      <c r="M921" s="3">
        <v>57.256</v>
      </c>
      <c r="N921" s="3">
        <v>1.2310000000000001</v>
      </c>
      <c r="O921" s="13">
        <v>15.858000000000001</v>
      </c>
      <c r="P921" s="13">
        <v>9.2680000000000007</v>
      </c>
      <c r="Q921" s="13">
        <v>0.17100000000000001</v>
      </c>
      <c r="R921" s="13">
        <v>3.3420000000000001</v>
      </c>
      <c r="S921" s="13">
        <v>6.0220000000000002</v>
      </c>
      <c r="T921" s="3">
        <v>4.1669999999999998</v>
      </c>
      <c r="U921" s="3">
        <v>0.89900000000000002</v>
      </c>
      <c r="V921" s="3">
        <v>0.23100000000000001</v>
      </c>
      <c r="W921" s="3">
        <v>0</v>
      </c>
      <c r="X921" s="5">
        <v>98.445000000000007</v>
      </c>
      <c r="Y921" s="94">
        <v>5.0659999999999998</v>
      </c>
    </row>
    <row r="922" spans="2:25" x14ac:dyDescent="0.25">
      <c r="B922" s="3" t="s">
        <v>30</v>
      </c>
      <c r="C922" s="3" t="s">
        <v>26</v>
      </c>
      <c r="D922" s="3"/>
      <c r="E922" s="3" t="s">
        <v>31</v>
      </c>
      <c r="F922" s="3" t="s">
        <v>203</v>
      </c>
      <c r="G922" s="3" t="s">
        <v>221</v>
      </c>
      <c r="H922" s="3" t="s">
        <v>239</v>
      </c>
      <c r="I922" s="3">
        <v>1</v>
      </c>
      <c r="J922" s="3">
        <v>1190</v>
      </c>
      <c r="K922" s="3">
        <v>1165</v>
      </c>
      <c r="L922" s="3">
        <v>5</v>
      </c>
      <c r="M922" s="3">
        <v>57.168999999999997</v>
      </c>
      <c r="N922" s="3">
        <v>1.3280000000000001</v>
      </c>
      <c r="O922" s="13">
        <v>15.919</v>
      </c>
      <c r="P922" s="13">
        <v>8.8770000000000007</v>
      </c>
      <c r="Q922" s="13">
        <v>0.156</v>
      </c>
      <c r="R922" s="13">
        <v>3.1749999999999998</v>
      </c>
      <c r="S922" s="13">
        <v>5.9649999999999999</v>
      </c>
      <c r="T922" s="3">
        <v>4.5309999999999997</v>
      </c>
      <c r="U922" s="3">
        <v>0.9</v>
      </c>
      <c r="V922" s="3">
        <v>0.221</v>
      </c>
      <c r="W922" s="3">
        <v>0</v>
      </c>
      <c r="X922" s="5">
        <v>98.241000000000014</v>
      </c>
      <c r="Y922" s="94">
        <v>5.431</v>
      </c>
    </row>
    <row r="923" spans="2:25" x14ac:dyDescent="0.25">
      <c r="B923" s="3" t="s">
        <v>30</v>
      </c>
      <c r="C923" s="3" t="s">
        <v>26</v>
      </c>
      <c r="D923" s="3"/>
      <c r="E923" s="3" t="s">
        <v>31</v>
      </c>
      <c r="F923" s="3" t="s">
        <v>203</v>
      </c>
      <c r="G923" s="3" t="s">
        <v>221</v>
      </c>
      <c r="H923" s="3" t="s">
        <v>240</v>
      </c>
      <c r="I923" s="3">
        <v>1</v>
      </c>
      <c r="J923" s="3">
        <v>1190</v>
      </c>
      <c r="K923" s="3">
        <v>1165</v>
      </c>
      <c r="L923" s="3">
        <v>5</v>
      </c>
      <c r="M923" s="3">
        <v>57.055</v>
      </c>
      <c r="N923" s="3">
        <v>1.363</v>
      </c>
      <c r="O923" s="13">
        <v>15.978999999999999</v>
      </c>
      <c r="P923" s="13">
        <v>8.5909999999999993</v>
      </c>
      <c r="Q923" s="13">
        <v>0.17699999999999999</v>
      </c>
      <c r="R923" s="13">
        <v>3.081</v>
      </c>
      <c r="S923" s="13">
        <v>6.5730000000000004</v>
      </c>
      <c r="T923" s="3">
        <v>4.2839999999999998</v>
      </c>
      <c r="U923" s="3">
        <v>0.89400000000000002</v>
      </c>
      <c r="V923" s="3">
        <v>0.28100000000000003</v>
      </c>
      <c r="W923" s="3">
        <v>0</v>
      </c>
      <c r="X923" s="5">
        <v>98.278000000000006</v>
      </c>
      <c r="Y923" s="94">
        <v>5.1779999999999999</v>
      </c>
    </row>
    <row r="924" spans="2:25" x14ac:dyDescent="0.25">
      <c r="B924" s="3" t="s">
        <v>30</v>
      </c>
      <c r="C924" s="3" t="s">
        <v>26</v>
      </c>
      <c r="D924" s="3"/>
      <c r="E924" s="3" t="s">
        <v>31</v>
      </c>
      <c r="F924" s="3" t="s">
        <v>203</v>
      </c>
      <c r="G924" s="3" t="s">
        <v>221</v>
      </c>
      <c r="H924" s="3" t="s">
        <v>241</v>
      </c>
      <c r="I924" s="3">
        <v>1</v>
      </c>
      <c r="J924" s="3">
        <v>1190</v>
      </c>
      <c r="K924" s="3">
        <v>1165</v>
      </c>
      <c r="L924" s="3">
        <v>5</v>
      </c>
      <c r="M924" s="3">
        <v>57.470999999999997</v>
      </c>
      <c r="N924" s="3">
        <v>1.397</v>
      </c>
      <c r="O924" s="13">
        <v>15.853999999999999</v>
      </c>
      <c r="P924" s="13">
        <v>8.7319999999999993</v>
      </c>
      <c r="Q924" s="13">
        <v>0.14299999999999999</v>
      </c>
      <c r="R924" s="13">
        <v>3.089</v>
      </c>
      <c r="S924" s="13">
        <v>6.0110000000000001</v>
      </c>
      <c r="T924" s="3">
        <v>4.1399999999999997</v>
      </c>
      <c r="U924" s="3">
        <v>0.94099999999999995</v>
      </c>
      <c r="V924" s="3">
        <v>0.27100000000000002</v>
      </c>
      <c r="W924" s="3">
        <v>1.9E-2</v>
      </c>
      <c r="X924" s="5">
        <v>98.067999999999998</v>
      </c>
      <c r="Y924" s="94">
        <v>5.0809999999999995</v>
      </c>
    </row>
    <row r="925" spans="2:25" x14ac:dyDescent="0.25">
      <c r="B925" s="3" t="s">
        <v>30</v>
      </c>
      <c r="C925" s="3" t="s">
        <v>26</v>
      </c>
      <c r="D925" s="3"/>
      <c r="E925" s="3" t="s">
        <v>31</v>
      </c>
      <c r="F925" s="3" t="s">
        <v>203</v>
      </c>
      <c r="G925" s="3" t="s">
        <v>221</v>
      </c>
      <c r="H925" s="3" t="s">
        <v>242</v>
      </c>
      <c r="I925" s="3">
        <v>1</v>
      </c>
      <c r="J925" s="3">
        <v>1190</v>
      </c>
      <c r="K925" s="3">
        <v>1165</v>
      </c>
      <c r="L925" s="3">
        <v>5</v>
      </c>
      <c r="M925" s="3">
        <v>57.808</v>
      </c>
      <c r="N925" s="3">
        <v>1.391</v>
      </c>
      <c r="O925" s="13">
        <v>15.888999999999999</v>
      </c>
      <c r="P925" s="13">
        <v>8.4719999999999995</v>
      </c>
      <c r="Q925" s="13">
        <v>0.14399999999999999</v>
      </c>
      <c r="R925" s="13">
        <v>3.18</v>
      </c>
      <c r="S925" s="13">
        <v>5.9790000000000001</v>
      </c>
      <c r="T925" s="3">
        <v>4.17</v>
      </c>
      <c r="U925" s="3">
        <v>0.95199999999999996</v>
      </c>
      <c r="V925" s="3">
        <v>0.24099999999999999</v>
      </c>
      <c r="W925" s="3">
        <v>0</v>
      </c>
      <c r="X925" s="5">
        <v>98.225999999999999</v>
      </c>
      <c r="Y925" s="94">
        <v>5.1219999999999999</v>
      </c>
    </row>
    <row r="926" spans="2:25" x14ac:dyDescent="0.25">
      <c r="B926" s="3" t="s">
        <v>30</v>
      </c>
      <c r="C926" s="3" t="s">
        <v>26</v>
      </c>
      <c r="D926" s="3"/>
      <c r="E926" s="3" t="s">
        <v>31</v>
      </c>
      <c r="F926" s="3" t="s">
        <v>203</v>
      </c>
      <c r="G926" s="3" t="s">
        <v>221</v>
      </c>
      <c r="H926" s="3" t="s">
        <v>243</v>
      </c>
      <c r="I926" s="3">
        <v>1</v>
      </c>
      <c r="J926" s="3">
        <v>1190</v>
      </c>
      <c r="K926" s="3">
        <v>1165</v>
      </c>
      <c r="L926" s="3">
        <v>5</v>
      </c>
      <c r="M926" s="3">
        <v>58.512</v>
      </c>
      <c r="N926" s="3">
        <v>1.31</v>
      </c>
      <c r="O926" s="13">
        <v>16.033999999999999</v>
      </c>
      <c r="P926" s="13">
        <v>8.36</v>
      </c>
      <c r="Q926" s="13">
        <v>0.19900000000000001</v>
      </c>
      <c r="R926" s="13">
        <v>3.0590000000000002</v>
      </c>
      <c r="S926" s="13">
        <v>5.9960000000000004</v>
      </c>
      <c r="T926" s="3">
        <v>4.21</v>
      </c>
      <c r="U926" s="3">
        <v>0.93500000000000005</v>
      </c>
      <c r="V926" s="3">
        <v>0.18099999999999999</v>
      </c>
      <c r="W926" s="3">
        <v>0</v>
      </c>
      <c r="X926" s="5">
        <v>98.795999999999978</v>
      </c>
      <c r="Y926" s="94">
        <v>5.1449999999999996</v>
      </c>
    </row>
    <row r="927" spans="2:25" x14ac:dyDescent="0.25">
      <c r="B927" s="3"/>
      <c r="C927" s="3"/>
      <c r="D927" s="3"/>
      <c r="E927" s="3"/>
      <c r="F927" s="16" t="s">
        <v>27</v>
      </c>
      <c r="G927" s="16" t="s">
        <v>26</v>
      </c>
      <c r="H927" s="16"/>
      <c r="I927" s="16"/>
      <c r="J927" s="16"/>
      <c r="K927" s="16"/>
      <c r="L927" s="16"/>
      <c r="M927" s="6">
        <v>57.496307692307695</v>
      </c>
      <c r="N927" s="6">
        <v>1.3503846153846153</v>
      </c>
      <c r="O927" s="52">
        <v>15.972846153846152</v>
      </c>
      <c r="P927" s="52">
        <v>8.9653846153846146</v>
      </c>
      <c r="Q927" s="52">
        <v>0.19099999999999998</v>
      </c>
      <c r="R927" s="52">
        <v>3.2268461538461537</v>
      </c>
      <c r="S927" s="52">
        <v>6.0877692307692302</v>
      </c>
      <c r="T927" s="6">
        <v>4.2346153846153847</v>
      </c>
      <c r="U927" s="6">
        <v>0.9136923076923078</v>
      </c>
      <c r="V927" s="6">
        <v>0.23030769230769235</v>
      </c>
      <c r="W927" s="6">
        <v>1.5769230769230768E-2</v>
      </c>
      <c r="X927" s="16"/>
      <c r="Y927" s="93">
        <v>5.1483076923076929</v>
      </c>
    </row>
    <row r="928" spans="2:25" x14ac:dyDescent="0.25">
      <c r="B928" s="3"/>
      <c r="C928" s="3"/>
      <c r="D928" s="3"/>
      <c r="E928" s="3"/>
      <c r="F928" s="25" t="s">
        <v>28</v>
      </c>
      <c r="G928" s="25" t="s">
        <v>26</v>
      </c>
      <c r="H928" s="25"/>
      <c r="I928" s="25"/>
      <c r="J928" s="25"/>
      <c r="K928" s="25"/>
      <c r="L928" s="25"/>
      <c r="M928" s="7">
        <v>0.74443260100286945</v>
      </c>
      <c r="N928" s="7">
        <v>4.8755407326672405E-2</v>
      </c>
      <c r="O928" s="99">
        <v>0.16356693133283678</v>
      </c>
      <c r="P928" s="99">
        <v>0.46681465602198396</v>
      </c>
      <c r="Q928" s="99">
        <v>3.8490258507835537E-2</v>
      </c>
      <c r="R928" s="99">
        <v>0.12329561100180202</v>
      </c>
      <c r="S928" s="99">
        <v>0.18177282243052451</v>
      </c>
      <c r="T928" s="7">
        <v>0.13932069627394347</v>
      </c>
      <c r="U928" s="7">
        <v>2.3588078257828361E-2</v>
      </c>
      <c r="V928" s="7">
        <v>5.3350077499763379E-2</v>
      </c>
      <c r="W928" s="7">
        <v>2.2072433207335974E-2</v>
      </c>
      <c r="X928" s="25"/>
      <c r="Y928" s="93">
        <v>0.16290877453177183</v>
      </c>
    </row>
    <row r="929" spans="2:25" x14ac:dyDescent="0.25">
      <c r="B929" s="3" t="s">
        <v>30</v>
      </c>
      <c r="C929" s="3" t="s">
        <v>26</v>
      </c>
      <c r="D929" s="3"/>
      <c r="E929" s="3" t="s">
        <v>31</v>
      </c>
      <c r="F929" s="3" t="s">
        <v>204</v>
      </c>
      <c r="G929" s="3" t="s">
        <v>221</v>
      </c>
      <c r="H929" s="3" t="s">
        <v>222</v>
      </c>
      <c r="I929" s="3">
        <v>1</v>
      </c>
      <c r="J929" s="3">
        <v>1190</v>
      </c>
      <c r="K929" s="3">
        <v>1165</v>
      </c>
      <c r="L929" s="3">
        <v>10</v>
      </c>
      <c r="M929" s="3">
        <v>59.448</v>
      </c>
      <c r="N929" s="3">
        <v>1.1839999999999999</v>
      </c>
      <c r="O929" s="13">
        <v>16.446000000000002</v>
      </c>
      <c r="P929" s="13">
        <v>9.0419999999999998</v>
      </c>
      <c r="Q929" s="13">
        <v>0.13400000000000001</v>
      </c>
      <c r="R929" s="13">
        <v>2.83</v>
      </c>
      <c r="S929" s="13">
        <v>5.5949999999999998</v>
      </c>
      <c r="T929" s="3">
        <v>3.7909999999999999</v>
      </c>
      <c r="U929" s="3">
        <v>0.95899999999999996</v>
      </c>
      <c r="V929" s="3">
        <v>0.182</v>
      </c>
      <c r="W929" s="3">
        <v>0</v>
      </c>
      <c r="X929" s="5">
        <v>99.611000000000004</v>
      </c>
      <c r="Y929" s="94">
        <v>4.75</v>
      </c>
    </row>
    <row r="930" spans="2:25" x14ac:dyDescent="0.25">
      <c r="B930" s="3" t="s">
        <v>30</v>
      </c>
      <c r="C930" s="3" t="s">
        <v>26</v>
      </c>
      <c r="D930" s="3"/>
      <c r="E930" s="3" t="s">
        <v>31</v>
      </c>
      <c r="F930" s="3" t="s">
        <v>204</v>
      </c>
      <c r="G930" s="3" t="s">
        <v>221</v>
      </c>
      <c r="H930" s="3" t="s">
        <v>223</v>
      </c>
      <c r="I930" s="3">
        <v>1</v>
      </c>
      <c r="J930" s="3">
        <v>1190</v>
      </c>
      <c r="K930" s="3">
        <v>1165</v>
      </c>
      <c r="L930" s="3">
        <v>10</v>
      </c>
      <c r="M930" s="3">
        <v>58.506</v>
      </c>
      <c r="N930" s="3">
        <v>1.2909999999999999</v>
      </c>
      <c r="O930" s="13">
        <v>16.488</v>
      </c>
      <c r="P930" s="13">
        <v>9.2769999999999992</v>
      </c>
      <c r="Q930" s="13">
        <v>0.16500000000000001</v>
      </c>
      <c r="R930" s="13">
        <v>2.9510000000000001</v>
      </c>
      <c r="S930" s="13">
        <v>5.9909999999999997</v>
      </c>
      <c r="T930" s="3">
        <v>3.8180000000000001</v>
      </c>
      <c r="U930" s="3">
        <v>0.89</v>
      </c>
      <c r="V930" s="3">
        <v>0.34200000000000003</v>
      </c>
      <c r="W930" s="3">
        <v>3.6999999999999998E-2</v>
      </c>
      <c r="X930" s="5">
        <v>99.756</v>
      </c>
      <c r="Y930" s="94">
        <v>4.7080000000000002</v>
      </c>
    </row>
    <row r="931" spans="2:25" x14ac:dyDescent="0.25">
      <c r="B931" s="3" t="s">
        <v>30</v>
      </c>
      <c r="C931" s="3" t="s">
        <v>26</v>
      </c>
      <c r="D931" s="3"/>
      <c r="E931" s="3" t="s">
        <v>31</v>
      </c>
      <c r="F931" s="3" t="s">
        <v>204</v>
      </c>
      <c r="G931" s="3" t="s">
        <v>221</v>
      </c>
      <c r="H931" s="3" t="s">
        <v>224</v>
      </c>
      <c r="I931" s="3">
        <v>1</v>
      </c>
      <c r="J931" s="3">
        <v>1190</v>
      </c>
      <c r="K931" s="3">
        <v>1165</v>
      </c>
      <c r="L931" s="3">
        <v>10</v>
      </c>
      <c r="M931" s="3">
        <v>58.122</v>
      </c>
      <c r="N931" s="3">
        <v>1.323</v>
      </c>
      <c r="O931" s="13">
        <v>16.523</v>
      </c>
      <c r="P931" s="13">
        <v>9.468</v>
      </c>
      <c r="Q931" s="13">
        <v>0.153</v>
      </c>
      <c r="R931" s="13">
        <v>2.9369999999999998</v>
      </c>
      <c r="S931" s="13">
        <v>5.891</v>
      </c>
      <c r="T931" s="3">
        <v>3.8580000000000001</v>
      </c>
      <c r="U931" s="3">
        <v>0.85699999999999998</v>
      </c>
      <c r="V931" s="3">
        <v>0.23100000000000001</v>
      </c>
      <c r="W931" s="3">
        <v>0</v>
      </c>
      <c r="X931" s="5">
        <v>99.363000000000014</v>
      </c>
      <c r="Y931" s="94">
        <v>4.7149999999999999</v>
      </c>
    </row>
    <row r="932" spans="2:25" x14ac:dyDescent="0.25">
      <c r="B932" s="3" t="s">
        <v>30</v>
      </c>
      <c r="C932" s="3" t="s">
        <v>26</v>
      </c>
      <c r="D932" s="3"/>
      <c r="E932" s="3" t="s">
        <v>31</v>
      </c>
      <c r="F932" s="3" t="s">
        <v>204</v>
      </c>
      <c r="G932" s="3" t="s">
        <v>221</v>
      </c>
      <c r="H932" s="3" t="s">
        <v>225</v>
      </c>
      <c r="I932" s="3">
        <v>1</v>
      </c>
      <c r="J932" s="3">
        <v>1190</v>
      </c>
      <c r="K932" s="3">
        <v>1165</v>
      </c>
      <c r="L932" s="3">
        <v>10</v>
      </c>
      <c r="M932" s="3">
        <v>58.158000000000001</v>
      </c>
      <c r="N932" s="3">
        <v>1.335</v>
      </c>
      <c r="O932" s="13">
        <v>16.582999999999998</v>
      </c>
      <c r="P932" s="13">
        <v>9.4429999999999996</v>
      </c>
      <c r="Q932" s="13">
        <v>0.15</v>
      </c>
      <c r="R932" s="13">
        <v>2.988</v>
      </c>
      <c r="S932" s="13">
        <v>6.0640000000000001</v>
      </c>
      <c r="T932" s="3">
        <v>3.7759999999999998</v>
      </c>
      <c r="U932" s="3">
        <v>0.94199999999999995</v>
      </c>
      <c r="V932" s="3">
        <v>0.26100000000000001</v>
      </c>
      <c r="W932" s="3">
        <v>0</v>
      </c>
      <c r="X932" s="5">
        <v>99.699999999999989</v>
      </c>
      <c r="Y932" s="94">
        <v>4.718</v>
      </c>
    </row>
    <row r="933" spans="2:25" x14ac:dyDescent="0.25">
      <c r="B933" s="3" t="s">
        <v>30</v>
      </c>
      <c r="C933" s="3" t="s">
        <v>26</v>
      </c>
      <c r="D933" s="3"/>
      <c r="E933" s="3" t="s">
        <v>31</v>
      </c>
      <c r="F933" s="3" t="s">
        <v>204</v>
      </c>
      <c r="G933" s="3" t="s">
        <v>221</v>
      </c>
      <c r="H933" s="3" t="s">
        <v>226</v>
      </c>
      <c r="I933" s="3">
        <v>1</v>
      </c>
      <c r="J933" s="3">
        <v>1190</v>
      </c>
      <c r="K933" s="3">
        <v>1165</v>
      </c>
      <c r="L933" s="3">
        <v>10</v>
      </c>
      <c r="M933" s="3">
        <v>58.058999999999997</v>
      </c>
      <c r="N933" s="3">
        <v>1.25</v>
      </c>
      <c r="O933" s="13">
        <v>16.619</v>
      </c>
      <c r="P933" s="13">
        <v>9.58</v>
      </c>
      <c r="Q933" s="13">
        <v>0.20100000000000001</v>
      </c>
      <c r="R933" s="13">
        <v>2.9340000000000002</v>
      </c>
      <c r="S933" s="13">
        <v>6.173</v>
      </c>
      <c r="T933" s="3">
        <v>3.9750000000000001</v>
      </c>
      <c r="U933" s="3">
        <v>0.90600000000000003</v>
      </c>
      <c r="V933" s="3">
        <v>0.14099999999999999</v>
      </c>
      <c r="W933" s="3">
        <v>7.0000000000000001E-3</v>
      </c>
      <c r="X933" s="5">
        <v>99.844999999999999</v>
      </c>
      <c r="Y933" s="94">
        <v>4.8810000000000002</v>
      </c>
    </row>
    <row r="934" spans="2:25" x14ac:dyDescent="0.25">
      <c r="B934" s="3" t="s">
        <v>30</v>
      </c>
      <c r="C934" s="3" t="s">
        <v>26</v>
      </c>
      <c r="D934" s="3"/>
      <c r="E934" s="3" t="s">
        <v>31</v>
      </c>
      <c r="F934" s="3" t="s">
        <v>204</v>
      </c>
      <c r="G934" s="3" t="s">
        <v>221</v>
      </c>
      <c r="H934" s="3" t="s">
        <v>227</v>
      </c>
      <c r="I934" s="3">
        <v>1</v>
      </c>
      <c r="J934" s="3">
        <v>1190</v>
      </c>
      <c r="K934" s="3">
        <v>1165</v>
      </c>
      <c r="L934" s="3">
        <v>10</v>
      </c>
      <c r="M934" s="3">
        <v>58.276000000000003</v>
      </c>
      <c r="N934" s="3">
        <v>1.252</v>
      </c>
      <c r="O934" s="13">
        <v>16.488</v>
      </c>
      <c r="P934" s="13">
        <v>9.5739999999999998</v>
      </c>
      <c r="Q934" s="13">
        <v>0.16800000000000001</v>
      </c>
      <c r="R934" s="13">
        <v>2.9460000000000002</v>
      </c>
      <c r="S934" s="13">
        <v>6.14</v>
      </c>
      <c r="T934" s="3">
        <v>3.86</v>
      </c>
      <c r="U934" s="3">
        <v>0.91700000000000004</v>
      </c>
      <c r="V934" s="3">
        <v>0.161</v>
      </c>
      <c r="W934" s="3">
        <v>0</v>
      </c>
      <c r="X934" s="5">
        <v>99.782000000000011</v>
      </c>
      <c r="Y934" s="94">
        <v>4.7770000000000001</v>
      </c>
    </row>
    <row r="935" spans="2:25" x14ac:dyDescent="0.25">
      <c r="B935" s="3" t="s">
        <v>30</v>
      </c>
      <c r="C935" s="3" t="s">
        <v>26</v>
      </c>
      <c r="D935" s="3"/>
      <c r="E935" s="3" t="s">
        <v>31</v>
      </c>
      <c r="F935" s="3" t="s">
        <v>204</v>
      </c>
      <c r="G935" s="3" t="s">
        <v>221</v>
      </c>
      <c r="H935" s="3" t="s">
        <v>228</v>
      </c>
      <c r="I935" s="3">
        <v>1</v>
      </c>
      <c r="J935" s="3">
        <v>1190</v>
      </c>
      <c r="K935" s="3">
        <v>1165</v>
      </c>
      <c r="L935" s="3">
        <v>10</v>
      </c>
      <c r="M935" s="3">
        <v>58.695999999999998</v>
      </c>
      <c r="N935" s="3">
        <v>1.268</v>
      </c>
      <c r="O935" s="13">
        <v>16.305</v>
      </c>
      <c r="P935" s="13">
        <v>9.43</v>
      </c>
      <c r="Q935" s="13">
        <v>0.14399999999999999</v>
      </c>
      <c r="R935" s="13">
        <v>2.9870000000000001</v>
      </c>
      <c r="S935" s="13">
        <v>5.97</v>
      </c>
      <c r="T935" s="3">
        <v>3.9</v>
      </c>
      <c r="U935" s="3">
        <v>0.92600000000000005</v>
      </c>
      <c r="V935" s="3">
        <v>0.151</v>
      </c>
      <c r="W935" s="3">
        <v>0</v>
      </c>
      <c r="X935" s="5">
        <v>99.777000000000015</v>
      </c>
      <c r="Y935" s="94">
        <v>4.8259999999999996</v>
      </c>
    </row>
    <row r="936" spans="2:25" x14ac:dyDescent="0.25">
      <c r="B936" s="3" t="s">
        <v>30</v>
      </c>
      <c r="C936" s="3" t="s">
        <v>26</v>
      </c>
      <c r="D936" s="3"/>
      <c r="E936" s="3" t="s">
        <v>31</v>
      </c>
      <c r="F936" s="3" t="s">
        <v>204</v>
      </c>
      <c r="G936" s="3" t="s">
        <v>221</v>
      </c>
      <c r="H936" s="3" t="s">
        <v>229</v>
      </c>
      <c r="I936" s="3">
        <v>1</v>
      </c>
      <c r="J936" s="3">
        <v>1190</v>
      </c>
      <c r="K936" s="3">
        <v>1165</v>
      </c>
      <c r="L936" s="3">
        <v>10</v>
      </c>
      <c r="M936" s="3">
        <v>58.643999999999998</v>
      </c>
      <c r="N936" s="3">
        <v>1.3680000000000001</v>
      </c>
      <c r="O936" s="13">
        <v>16.306000000000001</v>
      </c>
      <c r="P936" s="13">
        <v>8.9390000000000001</v>
      </c>
      <c r="Q936" s="13">
        <v>0.16200000000000001</v>
      </c>
      <c r="R936" s="13">
        <v>2.9510000000000001</v>
      </c>
      <c r="S936" s="13">
        <v>5.9589999999999996</v>
      </c>
      <c r="T936" s="3">
        <v>3.956</v>
      </c>
      <c r="U936" s="3">
        <v>0.91800000000000004</v>
      </c>
      <c r="V936" s="3">
        <v>0.222</v>
      </c>
      <c r="W936" s="3">
        <v>0</v>
      </c>
      <c r="X936" s="5">
        <v>99.425000000000011</v>
      </c>
      <c r="Y936" s="94">
        <v>4.8739999999999997</v>
      </c>
    </row>
    <row r="937" spans="2:25" x14ac:dyDescent="0.25">
      <c r="B937" s="3" t="s">
        <v>30</v>
      </c>
      <c r="C937" s="3" t="s">
        <v>26</v>
      </c>
      <c r="D937" s="3"/>
      <c r="E937" s="3" t="s">
        <v>31</v>
      </c>
      <c r="F937" s="3" t="s">
        <v>204</v>
      </c>
      <c r="G937" s="3" t="s">
        <v>221</v>
      </c>
      <c r="H937" s="3" t="s">
        <v>239</v>
      </c>
      <c r="I937" s="3">
        <v>1</v>
      </c>
      <c r="J937" s="3">
        <v>1190</v>
      </c>
      <c r="K937" s="3">
        <v>1165</v>
      </c>
      <c r="L937" s="3">
        <v>10</v>
      </c>
      <c r="M937" s="3">
        <v>59.073</v>
      </c>
      <c r="N937" s="3">
        <v>1.458</v>
      </c>
      <c r="O937" s="13">
        <v>16.510000000000002</v>
      </c>
      <c r="P937" s="13">
        <v>9.1150000000000002</v>
      </c>
      <c r="Q937" s="13">
        <v>0.15</v>
      </c>
      <c r="R937" s="13">
        <v>2.8849999999999998</v>
      </c>
      <c r="S937" s="13">
        <v>5.9909999999999997</v>
      </c>
      <c r="T937" s="3">
        <v>3.8420000000000001</v>
      </c>
      <c r="U937" s="3">
        <v>0.94299999999999995</v>
      </c>
      <c r="V937" s="3">
        <v>0.13100000000000001</v>
      </c>
      <c r="W937" s="3">
        <v>0</v>
      </c>
      <c r="X937" s="5">
        <v>100.098</v>
      </c>
      <c r="Y937" s="94">
        <v>4.7850000000000001</v>
      </c>
    </row>
    <row r="938" spans="2:25" x14ac:dyDescent="0.25">
      <c r="B938" s="3"/>
      <c r="C938" s="3"/>
      <c r="D938" s="3"/>
      <c r="E938" s="3"/>
      <c r="F938" s="16" t="s">
        <v>27</v>
      </c>
      <c r="G938" s="16" t="s">
        <v>26</v>
      </c>
      <c r="H938" s="16"/>
      <c r="I938" s="16"/>
      <c r="J938" s="16"/>
      <c r="K938" s="16"/>
      <c r="L938" s="16"/>
      <c r="M938" s="6">
        <v>58.553555555555555</v>
      </c>
      <c r="N938" s="6">
        <v>1.3032222222222221</v>
      </c>
      <c r="O938" s="52">
        <v>16.474222222222224</v>
      </c>
      <c r="P938" s="52">
        <v>9.3186666666666653</v>
      </c>
      <c r="Q938" s="52">
        <v>0.15855555555555556</v>
      </c>
      <c r="R938" s="52">
        <v>2.934333333333333</v>
      </c>
      <c r="S938" s="52">
        <v>5.9748888888888887</v>
      </c>
      <c r="T938" s="6">
        <v>3.8639999999999994</v>
      </c>
      <c r="U938" s="6">
        <v>0.91755555555555546</v>
      </c>
      <c r="V938" s="6">
        <v>0.20244444444444445</v>
      </c>
      <c r="W938" s="6">
        <v>4.8888888888888888E-3</v>
      </c>
      <c r="X938" s="16"/>
      <c r="Y938" s="93">
        <v>4.7815555555555544</v>
      </c>
    </row>
    <row r="939" spans="2:25" x14ac:dyDescent="0.25">
      <c r="B939" s="3"/>
      <c r="C939" s="3"/>
      <c r="D939" s="3"/>
      <c r="E939" s="3"/>
      <c r="F939" s="25" t="s">
        <v>28</v>
      </c>
      <c r="G939" s="25" t="s">
        <v>26</v>
      </c>
      <c r="H939" s="25"/>
      <c r="I939" s="25"/>
      <c r="J939" s="25"/>
      <c r="K939" s="25"/>
      <c r="L939" s="25"/>
      <c r="M939" s="7">
        <v>0.46969567570691745</v>
      </c>
      <c r="N939" s="7">
        <v>7.9540520770513226E-2</v>
      </c>
      <c r="O939" s="99">
        <v>0.10872186737011262</v>
      </c>
      <c r="P939" s="99">
        <v>0.23652484013312425</v>
      </c>
      <c r="Q939" s="99">
        <v>1.9157969041048561E-2</v>
      </c>
      <c r="R939" s="99">
        <v>4.9588305072869779E-2</v>
      </c>
      <c r="S939" s="99">
        <v>0.16829991417440215</v>
      </c>
      <c r="T939" s="7">
        <v>6.8744090655124712E-2</v>
      </c>
      <c r="U939" s="7">
        <v>3.0810351795748404E-2</v>
      </c>
      <c r="V939" s="7">
        <v>6.8706097093182164E-2</v>
      </c>
      <c r="W939" s="7">
        <v>1.2262182151277607E-2</v>
      </c>
      <c r="X939" s="25"/>
      <c r="Y939" s="93">
        <v>9.955444245087311E-2</v>
      </c>
    </row>
    <row r="940" spans="2:25" x14ac:dyDescent="0.25">
      <c r="B940" s="3" t="s">
        <v>30</v>
      </c>
      <c r="C940" s="3" t="s">
        <v>26</v>
      </c>
      <c r="D940" s="3"/>
      <c r="E940" s="3" t="s">
        <v>31</v>
      </c>
      <c r="F940" s="3" t="s">
        <v>205</v>
      </c>
      <c r="G940" s="3" t="s">
        <v>221</v>
      </c>
      <c r="H940" s="3" t="s">
        <v>222</v>
      </c>
      <c r="I940" s="3">
        <v>1</v>
      </c>
      <c r="J940" s="3">
        <v>1190</v>
      </c>
      <c r="K940" s="3">
        <v>1165</v>
      </c>
      <c r="L940" s="3">
        <v>24</v>
      </c>
      <c r="M940" s="3">
        <v>60.383000000000003</v>
      </c>
      <c r="N940" s="3">
        <v>1.371</v>
      </c>
      <c r="O940" s="13">
        <v>16.364000000000001</v>
      </c>
      <c r="P940" s="13">
        <v>8.6300000000000008</v>
      </c>
      <c r="Q940" s="13">
        <v>0.159</v>
      </c>
      <c r="R940" s="13">
        <v>2.6059999999999999</v>
      </c>
      <c r="S940" s="13">
        <v>5.82</v>
      </c>
      <c r="T940" s="3">
        <v>3.54</v>
      </c>
      <c r="U940" s="3">
        <v>1.02</v>
      </c>
      <c r="V940" s="3">
        <v>0.151</v>
      </c>
      <c r="W940" s="3">
        <v>0</v>
      </c>
      <c r="X940" s="5">
        <v>100.044</v>
      </c>
      <c r="Y940" s="94">
        <v>4.5600000000000005</v>
      </c>
    </row>
    <row r="941" spans="2:25" x14ac:dyDescent="0.25">
      <c r="B941" s="3" t="s">
        <v>30</v>
      </c>
      <c r="C941" s="3" t="s">
        <v>26</v>
      </c>
      <c r="D941" s="3"/>
      <c r="E941" s="3" t="s">
        <v>31</v>
      </c>
      <c r="F941" s="3" t="s">
        <v>205</v>
      </c>
      <c r="G941" s="3" t="s">
        <v>221</v>
      </c>
      <c r="H941" s="3" t="s">
        <v>223</v>
      </c>
      <c r="I941" s="3">
        <v>1</v>
      </c>
      <c r="J941" s="3">
        <v>1190</v>
      </c>
      <c r="K941" s="3">
        <v>1165</v>
      </c>
      <c r="L941" s="3">
        <v>24</v>
      </c>
      <c r="M941" s="3">
        <v>58.213000000000001</v>
      </c>
      <c r="N941" s="3">
        <v>1.3320000000000001</v>
      </c>
      <c r="O941" s="13">
        <v>16.404</v>
      </c>
      <c r="P941" s="13">
        <v>9.2230000000000008</v>
      </c>
      <c r="Q941" s="13">
        <v>0.19900000000000001</v>
      </c>
      <c r="R941" s="13">
        <v>2.8370000000000002</v>
      </c>
      <c r="S941" s="13">
        <v>5.9880000000000004</v>
      </c>
      <c r="T941" s="3">
        <v>3.7349999999999999</v>
      </c>
      <c r="U941" s="3">
        <v>0.90800000000000003</v>
      </c>
      <c r="V941" s="3">
        <v>0.14099999999999999</v>
      </c>
      <c r="W941" s="3">
        <v>0</v>
      </c>
      <c r="X941" s="5">
        <v>98.98</v>
      </c>
      <c r="Y941" s="94">
        <v>4.6429999999999998</v>
      </c>
    </row>
    <row r="942" spans="2:25" x14ac:dyDescent="0.25">
      <c r="B942" s="3" t="s">
        <v>30</v>
      </c>
      <c r="C942" s="3" t="s">
        <v>26</v>
      </c>
      <c r="D942" s="3"/>
      <c r="E942" s="3" t="s">
        <v>31</v>
      </c>
      <c r="F942" s="3" t="s">
        <v>205</v>
      </c>
      <c r="G942" s="3" t="s">
        <v>221</v>
      </c>
      <c r="H942" s="3" t="s">
        <v>224</v>
      </c>
      <c r="I942" s="3">
        <v>1</v>
      </c>
      <c r="J942" s="3">
        <v>1190</v>
      </c>
      <c r="K942" s="3">
        <v>1165</v>
      </c>
      <c r="L942" s="3">
        <v>24</v>
      </c>
      <c r="M942" s="3">
        <v>58.061999999999998</v>
      </c>
      <c r="N942" s="3">
        <v>1.343</v>
      </c>
      <c r="O942" s="13">
        <v>16.251000000000001</v>
      </c>
      <c r="P942" s="13">
        <v>9.5739999999999998</v>
      </c>
      <c r="Q942" s="13">
        <v>0.20799999999999999</v>
      </c>
      <c r="R942" s="13">
        <v>2.99</v>
      </c>
      <c r="S942" s="13">
        <v>6.06</v>
      </c>
      <c r="T942" s="3">
        <v>3.9289999999999998</v>
      </c>
      <c r="U942" s="3">
        <v>0.95699999999999996</v>
      </c>
      <c r="V942" s="3">
        <v>0.30199999999999999</v>
      </c>
      <c r="W942" s="3">
        <v>5.6000000000000001E-2</v>
      </c>
      <c r="X942" s="5">
        <v>99.731999999999999</v>
      </c>
      <c r="Y942" s="94">
        <v>4.8860000000000001</v>
      </c>
    </row>
    <row r="943" spans="2:25" x14ac:dyDescent="0.25">
      <c r="B943" s="3" t="s">
        <v>30</v>
      </c>
      <c r="C943" s="3" t="s">
        <v>26</v>
      </c>
      <c r="D943" s="3"/>
      <c r="E943" s="3" t="s">
        <v>31</v>
      </c>
      <c r="F943" s="3" t="s">
        <v>205</v>
      </c>
      <c r="G943" s="3" t="s">
        <v>221</v>
      </c>
      <c r="H943" s="3" t="s">
        <v>225</v>
      </c>
      <c r="I943" s="3">
        <v>1</v>
      </c>
      <c r="J943" s="3">
        <v>1190</v>
      </c>
      <c r="K943" s="3">
        <v>1165</v>
      </c>
      <c r="L943" s="3">
        <v>24</v>
      </c>
      <c r="M943" s="3">
        <v>57.756999999999998</v>
      </c>
      <c r="N943" s="3">
        <v>1.2829999999999999</v>
      </c>
      <c r="O943" s="13">
        <v>16.254000000000001</v>
      </c>
      <c r="P943" s="13">
        <v>9.5</v>
      </c>
      <c r="Q943" s="13">
        <v>0.15</v>
      </c>
      <c r="R943" s="13">
        <v>3.1059999999999999</v>
      </c>
      <c r="S943" s="13">
        <v>6.2290000000000001</v>
      </c>
      <c r="T943" s="3">
        <v>4.0780000000000003</v>
      </c>
      <c r="U943" s="3">
        <v>0.92600000000000005</v>
      </c>
      <c r="V943" s="3">
        <v>0.312</v>
      </c>
      <c r="W943" s="3">
        <v>0</v>
      </c>
      <c r="X943" s="5">
        <v>99.594999999999999</v>
      </c>
      <c r="Y943" s="94">
        <v>5.0040000000000004</v>
      </c>
    </row>
    <row r="944" spans="2:25" x14ac:dyDescent="0.25">
      <c r="B944" s="3" t="s">
        <v>30</v>
      </c>
      <c r="C944" s="3" t="s">
        <v>26</v>
      </c>
      <c r="D944" s="3"/>
      <c r="E944" s="3" t="s">
        <v>31</v>
      </c>
      <c r="F944" s="3" t="s">
        <v>205</v>
      </c>
      <c r="G944" s="3" t="s">
        <v>221</v>
      </c>
      <c r="H944" s="3" t="s">
        <v>226</v>
      </c>
      <c r="I944" s="3">
        <v>1</v>
      </c>
      <c r="J944" s="3">
        <v>1190</v>
      </c>
      <c r="K944" s="3">
        <v>1165</v>
      </c>
      <c r="L944" s="3">
        <v>24</v>
      </c>
      <c r="M944" s="3">
        <v>57.183999999999997</v>
      </c>
      <c r="N944" s="3">
        <v>1.262</v>
      </c>
      <c r="O944" s="13">
        <v>16.238</v>
      </c>
      <c r="P944" s="13">
        <v>9.5120000000000005</v>
      </c>
      <c r="Q944" s="13">
        <v>0.18</v>
      </c>
      <c r="R944" s="13">
        <v>3.1059999999999999</v>
      </c>
      <c r="S944" s="13">
        <v>6.0759999999999996</v>
      </c>
      <c r="T944" s="3">
        <v>3.9220000000000002</v>
      </c>
      <c r="U944" s="3">
        <v>0.88500000000000001</v>
      </c>
      <c r="V944" s="3">
        <v>0.14099999999999999</v>
      </c>
      <c r="W944" s="3">
        <v>0</v>
      </c>
      <c r="X944" s="5">
        <v>98.506</v>
      </c>
      <c r="Y944" s="94">
        <v>4.8070000000000004</v>
      </c>
    </row>
    <row r="945" spans="2:25" x14ac:dyDescent="0.25">
      <c r="B945" s="3" t="s">
        <v>30</v>
      </c>
      <c r="C945" s="3" t="s">
        <v>26</v>
      </c>
      <c r="D945" s="3"/>
      <c r="E945" s="3" t="s">
        <v>31</v>
      </c>
      <c r="F945" s="3" t="s">
        <v>205</v>
      </c>
      <c r="G945" s="3" t="s">
        <v>221</v>
      </c>
      <c r="H945" s="3" t="s">
        <v>227</v>
      </c>
      <c r="I945" s="3">
        <v>1</v>
      </c>
      <c r="J945" s="3">
        <v>1190</v>
      </c>
      <c r="K945" s="3">
        <v>1165</v>
      </c>
      <c r="L945" s="3">
        <v>24</v>
      </c>
      <c r="M945" s="3">
        <v>57.862000000000002</v>
      </c>
      <c r="N945" s="3">
        <v>1.33</v>
      </c>
      <c r="O945" s="13">
        <v>16.073</v>
      </c>
      <c r="P945" s="13">
        <v>9.6379999999999999</v>
      </c>
      <c r="Q945" s="13">
        <v>0.223</v>
      </c>
      <c r="R945" s="13">
        <v>3.0219999999999998</v>
      </c>
      <c r="S945" s="13">
        <v>6.2519999999999998</v>
      </c>
      <c r="T945" s="3">
        <v>3.9870000000000001</v>
      </c>
      <c r="U945" s="3">
        <v>0.94799999999999995</v>
      </c>
      <c r="V945" s="3">
        <v>0.14099999999999999</v>
      </c>
      <c r="W945" s="3">
        <v>6.5000000000000002E-2</v>
      </c>
      <c r="X945" s="5">
        <v>99.540999999999997</v>
      </c>
      <c r="Y945" s="94">
        <v>4.9350000000000005</v>
      </c>
    </row>
    <row r="946" spans="2:25" x14ac:dyDescent="0.25">
      <c r="B946" s="3" t="s">
        <v>30</v>
      </c>
      <c r="C946" s="3" t="s">
        <v>26</v>
      </c>
      <c r="D946" s="3"/>
      <c r="E946" s="3" t="s">
        <v>31</v>
      </c>
      <c r="F946" s="3" t="s">
        <v>205</v>
      </c>
      <c r="G946" s="3" t="s">
        <v>221</v>
      </c>
      <c r="H946" s="3" t="s">
        <v>228</v>
      </c>
      <c r="I946" s="3">
        <v>1</v>
      </c>
      <c r="J946" s="3">
        <v>1190</v>
      </c>
      <c r="K946" s="3">
        <v>1165</v>
      </c>
      <c r="L946" s="3">
        <v>24</v>
      </c>
      <c r="M946" s="3">
        <v>57.683999999999997</v>
      </c>
      <c r="N946" s="3">
        <v>1.347</v>
      </c>
      <c r="O946" s="13">
        <v>16.082000000000001</v>
      </c>
      <c r="P946" s="13">
        <v>9.6280000000000001</v>
      </c>
      <c r="Q946" s="13">
        <v>0.247</v>
      </c>
      <c r="R946" s="13">
        <v>3.1579999999999999</v>
      </c>
      <c r="S946" s="13">
        <v>6.165</v>
      </c>
      <c r="T946" s="3">
        <v>3.871</v>
      </c>
      <c r="U946" s="3">
        <v>0.92300000000000004</v>
      </c>
      <c r="V946" s="3">
        <v>0.27100000000000002</v>
      </c>
      <c r="W946" s="3">
        <v>0</v>
      </c>
      <c r="X946" s="5">
        <v>99.376000000000005</v>
      </c>
      <c r="Y946" s="94">
        <v>4.7940000000000005</v>
      </c>
    </row>
    <row r="947" spans="2:25" x14ac:dyDescent="0.25">
      <c r="B947" s="3" t="s">
        <v>30</v>
      </c>
      <c r="C947" s="3" t="s">
        <v>26</v>
      </c>
      <c r="D947" s="3"/>
      <c r="E947" s="3" t="s">
        <v>31</v>
      </c>
      <c r="F947" s="3" t="s">
        <v>205</v>
      </c>
      <c r="G947" s="3" t="s">
        <v>221</v>
      </c>
      <c r="H947" s="3" t="s">
        <v>229</v>
      </c>
      <c r="I947" s="3">
        <v>1</v>
      </c>
      <c r="J947" s="3">
        <v>1190</v>
      </c>
      <c r="K947" s="3">
        <v>1165</v>
      </c>
      <c r="L947" s="3">
        <v>24</v>
      </c>
      <c r="M947" s="3">
        <v>57.956000000000003</v>
      </c>
      <c r="N947" s="3">
        <v>1.39</v>
      </c>
      <c r="O947" s="13">
        <v>16.148</v>
      </c>
      <c r="P947" s="13">
        <v>9.6669999999999998</v>
      </c>
      <c r="Q947" s="13">
        <v>0.22</v>
      </c>
      <c r="R947" s="13">
        <v>3.109</v>
      </c>
      <c r="S947" s="13">
        <v>6.22</v>
      </c>
      <c r="T947" s="3">
        <v>4.085</v>
      </c>
      <c r="U947" s="3">
        <v>0.90300000000000002</v>
      </c>
      <c r="V947" s="3">
        <v>0.27100000000000002</v>
      </c>
      <c r="W947" s="3">
        <v>1.0999999999999999E-2</v>
      </c>
      <c r="X947" s="5">
        <v>99.97999999999999</v>
      </c>
      <c r="Y947" s="94">
        <v>4.9879999999999995</v>
      </c>
    </row>
    <row r="948" spans="2:25" x14ac:dyDescent="0.25">
      <c r="B948" s="3" t="s">
        <v>30</v>
      </c>
      <c r="C948" s="3" t="s">
        <v>26</v>
      </c>
      <c r="D948" s="3"/>
      <c r="E948" s="3" t="s">
        <v>31</v>
      </c>
      <c r="F948" s="3" t="s">
        <v>205</v>
      </c>
      <c r="G948" s="3" t="s">
        <v>221</v>
      </c>
      <c r="H948" s="3" t="s">
        <v>239</v>
      </c>
      <c r="I948" s="3">
        <v>1</v>
      </c>
      <c r="J948" s="3">
        <v>1190</v>
      </c>
      <c r="K948" s="3">
        <v>1165</v>
      </c>
      <c r="L948" s="3">
        <v>24</v>
      </c>
      <c r="M948" s="3">
        <v>58.100999999999999</v>
      </c>
      <c r="N948" s="3">
        <v>1.4119999999999999</v>
      </c>
      <c r="O948" s="13">
        <v>16.149999999999999</v>
      </c>
      <c r="P948" s="13">
        <v>9.5879999999999992</v>
      </c>
      <c r="Q948" s="13">
        <v>0.16200000000000001</v>
      </c>
      <c r="R948" s="13">
        <v>3.1720000000000002</v>
      </c>
      <c r="S948" s="13">
        <v>6.1050000000000004</v>
      </c>
      <c r="T948" s="3">
        <v>4.0750000000000002</v>
      </c>
      <c r="U948" s="3">
        <v>0.93200000000000005</v>
      </c>
      <c r="V948" s="3">
        <v>0.23100000000000001</v>
      </c>
      <c r="W948" s="3">
        <v>0</v>
      </c>
      <c r="X948" s="5">
        <v>99.927999999999997</v>
      </c>
      <c r="Y948" s="94">
        <v>5.0070000000000006</v>
      </c>
    </row>
    <row r="949" spans="2:25" x14ac:dyDescent="0.25">
      <c r="B949" s="3" t="s">
        <v>30</v>
      </c>
      <c r="C949" s="3" t="s">
        <v>26</v>
      </c>
      <c r="D949" s="3"/>
      <c r="E949" s="3" t="s">
        <v>31</v>
      </c>
      <c r="F949" s="3" t="s">
        <v>205</v>
      </c>
      <c r="G949" s="3" t="s">
        <v>221</v>
      </c>
      <c r="H949" s="3" t="s">
        <v>240</v>
      </c>
      <c r="I949" s="3">
        <v>1</v>
      </c>
      <c r="J949" s="3">
        <v>1190</v>
      </c>
      <c r="K949" s="3">
        <v>1165</v>
      </c>
      <c r="L949" s="3">
        <v>24</v>
      </c>
      <c r="M949" s="3">
        <v>57.838999999999999</v>
      </c>
      <c r="N949" s="3">
        <v>1.369</v>
      </c>
      <c r="O949" s="13">
        <v>15.927</v>
      </c>
      <c r="P949" s="13">
        <v>9.2560000000000002</v>
      </c>
      <c r="Q949" s="13">
        <v>0.16800000000000001</v>
      </c>
      <c r="R949" s="13">
        <v>3.1480000000000001</v>
      </c>
      <c r="S949" s="13">
        <v>5.9720000000000004</v>
      </c>
      <c r="T949" s="3">
        <v>4.1219999999999999</v>
      </c>
      <c r="U949" s="3">
        <v>0.93899999999999995</v>
      </c>
      <c r="V949" s="3">
        <v>0.13100000000000001</v>
      </c>
      <c r="W949" s="3">
        <v>5.7000000000000002E-2</v>
      </c>
      <c r="X949" s="5">
        <v>98.927999999999983</v>
      </c>
      <c r="Y949" s="94">
        <v>5.0609999999999999</v>
      </c>
    </row>
    <row r="950" spans="2:25" x14ac:dyDescent="0.25">
      <c r="B950" s="3" t="s">
        <v>30</v>
      </c>
      <c r="C950" s="3" t="s">
        <v>26</v>
      </c>
      <c r="D950" s="3"/>
      <c r="E950" s="3" t="s">
        <v>31</v>
      </c>
      <c r="F950" s="3" t="s">
        <v>205</v>
      </c>
      <c r="G950" s="3" t="s">
        <v>221</v>
      </c>
      <c r="H950" s="3" t="s">
        <v>241</v>
      </c>
      <c r="I950" s="3">
        <v>1</v>
      </c>
      <c r="J950" s="3">
        <v>1190</v>
      </c>
      <c r="K950" s="3">
        <v>1165</v>
      </c>
      <c r="L950" s="3">
        <v>24</v>
      </c>
      <c r="M950" s="3">
        <v>58.048999999999999</v>
      </c>
      <c r="N950" s="3">
        <v>1.2809999999999999</v>
      </c>
      <c r="O950" s="13">
        <v>15.811</v>
      </c>
      <c r="P950" s="13">
        <v>9.01</v>
      </c>
      <c r="Q950" s="13">
        <v>0.16500000000000001</v>
      </c>
      <c r="R950" s="13">
        <v>3.0779999999999998</v>
      </c>
      <c r="S950" s="13">
        <v>6.0469999999999997</v>
      </c>
      <c r="T950" s="3">
        <v>4.2089999999999996</v>
      </c>
      <c r="U950" s="3">
        <v>0.97799999999999998</v>
      </c>
      <c r="V950" s="3">
        <v>0.14099999999999999</v>
      </c>
      <c r="W950" s="3">
        <v>1.2999999999999999E-2</v>
      </c>
      <c r="X950" s="5">
        <v>98.782000000000011</v>
      </c>
      <c r="Y950" s="94">
        <v>5.1869999999999994</v>
      </c>
    </row>
    <row r="951" spans="2:25" x14ac:dyDescent="0.25">
      <c r="B951" s="3" t="s">
        <v>30</v>
      </c>
      <c r="C951" s="3" t="s">
        <v>26</v>
      </c>
      <c r="D951" s="3"/>
      <c r="E951" s="3" t="s">
        <v>31</v>
      </c>
      <c r="F951" s="3" t="s">
        <v>205</v>
      </c>
      <c r="G951" s="3" t="s">
        <v>221</v>
      </c>
      <c r="H951" s="3" t="s">
        <v>242</v>
      </c>
      <c r="I951" s="3">
        <v>1</v>
      </c>
      <c r="J951" s="3">
        <v>1190</v>
      </c>
      <c r="K951" s="3">
        <v>1165</v>
      </c>
      <c r="L951" s="3">
        <v>24</v>
      </c>
      <c r="M951" s="3">
        <v>58.128</v>
      </c>
      <c r="N951" s="3">
        <v>1.397</v>
      </c>
      <c r="O951" s="13">
        <v>15.84</v>
      </c>
      <c r="P951" s="13">
        <v>9.16</v>
      </c>
      <c r="Q951" s="13">
        <v>0.13800000000000001</v>
      </c>
      <c r="R951" s="13">
        <v>2.9340000000000002</v>
      </c>
      <c r="S951" s="13">
        <v>5.8310000000000004</v>
      </c>
      <c r="T951" s="3">
        <v>3.9529999999999998</v>
      </c>
      <c r="U951" s="3">
        <v>0.98699999999999999</v>
      </c>
      <c r="V951" s="3">
        <v>0.121</v>
      </c>
      <c r="W951" s="3">
        <v>6.8000000000000005E-2</v>
      </c>
      <c r="X951" s="5">
        <v>98.556999999999988</v>
      </c>
      <c r="Y951" s="94">
        <v>4.9399999999999995</v>
      </c>
    </row>
    <row r="952" spans="2:25" x14ac:dyDescent="0.25">
      <c r="B952" s="3" t="s">
        <v>30</v>
      </c>
      <c r="C952" s="3" t="s">
        <v>26</v>
      </c>
      <c r="D952" s="3"/>
      <c r="E952" s="3" t="s">
        <v>31</v>
      </c>
      <c r="F952" s="3" t="s">
        <v>205</v>
      </c>
      <c r="G952" s="3" t="s">
        <v>221</v>
      </c>
      <c r="H952" s="3" t="s">
        <v>243</v>
      </c>
      <c r="I952" s="3">
        <v>1</v>
      </c>
      <c r="J952" s="3">
        <v>1190</v>
      </c>
      <c r="K952" s="3">
        <v>1165</v>
      </c>
      <c r="L952" s="3">
        <v>24</v>
      </c>
      <c r="M952" s="3">
        <v>58.161999999999999</v>
      </c>
      <c r="N952" s="3">
        <v>1.407</v>
      </c>
      <c r="O952" s="13">
        <v>16.309000000000001</v>
      </c>
      <c r="P952" s="13">
        <v>9.3040000000000003</v>
      </c>
      <c r="Q952" s="13">
        <v>0.14399999999999999</v>
      </c>
      <c r="R952" s="13">
        <v>2.9569999999999999</v>
      </c>
      <c r="S952" s="13">
        <v>6.077</v>
      </c>
      <c r="T952" s="3">
        <v>3.968</v>
      </c>
      <c r="U952" s="3">
        <v>0.871</v>
      </c>
      <c r="V952" s="3">
        <v>0.151</v>
      </c>
      <c r="W952" s="3">
        <v>3.5000000000000003E-2</v>
      </c>
      <c r="X952" s="5">
        <v>99.384999999999991</v>
      </c>
      <c r="Y952" s="94">
        <v>4.8390000000000004</v>
      </c>
    </row>
    <row r="953" spans="2:25" x14ac:dyDescent="0.25">
      <c r="B953" s="3"/>
      <c r="C953" s="3"/>
      <c r="D953" s="3"/>
      <c r="E953" s="3"/>
      <c r="F953" s="16" t="s">
        <v>27</v>
      </c>
      <c r="G953" s="16" t="s">
        <v>26</v>
      </c>
      <c r="H953" s="16"/>
      <c r="I953" s="16"/>
      <c r="J953" s="16"/>
      <c r="K953" s="16"/>
      <c r="L953" s="16"/>
      <c r="M953" s="6">
        <v>58.106153846153866</v>
      </c>
      <c r="N953" s="6">
        <v>1.3480000000000001</v>
      </c>
      <c r="O953" s="52">
        <v>16.142384615384614</v>
      </c>
      <c r="P953" s="52">
        <v>9.3607692307692307</v>
      </c>
      <c r="Q953" s="52">
        <v>0.18176923076923077</v>
      </c>
      <c r="R953" s="52">
        <v>3.0171538461538461</v>
      </c>
      <c r="S953" s="52">
        <v>6.0647692307692305</v>
      </c>
      <c r="T953" s="6">
        <v>3.9595384615384619</v>
      </c>
      <c r="U953" s="6">
        <v>0.93669230769230782</v>
      </c>
      <c r="V953" s="6">
        <v>0.19269230769230769</v>
      </c>
      <c r="W953" s="6">
        <v>2.3461538461538464E-2</v>
      </c>
      <c r="X953" s="16"/>
      <c r="Y953" s="93">
        <v>4.8962307692307698</v>
      </c>
    </row>
    <row r="954" spans="2:25" x14ac:dyDescent="0.25">
      <c r="B954" s="3"/>
      <c r="C954" s="3"/>
      <c r="D954" s="3"/>
      <c r="E954" s="3"/>
      <c r="F954" s="25" t="s">
        <v>28</v>
      </c>
      <c r="G954" s="25" t="s">
        <v>26</v>
      </c>
      <c r="H954" s="25"/>
      <c r="I954" s="25"/>
      <c r="J954" s="25"/>
      <c r="K954" s="25"/>
      <c r="L954" s="25"/>
      <c r="M954" s="7">
        <v>0.73644991300086116</v>
      </c>
      <c r="N954" s="7">
        <v>4.9521039299810075E-2</v>
      </c>
      <c r="O954" s="99">
        <v>0.19037399089753967</v>
      </c>
      <c r="P954" s="99">
        <v>0.30440574727550535</v>
      </c>
      <c r="Q954" s="99">
        <v>3.4322378137676357E-2</v>
      </c>
      <c r="R954" s="99">
        <v>0.15855012149361802</v>
      </c>
      <c r="S954" s="99">
        <v>0.13767785699847401</v>
      </c>
      <c r="T954" s="7">
        <v>0.17540648761501354</v>
      </c>
      <c r="U954" s="7">
        <v>4.1825798688099616E-2</v>
      </c>
      <c r="V954" s="7">
        <v>7.2471125992108754E-2</v>
      </c>
      <c r="W954" s="7">
        <v>2.8274297470244906E-2</v>
      </c>
      <c r="X954" s="25"/>
      <c r="Y954" s="93">
        <v>0.21723228630311314</v>
      </c>
    </row>
    <row r="955" spans="2:25" x14ac:dyDescent="0.25">
      <c r="B955" s="3" t="s">
        <v>30</v>
      </c>
      <c r="C955" s="3" t="s">
        <v>26</v>
      </c>
      <c r="D955" s="3"/>
      <c r="E955" s="3" t="s">
        <v>31</v>
      </c>
      <c r="F955" s="3" t="s">
        <v>212</v>
      </c>
      <c r="G955" s="3" t="s">
        <v>221</v>
      </c>
      <c r="H955" s="3" t="s">
        <v>222</v>
      </c>
      <c r="I955" s="3">
        <v>9</v>
      </c>
      <c r="J955" s="3">
        <v>1190</v>
      </c>
      <c r="K955" s="3">
        <v>1165</v>
      </c>
      <c r="L955" s="3">
        <v>24</v>
      </c>
      <c r="M955" s="3">
        <v>56.942</v>
      </c>
      <c r="N955" s="3">
        <v>1.325</v>
      </c>
      <c r="O955" s="13">
        <v>15.733000000000001</v>
      </c>
      <c r="P955" s="13">
        <v>9.2509999999999994</v>
      </c>
      <c r="Q955" s="13">
        <v>0.22900000000000001</v>
      </c>
      <c r="R955" s="13">
        <v>3.1760000000000002</v>
      </c>
      <c r="S955" s="13">
        <v>5.907</v>
      </c>
      <c r="T955" s="3">
        <v>4.165</v>
      </c>
      <c r="U955" s="3">
        <v>1.006</v>
      </c>
      <c r="V955" s="3">
        <v>0.27200000000000002</v>
      </c>
      <c r="W955" s="3">
        <v>2.5000000000000001E-2</v>
      </c>
      <c r="X955" s="5">
        <v>98.03100000000002</v>
      </c>
      <c r="Y955" s="94">
        <v>5.1710000000000003</v>
      </c>
    </row>
    <row r="956" spans="2:25" x14ac:dyDescent="0.25">
      <c r="B956" s="3" t="s">
        <v>30</v>
      </c>
      <c r="C956" s="3" t="s">
        <v>26</v>
      </c>
      <c r="D956" s="3"/>
      <c r="E956" s="3" t="s">
        <v>31</v>
      </c>
      <c r="F956" s="3" t="s">
        <v>212</v>
      </c>
      <c r="G956" s="3" t="s">
        <v>221</v>
      </c>
      <c r="H956" s="3" t="s">
        <v>223</v>
      </c>
      <c r="I956" s="3">
        <v>9</v>
      </c>
      <c r="J956" s="3">
        <v>1190</v>
      </c>
      <c r="K956" s="3">
        <v>1165</v>
      </c>
      <c r="L956" s="3">
        <v>24</v>
      </c>
      <c r="M956" s="3">
        <v>57.707999999999998</v>
      </c>
      <c r="N956" s="3">
        <v>1.367</v>
      </c>
      <c r="O956" s="13">
        <v>15.759</v>
      </c>
      <c r="P956" s="13">
        <v>8.9860000000000007</v>
      </c>
      <c r="Q956" s="13">
        <v>0.20499999999999999</v>
      </c>
      <c r="R956" s="13">
        <v>3.2029999999999998</v>
      </c>
      <c r="S956" s="13">
        <v>6.2489999999999997</v>
      </c>
      <c r="T956" s="3">
        <v>4.359</v>
      </c>
      <c r="U956" s="3">
        <v>0.95899999999999996</v>
      </c>
      <c r="V956" s="3">
        <v>0.21099999999999999</v>
      </c>
      <c r="W956" s="3">
        <v>5.1999999999999998E-2</v>
      </c>
      <c r="X956" s="5">
        <v>99.058000000000007</v>
      </c>
      <c r="Y956" s="94">
        <v>5.3179999999999996</v>
      </c>
    </row>
    <row r="957" spans="2:25" x14ac:dyDescent="0.25">
      <c r="B957" s="3" t="s">
        <v>30</v>
      </c>
      <c r="C957" s="3" t="s">
        <v>26</v>
      </c>
      <c r="D957" s="3"/>
      <c r="E957" s="3" t="s">
        <v>31</v>
      </c>
      <c r="F957" s="3" t="s">
        <v>212</v>
      </c>
      <c r="G957" s="3" t="s">
        <v>221</v>
      </c>
      <c r="H957" s="3" t="s">
        <v>224</v>
      </c>
      <c r="I957" s="3">
        <v>9</v>
      </c>
      <c r="J957" s="3">
        <v>1190</v>
      </c>
      <c r="K957" s="3">
        <v>1165</v>
      </c>
      <c r="L957" s="3">
        <v>24</v>
      </c>
      <c r="M957" s="3">
        <v>58.259</v>
      </c>
      <c r="N957" s="3">
        <v>1.321</v>
      </c>
      <c r="O957" s="13">
        <v>15.802</v>
      </c>
      <c r="P957" s="13">
        <v>9.0440000000000005</v>
      </c>
      <c r="Q957" s="13">
        <v>0.23499999999999999</v>
      </c>
      <c r="R957" s="13">
        <v>2.9950000000000001</v>
      </c>
      <c r="S957" s="13">
        <v>5.9630000000000001</v>
      </c>
      <c r="T957" s="3">
        <v>4.0419999999999998</v>
      </c>
      <c r="U957" s="3">
        <v>0.92800000000000005</v>
      </c>
      <c r="V957" s="3">
        <v>0.151</v>
      </c>
      <c r="W957" s="3">
        <v>3.0000000000000001E-3</v>
      </c>
      <c r="X957" s="5">
        <v>98.742999999999995</v>
      </c>
      <c r="Y957" s="94">
        <v>4.97</v>
      </c>
    </row>
    <row r="958" spans="2:25" x14ac:dyDescent="0.25">
      <c r="B958" s="3" t="s">
        <v>30</v>
      </c>
      <c r="C958" s="3" t="s">
        <v>26</v>
      </c>
      <c r="D958" s="3"/>
      <c r="E958" s="3" t="s">
        <v>31</v>
      </c>
      <c r="F958" s="3" t="s">
        <v>212</v>
      </c>
      <c r="G958" s="3" t="s">
        <v>221</v>
      </c>
      <c r="H958" s="3" t="s">
        <v>225</v>
      </c>
      <c r="I958" s="3">
        <v>9</v>
      </c>
      <c r="J958" s="3">
        <v>1190</v>
      </c>
      <c r="K958" s="3">
        <v>1165</v>
      </c>
      <c r="L958" s="3">
        <v>24</v>
      </c>
      <c r="M958" s="3">
        <v>57.573</v>
      </c>
      <c r="N958" s="3">
        <v>1.488</v>
      </c>
      <c r="O958" s="13">
        <v>15.746</v>
      </c>
      <c r="P958" s="13">
        <v>9.327</v>
      </c>
      <c r="Q958" s="13">
        <v>0.251</v>
      </c>
      <c r="R958" s="13">
        <v>3.13</v>
      </c>
      <c r="S958" s="13">
        <v>5.8259999999999996</v>
      </c>
      <c r="T958" s="3">
        <v>4.141</v>
      </c>
      <c r="U958" s="3">
        <v>0.97499999999999998</v>
      </c>
      <c r="V958" s="3">
        <v>0.29199999999999998</v>
      </c>
      <c r="W958" s="3">
        <v>1.9E-2</v>
      </c>
      <c r="X958" s="5">
        <v>98.768000000000001</v>
      </c>
      <c r="Y958" s="94">
        <v>5.1159999999999997</v>
      </c>
    </row>
    <row r="959" spans="2:25" x14ac:dyDescent="0.25">
      <c r="B959" s="3" t="s">
        <v>30</v>
      </c>
      <c r="C959" s="3" t="s">
        <v>26</v>
      </c>
      <c r="D959" s="3"/>
      <c r="E959" s="3" t="s">
        <v>31</v>
      </c>
      <c r="F959" s="3" t="s">
        <v>212</v>
      </c>
      <c r="G959" s="3" t="s">
        <v>221</v>
      </c>
      <c r="H959" s="3" t="s">
        <v>226</v>
      </c>
      <c r="I959" s="3">
        <v>9</v>
      </c>
      <c r="J959" s="3">
        <v>1190</v>
      </c>
      <c r="K959" s="3">
        <v>1165</v>
      </c>
      <c r="L959" s="3">
        <v>24</v>
      </c>
      <c r="M959" s="3">
        <v>56.91</v>
      </c>
      <c r="N959" s="3">
        <v>1.5620000000000001</v>
      </c>
      <c r="O959" s="13">
        <v>15.661</v>
      </c>
      <c r="P959" s="13">
        <v>9.3390000000000004</v>
      </c>
      <c r="Q959" s="13">
        <v>0.17100000000000001</v>
      </c>
      <c r="R959" s="13">
        <v>3.1480000000000001</v>
      </c>
      <c r="S959" s="13">
        <v>6.1509999999999998</v>
      </c>
      <c r="T959" s="3">
        <v>4.1420000000000003</v>
      </c>
      <c r="U959" s="3">
        <v>0.93300000000000005</v>
      </c>
      <c r="V959" s="3">
        <v>0.27100000000000002</v>
      </c>
      <c r="W959" s="3">
        <v>0</v>
      </c>
      <c r="X959" s="5">
        <v>98.287999999999997</v>
      </c>
      <c r="Y959" s="94">
        <v>5.0750000000000002</v>
      </c>
    </row>
    <row r="960" spans="2:25" x14ac:dyDescent="0.25">
      <c r="B960" s="3" t="s">
        <v>30</v>
      </c>
      <c r="C960" s="3" t="s">
        <v>26</v>
      </c>
      <c r="D960" s="3"/>
      <c r="E960" s="3" t="s">
        <v>31</v>
      </c>
      <c r="F960" s="3" t="s">
        <v>212</v>
      </c>
      <c r="G960" s="3" t="s">
        <v>221</v>
      </c>
      <c r="H960" s="3" t="s">
        <v>227</v>
      </c>
      <c r="I960" s="3">
        <v>9</v>
      </c>
      <c r="J960" s="3">
        <v>1190</v>
      </c>
      <c r="K960" s="3">
        <v>1165</v>
      </c>
      <c r="L960" s="3">
        <v>24</v>
      </c>
      <c r="M960" s="3">
        <v>56.996000000000002</v>
      </c>
      <c r="N960" s="3">
        <v>1.4339999999999999</v>
      </c>
      <c r="O960" s="13">
        <v>15.698</v>
      </c>
      <c r="P960" s="13">
        <v>9.16</v>
      </c>
      <c r="Q960" s="13">
        <v>0.11</v>
      </c>
      <c r="R960" s="13">
        <v>3.2949999999999999</v>
      </c>
      <c r="S960" s="13">
        <v>6.2039999999999997</v>
      </c>
      <c r="T960" s="3">
        <v>4.0949999999999998</v>
      </c>
      <c r="U960" s="3">
        <v>0.97899999999999998</v>
      </c>
      <c r="V960" s="3">
        <v>0.312</v>
      </c>
      <c r="W960" s="3">
        <v>3.7999999999999999E-2</v>
      </c>
      <c r="X960" s="5">
        <v>98.320999999999984</v>
      </c>
      <c r="Y960" s="94">
        <v>5.0739999999999998</v>
      </c>
    </row>
    <row r="961" spans="2:25" x14ac:dyDescent="0.25">
      <c r="B961" s="3"/>
      <c r="C961" s="3"/>
      <c r="D961" s="3"/>
      <c r="E961" s="3"/>
      <c r="F961" s="16" t="s">
        <v>27</v>
      </c>
      <c r="G961" s="16" t="s">
        <v>26</v>
      </c>
      <c r="H961" s="16"/>
      <c r="I961" s="16"/>
      <c r="J961" s="16"/>
      <c r="K961" s="16"/>
      <c r="L961" s="16"/>
      <c r="M961" s="6">
        <v>57.397999999999996</v>
      </c>
      <c r="N961" s="6">
        <v>1.4161666666666666</v>
      </c>
      <c r="O961" s="52">
        <v>15.733166666666667</v>
      </c>
      <c r="P961" s="52">
        <v>9.1844999999999999</v>
      </c>
      <c r="Q961" s="52">
        <v>0.20016666666666669</v>
      </c>
      <c r="R961" s="52">
        <v>3.1578333333333326</v>
      </c>
      <c r="S961" s="52">
        <v>6.05</v>
      </c>
      <c r="T961" s="6">
        <v>4.1573333333333329</v>
      </c>
      <c r="U961" s="6">
        <v>0.96333333333333337</v>
      </c>
      <c r="V961" s="6">
        <v>0.2515</v>
      </c>
      <c r="W961" s="6">
        <v>2.2833333333333334E-2</v>
      </c>
      <c r="X961" s="16"/>
      <c r="Y961" s="93">
        <v>5.1206666666666667</v>
      </c>
    </row>
    <row r="962" spans="2:25" x14ac:dyDescent="0.25">
      <c r="B962" s="3"/>
      <c r="C962" s="3"/>
      <c r="D962" s="3"/>
      <c r="E962" s="3"/>
      <c r="F962" s="25" t="s">
        <v>28</v>
      </c>
      <c r="G962" s="25" t="s">
        <v>26</v>
      </c>
      <c r="H962" s="25"/>
      <c r="I962" s="25"/>
      <c r="J962" s="25"/>
      <c r="K962" s="25"/>
      <c r="L962" s="25"/>
      <c r="M962" s="7">
        <v>0.5432734118287037</v>
      </c>
      <c r="N962" s="7">
        <v>9.646847498881006E-2</v>
      </c>
      <c r="O962" s="99">
        <v>4.9020063919446986E-2</v>
      </c>
      <c r="P962" s="99">
        <v>0.14720156249170702</v>
      </c>
      <c r="Q962" s="99">
        <v>5.2216536333489778E-2</v>
      </c>
      <c r="R962" s="99">
        <v>9.8560472130903742E-2</v>
      </c>
      <c r="S962" s="99">
        <v>0.17419070009618762</v>
      </c>
      <c r="T962" s="7">
        <v>0.10809008588518504</v>
      </c>
      <c r="U962" s="7">
        <v>2.9628814803610778E-2</v>
      </c>
      <c r="V962" s="7">
        <v>5.9735249225227063E-2</v>
      </c>
      <c r="W962" s="7">
        <v>2.0074029656914093E-2</v>
      </c>
      <c r="X962" s="25"/>
      <c r="Y962" s="93">
        <v>0.13771890068879583</v>
      </c>
    </row>
    <row r="963" spans="2:25" x14ac:dyDescent="0.25">
      <c r="B963" s="3" t="s">
        <v>30</v>
      </c>
      <c r="C963" s="3" t="s">
        <v>26</v>
      </c>
      <c r="D963" s="3"/>
      <c r="E963" s="3" t="s">
        <v>31</v>
      </c>
      <c r="F963" s="3" t="s">
        <v>213</v>
      </c>
      <c r="G963" s="3" t="s">
        <v>221</v>
      </c>
      <c r="H963" s="3" t="s">
        <v>222</v>
      </c>
      <c r="I963" s="3">
        <v>9</v>
      </c>
      <c r="J963" s="3">
        <v>1190</v>
      </c>
      <c r="K963" s="3">
        <v>1120</v>
      </c>
      <c r="L963" s="3">
        <v>10</v>
      </c>
      <c r="M963" s="3">
        <v>60.298000000000002</v>
      </c>
      <c r="N963" s="3">
        <v>1.544</v>
      </c>
      <c r="O963" s="13">
        <v>14.407</v>
      </c>
      <c r="P963" s="13">
        <v>9.0429999999999993</v>
      </c>
      <c r="Q963" s="13">
        <v>0.18</v>
      </c>
      <c r="R963" s="13">
        <v>3.3620000000000001</v>
      </c>
      <c r="S963" s="13">
        <v>5.0030000000000001</v>
      </c>
      <c r="T963" s="3">
        <v>4.16</v>
      </c>
      <c r="U963" s="3">
        <v>1.173</v>
      </c>
      <c r="V963" s="3">
        <v>0.26200000000000001</v>
      </c>
      <c r="W963" s="3">
        <v>0</v>
      </c>
      <c r="X963" s="5">
        <v>99.432000000000002</v>
      </c>
      <c r="Y963" s="94">
        <v>5.3330000000000002</v>
      </c>
    </row>
    <row r="964" spans="2:25" x14ac:dyDescent="0.25">
      <c r="B964" s="3" t="s">
        <v>30</v>
      </c>
      <c r="C964" s="3" t="s">
        <v>26</v>
      </c>
      <c r="D964" s="3"/>
      <c r="E964" s="3" t="s">
        <v>31</v>
      </c>
      <c r="F964" s="3" t="s">
        <v>213</v>
      </c>
      <c r="G964" s="3" t="s">
        <v>221</v>
      </c>
      <c r="H964" s="3" t="s">
        <v>223</v>
      </c>
      <c r="I964" s="3">
        <v>9</v>
      </c>
      <c r="J964" s="3">
        <v>1190</v>
      </c>
      <c r="K964" s="3">
        <v>1120</v>
      </c>
      <c r="L964" s="3">
        <v>10</v>
      </c>
      <c r="M964" s="3">
        <v>59.682000000000002</v>
      </c>
      <c r="N964" s="3">
        <v>1.621</v>
      </c>
      <c r="O964" s="13">
        <v>14.343999999999999</v>
      </c>
      <c r="P964" s="13">
        <v>9.1940000000000008</v>
      </c>
      <c r="Q964" s="13">
        <v>0.19900000000000001</v>
      </c>
      <c r="R964" s="13">
        <v>3.41</v>
      </c>
      <c r="S964" s="13">
        <v>4.9379999999999997</v>
      </c>
      <c r="T964" s="3">
        <v>4.3289999999999997</v>
      </c>
      <c r="U964" s="3">
        <v>1.143</v>
      </c>
      <c r="V964" s="3">
        <v>0.192</v>
      </c>
      <c r="W964" s="3">
        <v>0</v>
      </c>
      <c r="X964" s="5">
        <v>99.051999999999992</v>
      </c>
      <c r="Y964" s="94">
        <v>5.4719999999999995</v>
      </c>
    </row>
    <row r="965" spans="2:25" x14ac:dyDescent="0.25">
      <c r="B965" s="3" t="s">
        <v>30</v>
      </c>
      <c r="C965" s="3" t="s">
        <v>26</v>
      </c>
      <c r="D965" s="3"/>
      <c r="E965" s="3" t="s">
        <v>31</v>
      </c>
      <c r="F965" s="3" t="s">
        <v>213</v>
      </c>
      <c r="G965" s="3" t="s">
        <v>221</v>
      </c>
      <c r="H965" s="3" t="s">
        <v>224</v>
      </c>
      <c r="I965" s="3">
        <v>9</v>
      </c>
      <c r="J965" s="3">
        <v>1190</v>
      </c>
      <c r="K965" s="3">
        <v>1120</v>
      </c>
      <c r="L965" s="3">
        <v>10</v>
      </c>
      <c r="M965" s="3">
        <v>57.709000000000003</v>
      </c>
      <c r="N965" s="3">
        <v>1.6060000000000001</v>
      </c>
      <c r="O965" s="13">
        <v>13.99</v>
      </c>
      <c r="P965" s="13">
        <v>10.452</v>
      </c>
      <c r="Q965" s="13">
        <v>0.223</v>
      </c>
      <c r="R965" s="13">
        <v>3.8940000000000001</v>
      </c>
      <c r="S965" s="13">
        <v>5.4790000000000001</v>
      </c>
      <c r="T965" s="3">
        <v>3.9089999999999998</v>
      </c>
      <c r="U965" s="3">
        <v>1.0229999999999999</v>
      </c>
      <c r="V965" s="3">
        <v>0.21099999999999999</v>
      </c>
      <c r="W965" s="3">
        <v>5.0000000000000001E-3</v>
      </c>
      <c r="X965" s="5">
        <v>98.501000000000005</v>
      </c>
      <c r="Y965" s="94">
        <v>4.9319999999999995</v>
      </c>
    </row>
    <row r="966" spans="2:25" x14ac:dyDescent="0.25">
      <c r="B966" s="3" t="s">
        <v>30</v>
      </c>
      <c r="C966" s="3" t="s">
        <v>26</v>
      </c>
      <c r="D966" s="3"/>
      <c r="E966" s="3" t="s">
        <v>31</v>
      </c>
      <c r="F966" s="3" t="s">
        <v>213</v>
      </c>
      <c r="G966" s="3" t="s">
        <v>221</v>
      </c>
      <c r="H966" s="3" t="s">
        <v>225</v>
      </c>
      <c r="I966" s="3">
        <v>9</v>
      </c>
      <c r="J966" s="3">
        <v>1190</v>
      </c>
      <c r="K966" s="3">
        <v>1120</v>
      </c>
      <c r="L966" s="3">
        <v>10</v>
      </c>
      <c r="M966" s="3">
        <v>57.311</v>
      </c>
      <c r="N966" s="3">
        <v>1.5580000000000001</v>
      </c>
      <c r="O966" s="13">
        <v>13.881</v>
      </c>
      <c r="P966" s="13">
        <v>10.519</v>
      </c>
      <c r="Q966" s="13">
        <v>0.217</v>
      </c>
      <c r="R966" s="13">
        <v>3.835</v>
      </c>
      <c r="S966" s="13">
        <v>5.56</v>
      </c>
      <c r="T966" s="3">
        <v>4.1059999999999999</v>
      </c>
      <c r="U966" s="3">
        <v>1.04</v>
      </c>
      <c r="V966" s="3">
        <v>0.311</v>
      </c>
      <c r="W966" s="3">
        <v>0</v>
      </c>
      <c r="X966" s="5">
        <v>98.338000000000008</v>
      </c>
      <c r="Y966" s="94">
        <v>5.1459999999999999</v>
      </c>
    </row>
    <row r="967" spans="2:25" x14ac:dyDescent="0.25">
      <c r="B967" s="3" t="s">
        <v>30</v>
      </c>
      <c r="C967" s="3" t="s">
        <v>26</v>
      </c>
      <c r="D967" s="3"/>
      <c r="E967" s="3" t="s">
        <v>31</v>
      </c>
      <c r="F967" s="3" t="s">
        <v>213</v>
      </c>
      <c r="G967" s="3" t="s">
        <v>221</v>
      </c>
      <c r="H967" s="3" t="s">
        <v>226</v>
      </c>
      <c r="I967" s="3">
        <v>9</v>
      </c>
      <c r="J967" s="3">
        <v>1190</v>
      </c>
      <c r="K967" s="3">
        <v>1120</v>
      </c>
      <c r="L967" s="3">
        <v>10</v>
      </c>
      <c r="M967" s="3">
        <v>56.84</v>
      </c>
      <c r="N967" s="3">
        <v>1.724</v>
      </c>
      <c r="O967" s="13">
        <v>13.904</v>
      </c>
      <c r="P967" s="13">
        <v>11.018000000000001</v>
      </c>
      <c r="Q967" s="13">
        <v>0.25</v>
      </c>
      <c r="R967" s="13">
        <v>3.976</v>
      </c>
      <c r="S967" s="13">
        <v>5.7110000000000003</v>
      </c>
      <c r="T967" s="3">
        <v>3.9430000000000001</v>
      </c>
      <c r="U967" s="3">
        <v>1.071</v>
      </c>
      <c r="V967" s="3">
        <v>0.221</v>
      </c>
      <c r="W967" s="3">
        <v>4.0000000000000001E-3</v>
      </c>
      <c r="X967" s="5">
        <v>98.662000000000006</v>
      </c>
      <c r="Y967" s="94">
        <v>5.0140000000000002</v>
      </c>
    </row>
    <row r="968" spans="2:25" x14ac:dyDescent="0.25">
      <c r="B968" s="3" t="s">
        <v>30</v>
      </c>
      <c r="C968" s="3" t="s">
        <v>26</v>
      </c>
      <c r="D968" s="3"/>
      <c r="E968" s="3" t="s">
        <v>31</v>
      </c>
      <c r="F968" s="3" t="s">
        <v>213</v>
      </c>
      <c r="G968" s="3" t="s">
        <v>221</v>
      </c>
      <c r="H968" s="3" t="s">
        <v>227</v>
      </c>
      <c r="I968" s="3">
        <v>9</v>
      </c>
      <c r="J968" s="3">
        <v>1190</v>
      </c>
      <c r="K968" s="3">
        <v>1120</v>
      </c>
      <c r="L968" s="3">
        <v>10</v>
      </c>
      <c r="M968" s="3">
        <v>57.488</v>
      </c>
      <c r="N968" s="3">
        <v>1.607</v>
      </c>
      <c r="O968" s="13">
        <v>13.773</v>
      </c>
      <c r="P968" s="13">
        <v>10.698</v>
      </c>
      <c r="Q968" s="13">
        <v>0.18</v>
      </c>
      <c r="R968" s="13">
        <v>3.7440000000000002</v>
      </c>
      <c r="S968" s="13">
        <v>5.4379999999999997</v>
      </c>
      <c r="T968" s="3">
        <v>4.101</v>
      </c>
      <c r="U968" s="3">
        <v>1.0720000000000001</v>
      </c>
      <c r="V968" s="3">
        <v>0.21099999999999999</v>
      </c>
      <c r="W968" s="3">
        <v>0</v>
      </c>
      <c r="X968" s="5">
        <v>98.312000000000012</v>
      </c>
      <c r="Y968" s="94">
        <v>5.173</v>
      </c>
    </row>
    <row r="969" spans="2:25" x14ac:dyDescent="0.25">
      <c r="B969" s="3" t="s">
        <v>30</v>
      </c>
      <c r="C969" s="3" t="s">
        <v>26</v>
      </c>
      <c r="D969" s="3"/>
      <c r="E969" s="3" t="s">
        <v>31</v>
      </c>
      <c r="F969" s="3" t="s">
        <v>213</v>
      </c>
      <c r="G969" s="3" t="s">
        <v>221</v>
      </c>
      <c r="H969" s="3" t="s">
        <v>228</v>
      </c>
      <c r="I969" s="3">
        <v>9</v>
      </c>
      <c r="J969" s="3">
        <v>1190</v>
      </c>
      <c r="K969" s="3">
        <v>1120</v>
      </c>
      <c r="L969" s="3">
        <v>10</v>
      </c>
      <c r="M969" s="3">
        <v>57.795999999999999</v>
      </c>
      <c r="N969" s="3">
        <v>1.627</v>
      </c>
      <c r="O969" s="13">
        <v>14.048999999999999</v>
      </c>
      <c r="P969" s="13">
        <v>10.082000000000001</v>
      </c>
      <c r="Q969" s="13">
        <v>0.17699999999999999</v>
      </c>
      <c r="R969" s="13">
        <v>3.5590000000000002</v>
      </c>
      <c r="S969" s="13">
        <v>5.3949999999999996</v>
      </c>
      <c r="T969" s="3">
        <v>4.1500000000000004</v>
      </c>
      <c r="U969" s="3">
        <v>1.105</v>
      </c>
      <c r="V969" s="3">
        <v>0.28199999999999997</v>
      </c>
      <c r="W969" s="3">
        <v>0</v>
      </c>
      <c r="X969" s="5">
        <v>98.222000000000008</v>
      </c>
      <c r="Y969" s="94">
        <v>5.2550000000000008</v>
      </c>
    </row>
    <row r="970" spans="2:25" x14ac:dyDescent="0.25">
      <c r="B970" s="3" t="s">
        <v>30</v>
      </c>
      <c r="C970" s="3" t="s">
        <v>26</v>
      </c>
      <c r="D970" s="3"/>
      <c r="E970" s="3" t="s">
        <v>31</v>
      </c>
      <c r="F970" s="3" t="s">
        <v>213</v>
      </c>
      <c r="G970" s="3" t="s">
        <v>221</v>
      </c>
      <c r="H970" s="3" t="s">
        <v>229</v>
      </c>
      <c r="I970" s="3">
        <v>9</v>
      </c>
      <c r="J970" s="3">
        <v>1190</v>
      </c>
      <c r="K970" s="3">
        <v>1120</v>
      </c>
      <c r="L970" s="3">
        <v>10</v>
      </c>
      <c r="M970" s="3">
        <v>57.41</v>
      </c>
      <c r="N970" s="3">
        <v>1.544</v>
      </c>
      <c r="O970" s="13">
        <v>13.782</v>
      </c>
      <c r="P970" s="13">
        <v>10.425000000000001</v>
      </c>
      <c r="Q970" s="13">
        <v>0.25600000000000001</v>
      </c>
      <c r="R970" s="13">
        <v>3.8180000000000001</v>
      </c>
      <c r="S970" s="13">
        <v>5.2869999999999999</v>
      </c>
      <c r="T970" s="3">
        <v>4.1879999999999997</v>
      </c>
      <c r="U970" s="3">
        <v>1.0980000000000001</v>
      </c>
      <c r="V970" s="3">
        <v>0.23100000000000001</v>
      </c>
      <c r="W970" s="3">
        <v>3.4000000000000002E-2</v>
      </c>
      <c r="X970" s="5">
        <v>98.072999999999993</v>
      </c>
      <c r="Y970" s="94">
        <v>5.2859999999999996</v>
      </c>
    </row>
    <row r="971" spans="2:25" x14ac:dyDescent="0.25">
      <c r="B971" s="3"/>
      <c r="C971" s="3"/>
      <c r="D971" s="3"/>
      <c r="E971" s="3"/>
      <c r="F971" s="6" t="s">
        <v>27</v>
      </c>
      <c r="G971" s="16" t="s">
        <v>26</v>
      </c>
      <c r="H971" s="6"/>
      <c r="I971" s="6"/>
      <c r="J971" s="6"/>
      <c r="K971" s="6"/>
      <c r="L971" s="6"/>
      <c r="M971" s="6">
        <v>58.066749999999999</v>
      </c>
      <c r="N971" s="6">
        <v>1.6038749999999999</v>
      </c>
      <c r="O971" s="52">
        <v>14.016249999999998</v>
      </c>
      <c r="P971" s="52">
        <v>10.178875</v>
      </c>
      <c r="Q971" s="52">
        <v>0.21024999999999999</v>
      </c>
      <c r="R971" s="52">
        <v>3.6997500000000003</v>
      </c>
      <c r="S971" s="52">
        <v>5.351375</v>
      </c>
      <c r="T971" s="6">
        <v>4.1107500000000003</v>
      </c>
      <c r="U971" s="6">
        <v>1.090625</v>
      </c>
      <c r="V971" s="6">
        <v>0.24012500000000003</v>
      </c>
      <c r="W971" s="6">
        <v>5.3750000000000004E-3</v>
      </c>
      <c r="X971" s="6"/>
      <c r="Y971" s="93">
        <v>5.2013750000000005</v>
      </c>
    </row>
    <row r="972" spans="2:25" x14ac:dyDescent="0.25">
      <c r="B972" s="3"/>
      <c r="C972" s="3"/>
      <c r="D972" s="3"/>
      <c r="E972" s="3"/>
      <c r="F972" s="7" t="s">
        <v>28</v>
      </c>
      <c r="G972" s="25" t="s">
        <v>26</v>
      </c>
      <c r="H972" s="7"/>
      <c r="I972" s="7"/>
      <c r="J972" s="7"/>
      <c r="K972" s="7"/>
      <c r="L972" s="7"/>
      <c r="M972" s="7">
        <v>1.2323696975455751</v>
      </c>
      <c r="N972" s="7">
        <v>5.9217365937463191E-2</v>
      </c>
      <c r="O972" s="99">
        <v>0.24107008465233856</v>
      </c>
      <c r="P972" s="99">
        <v>0.70650617983345154</v>
      </c>
      <c r="Q972" s="99">
        <v>3.1494897545929088E-2</v>
      </c>
      <c r="R972" s="99">
        <v>0.22869864763170636</v>
      </c>
      <c r="S972" s="99">
        <v>0.26590489035421244</v>
      </c>
      <c r="T972" s="7">
        <v>0.13444462481950378</v>
      </c>
      <c r="U972" s="7">
        <v>5.0225029332281866E-2</v>
      </c>
      <c r="V972" s="7">
        <v>4.0912581019953556E-2</v>
      </c>
      <c r="W972" s="7">
        <v>1.1746580049407694E-2</v>
      </c>
      <c r="X972" s="7"/>
      <c r="Y972" s="93">
        <v>0.18466965415178566</v>
      </c>
    </row>
    <row r="973" spans="2:25" x14ac:dyDescent="0.25">
      <c r="B973" s="3" t="s">
        <v>30</v>
      </c>
      <c r="C973" s="3" t="s">
        <v>26</v>
      </c>
      <c r="D973" s="3"/>
      <c r="E973" s="3" t="s">
        <v>31</v>
      </c>
      <c r="F973" s="3" t="s">
        <v>370</v>
      </c>
      <c r="G973" s="3" t="s">
        <v>221</v>
      </c>
      <c r="H973" s="3" t="s">
        <v>222</v>
      </c>
      <c r="I973" s="3">
        <v>9</v>
      </c>
      <c r="J973" s="3">
        <v>1190</v>
      </c>
      <c r="K973" s="3">
        <v>1120</v>
      </c>
      <c r="L973" s="3">
        <v>24</v>
      </c>
      <c r="M973" s="3">
        <v>58.356999999999999</v>
      </c>
      <c r="N973" s="3">
        <v>1.6020000000000001</v>
      </c>
      <c r="O973" s="13">
        <v>14.53</v>
      </c>
      <c r="P973" s="13">
        <v>9.8640000000000008</v>
      </c>
      <c r="Q973" s="13">
        <v>0.20200000000000001</v>
      </c>
      <c r="R973" s="13">
        <v>3.5630000000000002</v>
      </c>
      <c r="S973" s="13">
        <v>5.6239999999999997</v>
      </c>
      <c r="T973" s="3">
        <v>3.9649999999999999</v>
      </c>
      <c r="U973" s="3">
        <v>1.03</v>
      </c>
      <c r="V973" s="3">
        <v>0.24199999999999999</v>
      </c>
      <c r="W973" s="3">
        <v>1.7999999999999999E-2</v>
      </c>
      <c r="X973" s="5">
        <v>98.997</v>
      </c>
      <c r="Y973" s="94">
        <v>4.9950000000000001</v>
      </c>
    </row>
    <row r="974" spans="2:25" x14ac:dyDescent="0.25">
      <c r="B974" s="3" t="s">
        <v>30</v>
      </c>
      <c r="C974" s="3" t="s">
        <v>26</v>
      </c>
      <c r="D974" s="3"/>
      <c r="E974" s="3" t="s">
        <v>31</v>
      </c>
      <c r="F974" s="3" t="s">
        <v>370</v>
      </c>
      <c r="G974" s="3" t="s">
        <v>221</v>
      </c>
      <c r="H974" s="3" t="s">
        <v>223</v>
      </c>
      <c r="I974" s="3">
        <v>9</v>
      </c>
      <c r="J974" s="3">
        <v>1190</v>
      </c>
      <c r="K974" s="3">
        <v>1120</v>
      </c>
      <c r="L974" s="3">
        <v>24</v>
      </c>
      <c r="M974" s="3">
        <v>58.311</v>
      </c>
      <c r="N974" s="3">
        <v>1.452</v>
      </c>
      <c r="O974" s="13">
        <v>14.951000000000001</v>
      </c>
      <c r="P974" s="13">
        <v>9.6769999999999996</v>
      </c>
      <c r="Q974" s="13">
        <v>0.22600000000000001</v>
      </c>
      <c r="R974" s="13">
        <v>3.609</v>
      </c>
      <c r="S974" s="13">
        <v>5.6340000000000003</v>
      </c>
      <c r="T974" s="3">
        <v>3.8719999999999999</v>
      </c>
      <c r="U974" s="3">
        <v>1.024</v>
      </c>
      <c r="V974" s="3">
        <v>0.18099999999999999</v>
      </c>
      <c r="W974" s="3">
        <v>1.7000000000000001E-2</v>
      </c>
      <c r="X974" s="5">
        <v>98.953999999999979</v>
      </c>
      <c r="Y974" s="94">
        <v>4.8959999999999999</v>
      </c>
    </row>
    <row r="975" spans="2:25" x14ac:dyDescent="0.25">
      <c r="B975" s="3" t="s">
        <v>30</v>
      </c>
      <c r="C975" s="3" t="s">
        <v>26</v>
      </c>
      <c r="D975" s="3"/>
      <c r="E975" s="3" t="s">
        <v>31</v>
      </c>
      <c r="F975" s="3" t="s">
        <v>370</v>
      </c>
      <c r="G975" s="3" t="s">
        <v>221</v>
      </c>
      <c r="H975" s="3" t="s">
        <v>224</v>
      </c>
      <c r="I975" s="3">
        <v>9</v>
      </c>
      <c r="J975" s="3">
        <v>1190</v>
      </c>
      <c r="K975" s="3">
        <v>1120</v>
      </c>
      <c r="L975" s="3">
        <v>24</v>
      </c>
      <c r="M975" s="3">
        <v>59.198999999999998</v>
      </c>
      <c r="N975" s="3">
        <v>1.462</v>
      </c>
      <c r="O975" s="13">
        <v>14.913</v>
      </c>
      <c r="P975" s="13">
        <v>9.6229999999999993</v>
      </c>
      <c r="Q975" s="13">
        <v>0.22</v>
      </c>
      <c r="R975" s="13">
        <v>3.4870000000000001</v>
      </c>
      <c r="S975" s="13">
        <v>5.4630000000000001</v>
      </c>
      <c r="T975" s="3">
        <v>3.9350000000000001</v>
      </c>
      <c r="U975" s="3">
        <v>1.0780000000000001</v>
      </c>
      <c r="V975" s="3">
        <v>0.222</v>
      </c>
      <c r="W975" s="3">
        <v>5.0000000000000001E-3</v>
      </c>
      <c r="X975" s="5">
        <v>99.606999999999985</v>
      </c>
      <c r="Y975" s="94">
        <v>5.0129999999999999</v>
      </c>
    </row>
    <row r="976" spans="2:25" x14ac:dyDescent="0.25">
      <c r="B976" s="3" t="s">
        <v>30</v>
      </c>
      <c r="C976" s="3" t="s">
        <v>26</v>
      </c>
      <c r="D976" s="3"/>
      <c r="E976" s="3" t="s">
        <v>31</v>
      </c>
      <c r="F976" s="3" t="s">
        <v>370</v>
      </c>
      <c r="G976" s="3" t="s">
        <v>221</v>
      </c>
      <c r="H976" s="3" t="s">
        <v>225</v>
      </c>
      <c r="I976" s="3">
        <v>9</v>
      </c>
      <c r="J976" s="3">
        <v>1190</v>
      </c>
      <c r="K976" s="3">
        <v>1120</v>
      </c>
      <c r="L976" s="3">
        <v>24</v>
      </c>
      <c r="M976" s="3">
        <v>59.168999999999997</v>
      </c>
      <c r="N976" s="3">
        <v>1.5720000000000001</v>
      </c>
      <c r="O976" s="13">
        <v>14.728999999999999</v>
      </c>
      <c r="P976" s="13">
        <v>9.4369999999999994</v>
      </c>
      <c r="Q976" s="13">
        <v>0.20499999999999999</v>
      </c>
      <c r="R976" s="13">
        <v>3.47</v>
      </c>
      <c r="S976" s="13">
        <v>5.5110000000000001</v>
      </c>
      <c r="T976" s="3">
        <v>3.907</v>
      </c>
      <c r="U976" s="3">
        <v>1.0169999999999999</v>
      </c>
      <c r="V976" s="3">
        <v>0.17199999999999999</v>
      </c>
      <c r="W976" s="3">
        <v>6.0000000000000001E-3</v>
      </c>
      <c r="X976" s="5">
        <v>99.194999999999979</v>
      </c>
      <c r="Y976" s="94">
        <v>4.9239999999999995</v>
      </c>
    </row>
    <row r="977" spans="2:25" x14ac:dyDescent="0.25">
      <c r="B977" s="3" t="s">
        <v>30</v>
      </c>
      <c r="C977" s="3" t="s">
        <v>26</v>
      </c>
      <c r="D977" s="3"/>
      <c r="E977" s="3" t="s">
        <v>31</v>
      </c>
      <c r="F977" s="3" t="s">
        <v>370</v>
      </c>
      <c r="G977" s="3" t="s">
        <v>221</v>
      </c>
      <c r="H977" s="3" t="s">
        <v>226</v>
      </c>
      <c r="I977" s="3">
        <v>9</v>
      </c>
      <c r="J977" s="3">
        <v>1190</v>
      </c>
      <c r="K977" s="3">
        <v>1120</v>
      </c>
      <c r="L977" s="3">
        <v>24</v>
      </c>
      <c r="M977" s="3">
        <v>59.58</v>
      </c>
      <c r="N977" s="3">
        <v>1.5189999999999999</v>
      </c>
      <c r="O977" s="13">
        <v>14.759</v>
      </c>
      <c r="P977" s="13">
        <v>9.4169999999999998</v>
      </c>
      <c r="Q977" s="13">
        <v>0.22</v>
      </c>
      <c r="R977" s="13">
        <v>3.4079999999999999</v>
      </c>
      <c r="S977" s="13">
        <v>5.351</v>
      </c>
      <c r="T977" s="3">
        <v>4.0890000000000004</v>
      </c>
      <c r="U977" s="3">
        <v>1.0660000000000001</v>
      </c>
      <c r="V977" s="3">
        <v>0.151</v>
      </c>
      <c r="W977" s="3">
        <v>0.03</v>
      </c>
      <c r="X977" s="5">
        <v>99.59</v>
      </c>
      <c r="Y977" s="94">
        <v>5.1550000000000002</v>
      </c>
    </row>
    <row r="978" spans="2:25" x14ac:dyDescent="0.25">
      <c r="B978" s="3" t="s">
        <v>30</v>
      </c>
      <c r="C978" s="3" t="s">
        <v>26</v>
      </c>
      <c r="D978" s="3"/>
      <c r="E978" s="3" t="s">
        <v>31</v>
      </c>
      <c r="F978" s="3" t="s">
        <v>370</v>
      </c>
      <c r="G978" s="3" t="s">
        <v>221</v>
      </c>
      <c r="H978" s="3" t="s">
        <v>227</v>
      </c>
      <c r="I978" s="3">
        <v>9</v>
      </c>
      <c r="J978" s="3">
        <v>1190</v>
      </c>
      <c r="K978" s="3">
        <v>1120</v>
      </c>
      <c r="L978" s="3">
        <v>24</v>
      </c>
      <c r="M978" s="3">
        <v>59.582000000000001</v>
      </c>
      <c r="N978" s="3">
        <v>1.57</v>
      </c>
      <c r="O978" s="13">
        <v>14.657999999999999</v>
      </c>
      <c r="P978" s="13">
        <v>9.3510000000000009</v>
      </c>
      <c r="Q978" s="13">
        <v>0.19900000000000001</v>
      </c>
      <c r="R978" s="13">
        <v>3.4409999999999998</v>
      </c>
      <c r="S978" s="13">
        <v>5.3810000000000002</v>
      </c>
      <c r="T978" s="3">
        <v>3.8679999999999999</v>
      </c>
      <c r="U978" s="3">
        <v>1.073</v>
      </c>
      <c r="V978" s="3">
        <v>0.17199999999999999</v>
      </c>
      <c r="W978" s="3">
        <v>0</v>
      </c>
      <c r="X978" s="5">
        <v>99.294999999999987</v>
      </c>
      <c r="Y978" s="94">
        <v>4.9409999999999998</v>
      </c>
    </row>
    <row r="979" spans="2:25" x14ac:dyDescent="0.25">
      <c r="B979" s="3" t="s">
        <v>30</v>
      </c>
      <c r="C979" s="3" t="s">
        <v>26</v>
      </c>
      <c r="D979" s="3"/>
      <c r="E979" s="3" t="s">
        <v>31</v>
      </c>
      <c r="F979" s="3" t="s">
        <v>370</v>
      </c>
      <c r="G979" s="3" t="s">
        <v>221</v>
      </c>
      <c r="H979" s="3" t="s">
        <v>228</v>
      </c>
      <c r="I979" s="3">
        <v>9</v>
      </c>
      <c r="J979" s="3">
        <v>1190</v>
      </c>
      <c r="K979" s="3">
        <v>1120</v>
      </c>
      <c r="L979" s="3">
        <v>24</v>
      </c>
      <c r="M979" s="3">
        <v>58.908999999999999</v>
      </c>
      <c r="N979" s="3">
        <v>1.367</v>
      </c>
      <c r="O979" s="13">
        <v>14.711</v>
      </c>
      <c r="P979" s="13">
        <v>9.4420000000000002</v>
      </c>
      <c r="Q979" s="13">
        <v>0.153</v>
      </c>
      <c r="R979" s="13">
        <v>3.53</v>
      </c>
      <c r="S979" s="13">
        <v>5.4329999999999998</v>
      </c>
      <c r="T979" s="3">
        <v>3.766</v>
      </c>
      <c r="U979" s="3">
        <v>1.08</v>
      </c>
      <c r="V979" s="3">
        <v>0.13100000000000001</v>
      </c>
      <c r="W979" s="3">
        <v>0</v>
      </c>
      <c r="X979" s="5">
        <v>98.52200000000002</v>
      </c>
      <c r="Y979" s="94">
        <v>4.8460000000000001</v>
      </c>
    </row>
    <row r="980" spans="2:25" x14ac:dyDescent="0.25">
      <c r="B980" s="3" t="s">
        <v>30</v>
      </c>
      <c r="C980" s="3" t="s">
        <v>26</v>
      </c>
      <c r="D980" s="3"/>
      <c r="E980" s="3" t="s">
        <v>31</v>
      </c>
      <c r="F980" s="3" t="s">
        <v>370</v>
      </c>
      <c r="G980" s="3" t="s">
        <v>221</v>
      </c>
      <c r="H980" s="3" t="s">
        <v>229</v>
      </c>
      <c r="I980" s="3">
        <v>9</v>
      </c>
      <c r="J980" s="3">
        <v>1190</v>
      </c>
      <c r="K980" s="3">
        <v>1120</v>
      </c>
      <c r="L980" s="3">
        <v>24</v>
      </c>
      <c r="M980" s="3">
        <v>58.817999999999998</v>
      </c>
      <c r="N980" s="3">
        <v>1.5269999999999999</v>
      </c>
      <c r="O980" s="13">
        <v>15.01</v>
      </c>
      <c r="P980" s="13">
        <v>9.5950000000000006</v>
      </c>
      <c r="Q980" s="13">
        <v>0.187</v>
      </c>
      <c r="R980" s="13">
        <v>3.49</v>
      </c>
      <c r="S980" s="13">
        <v>5.4169999999999998</v>
      </c>
      <c r="T980" s="3">
        <v>3.8780000000000001</v>
      </c>
      <c r="U980" s="3">
        <v>1.0429999999999999</v>
      </c>
      <c r="V980" s="3">
        <v>0.17199999999999999</v>
      </c>
      <c r="W980" s="3">
        <v>0</v>
      </c>
      <c r="X980" s="5">
        <v>99.137</v>
      </c>
      <c r="Y980" s="94">
        <v>4.9210000000000003</v>
      </c>
    </row>
    <row r="981" spans="2:25" x14ac:dyDescent="0.25">
      <c r="B981" s="3" t="s">
        <v>30</v>
      </c>
      <c r="C981" s="3" t="s">
        <v>26</v>
      </c>
      <c r="D981" s="3"/>
      <c r="E981" s="3" t="s">
        <v>31</v>
      </c>
      <c r="F981" s="3" t="s">
        <v>370</v>
      </c>
      <c r="G981" s="3" t="s">
        <v>221</v>
      </c>
      <c r="H981" s="3" t="s">
        <v>239</v>
      </c>
      <c r="I981" s="3">
        <v>9</v>
      </c>
      <c r="J981" s="3">
        <v>1190</v>
      </c>
      <c r="K981" s="3">
        <v>1120</v>
      </c>
      <c r="L981" s="3">
        <v>24</v>
      </c>
      <c r="M981" s="3">
        <v>58.338999999999999</v>
      </c>
      <c r="N981" s="3">
        <v>1.6060000000000001</v>
      </c>
      <c r="O981" s="13">
        <v>15.066000000000001</v>
      </c>
      <c r="P981" s="13">
        <v>9.7720000000000002</v>
      </c>
      <c r="Q981" s="13">
        <v>0.23599999999999999</v>
      </c>
      <c r="R981" s="13">
        <v>3.6379999999999999</v>
      </c>
      <c r="S981" s="13">
        <v>5.5759999999999996</v>
      </c>
      <c r="T981" s="3">
        <v>3.8860000000000001</v>
      </c>
      <c r="U981" s="3">
        <v>1.0760000000000001</v>
      </c>
      <c r="V981" s="3">
        <v>0.192</v>
      </c>
      <c r="W981" s="3">
        <v>0</v>
      </c>
      <c r="X981" s="5">
        <v>99.386999999999986</v>
      </c>
      <c r="Y981" s="94">
        <v>4.9619999999999997</v>
      </c>
    </row>
    <row r="982" spans="2:25" x14ac:dyDescent="0.25">
      <c r="B982" s="3" t="s">
        <v>30</v>
      </c>
      <c r="C982" s="3" t="s">
        <v>26</v>
      </c>
      <c r="D982" s="3"/>
      <c r="E982" s="3" t="s">
        <v>31</v>
      </c>
      <c r="F982" s="3" t="s">
        <v>370</v>
      </c>
      <c r="G982" s="3" t="s">
        <v>221</v>
      </c>
      <c r="H982" s="3" t="s">
        <v>240</v>
      </c>
      <c r="I982" s="3">
        <v>9</v>
      </c>
      <c r="J982" s="3">
        <v>1190</v>
      </c>
      <c r="K982" s="3">
        <v>1120</v>
      </c>
      <c r="L982" s="3">
        <v>24</v>
      </c>
      <c r="M982" s="3">
        <v>58.709000000000003</v>
      </c>
      <c r="N982" s="3">
        <v>1.4970000000000001</v>
      </c>
      <c r="O982" s="13">
        <v>14.62</v>
      </c>
      <c r="P982" s="13">
        <v>9.66</v>
      </c>
      <c r="Q982" s="13">
        <v>0.17799999999999999</v>
      </c>
      <c r="R982" s="13">
        <v>3.633</v>
      </c>
      <c r="S982" s="13">
        <v>5.59</v>
      </c>
      <c r="T982" s="3">
        <v>4.2039999999999997</v>
      </c>
      <c r="U982" s="3">
        <v>1.0129999999999999</v>
      </c>
      <c r="V982" s="3">
        <v>0.21199999999999999</v>
      </c>
      <c r="W982" s="3">
        <v>0</v>
      </c>
      <c r="X982" s="5">
        <v>99.316000000000003</v>
      </c>
      <c r="Y982" s="94">
        <v>5.2169999999999996</v>
      </c>
    </row>
    <row r="983" spans="2:25" x14ac:dyDescent="0.25">
      <c r="B983" s="3" t="s">
        <v>30</v>
      </c>
      <c r="C983" s="3" t="s">
        <v>26</v>
      </c>
      <c r="D983" s="3"/>
      <c r="E983" s="3" t="s">
        <v>31</v>
      </c>
      <c r="F983" s="3" t="s">
        <v>370</v>
      </c>
      <c r="G983" s="3" t="s">
        <v>221</v>
      </c>
      <c r="H983" s="3" t="s">
        <v>241</v>
      </c>
      <c r="I983" s="3">
        <v>9</v>
      </c>
      <c r="J983" s="3">
        <v>1190</v>
      </c>
      <c r="K983" s="3">
        <v>1120</v>
      </c>
      <c r="L983" s="3">
        <v>24</v>
      </c>
      <c r="M983" s="3">
        <v>58.732999999999997</v>
      </c>
      <c r="N983" s="3">
        <v>1.484</v>
      </c>
      <c r="O983" s="13">
        <v>15.106</v>
      </c>
      <c r="P983" s="13">
        <v>9.5079999999999991</v>
      </c>
      <c r="Q983" s="13">
        <v>0.23</v>
      </c>
      <c r="R983" s="13">
        <v>3.5289999999999999</v>
      </c>
      <c r="S983" s="13">
        <v>5.508</v>
      </c>
      <c r="T983" s="3">
        <v>3.9750000000000001</v>
      </c>
      <c r="U983" s="3">
        <v>1.0349999999999999</v>
      </c>
      <c r="V983" s="3">
        <v>0.24199999999999999</v>
      </c>
      <c r="W983" s="3">
        <v>0</v>
      </c>
      <c r="X983" s="5">
        <v>99.34999999999998</v>
      </c>
      <c r="Y983" s="94">
        <v>5.01</v>
      </c>
    </row>
    <row r="984" spans="2:25" x14ac:dyDescent="0.25">
      <c r="B984" s="3" t="s">
        <v>30</v>
      </c>
      <c r="C984" s="3" t="s">
        <v>26</v>
      </c>
      <c r="D984" s="3"/>
      <c r="E984" s="3" t="s">
        <v>31</v>
      </c>
      <c r="F984" s="3" t="s">
        <v>370</v>
      </c>
      <c r="G984" s="3" t="s">
        <v>221</v>
      </c>
      <c r="H984" s="3" t="s">
        <v>242</v>
      </c>
      <c r="I984" s="3">
        <v>9</v>
      </c>
      <c r="J984" s="3">
        <v>1190</v>
      </c>
      <c r="K984" s="3">
        <v>1120</v>
      </c>
      <c r="L984" s="3">
        <v>24</v>
      </c>
      <c r="M984" s="3">
        <v>59.509</v>
      </c>
      <c r="N984" s="3">
        <v>1.4219999999999999</v>
      </c>
      <c r="O984" s="13">
        <v>14.41</v>
      </c>
      <c r="P984" s="13">
        <v>9.3469999999999995</v>
      </c>
      <c r="Q984" s="13">
        <v>0.27</v>
      </c>
      <c r="R984" s="13">
        <v>3.4420000000000002</v>
      </c>
      <c r="S984" s="13">
        <v>5.4429999999999996</v>
      </c>
      <c r="T984" s="3">
        <v>3.766</v>
      </c>
      <c r="U984" s="3">
        <v>1.0449999999999999</v>
      </c>
      <c r="V984" s="3">
        <v>0.192</v>
      </c>
      <c r="W984" s="3">
        <v>0</v>
      </c>
      <c r="X984" s="5">
        <v>98.845999999999975</v>
      </c>
      <c r="Y984" s="94">
        <v>4.8109999999999999</v>
      </c>
    </row>
    <row r="985" spans="2:25" x14ac:dyDescent="0.25">
      <c r="B985" s="3"/>
      <c r="C985" s="3"/>
      <c r="D985" s="3"/>
      <c r="E985" s="3"/>
      <c r="F985" s="16" t="s">
        <v>27</v>
      </c>
      <c r="G985" s="16" t="s">
        <v>26</v>
      </c>
      <c r="H985" s="16"/>
      <c r="I985" s="16"/>
      <c r="J985" s="16"/>
      <c r="K985" s="16"/>
      <c r="L985" s="16"/>
      <c r="M985" s="6">
        <v>58.934583333333329</v>
      </c>
      <c r="N985" s="6">
        <v>1.5066666666666668</v>
      </c>
      <c r="O985" s="52">
        <v>14.788583333333333</v>
      </c>
      <c r="P985" s="52">
        <v>9.5577500000000004</v>
      </c>
      <c r="Q985" s="52">
        <v>0.21050000000000002</v>
      </c>
      <c r="R985" s="52">
        <v>3.52</v>
      </c>
      <c r="S985" s="52">
        <v>5.494250000000001</v>
      </c>
      <c r="T985" s="6">
        <v>3.9259166666666672</v>
      </c>
      <c r="U985" s="6">
        <v>1.0483333333333333</v>
      </c>
      <c r="V985" s="6">
        <v>0.1900833333333333</v>
      </c>
      <c r="W985" s="6">
        <v>6.3333333333333332E-3</v>
      </c>
      <c r="X985" s="6"/>
      <c r="Y985" s="93">
        <v>4.9742500000000005</v>
      </c>
    </row>
    <row r="986" spans="2:25" x14ac:dyDescent="0.25">
      <c r="B986" s="3"/>
      <c r="C986" s="3"/>
      <c r="D986" s="3"/>
      <c r="E986" s="3"/>
      <c r="F986" s="25" t="s">
        <v>28</v>
      </c>
      <c r="G986" s="25" t="s">
        <v>26</v>
      </c>
      <c r="H986" s="25"/>
      <c r="I986" s="25"/>
      <c r="J986" s="25"/>
      <c r="K986" s="25"/>
      <c r="L986" s="25"/>
      <c r="M986" s="7">
        <v>0.47419605809744081</v>
      </c>
      <c r="N986" s="7">
        <v>7.3895913693559995E-2</v>
      </c>
      <c r="O986" s="99">
        <v>0.22047570813762676</v>
      </c>
      <c r="P986" s="99">
        <v>0.16717934028516163</v>
      </c>
      <c r="Q986" s="99">
        <v>3.0362955898744062E-2</v>
      </c>
      <c r="R986" s="99">
        <v>7.7460840546574344E-2</v>
      </c>
      <c r="S986" s="99">
        <v>9.5037911095807143E-2</v>
      </c>
      <c r="T986" s="7">
        <v>0.12417030704445869</v>
      </c>
      <c r="U986" s="7">
        <v>2.5126347393390383E-2</v>
      </c>
      <c r="V986" s="7">
        <v>3.4349694542332193E-2</v>
      </c>
      <c r="W986" s="7">
        <v>9.9666109251507016E-3</v>
      </c>
      <c r="X986" s="7"/>
      <c r="Y986" s="93">
        <v>0.14929665443784906</v>
      </c>
    </row>
    <row r="987" spans="2:25" x14ac:dyDescent="0.25">
      <c r="B987" s="3" t="s">
        <v>196</v>
      </c>
      <c r="C987" s="3" t="s">
        <v>23</v>
      </c>
      <c r="D987" s="3"/>
      <c r="E987" s="3" t="s">
        <v>31</v>
      </c>
      <c r="F987" s="3" t="s">
        <v>214</v>
      </c>
      <c r="G987" s="3" t="s">
        <v>221</v>
      </c>
      <c r="H987" s="3" t="s">
        <v>222</v>
      </c>
      <c r="I987" s="3">
        <v>9</v>
      </c>
      <c r="J987" s="3">
        <v>1190</v>
      </c>
      <c r="K987" s="3">
        <v>1120</v>
      </c>
      <c r="L987" s="3">
        <v>264</v>
      </c>
      <c r="M987" s="3">
        <v>60.24</v>
      </c>
      <c r="N987" s="3">
        <v>1.53</v>
      </c>
      <c r="O987" s="13">
        <v>14.95</v>
      </c>
      <c r="P987" s="13">
        <v>8.34</v>
      </c>
      <c r="Q987" s="13">
        <v>0.21</v>
      </c>
      <c r="R987" s="13">
        <v>3.98</v>
      </c>
      <c r="S987" s="13">
        <v>5.18</v>
      </c>
      <c r="T987" s="3">
        <v>4.5199999999999996</v>
      </c>
      <c r="U987" s="3">
        <v>1.01</v>
      </c>
      <c r="V987" s="3">
        <v>0.05</v>
      </c>
      <c r="W987" s="3">
        <v>0</v>
      </c>
      <c r="X987" s="3">
        <v>100.01</v>
      </c>
      <c r="Y987" s="94">
        <v>5.5299999999999994</v>
      </c>
    </row>
    <row r="988" spans="2:25" x14ac:dyDescent="0.25">
      <c r="B988" s="3" t="s">
        <v>196</v>
      </c>
      <c r="C988" s="3" t="s">
        <v>23</v>
      </c>
      <c r="D988" s="3"/>
      <c r="E988" s="3" t="s">
        <v>31</v>
      </c>
      <c r="F988" s="3" t="s">
        <v>214</v>
      </c>
      <c r="G988" s="3" t="s">
        <v>221</v>
      </c>
      <c r="H988" s="3" t="s">
        <v>223</v>
      </c>
      <c r="I988" s="3">
        <v>9</v>
      </c>
      <c r="J988" s="3">
        <v>1190</v>
      </c>
      <c r="K988" s="3">
        <v>1120</v>
      </c>
      <c r="L988" s="3">
        <v>264</v>
      </c>
      <c r="M988" s="3">
        <v>60.04</v>
      </c>
      <c r="N988" s="3">
        <v>1.56</v>
      </c>
      <c r="O988" s="13">
        <v>15.02</v>
      </c>
      <c r="P988" s="13">
        <v>8.06</v>
      </c>
      <c r="Q988" s="13">
        <v>0.35</v>
      </c>
      <c r="R988" s="13">
        <v>4.0199999999999996</v>
      </c>
      <c r="S988" s="13">
        <v>5.36</v>
      </c>
      <c r="T988" s="3">
        <v>4.5</v>
      </c>
      <c r="U988" s="3">
        <v>0.96</v>
      </c>
      <c r="V988" s="3">
        <v>0.14000000000000001</v>
      </c>
      <c r="W988" s="3">
        <v>0</v>
      </c>
      <c r="X988" s="3">
        <v>100.00999999999999</v>
      </c>
      <c r="Y988" s="94">
        <v>5.46</v>
      </c>
    </row>
    <row r="989" spans="2:25" x14ac:dyDescent="0.25">
      <c r="B989" s="3" t="s">
        <v>196</v>
      </c>
      <c r="C989" s="3" t="s">
        <v>23</v>
      </c>
      <c r="D989" s="3"/>
      <c r="E989" s="3" t="s">
        <v>31</v>
      </c>
      <c r="F989" s="3" t="s">
        <v>214</v>
      </c>
      <c r="G989" s="3" t="s">
        <v>221</v>
      </c>
      <c r="H989" s="3" t="s">
        <v>224</v>
      </c>
      <c r="I989" s="3">
        <v>9</v>
      </c>
      <c r="J989" s="3">
        <v>1190</v>
      </c>
      <c r="K989" s="3">
        <v>1120</v>
      </c>
      <c r="L989" s="3">
        <v>264</v>
      </c>
      <c r="M989" s="3">
        <v>59.72</v>
      </c>
      <c r="N989" s="3">
        <v>1.55</v>
      </c>
      <c r="O989" s="13">
        <v>14.92</v>
      </c>
      <c r="P989" s="13">
        <v>8.32</v>
      </c>
      <c r="Q989" s="13">
        <v>0.17</v>
      </c>
      <c r="R989" s="13">
        <v>3.97</v>
      </c>
      <c r="S989" s="13">
        <v>5.59</v>
      </c>
      <c r="T989" s="3">
        <v>4.46</v>
      </c>
      <c r="U989" s="3">
        <v>1.03</v>
      </c>
      <c r="V989" s="3">
        <v>0.28999999999999998</v>
      </c>
      <c r="W989" s="3">
        <v>0</v>
      </c>
      <c r="X989" s="3">
        <v>100.02</v>
      </c>
      <c r="Y989" s="94">
        <v>5.49</v>
      </c>
    </row>
    <row r="990" spans="2:25" x14ac:dyDescent="0.25">
      <c r="B990" s="3" t="s">
        <v>196</v>
      </c>
      <c r="C990" s="3" t="s">
        <v>23</v>
      </c>
      <c r="D990" s="3"/>
      <c r="E990" s="3" t="s">
        <v>31</v>
      </c>
      <c r="F990" s="3" t="s">
        <v>214</v>
      </c>
      <c r="G990" s="3" t="s">
        <v>221</v>
      </c>
      <c r="H990" s="3" t="s">
        <v>225</v>
      </c>
      <c r="I990" s="3">
        <v>9</v>
      </c>
      <c r="J990" s="3">
        <v>1190</v>
      </c>
      <c r="K990" s="3">
        <v>1120</v>
      </c>
      <c r="L990" s="3">
        <v>264</v>
      </c>
      <c r="M990" s="3">
        <v>59.92</v>
      </c>
      <c r="N990" s="3">
        <v>1.58</v>
      </c>
      <c r="O990" s="13">
        <v>14.98</v>
      </c>
      <c r="P990" s="13">
        <v>8.2100000000000009</v>
      </c>
      <c r="Q990" s="13">
        <v>0.18</v>
      </c>
      <c r="R990" s="13">
        <v>3.92</v>
      </c>
      <c r="S990" s="13">
        <v>5.34</v>
      </c>
      <c r="T990" s="3">
        <v>4.58</v>
      </c>
      <c r="U990" s="3">
        <v>1.05</v>
      </c>
      <c r="V990" s="3">
        <v>0.17</v>
      </c>
      <c r="W990" s="3">
        <v>7.0000000000000007E-2</v>
      </c>
      <c r="X990" s="3">
        <v>100</v>
      </c>
      <c r="Y990" s="94">
        <v>5.63</v>
      </c>
    </row>
    <row r="991" spans="2:25" x14ac:dyDescent="0.25">
      <c r="B991" s="3" t="s">
        <v>196</v>
      </c>
      <c r="C991" s="3" t="s">
        <v>23</v>
      </c>
      <c r="D991" s="3"/>
      <c r="E991" s="3" t="s">
        <v>31</v>
      </c>
      <c r="F991" s="3" t="s">
        <v>214</v>
      </c>
      <c r="G991" s="3" t="s">
        <v>221</v>
      </c>
      <c r="H991" s="3" t="s">
        <v>226</v>
      </c>
      <c r="I991" s="3">
        <v>9</v>
      </c>
      <c r="J991" s="3">
        <v>1190</v>
      </c>
      <c r="K991" s="3">
        <v>1120</v>
      </c>
      <c r="L991" s="3">
        <v>264</v>
      </c>
      <c r="M991" s="3">
        <v>60.53</v>
      </c>
      <c r="N991" s="3">
        <v>1.43</v>
      </c>
      <c r="O991" s="13">
        <v>14.98</v>
      </c>
      <c r="P991" s="13">
        <v>7.82</v>
      </c>
      <c r="Q991" s="13">
        <v>0.27</v>
      </c>
      <c r="R991" s="13">
        <v>3.88</v>
      </c>
      <c r="S991" s="13">
        <v>5.22</v>
      </c>
      <c r="T991" s="3">
        <v>4.6100000000000003</v>
      </c>
      <c r="U991" s="3">
        <v>1.08</v>
      </c>
      <c r="V991" s="3">
        <v>0.19</v>
      </c>
      <c r="W991" s="3">
        <v>0</v>
      </c>
      <c r="X991" s="3">
        <v>100.00999999999998</v>
      </c>
      <c r="Y991" s="94">
        <v>5.69</v>
      </c>
    </row>
    <row r="992" spans="2:25" x14ac:dyDescent="0.25">
      <c r="B992" s="3" t="s">
        <v>196</v>
      </c>
      <c r="C992" s="3" t="s">
        <v>23</v>
      </c>
      <c r="D992" s="3"/>
      <c r="E992" s="3" t="s">
        <v>31</v>
      </c>
      <c r="F992" s="3" t="s">
        <v>214</v>
      </c>
      <c r="G992" s="3" t="s">
        <v>221</v>
      </c>
      <c r="H992" s="3" t="s">
        <v>227</v>
      </c>
      <c r="I992" s="3">
        <v>9</v>
      </c>
      <c r="J992" s="3">
        <v>1190</v>
      </c>
      <c r="K992" s="3">
        <v>1120</v>
      </c>
      <c r="L992" s="3">
        <v>264</v>
      </c>
      <c r="M992" s="3">
        <v>60.27</v>
      </c>
      <c r="N992" s="3">
        <v>1.41</v>
      </c>
      <c r="O992" s="13">
        <v>15.11</v>
      </c>
      <c r="P992" s="13">
        <v>8.0299999999999994</v>
      </c>
      <c r="Q992" s="13">
        <v>0.25</v>
      </c>
      <c r="R992" s="13">
        <v>3.96</v>
      </c>
      <c r="S992" s="13">
        <v>5.3</v>
      </c>
      <c r="T992" s="3">
        <v>4.63</v>
      </c>
      <c r="U992" s="3">
        <v>1.01</v>
      </c>
      <c r="V992" s="3">
        <v>0.04</v>
      </c>
      <c r="W992" s="3">
        <v>0</v>
      </c>
      <c r="X992" s="3">
        <v>100.00999999999999</v>
      </c>
      <c r="Y992" s="94">
        <v>5.64</v>
      </c>
    </row>
    <row r="993" spans="2:25" x14ac:dyDescent="0.25">
      <c r="B993" s="3" t="s">
        <v>196</v>
      </c>
      <c r="C993" s="3" t="s">
        <v>23</v>
      </c>
      <c r="D993" s="3"/>
      <c r="E993" s="3" t="s">
        <v>31</v>
      </c>
      <c r="F993" s="3" t="s">
        <v>214</v>
      </c>
      <c r="G993" s="3" t="s">
        <v>221</v>
      </c>
      <c r="H993" s="3" t="s">
        <v>228</v>
      </c>
      <c r="I993" s="3">
        <v>9</v>
      </c>
      <c r="J993" s="3">
        <v>1190</v>
      </c>
      <c r="K993" s="3">
        <v>1120</v>
      </c>
      <c r="L993" s="3">
        <v>264</v>
      </c>
      <c r="M993" s="3">
        <v>59.28</v>
      </c>
      <c r="N993" s="3">
        <v>1.4</v>
      </c>
      <c r="O993" s="13">
        <v>14.72</v>
      </c>
      <c r="P993" s="13">
        <v>8.93</v>
      </c>
      <c r="Q993" s="13">
        <v>0.31</v>
      </c>
      <c r="R993" s="13">
        <v>4.0999999999999996</v>
      </c>
      <c r="S993" s="13">
        <v>5.56</v>
      </c>
      <c r="T993" s="3">
        <v>4.45</v>
      </c>
      <c r="U993" s="3">
        <v>0.99</v>
      </c>
      <c r="V993" s="3">
        <v>0.26</v>
      </c>
      <c r="W993" s="3">
        <v>0</v>
      </c>
      <c r="X993" s="3">
        <v>100.00000000000001</v>
      </c>
      <c r="Y993" s="94">
        <v>5.44</v>
      </c>
    </row>
    <row r="994" spans="2:25" x14ac:dyDescent="0.25">
      <c r="B994" s="3" t="s">
        <v>196</v>
      </c>
      <c r="C994" s="3" t="s">
        <v>23</v>
      </c>
      <c r="D994" s="3"/>
      <c r="E994" s="3" t="s">
        <v>31</v>
      </c>
      <c r="F994" s="3" t="s">
        <v>214</v>
      </c>
      <c r="G994" s="3" t="s">
        <v>221</v>
      </c>
      <c r="H994" s="3" t="s">
        <v>229</v>
      </c>
      <c r="I994" s="3">
        <v>9</v>
      </c>
      <c r="J994" s="3">
        <v>1190</v>
      </c>
      <c r="K994" s="3">
        <v>1120</v>
      </c>
      <c r="L994" s="3">
        <v>264</v>
      </c>
      <c r="M994" s="3">
        <v>59.32</v>
      </c>
      <c r="N994" s="3">
        <v>1.61</v>
      </c>
      <c r="O994" s="13">
        <v>14.79</v>
      </c>
      <c r="P994" s="13">
        <v>8.85</v>
      </c>
      <c r="Q994" s="13">
        <v>0.2</v>
      </c>
      <c r="R994" s="13">
        <v>4.09</v>
      </c>
      <c r="S994" s="13">
        <v>5.59</v>
      </c>
      <c r="T994" s="3">
        <v>4.33</v>
      </c>
      <c r="U994" s="3">
        <v>0.96</v>
      </c>
      <c r="V994" s="3">
        <v>0.23</v>
      </c>
      <c r="W994" s="3">
        <v>0.02</v>
      </c>
      <c r="X994" s="3">
        <v>99.99</v>
      </c>
      <c r="Y994" s="94">
        <v>5.29</v>
      </c>
    </row>
    <row r="995" spans="2:25" x14ac:dyDescent="0.25">
      <c r="B995" s="3" t="s">
        <v>196</v>
      </c>
      <c r="C995" s="3" t="s">
        <v>23</v>
      </c>
      <c r="D995" s="3"/>
      <c r="E995" s="3" t="s">
        <v>31</v>
      </c>
      <c r="F995" s="3" t="s">
        <v>214</v>
      </c>
      <c r="G995" s="3" t="s">
        <v>221</v>
      </c>
      <c r="H995" s="3" t="s">
        <v>239</v>
      </c>
      <c r="I995" s="3">
        <v>9</v>
      </c>
      <c r="J995" s="3">
        <v>1190</v>
      </c>
      <c r="K995" s="3">
        <v>1120</v>
      </c>
      <c r="L995" s="3">
        <v>264</v>
      </c>
      <c r="M995" s="3">
        <v>58.83</v>
      </c>
      <c r="N995" s="3">
        <v>1.63</v>
      </c>
      <c r="O995" s="13">
        <v>14.96</v>
      </c>
      <c r="P995" s="13">
        <v>9.01</v>
      </c>
      <c r="Q995" s="13">
        <v>0.34</v>
      </c>
      <c r="R995" s="13">
        <v>4.08</v>
      </c>
      <c r="S995" s="13">
        <v>5.78</v>
      </c>
      <c r="T995" s="3">
        <v>4.38</v>
      </c>
      <c r="U995" s="3">
        <v>0.89</v>
      </c>
      <c r="V995" s="3">
        <v>0.11</v>
      </c>
      <c r="W995" s="3">
        <v>0</v>
      </c>
      <c r="X995" s="3">
        <v>100.01</v>
      </c>
      <c r="Y995" s="94">
        <v>5.27</v>
      </c>
    </row>
    <row r="996" spans="2:25" x14ac:dyDescent="0.25">
      <c r="B996" s="3" t="s">
        <v>196</v>
      </c>
      <c r="C996" s="3" t="s">
        <v>23</v>
      </c>
      <c r="D996" s="3"/>
      <c r="E996" s="3" t="s">
        <v>31</v>
      </c>
      <c r="F996" s="3" t="s">
        <v>214</v>
      </c>
      <c r="G996" s="3" t="s">
        <v>221</v>
      </c>
      <c r="H996" s="3" t="s">
        <v>240</v>
      </c>
      <c r="I996" s="3">
        <v>9</v>
      </c>
      <c r="J996" s="3">
        <v>1190</v>
      </c>
      <c r="K996" s="3">
        <v>1120</v>
      </c>
      <c r="L996" s="3">
        <v>264</v>
      </c>
      <c r="M996" s="3">
        <v>59.2</v>
      </c>
      <c r="N996" s="3">
        <v>1.5</v>
      </c>
      <c r="O996" s="13">
        <v>15.12</v>
      </c>
      <c r="P996" s="13">
        <v>8.67</v>
      </c>
      <c r="Q996" s="13">
        <v>0.27</v>
      </c>
      <c r="R996" s="13">
        <v>4.24</v>
      </c>
      <c r="S996" s="13">
        <v>5.67</v>
      </c>
      <c r="T996" s="3">
        <v>4.29</v>
      </c>
      <c r="U996" s="3">
        <v>0.93</v>
      </c>
      <c r="V996" s="3">
        <v>7.0000000000000007E-2</v>
      </c>
      <c r="W996" s="3">
        <v>0.05</v>
      </c>
      <c r="X996" s="3">
        <v>100.01</v>
      </c>
      <c r="Y996" s="94">
        <v>5.22</v>
      </c>
    </row>
    <row r="997" spans="2:25" x14ac:dyDescent="0.25">
      <c r="B997" s="3" t="s">
        <v>196</v>
      </c>
      <c r="C997" s="3" t="s">
        <v>23</v>
      </c>
      <c r="D997" s="3"/>
      <c r="E997" s="3" t="s">
        <v>31</v>
      </c>
      <c r="F997" s="3" t="s">
        <v>214</v>
      </c>
      <c r="G997" s="3" t="s">
        <v>221</v>
      </c>
      <c r="H997" s="3" t="s">
        <v>241</v>
      </c>
      <c r="I997" s="3">
        <v>9</v>
      </c>
      <c r="J997" s="3">
        <v>1190</v>
      </c>
      <c r="K997" s="3">
        <v>1120</v>
      </c>
      <c r="L997" s="3">
        <v>264</v>
      </c>
      <c r="M997" s="3">
        <v>59.46</v>
      </c>
      <c r="N997" s="3">
        <v>1.45</v>
      </c>
      <c r="O997" s="13">
        <v>14.87</v>
      </c>
      <c r="P997" s="13">
        <v>8.74</v>
      </c>
      <c r="Q997" s="13">
        <v>0.28000000000000003</v>
      </c>
      <c r="R997" s="13">
        <v>4.0599999999999996</v>
      </c>
      <c r="S997" s="13">
        <v>5.6</v>
      </c>
      <c r="T997" s="3">
        <v>4.4400000000000004</v>
      </c>
      <c r="U997" s="3">
        <v>0.99</v>
      </c>
      <c r="V997" s="3">
        <v>0</v>
      </c>
      <c r="W997" s="3">
        <v>0.12</v>
      </c>
      <c r="X997" s="3">
        <v>100.00999999999999</v>
      </c>
      <c r="Y997" s="94">
        <v>5.4300000000000006</v>
      </c>
    </row>
    <row r="998" spans="2:25" x14ac:dyDescent="0.25">
      <c r="B998" s="3" t="s">
        <v>196</v>
      </c>
      <c r="C998" s="3" t="s">
        <v>23</v>
      </c>
      <c r="D998" s="3"/>
      <c r="E998" s="3" t="s">
        <v>31</v>
      </c>
      <c r="F998" s="3" t="s">
        <v>214</v>
      </c>
      <c r="G998" s="3" t="s">
        <v>221</v>
      </c>
      <c r="H998" s="3" t="s">
        <v>242</v>
      </c>
      <c r="I998" s="3">
        <v>9</v>
      </c>
      <c r="J998" s="3">
        <v>1190</v>
      </c>
      <c r="K998" s="3">
        <v>1120</v>
      </c>
      <c r="L998" s="3">
        <v>264</v>
      </c>
      <c r="M998" s="3">
        <v>59.02</v>
      </c>
      <c r="N998" s="3">
        <v>1.52</v>
      </c>
      <c r="O998" s="13">
        <v>14.79</v>
      </c>
      <c r="P998" s="13">
        <v>8.9</v>
      </c>
      <c r="Q998" s="13">
        <v>0.28000000000000003</v>
      </c>
      <c r="R998" s="13">
        <v>4.12</v>
      </c>
      <c r="S998" s="13">
        <v>5.78</v>
      </c>
      <c r="T998" s="3">
        <v>4.38</v>
      </c>
      <c r="U998" s="3">
        <v>0.95</v>
      </c>
      <c r="V998" s="3">
        <v>0.14000000000000001</v>
      </c>
      <c r="W998" s="3">
        <v>0.12</v>
      </c>
      <c r="X998" s="3">
        <v>100.00000000000003</v>
      </c>
      <c r="Y998" s="94">
        <v>5.33</v>
      </c>
    </row>
    <row r="999" spans="2:25" x14ac:dyDescent="0.25">
      <c r="B999" s="3" t="s">
        <v>196</v>
      </c>
      <c r="C999" s="3" t="s">
        <v>23</v>
      </c>
      <c r="D999" s="3"/>
      <c r="E999" s="3" t="s">
        <v>31</v>
      </c>
      <c r="F999" s="3" t="s">
        <v>214</v>
      </c>
      <c r="G999" s="3" t="s">
        <v>221</v>
      </c>
      <c r="H999" s="3" t="s">
        <v>243</v>
      </c>
      <c r="I999" s="3">
        <v>9</v>
      </c>
      <c r="J999" s="3">
        <v>1190</v>
      </c>
      <c r="K999" s="3">
        <v>1120</v>
      </c>
      <c r="L999" s="3">
        <v>264</v>
      </c>
      <c r="M999" s="3">
        <v>59.49</v>
      </c>
      <c r="N999" s="3">
        <v>1.53</v>
      </c>
      <c r="O999" s="13">
        <v>14.96</v>
      </c>
      <c r="P999" s="13">
        <v>8.76</v>
      </c>
      <c r="Q999" s="13">
        <v>0.21</v>
      </c>
      <c r="R999" s="13">
        <v>4.08</v>
      </c>
      <c r="S999" s="13">
        <v>5.6</v>
      </c>
      <c r="T999" s="3">
        <v>4.22</v>
      </c>
      <c r="U999" s="3">
        <v>0.97</v>
      </c>
      <c r="V999" s="3">
        <v>0.19</v>
      </c>
      <c r="W999" s="3">
        <v>0</v>
      </c>
      <c r="X999" s="3">
        <v>100.00999999999999</v>
      </c>
      <c r="Y999" s="94">
        <v>5.1899999999999995</v>
      </c>
    </row>
    <row r="1000" spans="2:25" x14ac:dyDescent="0.25">
      <c r="B1000" s="3" t="s">
        <v>196</v>
      </c>
      <c r="C1000" s="3" t="s">
        <v>23</v>
      </c>
      <c r="D1000" s="3"/>
      <c r="E1000" s="3" t="s">
        <v>31</v>
      </c>
      <c r="F1000" s="3" t="s">
        <v>214</v>
      </c>
      <c r="G1000" s="3" t="s">
        <v>221</v>
      </c>
      <c r="H1000" s="3" t="s">
        <v>244</v>
      </c>
      <c r="I1000" s="3">
        <v>9</v>
      </c>
      <c r="J1000" s="3">
        <v>1190</v>
      </c>
      <c r="K1000" s="3">
        <v>1120</v>
      </c>
      <c r="L1000" s="3">
        <v>264</v>
      </c>
      <c r="M1000" s="3">
        <v>59.62</v>
      </c>
      <c r="N1000" s="3">
        <v>1.45</v>
      </c>
      <c r="O1000" s="13">
        <v>14.87</v>
      </c>
      <c r="P1000" s="13">
        <v>8.6199999999999992</v>
      </c>
      <c r="Q1000" s="13">
        <v>0.26</v>
      </c>
      <c r="R1000" s="13">
        <v>4.08</v>
      </c>
      <c r="S1000" s="13">
        <v>5.67</v>
      </c>
      <c r="T1000" s="3">
        <v>4.3600000000000003</v>
      </c>
      <c r="U1000" s="3">
        <v>0.96</v>
      </c>
      <c r="V1000" s="3">
        <v>0.04</v>
      </c>
      <c r="W1000" s="3">
        <v>0.08</v>
      </c>
      <c r="X1000" s="3">
        <v>100.01</v>
      </c>
      <c r="Y1000" s="94">
        <v>5.32</v>
      </c>
    </row>
    <row r="1001" spans="2:25" x14ac:dyDescent="0.25">
      <c r="B1001" s="3" t="s">
        <v>196</v>
      </c>
      <c r="C1001" s="3" t="s">
        <v>23</v>
      </c>
      <c r="D1001" s="3"/>
      <c r="E1001" s="3" t="s">
        <v>31</v>
      </c>
      <c r="F1001" s="3" t="s">
        <v>214</v>
      </c>
      <c r="G1001" s="3" t="s">
        <v>221</v>
      </c>
      <c r="H1001" s="3" t="s">
        <v>245</v>
      </c>
      <c r="I1001" s="3">
        <v>9</v>
      </c>
      <c r="J1001" s="3">
        <v>1190</v>
      </c>
      <c r="K1001" s="3">
        <v>1120</v>
      </c>
      <c r="L1001" s="3">
        <v>264</v>
      </c>
      <c r="M1001" s="3">
        <v>61.97</v>
      </c>
      <c r="N1001" s="3">
        <v>1.41</v>
      </c>
      <c r="O1001" s="13">
        <v>15.23</v>
      </c>
      <c r="P1001" s="13">
        <v>6.75</v>
      </c>
      <c r="Q1001" s="13">
        <v>0.11</v>
      </c>
      <c r="R1001" s="13">
        <v>3.5</v>
      </c>
      <c r="S1001" s="13">
        <v>4.78</v>
      </c>
      <c r="T1001" s="3">
        <v>4.88</v>
      </c>
      <c r="U1001" s="3">
        <v>1.22</v>
      </c>
      <c r="V1001" s="3">
        <v>0.12</v>
      </c>
      <c r="W1001" s="3">
        <v>0.02</v>
      </c>
      <c r="X1001" s="3">
        <v>99.99</v>
      </c>
      <c r="Y1001" s="94">
        <v>6.1</v>
      </c>
    </row>
    <row r="1002" spans="2:25" x14ac:dyDescent="0.25">
      <c r="B1002" s="3" t="s">
        <v>196</v>
      </c>
      <c r="C1002" s="3" t="s">
        <v>23</v>
      </c>
      <c r="D1002" s="3"/>
      <c r="E1002" s="3" t="s">
        <v>31</v>
      </c>
      <c r="F1002" s="3" t="s">
        <v>214</v>
      </c>
      <c r="G1002" s="3" t="s">
        <v>221</v>
      </c>
      <c r="H1002" s="3" t="s">
        <v>246</v>
      </c>
      <c r="I1002" s="3">
        <v>9</v>
      </c>
      <c r="J1002" s="3">
        <v>1190</v>
      </c>
      <c r="K1002" s="3">
        <v>1120</v>
      </c>
      <c r="L1002" s="3">
        <v>264</v>
      </c>
      <c r="M1002" s="3">
        <v>61.19</v>
      </c>
      <c r="N1002" s="3">
        <v>1.47</v>
      </c>
      <c r="O1002" s="13">
        <v>15.06</v>
      </c>
      <c r="P1002" s="13">
        <v>7.45</v>
      </c>
      <c r="Q1002" s="13">
        <v>0.23</v>
      </c>
      <c r="R1002" s="13">
        <v>3.55</v>
      </c>
      <c r="S1002" s="13">
        <v>5.05</v>
      </c>
      <c r="T1002" s="3">
        <v>4.8099999999999996</v>
      </c>
      <c r="U1002" s="3">
        <v>1.0900000000000001</v>
      </c>
      <c r="V1002" s="3">
        <v>0.09</v>
      </c>
      <c r="W1002" s="3">
        <v>0</v>
      </c>
      <c r="X1002" s="3">
        <v>99.990000000000009</v>
      </c>
      <c r="Y1002" s="94">
        <v>5.8999999999999995</v>
      </c>
    </row>
    <row r="1003" spans="2:25" x14ac:dyDescent="0.25">
      <c r="B1003" s="3" t="s">
        <v>196</v>
      </c>
      <c r="C1003" s="3" t="s">
        <v>23</v>
      </c>
      <c r="D1003" s="3"/>
      <c r="E1003" s="3" t="s">
        <v>31</v>
      </c>
      <c r="F1003" s="3" t="s">
        <v>214</v>
      </c>
      <c r="G1003" s="3" t="s">
        <v>221</v>
      </c>
      <c r="H1003" s="3" t="s">
        <v>247</v>
      </c>
      <c r="I1003" s="3">
        <v>9</v>
      </c>
      <c r="J1003" s="3">
        <v>1190</v>
      </c>
      <c r="K1003" s="3">
        <v>1120</v>
      </c>
      <c r="L1003" s="3">
        <v>264</v>
      </c>
      <c r="M1003" s="3">
        <v>60.91</v>
      </c>
      <c r="N1003" s="3">
        <v>1.51</v>
      </c>
      <c r="O1003" s="13">
        <v>15.02</v>
      </c>
      <c r="P1003" s="13">
        <v>7.71</v>
      </c>
      <c r="Q1003" s="13">
        <v>0.16</v>
      </c>
      <c r="R1003" s="13">
        <v>3.68</v>
      </c>
      <c r="S1003" s="13">
        <v>5.12</v>
      </c>
      <c r="T1003" s="3">
        <v>4.7699999999999996</v>
      </c>
      <c r="U1003" s="3">
        <v>1.07</v>
      </c>
      <c r="V1003" s="3">
        <v>0.05</v>
      </c>
      <c r="W1003" s="3">
        <v>0</v>
      </c>
      <c r="X1003" s="3">
        <v>99.999999999999986</v>
      </c>
      <c r="Y1003" s="94">
        <v>5.84</v>
      </c>
    </row>
    <row r="1004" spans="2:25" x14ac:dyDescent="0.25">
      <c r="B1004" s="3" t="s">
        <v>196</v>
      </c>
      <c r="C1004" s="3" t="s">
        <v>23</v>
      </c>
      <c r="D1004" s="3"/>
      <c r="E1004" s="3" t="s">
        <v>31</v>
      </c>
      <c r="F1004" s="3" t="s">
        <v>214</v>
      </c>
      <c r="G1004" s="3" t="s">
        <v>221</v>
      </c>
      <c r="H1004" s="3" t="s">
        <v>248</v>
      </c>
      <c r="I1004" s="3">
        <v>9</v>
      </c>
      <c r="J1004" s="3">
        <v>1190</v>
      </c>
      <c r="K1004" s="3">
        <v>1120</v>
      </c>
      <c r="L1004" s="3">
        <v>264</v>
      </c>
      <c r="M1004" s="3">
        <v>60.95</v>
      </c>
      <c r="N1004" s="3">
        <v>1.5</v>
      </c>
      <c r="O1004" s="13">
        <v>15.06</v>
      </c>
      <c r="P1004" s="13">
        <v>7.62</v>
      </c>
      <c r="Q1004" s="13">
        <v>0.19</v>
      </c>
      <c r="R1004" s="13">
        <v>3.66</v>
      </c>
      <c r="S1004" s="13">
        <v>5.03</v>
      </c>
      <c r="T1004" s="3">
        <v>4.59</v>
      </c>
      <c r="U1004" s="3">
        <v>1.1499999999999999</v>
      </c>
      <c r="V1004" s="3">
        <v>0.23</v>
      </c>
      <c r="W1004" s="3">
        <v>0</v>
      </c>
      <c r="X1004" s="3">
        <v>99.980000000000018</v>
      </c>
      <c r="Y1004" s="94">
        <v>5.74</v>
      </c>
    </row>
    <row r="1005" spans="2:25" x14ac:dyDescent="0.25">
      <c r="B1005" s="3" t="s">
        <v>196</v>
      </c>
      <c r="C1005" s="3" t="s">
        <v>23</v>
      </c>
      <c r="D1005" s="3"/>
      <c r="E1005" s="3" t="s">
        <v>31</v>
      </c>
      <c r="F1005" s="3" t="s">
        <v>214</v>
      </c>
      <c r="G1005" s="3" t="s">
        <v>221</v>
      </c>
      <c r="H1005" s="3" t="s">
        <v>249</v>
      </c>
      <c r="I1005" s="3">
        <v>9</v>
      </c>
      <c r="J1005" s="3">
        <v>1190</v>
      </c>
      <c r="K1005" s="3">
        <v>1120</v>
      </c>
      <c r="L1005" s="3">
        <v>264</v>
      </c>
      <c r="M1005" s="3">
        <v>61.51</v>
      </c>
      <c r="N1005" s="3">
        <v>1.39</v>
      </c>
      <c r="O1005" s="13">
        <v>15.17</v>
      </c>
      <c r="P1005" s="13">
        <v>7.28</v>
      </c>
      <c r="Q1005" s="13">
        <v>0.25</v>
      </c>
      <c r="R1005" s="13">
        <v>3.56</v>
      </c>
      <c r="S1005" s="13">
        <v>5.0199999999999996</v>
      </c>
      <c r="T1005" s="3">
        <v>4.75</v>
      </c>
      <c r="U1005" s="3">
        <v>1.05</v>
      </c>
      <c r="V1005" s="3">
        <v>0.02</v>
      </c>
      <c r="W1005" s="3">
        <v>0</v>
      </c>
      <c r="X1005" s="3">
        <v>99.999999999999986</v>
      </c>
      <c r="Y1005" s="94">
        <v>5.8</v>
      </c>
    </row>
    <row r="1006" spans="2:25" x14ac:dyDescent="0.25">
      <c r="B1006" s="3" t="s">
        <v>196</v>
      </c>
      <c r="C1006" s="3" t="s">
        <v>23</v>
      </c>
      <c r="D1006" s="3"/>
      <c r="E1006" s="3" t="s">
        <v>31</v>
      </c>
      <c r="F1006" s="3" t="s">
        <v>214</v>
      </c>
      <c r="G1006" s="3" t="s">
        <v>221</v>
      </c>
      <c r="H1006" s="3" t="s">
        <v>250</v>
      </c>
      <c r="I1006" s="3">
        <v>9</v>
      </c>
      <c r="J1006" s="3">
        <v>1190</v>
      </c>
      <c r="K1006" s="3">
        <v>1120</v>
      </c>
      <c r="L1006" s="3">
        <v>264</v>
      </c>
      <c r="M1006" s="3">
        <v>61.73</v>
      </c>
      <c r="N1006" s="3">
        <v>1.41</v>
      </c>
      <c r="O1006" s="13">
        <v>15.51</v>
      </c>
      <c r="P1006" s="13">
        <v>7.06</v>
      </c>
      <c r="Q1006" s="13">
        <v>0.15</v>
      </c>
      <c r="R1006" s="13">
        <v>3.43</v>
      </c>
      <c r="S1006" s="13">
        <v>4.7300000000000004</v>
      </c>
      <c r="T1006" s="3">
        <v>4.87</v>
      </c>
      <c r="U1006" s="3">
        <v>1.1000000000000001</v>
      </c>
      <c r="V1006" s="3">
        <v>0</v>
      </c>
      <c r="W1006" s="3">
        <v>0.02</v>
      </c>
      <c r="X1006" s="3">
        <v>100.01</v>
      </c>
      <c r="Y1006" s="94">
        <v>5.9700000000000006</v>
      </c>
    </row>
    <row r="1007" spans="2:25" x14ac:dyDescent="0.25">
      <c r="B1007" s="3" t="s">
        <v>196</v>
      </c>
      <c r="C1007" s="3" t="s">
        <v>23</v>
      </c>
      <c r="D1007" s="3"/>
      <c r="E1007" s="3" t="s">
        <v>31</v>
      </c>
      <c r="F1007" s="3" t="s">
        <v>214</v>
      </c>
      <c r="G1007" s="3" t="s">
        <v>221</v>
      </c>
      <c r="H1007" s="3" t="s">
        <v>254</v>
      </c>
      <c r="I1007" s="3">
        <v>9</v>
      </c>
      <c r="J1007" s="3">
        <v>1190</v>
      </c>
      <c r="K1007" s="3">
        <v>1120</v>
      </c>
      <c r="L1007" s="3">
        <v>264</v>
      </c>
      <c r="M1007" s="3">
        <v>61.9</v>
      </c>
      <c r="N1007" s="3">
        <v>1.38</v>
      </c>
      <c r="O1007" s="13">
        <v>15.39</v>
      </c>
      <c r="P1007" s="13">
        <v>6.74</v>
      </c>
      <c r="Q1007" s="13">
        <v>0.22</v>
      </c>
      <c r="R1007" s="13">
        <v>3.4</v>
      </c>
      <c r="S1007" s="13">
        <v>4.82</v>
      </c>
      <c r="T1007" s="3">
        <v>4.8899999999999997</v>
      </c>
      <c r="U1007" s="3">
        <v>1.19</v>
      </c>
      <c r="V1007" s="3">
        <v>0.06</v>
      </c>
      <c r="W1007" s="3">
        <v>0.01</v>
      </c>
      <c r="X1007" s="3">
        <v>100</v>
      </c>
      <c r="Y1007" s="94">
        <v>6.08</v>
      </c>
    </row>
    <row r="1008" spans="2:25" x14ac:dyDescent="0.25">
      <c r="B1008" s="3" t="s">
        <v>196</v>
      </c>
      <c r="C1008" s="3" t="s">
        <v>23</v>
      </c>
      <c r="D1008" s="3"/>
      <c r="E1008" s="3" t="s">
        <v>31</v>
      </c>
      <c r="F1008" s="3" t="s">
        <v>214</v>
      </c>
      <c r="G1008" s="3" t="s">
        <v>221</v>
      </c>
      <c r="H1008" s="3" t="s">
        <v>255</v>
      </c>
      <c r="I1008" s="3">
        <v>9</v>
      </c>
      <c r="J1008" s="3">
        <v>1190</v>
      </c>
      <c r="K1008" s="3">
        <v>1120</v>
      </c>
      <c r="L1008" s="3">
        <v>264</v>
      </c>
      <c r="M1008" s="3">
        <v>62.08</v>
      </c>
      <c r="N1008" s="3">
        <v>1.28</v>
      </c>
      <c r="O1008" s="13">
        <v>15.51</v>
      </c>
      <c r="P1008" s="13">
        <v>6.74</v>
      </c>
      <c r="Q1008" s="13">
        <v>0.11</v>
      </c>
      <c r="R1008" s="13">
        <v>3.36</v>
      </c>
      <c r="S1008" s="13">
        <v>4.91</v>
      </c>
      <c r="T1008" s="3">
        <v>4.95</v>
      </c>
      <c r="U1008" s="3">
        <v>1.05</v>
      </c>
      <c r="V1008" s="3">
        <v>0</v>
      </c>
      <c r="W1008" s="3">
        <v>0.01</v>
      </c>
      <c r="X1008" s="3">
        <v>100</v>
      </c>
      <c r="Y1008" s="94">
        <v>6</v>
      </c>
    </row>
    <row r="1009" spans="2:25" x14ac:dyDescent="0.25">
      <c r="B1009" s="3"/>
      <c r="C1009" s="3"/>
      <c r="D1009" s="3"/>
      <c r="E1009" s="3"/>
      <c r="F1009" s="16" t="s">
        <v>27</v>
      </c>
      <c r="G1009" s="16" t="s">
        <v>23</v>
      </c>
      <c r="H1009" s="16"/>
      <c r="I1009" s="16"/>
      <c r="J1009" s="16"/>
      <c r="K1009" s="16"/>
      <c r="L1009" s="16"/>
      <c r="M1009" s="6">
        <v>60.326363636363638</v>
      </c>
      <c r="N1009" s="6">
        <v>1.4772727272727273</v>
      </c>
      <c r="O1009" s="52">
        <v>15.045</v>
      </c>
      <c r="P1009" s="52">
        <v>8.0277272727272742</v>
      </c>
      <c r="Q1009" s="52">
        <v>0.22727272727272732</v>
      </c>
      <c r="R1009" s="52">
        <v>3.8509090909090915</v>
      </c>
      <c r="S1009" s="52">
        <v>5.3045454545454538</v>
      </c>
      <c r="T1009" s="6">
        <v>4.5754545454545461</v>
      </c>
      <c r="U1009" s="6">
        <v>1.0318181818181822</v>
      </c>
      <c r="V1009" s="6">
        <v>0.11318181818181819</v>
      </c>
      <c r="W1009" s="6">
        <v>2.3636363636363636E-2</v>
      </c>
      <c r="X1009" s="6"/>
      <c r="Y1009" s="93">
        <v>5.6072727272727283</v>
      </c>
    </row>
    <row r="1010" spans="2:25" x14ac:dyDescent="0.25">
      <c r="B1010" s="3"/>
      <c r="C1010" s="3"/>
      <c r="D1010" s="3"/>
      <c r="E1010" s="3"/>
      <c r="F1010" s="25" t="s">
        <v>28</v>
      </c>
      <c r="G1010" s="25" t="s">
        <v>23</v>
      </c>
      <c r="H1010" s="25"/>
      <c r="I1010" s="25"/>
      <c r="J1010" s="25"/>
      <c r="K1010" s="25"/>
      <c r="L1010" s="25"/>
      <c r="M1010" s="7">
        <v>1.0473937971144205</v>
      </c>
      <c r="N1010" s="7">
        <v>8.519902850898281E-2</v>
      </c>
      <c r="O1010" s="99">
        <v>0.21351368864336373</v>
      </c>
      <c r="P1010" s="99">
        <v>0.76621476423719792</v>
      </c>
      <c r="Q1010" s="99">
        <v>6.6273733803127344E-2</v>
      </c>
      <c r="R1010" s="99">
        <v>0.27659337682579477</v>
      </c>
      <c r="S1010" s="99">
        <v>0.33805786025933021</v>
      </c>
      <c r="T1010" s="7">
        <v>0.21751250150666809</v>
      </c>
      <c r="U1010" s="7">
        <v>8.3986187279097582E-2</v>
      </c>
      <c r="V1010" s="7">
        <v>8.9356768264256481E-2</v>
      </c>
      <c r="W1010" s="7">
        <v>3.8858161433046594E-2</v>
      </c>
      <c r="X1010" s="7"/>
      <c r="Y1010" s="93">
        <v>0.30149868878576569</v>
      </c>
    </row>
    <row r="1011" spans="2:25" x14ac:dyDescent="0.25">
      <c r="B1011" s="3" t="s">
        <v>196</v>
      </c>
      <c r="C1011" s="3" t="s">
        <v>23</v>
      </c>
      <c r="D1011" s="3"/>
      <c r="E1011" s="3" t="s">
        <v>31</v>
      </c>
      <c r="F1011" s="3" t="s">
        <v>215</v>
      </c>
      <c r="G1011" s="3" t="s">
        <v>221</v>
      </c>
      <c r="H1011" s="3" t="s">
        <v>222</v>
      </c>
      <c r="I1011" s="3">
        <v>9</v>
      </c>
      <c r="J1011" s="3">
        <v>1190</v>
      </c>
      <c r="K1011" s="3">
        <v>1120</v>
      </c>
      <c r="L1011" s="3">
        <v>384</v>
      </c>
      <c r="M1011" s="3">
        <v>60.56</v>
      </c>
      <c r="N1011" s="3">
        <v>1.65</v>
      </c>
      <c r="O1011" s="13">
        <v>14.96</v>
      </c>
      <c r="P1011" s="13">
        <v>8.25</v>
      </c>
      <c r="Q1011" s="13">
        <v>0.19</v>
      </c>
      <c r="R1011" s="13">
        <v>3.36</v>
      </c>
      <c r="S1011" s="13">
        <v>5.21</v>
      </c>
      <c r="T1011" s="3">
        <v>4.6500000000000004</v>
      </c>
      <c r="U1011" s="3">
        <v>1.07</v>
      </c>
      <c r="V1011" s="3">
        <v>0.1</v>
      </c>
      <c r="W1011" s="3">
        <v>0</v>
      </c>
      <c r="X1011" s="3">
        <v>99.999999999999986</v>
      </c>
      <c r="Y1011" s="94">
        <v>5.7200000000000006</v>
      </c>
    </row>
    <row r="1012" spans="2:25" x14ac:dyDescent="0.25">
      <c r="B1012" s="3" t="s">
        <v>196</v>
      </c>
      <c r="C1012" s="3" t="s">
        <v>23</v>
      </c>
      <c r="D1012" s="3"/>
      <c r="E1012" s="3" t="s">
        <v>31</v>
      </c>
      <c r="F1012" s="3" t="s">
        <v>215</v>
      </c>
      <c r="G1012" s="3" t="s">
        <v>221</v>
      </c>
      <c r="H1012" s="3" t="s">
        <v>223</v>
      </c>
      <c r="I1012" s="3">
        <v>9</v>
      </c>
      <c r="J1012" s="3">
        <v>1190</v>
      </c>
      <c r="K1012" s="3">
        <v>1120</v>
      </c>
      <c r="L1012" s="3">
        <v>384</v>
      </c>
      <c r="M1012" s="3">
        <v>60.61</v>
      </c>
      <c r="N1012" s="3">
        <v>1.38</v>
      </c>
      <c r="O1012" s="13">
        <v>14.81</v>
      </c>
      <c r="P1012" s="13">
        <v>8.48</v>
      </c>
      <c r="Q1012" s="13">
        <v>0.26</v>
      </c>
      <c r="R1012" s="13">
        <v>3.35</v>
      </c>
      <c r="S1012" s="13">
        <v>5.22</v>
      </c>
      <c r="T1012" s="3">
        <v>4.59</v>
      </c>
      <c r="U1012" s="3">
        <v>1.2</v>
      </c>
      <c r="V1012" s="3">
        <v>0.12</v>
      </c>
      <c r="W1012" s="3">
        <v>0</v>
      </c>
      <c r="X1012" s="3">
        <v>100.02000000000001</v>
      </c>
      <c r="Y1012" s="94">
        <v>5.79</v>
      </c>
    </row>
    <row r="1013" spans="2:25" x14ac:dyDescent="0.25">
      <c r="B1013" s="3" t="s">
        <v>196</v>
      </c>
      <c r="C1013" s="3" t="s">
        <v>23</v>
      </c>
      <c r="D1013" s="3"/>
      <c r="E1013" s="3" t="s">
        <v>31</v>
      </c>
      <c r="F1013" s="3" t="s">
        <v>215</v>
      </c>
      <c r="G1013" s="3" t="s">
        <v>221</v>
      </c>
      <c r="H1013" s="3" t="s">
        <v>224</v>
      </c>
      <c r="I1013" s="3">
        <v>9</v>
      </c>
      <c r="J1013" s="3">
        <v>1190</v>
      </c>
      <c r="K1013" s="3">
        <v>1120</v>
      </c>
      <c r="L1013" s="3">
        <v>384</v>
      </c>
      <c r="M1013" s="3">
        <v>60.55</v>
      </c>
      <c r="N1013" s="3">
        <v>1.46</v>
      </c>
      <c r="O1013" s="13">
        <v>15.05</v>
      </c>
      <c r="P1013" s="13">
        <v>8.35</v>
      </c>
      <c r="Q1013" s="13">
        <v>0.21</v>
      </c>
      <c r="R1013" s="13">
        <v>3.29</v>
      </c>
      <c r="S1013" s="13">
        <v>5.15</v>
      </c>
      <c r="T1013" s="3">
        <v>4.63</v>
      </c>
      <c r="U1013" s="3">
        <v>1.1000000000000001</v>
      </c>
      <c r="V1013" s="3">
        <v>0.2</v>
      </c>
      <c r="W1013" s="3">
        <v>0</v>
      </c>
      <c r="X1013" s="3">
        <v>99.99</v>
      </c>
      <c r="Y1013" s="94">
        <v>5.73</v>
      </c>
    </row>
    <row r="1014" spans="2:25" x14ac:dyDescent="0.25">
      <c r="B1014" s="3" t="s">
        <v>196</v>
      </c>
      <c r="C1014" s="3" t="s">
        <v>23</v>
      </c>
      <c r="D1014" s="3"/>
      <c r="E1014" s="3" t="s">
        <v>31</v>
      </c>
      <c r="F1014" s="3" t="s">
        <v>215</v>
      </c>
      <c r="G1014" s="3" t="s">
        <v>221</v>
      </c>
      <c r="H1014" s="3" t="s">
        <v>225</v>
      </c>
      <c r="I1014" s="3">
        <v>9</v>
      </c>
      <c r="J1014" s="3">
        <v>1190</v>
      </c>
      <c r="K1014" s="3">
        <v>1120</v>
      </c>
      <c r="L1014" s="3">
        <v>384</v>
      </c>
      <c r="M1014" s="3">
        <v>60.44</v>
      </c>
      <c r="N1014" s="3">
        <v>1.49</v>
      </c>
      <c r="O1014" s="13">
        <v>15.06</v>
      </c>
      <c r="P1014" s="13">
        <v>8.1999999999999993</v>
      </c>
      <c r="Q1014" s="13">
        <v>0.16</v>
      </c>
      <c r="R1014" s="13">
        <v>3.41</v>
      </c>
      <c r="S1014" s="13">
        <v>5.44</v>
      </c>
      <c r="T1014" s="3">
        <v>4.55</v>
      </c>
      <c r="U1014" s="3">
        <v>1.0900000000000001</v>
      </c>
      <c r="V1014" s="3">
        <v>0.12</v>
      </c>
      <c r="W1014" s="3">
        <v>0.04</v>
      </c>
      <c r="X1014" s="3">
        <v>100</v>
      </c>
      <c r="Y1014" s="94">
        <v>5.64</v>
      </c>
    </row>
    <row r="1015" spans="2:25" x14ac:dyDescent="0.25">
      <c r="B1015" s="3" t="s">
        <v>196</v>
      </c>
      <c r="C1015" s="3" t="s">
        <v>23</v>
      </c>
      <c r="D1015" s="3"/>
      <c r="E1015" s="3" t="s">
        <v>31</v>
      </c>
      <c r="F1015" s="3" t="s">
        <v>215</v>
      </c>
      <c r="G1015" s="3" t="s">
        <v>221</v>
      </c>
      <c r="H1015" s="3" t="s">
        <v>226</v>
      </c>
      <c r="I1015" s="3">
        <v>9</v>
      </c>
      <c r="J1015" s="3">
        <v>1190</v>
      </c>
      <c r="K1015" s="3">
        <v>1120</v>
      </c>
      <c r="L1015" s="3">
        <v>384</v>
      </c>
      <c r="M1015" s="3">
        <v>60.39</v>
      </c>
      <c r="N1015" s="3">
        <v>1.63</v>
      </c>
      <c r="O1015" s="13">
        <v>15.05</v>
      </c>
      <c r="P1015" s="13">
        <v>8.4499999999999993</v>
      </c>
      <c r="Q1015" s="13">
        <v>0.12</v>
      </c>
      <c r="R1015" s="13">
        <v>3.29</v>
      </c>
      <c r="S1015" s="13">
        <v>5.27</v>
      </c>
      <c r="T1015" s="3">
        <v>4.54</v>
      </c>
      <c r="U1015" s="3">
        <v>1.1200000000000001</v>
      </c>
      <c r="V1015" s="3">
        <v>0.1</v>
      </c>
      <c r="W1015" s="3">
        <v>0.05</v>
      </c>
      <c r="X1015" s="3">
        <v>100.01000000000002</v>
      </c>
      <c r="Y1015" s="94">
        <v>5.66</v>
      </c>
    </row>
    <row r="1016" spans="2:25" x14ac:dyDescent="0.25">
      <c r="B1016" s="3" t="s">
        <v>196</v>
      </c>
      <c r="C1016" s="3" t="s">
        <v>23</v>
      </c>
      <c r="D1016" s="3"/>
      <c r="E1016" s="3" t="s">
        <v>31</v>
      </c>
      <c r="F1016" s="3" t="s">
        <v>215</v>
      </c>
      <c r="G1016" s="3" t="s">
        <v>221</v>
      </c>
      <c r="H1016" s="3" t="s">
        <v>227</v>
      </c>
      <c r="I1016" s="3">
        <v>9</v>
      </c>
      <c r="J1016" s="3">
        <v>1190</v>
      </c>
      <c r="K1016" s="3">
        <v>1120</v>
      </c>
      <c r="L1016" s="3">
        <v>384</v>
      </c>
      <c r="M1016" s="3">
        <v>60.35</v>
      </c>
      <c r="N1016" s="3">
        <v>1.52</v>
      </c>
      <c r="O1016" s="13">
        <v>14.81</v>
      </c>
      <c r="P1016" s="13">
        <v>8.57</v>
      </c>
      <c r="Q1016" s="13">
        <v>0.2</v>
      </c>
      <c r="R1016" s="13">
        <v>3.35</v>
      </c>
      <c r="S1016" s="13">
        <v>5.3</v>
      </c>
      <c r="T1016" s="3">
        <v>4.54</v>
      </c>
      <c r="U1016" s="3">
        <v>1.1200000000000001</v>
      </c>
      <c r="V1016" s="3">
        <v>0.21</v>
      </c>
      <c r="W1016" s="3">
        <v>0.05</v>
      </c>
      <c r="X1016" s="3">
        <v>100.02</v>
      </c>
      <c r="Y1016" s="94">
        <v>5.66</v>
      </c>
    </row>
    <row r="1017" spans="2:25" x14ac:dyDescent="0.25">
      <c r="B1017" s="3" t="s">
        <v>196</v>
      </c>
      <c r="C1017" s="3" t="s">
        <v>23</v>
      </c>
      <c r="D1017" s="3"/>
      <c r="E1017" s="3" t="s">
        <v>31</v>
      </c>
      <c r="F1017" s="3" t="s">
        <v>215</v>
      </c>
      <c r="G1017" s="3" t="s">
        <v>221</v>
      </c>
      <c r="H1017" s="3" t="s">
        <v>228</v>
      </c>
      <c r="I1017" s="3">
        <v>9</v>
      </c>
      <c r="J1017" s="3">
        <v>1190</v>
      </c>
      <c r="K1017" s="3">
        <v>1120</v>
      </c>
      <c r="L1017" s="3">
        <v>384</v>
      </c>
      <c r="M1017" s="3">
        <v>60.02</v>
      </c>
      <c r="N1017" s="3">
        <v>1.6</v>
      </c>
      <c r="O1017" s="13">
        <v>14.9</v>
      </c>
      <c r="P1017" s="13">
        <v>8.66</v>
      </c>
      <c r="Q1017" s="13">
        <v>0.42</v>
      </c>
      <c r="R1017" s="13">
        <v>3.38</v>
      </c>
      <c r="S1017" s="13">
        <v>5.26</v>
      </c>
      <c r="T1017" s="3">
        <v>4.57</v>
      </c>
      <c r="U1017" s="3">
        <v>1.0900000000000001</v>
      </c>
      <c r="V1017" s="3">
        <v>0.11</v>
      </c>
      <c r="W1017" s="3">
        <v>0</v>
      </c>
      <c r="X1017" s="3">
        <v>100.01</v>
      </c>
      <c r="Y1017" s="94">
        <v>5.66</v>
      </c>
    </row>
    <row r="1018" spans="2:25" x14ac:dyDescent="0.25">
      <c r="B1018" s="3" t="s">
        <v>196</v>
      </c>
      <c r="C1018" s="3" t="s">
        <v>23</v>
      </c>
      <c r="D1018" s="3"/>
      <c r="E1018" s="3" t="s">
        <v>31</v>
      </c>
      <c r="F1018" s="3" t="s">
        <v>215</v>
      </c>
      <c r="G1018" s="3" t="s">
        <v>221</v>
      </c>
      <c r="H1018" s="3" t="s">
        <v>229</v>
      </c>
      <c r="I1018" s="3">
        <v>9</v>
      </c>
      <c r="J1018" s="3">
        <v>1190</v>
      </c>
      <c r="K1018" s="3">
        <v>1120</v>
      </c>
      <c r="L1018" s="3">
        <v>384</v>
      </c>
      <c r="M1018" s="3">
        <v>60.32</v>
      </c>
      <c r="N1018" s="3">
        <v>1.48</v>
      </c>
      <c r="O1018" s="13">
        <v>15.4</v>
      </c>
      <c r="P1018" s="13">
        <v>8.32</v>
      </c>
      <c r="Q1018" s="13">
        <v>0.09</v>
      </c>
      <c r="R1018" s="13">
        <v>3.23</v>
      </c>
      <c r="S1018" s="13">
        <v>5.55</v>
      </c>
      <c r="T1018" s="3">
        <v>4.43</v>
      </c>
      <c r="U1018" s="3">
        <v>1.07</v>
      </c>
      <c r="V1018" s="3">
        <v>0.09</v>
      </c>
      <c r="W1018" s="3">
        <v>0.02</v>
      </c>
      <c r="X1018" s="3">
        <v>100.00000000000001</v>
      </c>
      <c r="Y1018" s="94">
        <v>5.5</v>
      </c>
    </row>
    <row r="1019" spans="2:25" x14ac:dyDescent="0.25">
      <c r="B1019" s="3" t="s">
        <v>196</v>
      </c>
      <c r="C1019" s="3" t="s">
        <v>23</v>
      </c>
      <c r="D1019" s="3"/>
      <c r="E1019" s="3" t="s">
        <v>31</v>
      </c>
      <c r="F1019" s="3" t="s">
        <v>215</v>
      </c>
      <c r="G1019" s="3" t="s">
        <v>221</v>
      </c>
      <c r="H1019" s="3" t="s">
        <v>239</v>
      </c>
      <c r="I1019" s="3">
        <v>9</v>
      </c>
      <c r="J1019" s="3">
        <v>1190</v>
      </c>
      <c r="K1019" s="3">
        <v>1120</v>
      </c>
      <c r="L1019" s="3">
        <v>384</v>
      </c>
      <c r="M1019" s="3">
        <v>60.24</v>
      </c>
      <c r="N1019" s="3">
        <v>1.59</v>
      </c>
      <c r="O1019" s="13">
        <v>14.78</v>
      </c>
      <c r="P1019" s="13">
        <v>8.69</v>
      </c>
      <c r="Q1019" s="13">
        <v>0.28999999999999998</v>
      </c>
      <c r="R1019" s="13">
        <v>3.46</v>
      </c>
      <c r="S1019" s="13">
        <v>5.38</v>
      </c>
      <c r="T1019" s="3">
        <v>4.4400000000000004</v>
      </c>
      <c r="U1019" s="3">
        <v>1</v>
      </c>
      <c r="V1019" s="3">
        <v>0.12</v>
      </c>
      <c r="W1019" s="3">
        <v>0</v>
      </c>
      <c r="X1019" s="3">
        <v>99.99</v>
      </c>
      <c r="Y1019" s="94">
        <v>5.44</v>
      </c>
    </row>
    <row r="1020" spans="2:25" x14ac:dyDescent="0.25">
      <c r="B1020" s="3" t="s">
        <v>196</v>
      </c>
      <c r="C1020" s="3" t="s">
        <v>23</v>
      </c>
      <c r="D1020" s="3"/>
      <c r="E1020" s="3" t="s">
        <v>31</v>
      </c>
      <c r="F1020" s="3" t="s">
        <v>215</v>
      </c>
      <c r="G1020" s="3" t="s">
        <v>221</v>
      </c>
      <c r="H1020" s="3" t="s">
        <v>240</v>
      </c>
      <c r="I1020" s="3">
        <v>9</v>
      </c>
      <c r="J1020" s="3">
        <v>1190</v>
      </c>
      <c r="K1020" s="3">
        <v>1120</v>
      </c>
      <c r="L1020" s="3">
        <v>384</v>
      </c>
      <c r="M1020" s="3">
        <v>60.01</v>
      </c>
      <c r="N1020" s="3">
        <v>1.68</v>
      </c>
      <c r="O1020" s="13">
        <v>14.83</v>
      </c>
      <c r="P1020" s="13">
        <v>8.73</v>
      </c>
      <c r="Q1020" s="13">
        <v>0.18</v>
      </c>
      <c r="R1020" s="13">
        <v>3.41</v>
      </c>
      <c r="S1020" s="13">
        <v>5.4</v>
      </c>
      <c r="T1020" s="3">
        <v>4.4000000000000004</v>
      </c>
      <c r="U1020" s="3">
        <v>1.1100000000000001</v>
      </c>
      <c r="V1020" s="3">
        <v>0.24</v>
      </c>
      <c r="W1020" s="3">
        <v>0</v>
      </c>
      <c r="X1020" s="3">
        <v>99.990000000000009</v>
      </c>
      <c r="Y1020" s="94">
        <v>5.5100000000000007</v>
      </c>
    </row>
    <row r="1021" spans="2:25" x14ac:dyDescent="0.25">
      <c r="B1021" s="3" t="s">
        <v>196</v>
      </c>
      <c r="C1021" s="3" t="s">
        <v>23</v>
      </c>
      <c r="D1021" s="3"/>
      <c r="E1021" s="3" t="s">
        <v>31</v>
      </c>
      <c r="F1021" s="3" t="s">
        <v>215</v>
      </c>
      <c r="G1021" s="3" t="s">
        <v>221</v>
      </c>
      <c r="H1021" s="3" t="s">
        <v>241</v>
      </c>
      <c r="I1021" s="3">
        <v>9</v>
      </c>
      <c r="J1021" s="3">
        <v>1190</v>
      </c>
      <c r="K1021" s="3">
        <v>1120</v>
      </c>
      <c r="L1021" s="3">
        <v>384</v>
      </c>
      <c r="M1021" s="3">
        <v>60.26</v>
      </c>
      <c r="N1021" s="3">
        <v>1.49</v>
      </c>
      <c r="O1021" s="13">
        <v>14.8</v>
      </c>
      <c r="P1021" s="13">
        <v>8.65</v>
      </c>
      <c r="Q1021" s="13">
        <v>0.2</v>
      </c>
      <c r="R1021" s="13">
        <v>3.44</v>
      </c>
      <c r="S1021" s="13">
        <v>5.36</v>
      </c>
      <c r="T1021" s="3">
        <v>4.3899999999999997</v>
      </c>
      <c r="U1021" s="3">
        <v>1.1499999999999999</v>
      </c>
      <c r="V1021" s="3">
        <v>0.17</v>
      </c>
      <c r="W1021" s="3">
        <v>0.1</v>
      </c>
      <c r="X1021" s="3">
        <v>100.01</v>
      </c>
      <c r="Y1021" s="94">
        <v>5.5399999999999991</v>
      </c>
    </row>
    <row r="1022" spans="2:25" x14ac:dyDescent="0.25">
      <c r="B1022" s="3" t="s">
        <v>196</v>
      </c>
      <c r="C1022" s="3" t="s">
        <v>23</v>
      </c>
      <c r="D1022" s="3"/>
      <c r="E1022" s="3" t="s">
        <v>31</v>
      </c>
      <c r="F1022" s="3" t="s">
        <v>215</v>
      </c>
      <c r="G1022" s="3" t="s">
        <v>221</v>
      </c>
      <c r="H1022" s="3" t="s">
        <v>242</v>
      </c>
      <c r="I1022" s="3">
        <v>9</v>
      </c>
      <c r="J1022" s="3">
        <v>1190</v>
      </c>
      <c r="K1022" s="3">
        <v>1120</v>
      </c>
      <c r="L1022" s="3">
        <v>384</v>
      </c>
      <c r="M1022" s="3">
        <v>60.3</v>
      </c>
      <c r="N1022" s="3">
        <v>1.49</v>
      </c>
      <c r="O1022" s="13">
        <v>15.08</v>
      </c>
      <c r="P1022" s="13">
        <v>8.56</v>
      </c>
      <c r="Q1022" s="13">
        <v>0.18</v>
      </c>
      <c r="R1022" s="13">
        <v>3.37</v>
      </c>
      <c r="S1022" s="13">
        <v>5.48</v>
      </c>
      <c r="T1022" s="3">
        <v>4.43</v>
      </c>
      <c r="U1022" s="3">
        <v>1.06</v>
      </c>
      <c r="V1022" s="3">
        <v>0.05</v>
      </c>
      <c r="W1022" s="3">
        <v>0.01</v>
      </c>
      <c r="X1022" s="3">
        <v>100.01000000000002</v>
      </c>
      <c r="Y1022" s="94">
        <v>5.49</v>
      </c>
    </row>
    <row r="1023" spans="2:25" x14ac:dyDescent="0.25">
      <c r="B1023" s="3" t="s">
        <v>196</v>
      </c>
      <c r="C1023" s="3" t="s">
        <v>23</v>
      </c>
      <c r="D1023" s="3"/>
      <c r="E1023" s="3" t="s">
        <v>31</v>
      </c>
      <c r="F1023" s="3" t="s">
        <v>215</v>
      </c>
      <c r="G1023" s="3" t="s">
        <v>221</v>
      </c>
      <c r="H1023" s="3" t="s">
        <v>243</v>
      </c>
      <c r="I1023" s="3">
        <v>9</v>
      </c>
      <c r="J1023" s="3">
        <v>1190</v>
      </c>
      <c r="K1023" s="3">
        <v>1120</v>
      </c>
      <c r="L1023" s="3">
        <v>384</v>
      </c>
      <c r="M1023" s="3">
        <v>60.37</v>
      </c>
      <c r="N1023" s="3">
        <v>1.46</v>
      </c>
      <c r="O1023" s="13">
        <v>14.82</v>
      </c>
      <c r="P1023" s="13">
        <v>8.32</v>
      </c>
      <c r="Q1023" s="13">
        <v>0.28000000000000003</v>
      </c>
      <c r="R1023" s="13">
        <v>3.53</v>
      </c>
      <c r="S1023" s="13">
        <v>5.39</v>
      </c>
      <c r="T1023" s="3">
        <v>4.4800000000000004</v>
      </c>
      <c r="U1023" s="3">
        <v>1.1000000000000001</v>
      </c>
      <c r="V1023" s="3">
        <v>0.25</v>
      </c>
      <c r="W1023" s="3">
        <v>0</v>
      </c>
      <c r="X1023" s="3">
        <v>100</v>
      </c>
      <c r="Y1023" s="94">
        <v>5.58</v>
      </c>
    </row>
    <row r="1024" spans="2:25" x14ac:dyDescent="0.25">
      <c r="B1024" s="3" t="s">
        <v>196</v>
      </c>
      <c r="C1024" s="3" t="s">
        <v>23</v>
      </c>
      <c r="D1024" s="3"/>
      <c r="E1024" s="3" t="s">
        <v>31</v>
      </c>
      <c r="F1024" s="3" t="s">
        <v>215</v>
      </c>
      <c r="G1024" s="3" t="s">
        <v>221</v>
      </c>
      <c r="H1024" s="3" t="s">
        <v>244</v>
      </c>
      <c r="I1024" s="3">
        <v>9</v>
      </c>
      <c r="J1024" s="3">
        <v>1190</v>
      </c>
      <c r="K1024" s="3">
        <v>1120</v>
      </c>
      <c r="L1024" s="3">
        <v>384</v>
      </c>
      <c r="M1024" s="3">
        <v>60.55</v>
      </c>
      <c r="N1024" s="3">
        <v>1.51</v>
      </c>
      <c r="O1024" s="13">
        <v>15.03</v>
      </c>
      <c r="P1024" s="13">
        <v>8.19</v>
      </c>
      <c r="Q1024" s="13">
        <v>0.28000000000000003</v>
      </c>
      <c r="R1024" s="13">
        <v>3.49</v>
      </c>
      <c r="S1024" s="13">
        <v>5.27</v>
      </c>
      <c r="T1024" s="3">
        <v>4.47</v>
      </c>
      <c r="U1024" s="3">
        <v>1.04</v>
      </c>
      <c r="V1024" s="3">
        <v>0.11</v>
      </c>
      <c r="W1024" s="3">
        <v>0.05</v>
      </c>
      <c r="X1024" s="3">
        <v>99.989999999999981</v>
      </c>
      <c r="Y1024" s="94">
        <v>5.51</v>
      </c>
    </row>
    <row r="1025" spans="2:25" x14ac:dyDescent="0.25">
      <c r="B1025" s="3" t="s">
        <v>196</v>
      </c>
      <c r="C1025" s="3" t="s">
        <v>23</v>
      </c>
      <c r="D1025" s="3"/>
      <c r="E1025" s="3" t="s">
        <v>31</v>
      </c>
      <c r="F1025" s="3" t="s">
        <v>215</v>
      </c>
      <c r="G1025" s="3" t="s">
        <v>221</v>
      </c>
      <c r="H1025" s="3" t="s">
        <v>245</v>
      </c>
      <c r="I1025" s="3">
        <v>9</v>
      </c>
      <c r="J1025" s="3">
        <v>1190</v>
      </c>
      <c r="K1025" s="3">
        <v>1120</v>
      </c>
      <c r="L1025" s="3">
        <v>384</v>
      </c>
      <c r="M1025" s="3">
        <v>59.94</v>
      </c>
      <c r="N1025" s="3">
        <v>1.69</v>
      </c>
      <c r="O1025" s="13">
        <v>15.06</v>
      </c>
      <c r="P1025" s="13">
        <v>8.6</v>
      </c>
      <c r="Q1025" s="13">
        <v>0.24</v>
      </c>
      <c r="R1025" s="13">
        <v>3.42</v>
      </c>
      <c r="S1025" s="13">
        <v>5.26</v>
      </c>
      <c r="T1025" s="3">
        <v>4.45</v>
      </c>
      <c r="U1025" s="3">
        <v>1.1200000000000001</v>
      </c>
      <c r="V1025" s="3">
        <v>0.22</v>
      </c>
      <c r="W1025" s="3">
        <v>0</v>
      </c>
      <c r="X1025" s="3">
        <v>100</v>
      </c>
      <c r="Y1025" s="94">
        <v>5.57</v>
      </c>
    </row>
    <row r="1026" spans="2:25" x14ac:dyDescent="0.25">
      <c r="B1026" s="3" t="s">
        <v>196</v>
      </c>
      <c r="C1026" s="3" t="s">
        <v>23</v>
      </c>
      <c r="D1026" s="3"/>
      <c r="E1026" s="3" t="s">
        <v>31</v>
      </c>
      <c r="F1026" s="3" t="s">
        <v>215</v>
      </c>
      <c r="G1026" s="3" t="s">
        <v>221</v>
      </c>
      <c r="H1026" s="3" t="s">
        <v>246</v>
      </c>
      <c r="I1026" s="3">
        <v>9</v>
      </c>
      <c r="J1026" s="3">
        <v>1190</v>
      </c>
      <c r="K1026" s="3">
        <v>1120</v>
      </c>
      <c r="L1026" s="3">
        <v>384</v>
      </c>
      <c r="M1026" s="3">
        <v>60.5</v>
      </c>
      <c r="N1026" s="3">
        <v>1.61</v>
      </c>
      <c r="O1026" s="13">
        <v>14.92</v>
      </c>
      <c r="P1026" s="13">
        <v>8.4600000000000009</v>
      </c>
      <c r="Q1026" s="13">
        <v>0.11</v>
      </c>
      <c r="R1026" s="13">
        <v>3.48</v>
      </c>
      <c r="S1026" s="13">
        <v>5.25</v>
      </c>
      <c r="T1026" s="3">
        <v>4.5199999999999996</v>
      </c>
      <c r="U1026" s="3">
        <v>1.04</v>
      </c>
      <c r="V1026" s="3">
        <v>0.08</v>
      </c>
      <c r="W1026" s="3">
        <v>0.03</v>
      </c>
      <c r="X1026" s="3">
        <v>100.00000000000001</v>
      </c>
      <c r="Y1026" s="94">
        <v>5.56</v>
      </c>
    </row>
    <row r="1027" spans="2:25" x14ac:dyDescent="0.25">
      <c r="B1027" s="3" t="s">
        <v>196</v>
      </c>
      <c r="C1027" s="3" t="s">
        <v>23</v>
      </c>
      <c r="D1027" s="3"/>
      <c r="E1027" s="3" t="s">
        <v>31</v>
      </c>
      <c r="F1027" s="3" t="s">
        <v>215</v>
      </c>
      <c r="G1027" s="3" t="s">
        <v>221</v>
      </c>
      <c r="H1027" s="3" t="s">
        <v>247</v>
      </c>
      <c r="I1027" s="3">
        <v>9</v>
      </c>
      <c r="J1027" s="3">
        <v>1190</v>
      </c>
      <c r="K1027" s="3">
        <v>1120</v>
      </c>
      <c r="L1027" s="3">
        <v>384</v>
      </c>
      <c r="M1027" s="3">
        <v>61.68</v>
      </c>
      <c r="N1027" s="3">
        <v>1.54</v>
      </c>
      <c r="O1027" s="13">
        <v>15.09</v>
      </c>
      <c r="P1027" s="13">
        <v>7.67</v>
      </c>
      <c r="Q1027" s="13">
        <v>7.0000000000000007E-2</v>
      </c>
      <c r="R1027" s="13">
        <v>3.08</v>
      </c>
      <c r="S1027" s="13">
        <v>4.83</v>
      </c>
      <c r="T1027" s="3">
        <v>4.6500000000000004</v>
      </c>
      <c r="U1027" s="3">
        <v>1.19</v>
      </c>
      <c r="V1027" s="3">
        <v>0.18</v>
      </c>
      <c r="W1027" s="3">
        <v>0.02</v>
      </c>
      <c r="X1027" s="3">
        <v>100</v>
      </c>
      <c r="Y1027" s="94">
        <v>5.84</v>
      </c>
    </row>
    <row r="1028" spans="2:25" x14ac:dyDescent="0.25">
      <c r="B1028" s="3" t="s">
        <v>196</v>
      </c>
      <c r="C1028" s="3" t="s">
        <v>23</v>
      </c>
      <c r="D1028" s="3"/>
      <c r="E1028" s="3" t="s">
        <v>31</v>
      </c>
      <c r="F1028" s="3" t="s">
        <v>215</v>
      </c>
      <c r="G1028" s="3" t="s">
        <v>221</v>
      </c>
      <c r="H1028" s="3" t="s">
        <v>248</v>
      </c>
      <c r="I1028" s="3">
        <v>9</v>
      </c>
      <c r="J1028" s="3">
        <v>1190</v>
      </c>
      <c r="K1028" s="3">
        <v>1120</v>
      </c>
      <c r="L1028" s="3">
        <v>384</v>
      </c>
      <c r="M1028" s="3">
        <v>61.21</v>
      </c>
      <c r="N1028" s="3">
        <v>1.47</v>
      </c>
      <c r="O1028" s="13">
        <v>15.43</v>
      </c>
      <c r="P1028" s="13">
        <v>7.55</v>
      </c>
      <c r="Q1028" s="13">
        <v>0.24</v>
      </c>
      <c r="R1028" s="13">
        <v>3</v>
      </c>
      <c r="S1028" s="13">
        <v>5.21</v>
      </c>
      <c r="T1028" s="3">
        <v>4.6900000000000004</v>
      </c>
      <c r="U1028" s="3">
        <v>1.08</v>
      </c>
      <c r="V1028" s="3">
        <v>0.1</v>
      </c>
      <c r="W1028" s="3">
        <v>0.01</v>
      </c>
      <c r="X1028" s="3">
        <v>99.989999999999981</v>
      </c>
      <c r="Y1028" s="94">
        <v>5.7700000000000005</v>
      </c>
    </row>
    <row r="1029" spans="2:25" x14ac:dyDescent="0.25">
      <c r="B1029" s="3" t="s">
        <v>196</v>
      </c>
      <c r="C1029" s="3" t="s">
        <v>23</v>
      </c>
      <c r="D1029" s="3"/>
      <c r="E1029" s="3" t="s">
        <v>31</v>
      </c>
      <c r="F1029" s="3" t="s">
        <v>215</v>
      </c>
      <c r="G1029" s="3" t="s">
        <v>221</v>
      </c>
      <c r="H1029" s="3" t="s">
        <v>249</v>
      </c>
      <c r="I1029" s="3">
        <v>9</v>
      </c>
      <c r="J1029" s="3">
        <v>1190</v>
      </c>
      <c r="K1029" s="3">
        <v>1120</v>
      </c>
      <c r="L1029" s="3">
        <v>384</v>
      </c>
      <c r="M1029" s="3">
        <v>60.97</v>
      </c>
      <c r="N1029" s="3">
        <v>1.66</v>
      </c>
      <c r="O1029" s="13">
        <v>15.25</v>
      </c>
      <c r="P1029" s="13">
        <v>7.57</v>
      </c>
      <c r="Q1029" s="13">
        <v>0.14000000000000001</v>
      </c>
      <c r="R1029" s="13">
        <v>3.27</v>
      </c>
      <c r="S1029" s="13">
        <v>5.21</v>
      </c>
      <c r="T1029" s="3">
        <v>4.6500000000000004</v>
      </c>
      <c r="U1029" s="3">
        <v>1.17</v>
      </c>
      <c r="V1029" s="3">
        <v>7.0000000000000007E-2</v>
      </c>
      <c r="W1029" s="3">
        <v>0.04</v>
      </c>
      <c r="X1029" s="3">
        <v>99.999999999999986</v>
      </c>
      <c r="Y1029" s="94">
        <v>5.82</v>
      </c>
    </row>
    <row r="1030" spans="2:25" x14ac:dyDescent="0.25">
      <c r="B1030" s="3" t="s">
        <v>196</v>
      </c>
      <c r="C1030" s="3" t="s">
        <v>23</v>
      </c>
      <c r="D1030" s="3"/>
      <c r="E1030" s="3" t="s">
        <v>31</v>
      </c>
      <c r="F1030" s="3" t="s">
        <v>215</v>
      </c>
      <c r="G1030" s="3" t="s">
        <v>221</v>
      </c>
      <c r="H1030" s="3" t="s">
        <v>250</v>
      </c>
      <c r="I1030" s="3">
        <v>9</v>
      </c>
      <c r="J1030" s="3">
        <v>1190</v>
      </c>
      <c r="K1030" s="3">
        <v>1120</v>
      </c>
      <c r="L1030" s="3">
        <v>384</v>
      </c>
      <c r="M1030" s="3">
        <v>60.81</v>
      </c>
      <c r="N1030" s="3">
        <v>1.6</v>
      </c>
      <c r="O1030" s="13">
        <v>15.05</v>
      </c>
      <c r="P1030" s="13">
        <v>7.86</v>
      </c>
      <c r="Q1030" s="13">
        <v>0.25</v>
      </c>
      <c r="R1030" s="13">
        <v>3.3</v>
      </c>
      <c r="S1030" s="13">
        <v>5.22</v>
      </c>
      <c r="T1030" s="3">
        <v>4.57</v>
      </c>
      <c r="U1030" s="3">
        <v>1.1399999999999999</v>
      </c>
      <c r="V1030" s="3">
        <v>0.21</v>
      </c>
      <c r="W1030" s="3">
        <v>0</v>
      </c>
      <c r="X1030" s="3">
        <v>100.00999999999999</v>
      </c>
      <c r="Y1030" s="94">
        <v>5.71</v>
      </c>
    </row>
    <row r="1031" spans="2:25" x14ac:dyDescent="0.25">
      <c r="B1031" s="3" t="s">
        <v>196</v>
      </c>
      <c r="C1031" s="3" t="s">
        <v>23</v>
      </c>
      <c r="D1031" s="3"/>
      <c r="E1031" s="3" t="s">
        <v>31</v>
      </c>
      <c r="F1031" s="3" t="s">
        <v>215</v>
      </c>
      <c r="G1031" s="3" t="s">
        <v>221</v>
      </c>
      <c r="H1031" s="3" t="s">
        <v>254</v>
      </c>
      <c r="I1031" s="3">
        <v>9</v>
      </c>
      <c r="J1031" s="3">
        <v>1190</v>
      </c>
      <c r="K1031" s="3">
        <v>1120</v>
      </c>
      <c r="L1031" s="3">
        <v>384</v>
      </c>
      <c r="M1031" s="3">
        <v>60.82</v>
      </c>
      <c r="N1031" s="3">
        <v>1.53</v>
      </c>
      <c r="O1031" s="13">
        <v>15.17</v>
      </c>
      <c r="P1031" s="13">
        <v>8.01</v>
      </c>
      <c r="Q1031" s="13">
        <v>0.25</v>
      </c>
      <c r="R1031" s="13">
        <v>3.18</v>
      </c>
      <c r="S1031" s="13">
        <v>5.04</v>
      </c>
      <c r="T1031" s="3">
        <v>4.59</v>
      </c>
      <c r="U1031" s="3">
        <v>1.17</v>
      </c>
      <c r="V1031" s="3">
        <v>0.18</v>
      </c>
      <c r="W1031" s="3">
        <v>0.06</v>
      </c>
      <c r="X1031" s="3">
        <v>100.00000000000003</v>
      </c>
      <c r="Y1031" s="94">
        <v>5.76</v>
      </c>
    </row>
    <row r="1032" spans="2:25" x14ac:dyDescent="0.25">
      <c r="B1032" s="3" t="s">
        <v>196</v>
      </c>
      <c r="C1032" s="3" t="s">
        <v>23</v>
      </c>
      <c r="D1032" s="3"/>
      <c r="E1032" s="3" t="s">
        <v>31</v>
      </c>
      <c r="F1032" s="3" t="s">
        <v>215</v>
      </c>
      <c r="G1032" s="3" t="s">
        <v>221</v>
      </c>
      <c r="H1032" s="3" t="s">
        <v>255</v>
      </c>
      <c r="I1032" s="3">
        <v>9</v>
      </c>
      <c r="J1032" s="3">
        <v>1190</v>
      </c>
      <c r="K1032" s="3">
        <v>1120</v>
      </c>
      <c r="L1032" s="3">
        <v>384</v>
      </c>
      <c r="M1032" s="3">
        <v>60.83</v>
      </c>
      <c r="N1032" s="3">
        <v>1.51</v>
      </c>
      <c r="O1032" s="13">
        <v>15.5</v>
      </c>
      <c r="P1032" s="13">
        <v>7.68</v>
      </c>
      <c r="Q1032" s="13">
        <v>0.24</v>
      </c>
      <c r="R1032" s="13">
        <v>3.13</v>
      </c>
      <c r="S1032" s="13">
        <v>5.15</v>
      </c>
      <c r="T1032" s="3">
        <v>4.6100000000000003</v>
      </c>
      <c r="U1032" s="3">
        <v>1.1599999999999999</v>
      </c>
      <c r="V1032" s="3">
        <v>0.18</v>
      </c>
      <c r="W1032" s="3">
        <v>0</v>
      </c>
      <c r="X1032" s="3">
        <v>99.990000000000009</v>
      </c>
      <c r="Y1032" s="94">
        <v>5.7700000000000005</v>
      </c>
    </row>
    <row r="1033" spans="2:25" x14ac:dyDescent="0.25">
      <c r="B1033" s="3" t="s">
        <v>196</v>
      </c>
      <c r="C1033" s="3" t="s">
        <v>23</v>
      </c>
      <c r="D1033" s="3"/>
      <c r="E1033" s="3" t="s">
        <v>31</v>
      </c>
      <c r="F1033" s="3" t="s">
        <v>215</v>
      </c>
      <c r="G1033" s="3" t="s">
        <v>221</v>
      </c>
      <c r="H1033" s="3" t="s">
        <v>281</v>
      </c>
      <c r="I1033" s="3">
        <v>9</v>
      </c>
      <c r="J1033" s="3">
        <v>1190</v>
      </c>
      <c r="K1033" s="3">
        <v>1120</v>
      </c>
      <c r="L1033" s="3">
        <v>384</v>
      </c>
      <c r="M1033" s="3">
        <v>61.55</v>
      </c>
      <c r="N1033" s="3">
        <v>1.47</v>
      </c>
      <c r="O1033" s="13">
        <v>15.3</v>
      </c>
      <c r="P1033" s="13">
        <v>7.31</v>
      </c>
      <c r="Q1033" s="13">
        <v>0.25</v>
      </c>
      <c r="R1033" s="13">
        <v>3.09</v>
      </c>
      <c r="S1033" s="13">
        <v>5</v>
      </c>
      <c r="T1033" s="3">
        <v>4.76</v>
      </c>
      <c r="U1033" s="3">
        <v>1.1599999999999999</v>
      </c>
      <c r="V1033" s="3">
        <v>0.11</v>
      </c>
      <c r="W1033" s="3">
        <v>0</v>
      </c>
      <c r="X1033" s="3">
        <v>100</v>
      </c>
      <c r="Y1033" s="94">
        <v>5.92</v>
      </c>
    </row>
    <row r="1034" spans="2:25" x14ac:dyDescent="0.25">
      <c r="B1034" s="3" t="s">
        <v>196</v>
      </c>
      <c r="C1034" s="3" t="s">
        <v>23</v>
      </c>
      <c r="D1034" s="3"/>
      <c r="E1034" s="3" t="s">
        <v>31</v>
      </c>
      <c r="F1034" s="3" t="s">
        <v>215</v>
      </c>
      <c r="G1034" s="3" t="s">
        <v>221</v>
      </c>
      <c r="H1034" s="3" t="s">
        <v>282</v>
      </c>
      <c r="I1034" s="3">
        <v>9</v>
      </c>
      <c r="J1034" s="3">
        <v>1190</v>
      </c>
      <c r="K1034" s="3">
        <v>1120</v>
      </c>
      <c r="L1034" s="3">
        <v>384</v>
      </c>
      <c r="M1034" s="3">
        <v>61.61</v>
      </c>
      <c r="N1034" s="3">
        <v>1.46</v>
      </c>
      <c r="O1034" s="13">
        <v>15.3</v>
      </c>
      <c r="P1034" s="13">
        <v>7.57</v>
      </c>
      <c r="Q1034" s="13">
        <v>0.09</v>
      </c>
      <c r="R1034" s="13">
        <v>3.07</v>
      </c>
      <c r="S1034" s="13">
        <v>4.99</v>
      </c>
      <c r="T1034" s="3">
        <v>4.7</v>
      </c>
      <c r="U1034" s="3">
        <v>1.1499999999999999</v>
      </c>
      <c r="V1034" s="3">
        <v>0.03</v>
      </c>
      <c r="W1034" s="3">
        <v>0.04</v>
      </c>
      <c r="X1034" s="3">
        <v>100.01</v>
      </c>
      <c r="Y1034" s="94">
        <v>5.85</v>
      </c>
    </row>
    <row r="1035" spans="2:25" x14ac:dyDescent="0.25">
      <c r="B1035" s="3"/>
      <c r="C1035" s="3"/>
      <c r="D1035" s="3"/>
      <c r="E1035" s="3"/>
      <c r="F1035" s="16" t="s">
        <v>27</v>
      </c>
      <c r="G1035" s="16" t="s">
        <v>23</v>
      </c>
      <c r="H1035" s="16"/>
      <c r="I1035" s="16"/>
      <c r="J1035" s="16"/>
      <c r="K1035" s="16"/>
      <c r="L1035" s="16"/>
      <c r="M1035" s="6">
        <v>60.62041666666665</v>
      </c>
      <c r="N1035" s="6">
        <v>1.5404166666666665</v>
      </c>
      <c r="O1035" s="52">
        <v>15.06041666666667</v>
      </c>
      <c r="P1035" s="52">
        <v>8.1958333333333346</v>
      </c>
      <c r="Q1035" s="52">
        <v>0.2058333333333334</v>
      </c>
      <c r="R1035" s="52">
        <v>3.3074999999999997</v>
      </c>
      <c r="S1035" s="52">
        <v>5.2433333333333332</v>
      </c>
      <c r="T1035" s="6">
        <v>4.554166666666668</v>
      </c>
      <c r="U1035" s="6">
        <v>1.1125</v>
      </c>
      <c r="V1035" s="6">
        <v>0.13958333333333334</v>
      </c>
      <c r="W1035" s="6">
        <v>2.1666666666666667E-2</v>
      </c>
      <c r="X1035" s="16"/>
      <c r="Y1035" s="93">
        <v>5.6666666666666679</v>
      </c>
    </row>
    <row r="1036" spans="2:25" x14ac:dyDescent="0.25">
      <c r="B1036" s="3"/>
      <c r="C1036" s="3"/>
      <c r="D1036" s="3"/>
      <c r="E1036" s="3"/>
      <c r="F1036" s="25" t="s">
        <v>28</v>
      </c>
      <c r="G1036" s="25" t="s">
        <v>23</v>
      </c>
      <c r="H1036" s="25"/>
      <c r="I1036" s="25"/>
      <c r="J1036" s="25"/>
      <c r="K1036" s="25"/>
      <c r="L1036" s="25"/>
      <c r="M1036" s="7">
        <v>0.48762493753923708</v>
      </c>
      <c r="N1036" s="7">
        <v>8.3222027114829705E-2</v>
      </c>
      <c r="O1036" s="99">
        <v>0.21353096031838742</v>
      </c>
      <c r="P1036" s="99">
        <v>0.43413999612093346</v>
      </c>
      <c r="Q1036" s="99">
        <v>7.9723253204126501E-2</v>
      </c>
      <c r="R1036" s="99">
        <v>0.14868262083757616</v>
      </c>
      <c r="S1036" s="99">
        <v>0.16546815447368576</v>
      </c>
      <c r="T1036" s="7">
        <v>0.10240230409545473</v>
      </c>
      <c r="U1036" s="7">
        <v>5.1266566781531346E-2</v>
      </c>
      <c r="V1036" s="7">
        <v>6.1677926899877791E-2</v>
      </c>
      <c r="W1036" s="7">
        <v>2.6811202503993454E-2</v>
      </c>
      <c r="X1036" s="25"/>
      <c r="Y1036" s="93">
        <v>0.15366887087698608</v>
      </c>
    </row>
    <row r="1037" spans="2:25" x14ac:dyDescent="0.25">
      <c r="B1037" s="3" t="s">
        <v>196</v>
      </c>
      <c r="C1037" s="3" t="s">
        <v>23</v>
      </c>
      <c r="D1037" s="3"/>
      <c r="E1037" s="3" t="s">
        <v>31</v>
      </c>
      <c r="F1037" s="3" t="s">
        <v>216</v>
      </c>
      <c r="G1037" s="3" t="s">
        <v>221</v>
      </c>
      <c r="H1037" s="3" t="s">
        <v>222</v>
      </c>
      <c r="I1037" s="3">
        <v>9</v>
      </c>
      <c r="J1037" s="3">
        <v>1190</v>
      </c>
      <c r="K1037" s="3">
        <v>1120</v>
      </c>
      <c r="L1037" s="3">
        <v>744</v>
      </c>
      <c r="M1037" s="3">
        <v>60.69</v>
      </c>
      <c r="N1037" s="3">
        <v>1.4</v>
      </c>
      <c r="O1037" s="13">
        <v>15.49</v>
      </c>
      <c r="P1037" s="13">
        <v>7.39</v>
      </c>
      <c r="Q1037" s="13">
        <v>0.31</v>
      </c>
      <c r="R1037" s="13">
        <v>3.53</v>
      </c>
      <c r="S1037" s="13">
        <v>5.09</v>
      </c>
      <c r="T1037" s="3">
        <v>4.78</v>
      </c>
      <c r="U1037" s="3">
        <v>1.17</v>
      </c>
      <c r="V1037" s="3">
        <v>0.16</v>
      </c>
      <c r="W1037" s="3">
        <v>0.01</v>
      </c>
      <c r="X1037" s="3">
        <v>100.02000000000001</v>
      </c>
      <c r="Y1037" s="94">
        <v>5.95</v>
      </c>
    </row>
    <row r="1038" spans="2:25" x14ac:dyDescent="0.25">
      <c r="B1038" s="3" t="s">
        <v>196</v>
      </c>
      <c r="C1038" s="3" t="s">
        <v>23</v>
      </c>
      <c r="D1038" s="3"/>
      <c r="E1038" s="3" t="s">
        <v>31</v>
      </c>
      <c r="F1038" s="3" t="s">
        <v>216</v>
      </c>
      <c r="G1038" s="3" t="s">
        <v>221</v>
      </c>
      <c r="H1038" s="3" t="s">
        <v>223</v>
      </c>
      <c r="I1038" s="3">
        <v>9</v>
      </c>
      <c r="J1038" s="3">
        <v>1190</v>
      </c>
      <c r="K1038" s="3">
        <v>1120</v>
      </c>
      <c r="L1038" s="3">
        <v>744</v>
      </c>
      <c r="M1038" s="3">
        <v>60.69</v>
      </c>
      <c r="N1038" s="3">
        <v>1.5</v>
      </c>
      <c r="O1038" s="13">
        <v>15.55</v>
      </c>
      <c r="P1038" s="13">
        <v>7.47</v>
      </c>
      <c r="Q1038" s="13">
        <v>0.23</v>
      </c>
      <c r="R1038" s="13">
        <v>3.44</v>
      </c>
      <c r="S1038" s="13">
        <v>5.05</v>
      </c>
      <c r="T1038" s="3">
        <v>4.8600000000000003</v>
      </c>
      <c r="U1038" s="3">
        <v>1.1100000000000001</v>
      </c>
      <c r="V1038" s="3">
        <v>0.1</v>
      </c>
      <c r="W1038" s="3">
        <v>0</v>
      </c>
      <c r="X1038" s="3">
        <v>99.999999999999986</v>
      </c>
      <c r="Y1038" s="94">
        <v>5.9700000000000006</v>
      </c>
    </row>
    <row r="1039" spans="2:25" x14ac:dyDescent="0.25">
      <c r="B1039" s="3" t="s">
        <v>196</v>
      </c>
      <c r="C1039" s="3" t="s">
        <v>23</v>
      </c>
      <c r="D1039" s="3"/>
      <c r="E1039" s="3" t="s">
        <v>31</v>
      </c>
      <c r="F1039" s="3" t="s">
        <v>216</v>
      </c>
      <c r="G1039" s="3" t="s">
        <v>221</v>
      </c>
      <c r="H1039" s="3" t="s">
        <v>224</v>
      </c>
      <c r="I1039" s="3">
        <v>9</v>
      </c>
      <c r="J1039" s="3">
        <v>1190</v>
      </c>
      <c r="K1039" s="3">
        <v>1120</v>
      </c>
      <c r="L1039" s="3">
        <v>744</v>
      </c>
      <c r="M1039" s="3">
        <v>61.15</v>
      </c>
      <c r="N1039" s="3">
        <v>1.23</v>
      </c>
      <c r="O1039" s="13">
        <v>15.46</v>
      </c>
      <c r="P1039" s="13">
        <v>7.31</v>
      </c>
      <c r="Q1039" s="13">
        <v>0.19</v>
      </c>
      <c r="R1039" s="13">
        <v>3.47</v>
      </c>
      <c r="S1039" s="13">
        <v>5.27</v>
      </c>
      <c r="T1039" s="3">
        <v>4.76</v>
      </c>
      <c r="U1039" s="3">
        <v>1.0900000000000001</v>
      </c>
      <c r="V1039" s="3">
        <v>0.08</v>
      </c>
      <c r="W1039" s="3">
        <v>0</v>
      </c>
      <c r="X1039" s="3">
        <v>100.01</v>
      </c>
      <c r="Y1039" s="94">
        <v>5.85</v>
      </c>
    </row>
    <row r="1040" spans="2:25" x14ac:dyDescent="0.25">
      <c r="B1040" s="3" t="s">
        <v>196</v>
      </c>
      <c r="C1040" s="3" t="s">
        <v>23</v>
      </c>
      <c r="D1040" s="3"/>
      <c r="E1040" s="3" t="s">
        <v>31</v>
      </c>
      <c r="F1040" s="3" t="s">
        <v>216</v>
      </c>
      <c r="G1040" s="3" t="s">
        <v>221</v>
      </c>
      <c r="H1040" s="3" t="s">
        <v>225</v>
      </c>
      <c r="I1040" s="3">
        <v>9</v>
      </c>
      <c r="J1040" s="3">
        <v>1190</v>
      </c>
      <c r="K1040" s="3">
        <v>1120</v>
      </c>
      <c r="L1040" s="3">
        <v>744</v>
      </c>
      <c r="M1040" s="3">
        <v>61.28</v>
      </c>
      <c r="N1040" s="3">
        <v>1.46</v>
      </c>
      <c r="O1040" s="13">
        <v>15.39</v>
      </c>
      <c r="P1040" s="13">
        <v>7.27</v>
      </c>
      <c r="Q1040" s="13">
        <v>0.11</v>
      </c>
      <c r="R1040" s="13">
        <v>3.44</v>
      </c>
      <c r="S1040" s="13">
        <v>5.19</v>
      </c>
      <c r="T1040" s="3">
        <v>4.72</v>
      </c>
      <c r="U1040" s="3">
        <v>1.1100000000000001</v>
      </c>
      <c r="V1040" s="3">
        <v>0.01</v>
      </c>
      <c r="W1040" s="3">
        <v>0.02</v>
      </c>
      <c r="X1040" s="3">
        <v>99.999999999999986</v>
      </c>
      <c r="Y1040" s="94">
        <v>5.83</v>
      </c>
    </row>
    <row r="1041" spans="2:25" x14ac:dyDescent="0.25">
      <c r="B1041" s="3" t="s">
        <v>196</v>
      </c>
      <c r="C1041" s="3" t="s">
        <v>23</v>
      </c>
      <c r="D1041" s="3"/>
      <c r="E1041" s="3" t="s">
        <v>31</v>
      </c>
      <c r="F1041" s="3" t="s">
        <v>216</v>
      </c>
      <c r="G1041" s="3" t="s">
        <v>221</v>
      </c>
      <c r="H1041" s="3" t="s">
        <v>226</v>
      </c>
      <c r="I1041" s="3">
        <v>9</v>
      </c>
      <c r="J1041" s="3">
        <v>1190</v>
      </c>
      <c r="K1041" s="3">
        <v>1120</v>
      </c>
      <c r="L1041" s="3">
        <v>744</v>
      </c>
      <c r="M1041" s="3">
        <v>60.97</v>
      </c>
      <c r="N1041" s="3">
        <v>1.47</v>
      </c>
      <c r="O1041" s="13">
        <v>15.5</v>
      </c>
      <c r="P1041" s="13">
        <v>7.31</v>
      </c>
      <c r="Q1041" s="13">
        <v>0.09</v>
      </c>
      <c r="R1041" s="13">
        <v>3.5</v>
      </c>
      <c r="S1041" s="13">
        <v>5.17</v>
      </c>
      <c r="T1041" s="3">
        <v>4.79</v>
      </c>
      <c r="U1041" s="3">
        <v>1.1299999999999999</v>
      </c>
      <c r="V1041" s="3">
        <v>0.03</v>
      </c>
      <c r="W1041" s="3">
        <v>0.05</v>
      </c>
      <c r="X1041" s="3">
        <v>100.01</v>
      </c>
      <c r="Y1041" s="94">
        <v>5.92</v>
      </c>
    </row>
    <row r="1042" spans="2:25" x14ac:dyDescent="0.25">
      <c r="B1042" s="3" t="s">
        <v>196</v>
      </c>
      <c r="C1042" s="3" t="s">
        <v>23</v>
      </c>
      <c r="D1042" s="3"/>
      <c r="E1042" s="3" t="s">
        <v>31</v>
      </c>
      <c r="F1042" s="3" t="s">
        <v>216</v>
      </c>
      <c r="G1042" s="3" t="s">
        <v>221</v>
      </c>
      <c r="H1042" s="3" t="s">
        <v>227</v>
      </c>
      <c r="I1042" s="3">
        <v>9</v>
      </c>
      <c r="J1042" s="3">
        <v>1190</v>
      </c>
      <c r="K1042" s="3">
        <v>1120</v>
      </c>
      <c r="L1042" s="3">
        <v>744</v>
      </c>
      <c r="M1042" s="3">
        <v>60.92</v>
      </c>
      <c r="N1042" s="3">
        <v>1.42</v>
      </c>
      <c r="O1042" s="13">
        <v>15.23</v>
      </c>
      <c r="P1042" s="13">
        <v>7.38</v>
      </c>
      <c r="Q1042" s="13">
        <v>0.25</v>
      </c>
      <c r="R1042" s="13">
        <v>3.53</v>
      </c>
      <c r="S1042" s="13">
        <v>5.2</v>
      </c>
      <c r="T1042" s="3">
        <v>4.8</v>
      </c>
      <c r="U1042" s="3">
        <v>1.1599999999999999</v>
      </c>
      <c r="V1042" s="3">
        <v>0.11</v>
      </c>
      <c r="W1042" s="3">
        <v>0</v>
      </c>
      <c r="X1042" s="3">
        <v>100</v>
      </c>
      <c r="Y1042" s="94">
        <v>5.96</v>
      </c>
    </row>
    <row r="1043" spans="2:25" x14ac:dyDescent="0.25">
      <c r="B1043" s="3" t="s">
        <v>196</v>
      </c>
      <c r="C1043" s="3" t="s">
        <v>23</v>
      </c>
      <c r="D1043" s="3"/>
      <c r="E1043" s="3" t="s">
        <v>31</v>
      </c>
      <c r="F1043" s="3" t="s">
        <v>216</v>
      </c>
      <c r="G1043" s="3" t="s">
        <v>221</v>
      </c>
      <c r="H1043" s="3" t="s">
        <v>228</v>
      </c>
      <c r="I1043" s="3">
        <v>9</v>
      </c>
      <c r="J1043" s="3">
        <v>1190</v>
      </c>
      <c r="K1043" s="3">
        <v>1120</v>
      </c>
      <c r="L1043" s="3">
        <v>744</v>
      </c>
      <c r="M1043" s="3">
        <v>60.63</v>
      </c>
      <c r="N1043" s="3">
        <v>1.51</v>
      </c>
      <c r="O1043" s="13">
        <v>15.33</v>
      </c>
      <c r="P1043" s="13">
        <v>7.55</v>
      </c>
      <c r="Q1043" s="13">
        <v>0.26</v>
      </c>
      <c r="R1043" s="13">
        <v>3.53</v>
      </c>
      <c r="S1043" s="13">
        <v>5.16</v>
      </c>
      <c r="T1043" s="3">
        <v>4.7699999999999996</v>
      </c>
      <c r="U1043" s="3">
        <v>1.05</v>
      </c>
      <c r="V1043" s="3">
        <v>0.15</v>
      </c>
      <c r="W1043" s="3">
        <v>0.05</v>
      </c>
      <c r="X1043" s="3">
        <v>99.99</v>
      </c>
      <c r="Y1043" s="94">
        <v>5.8199999999999994</v>
      </c>
    </row>
    <row r="1044" spans="2:25" x14ac:dyDescent="0.25">
      <c r="B1044" s="3" t="s">
        <v>196</v>
      </c>
      <c r="C1044" s="3" t="s">
        <v>23</v>
      </c>
      <c r="D1044" s="3"/>
      <c r="E1044" s="3" t="s">
        <v>31</v>
      </c>
      <c r="F1044" s="3" t="s">
        <v>216</v>
      </c>
      <c r="G1044" s="3" t="s">
        <v>221</v>
      </c>
      <c r="H1044" s="3" t="s">
        <v>229</v>
      </c>
      <c r="I1044" s="3">
        <v>9</v>
      </c>
      <c r="J1044" s="3">
        <v>1190</v>
      </c>
      <c r="K1044" s="3">
        <v>1120</v>
      </c>
      <c r="L1044" s="3">
        <v>744</v>
      </c>
      <c r="M1044" s="3">
        <v>59.98</v>
      </c>
      <c r="N1044" s="3">
        <v>1.43</v>
      </c>
      <c r="O1044" s="13">
        <v>15.2</v>
      </c>
      <c r="P1044" s="13">
        <v>8.34</v>
      </c>
      <c r="Q1044" s="13">
        <v>0.16</v>
      </c>
      <c r="R1044" s="13">
        <v>3.67</v>
      </c>
      <c r="S1044" s="13">
        <v>5.44</v>
      </c>
      <c r="T1044" s="3">
        <v>4.6500000000000004</v>
      </c>
      <c r="U1044" s="3">
        <v>1.01</v>
      </c>
      <c r="V1044" s="3">
        <v>0.12</v>
      </c>
      <c r="W1044" s="3">
        <v>0</v>
      </c>
      <c r="X1044" s="3">
        <v>100.00000000000001</v>
      </c>
      <c r="Y1044" s="94">
        <v>5.66</v>
      </c>
    </row>
    <row r="1045" spans="2:25" x14ac:dyDescent="0.25">
      <c r="B1045" s="3" t="s">
        <v>196</v>
      </c>
      <c r="C1045" s="3" t="s">
        <v>23</v>
      </c>
      <c r="D1045" s="3"/>
      <c r="E1045" s="3" t="s">
        <v>31</v>
      </c>
      <c r="F1045" s="3" t="s">
        <v>216</v>
      </c>
      <c r="G1045" s="3" t="s">
        <v>221</v>
      </c>
      <c r="H1045" s="3" t="s">
        <v>239</v>
      </c>
      <c r="I1045" s="3">
        <v>9</v>
      </c>
      <c r="J1045" s="3">
        <v>1190</v>
      </c>
      <c r="K1045" s="3">
        <v>1120</v>
      </c>
      <c r="L1045" s="3">
        <v>744</v>
      </c>
      <c r="M1045" s="3">
        <v>60.5</v>
      </c>
      <c r="N1045" s="3">
        <v>1.52</v>
      </c>
      <c r="O1045" s="13">
        <v>15.31</v>
      </c>
      <c r="P1045" s="13">
        <v>7.88</v>
      </c>
      <c r="Q1045" s="13">
        <v>0.16</v>
      </c>
      <c r="R1045" s="13">
        <v>3.52</v>
      </c>
      <c r="S1045" s="13">
        <v>5.43</v>
      </c>
      <c r="T1045" s="3">
        <v>4.57</v>
      </c>
      <c r="U1045" s="3">
        <v>1.06</v>
      </c>
      <c r="V1045" s="3">
        <v>0.05</v>
      </c>
      <c r="W1045" s="3">
        <v>0</v>
      </c>
      <c r="X1045" s="3">
        <v>99.999999999999986</v>
      </c>
      <c r="Y1045" s="94">
        <v>5.6300000000000008</v>
      </c>
    </row>
    <row r="1046" spans="2:25" x14ac:dyDescent="0.25">
      <c r="B1046" s="3" t="s">
        <v>196</v>
      </c>
      <c r="C1046" s="3" t="s">
        <v>23</v>
      </c>
      <c r="D1046" s="3"/>
      <c r="E1046" s="3" t="s">
        <v>31</v>
      </c>
      <c r="F1046" s="3" t="s">
        <v>216</v>
      </c>
      <c r="G1046" s="3" t="s">
        <v>221</v>
      </c>
      <c r="H1046" s="3" t="s">
        <v>240</v>
      </c>
      <c r="I1046" s="3">
        <v>9</v>
      </c>
      <c r="J1046" s="3">
        <v>1190</v>
      </c>
      <c r="K1046" s="3">
        <v>1120</v>
      </c>
      <c r="L1046" s="3">
        <v>744</v>
      </c>
      <c r="M1046" s="3">
        <v>60.63</v>
      </c>
      <c r="N1046" s="3">
        <v>1.61</v>
      </c>
      <c r="O1046" s="13">
        <v>15.03</v>
      </c>
      <c r="P1046" s="13">
        <v>7.83</v>
      </c>
      <c r="Q1046" s="13">
        <v>0.06</v>
      </c>
      <c r="R1046" s="13">
        <v>3.56</v>
      </c>
      <c r="S1046" s="13">
        <v>5.35</v>
      </c>
      <c r="T1046" s="3">
        <v>4.55</v>
      </c>
      <c r="U1046" s="3">
        <v>1.17</v>
      </c>
      <c r="V1046" s="3">
        <v>0.23</v>
      </c>
      <c r="W1046" s="3">
        <v>0</v>
      </c>
      <c r="X1046" s="3">
        <v>100.02</v>
      </c>
      <c r="Y1046" s="94">
        <v>5.72</v>
      </c>
    </row>
    <row r="1047" spans="2:25" x14ac:dyDescent="0.25">
      <c r="B1047" s="3" t="s">
        <v>196</v>
      </c>
      <c r="C1047" s="3" t="s">
        <v>23</v>
      </c>
      <c r="D1047" s="3"/>
      <c r="E1047" s="3" t="s">
        <v>31</v>
      </c>
      <c r="F1047" s="3" t="s">
        <v>216</v>
      </c>
      <c r="G1047" s="3" t="s">
        <v>221</v>
      </c>
      <c r="H1047" s="3" t="s">
        <v>241</v>
      </c>
      <c r="I1047" s="3">
        <v>9</v>
      </c>
      <c r="J1047" s="3">
        <v>1190</v>
      </c>
      <c r="K1047" s="3">
        <v>1120</v>
      </c>
      <c r="L1047" s="3">
        <v>744</v>
      </c>
      <c r="M1047" s="3">
        <v>60.55</v>
      </c>
      <c r="N1047" s="3">
        <v>1.54</v>
      </c>
      <c r="O1047" s="13">
        <v>15.47</v>
      </c>
      <c r="P1047" s="13">
        <v>7.52</v>
      </c>
      <c r="Q1047" s="13">
        <v>0.19</v>
      </c>
      <c r="R1047" s="13">
        <v>3.53</v>
      </c>
      <c r="S1047" s="13">
        <v>5.39</v>
      </c>
      <c r="T1047" s="3">
        <v>4.58</v>
      </c>
      <c r="U1047" s="3">
        <v>1.07</v>
      </c>
      <c r="V1047" s="3">
        <v>0.15</v>
      </c>
      <c r="W1047" s="3">
        <v>0</v>
      </c>
      <c r="X1047" s="3">
        <v>99.99</v>
      </c>
      <c r="Y1047" s="94">
        <v>5.65</v>
      </c>
    </row>
    <row r="1048" spans="2:25" x14ac:dyDescent="0.25">
      <c r="B1048" s="3" t="s">
        <v>196</v>
      </c>
      <c r="C1048" s="3" t="s">
        <v>23</v>
      </c>
      <c r="D1048" s="3"/>
      <c r="E1048" s="3" t="s">
        <v>31</v>
      </c>
      <c r="F1048" s="3" t="s">
        <v>216</v>
      </c>
      <c r="G1048" s="3" t="s">
        <v>221</v>
      </c>
      <c r="H1048" s="3" t="s">
        <v>242</v>
      </c>
      <c r="I1048" s="3">
        <v>9</v>
      </c>
      <c r="J1048" s="3">
        <v>1190</v>
      </c>
      <c r="K1048" s="3">
        <v>1120</v>
      </c>
      <c r="L1048" s="3">
        <v>744</v>
      </c>
      <c r="M1048" s="3">
        <v>60.51</v>
      </c>
      <c r="N1048" s="3">
        <v>1.43</v>
      </c>
      <c r="O1048" s="13">
        <v>15.26</v>
      </c>
      <c r="P1048" s="13">
        <v>7.77</v>
      </c>
      <c r="Q1048" s="13">
        <v>0.15</v>
      </c>
      <c r="R1048" s="13">
        <v>3.66</v>
      </c>
      <c r="S1048" s="13">
        <v>5.43</v>
      </c>
      <c r="T1048" s="3">
        <v>4.62</v>
      </c>
      <c r="U1048" s="3">
        <v>1.02</v>
      </c>
      <c r="V1048" s="3">
        <v>0.15</v>
      </c>
      <c r="W1048" s="3">
        <v>0</v>
      </c>
      <c r="X1048" s="3">
        <v>100.00000000000001</v>
      </c>
      <c r="Y1048" s="94">
        <v>5.6400000000000006</v>
      </c>
    </row>
    <row r="1049" spans="2:25" x14ac:dyDescent="0.25">
      <c r="B1049" s="3" t="s">
        <v>196</v>
      </c>
      <c r="C1049" s="3" t="s">
        <v>23</v>
      </c>
      <c r="D1049" s="3"/>
      <c r="E1049" s="3" t="s">
        <v>31</v>
      </c>
      <c r="F1049" s="3" t="s">
        <v>216</v>
      </c>
      <c r="G1049" s="3" t="s">
        <v>221</v>
      </c>
      <c r="H1049" s="3" t="s">
        <v>243</v>
      </c>
      <c r="I1049" s="3">
        <v>9</v>
      </c>
      <c r="J1049" s="3">
        <v>1190</v>
      </c>
      <c r="K1049" s="3">
        <v>1120</v>
      </c>
      <c r="L1049" s="3">
        <v>744</v>
      </c>
      <c r="M1049" s="3">
        <v>60.51</v>
      </c>
      <c r="N1049" s="3">
        <v>1.41</v>
      </c>
      <c r="O1049" s="13">
        <v>15.47</v>
      </c>
      <c r="P1049" s="13">
        <v>7.65</v>
      </c>
      <c r="Q1049" s="13">
        <v>0.2</v>
      </c>
      <c r="R1049" s="13">
        <v>3.55</v>
      </c>
      <c r="S1049" s="13">
        <v>5.16</v>
      </c>
      <c r="T1049" s="3">
        <v>4.8099999999999996</v>
      </c>
      <c r="U1049" s="3">
        <v>1.1000000000000001</v>
      </c>
      <c r="V1049" s="3">
        <v>0.13</v>
      </c>
      <c r="W1049" s="3">
        <v>0</v>
      </c>
      <c r="X1049" s="3">
        <v>99.99</v>
      </c>
      <c r="Y1049" s="94">
        <v>5.91</v>
      </c>
    </row>
    <row r="1050" spans="2:25" x14ac:dyDescent="0.25">
      <c r="B1050" s="3" t="s">
        <v>196</v>
      </c>
      <c r="C1050" s="3" t="s">
        <v>23</v>
      </c>
      <c r="D1050" s="3"/>
      <c r="E1050" s="3" t="s">
        <v>31</v>
      </c>
      <c r="F1050" s="3" t="s">
        <v>216</v>
      </c>
      <c r="G1050" s="3" t="s">
        <v>221</v>
      </c>
      <c r="H1050" s="3" t="s">
        <v>244</v>
      </c>
      <c r="I1050" s="3">
        <v>9</v>
      </c>
      <c r="J1050" s="3">
        <v>1190</v>
      </c>
      <c r="K1050" s="3">
        <v>1120</v>
      </c>
      <c r="L1050" s="3">
        <v>744</v>
      </c>
      <c r="M1050" s="3">
        <v>60.51</v>
      </c>
      <c r="N1050" s="3">
        <v>1.55</v>
      </c>
      <c r="O1050" s="13">
        <v>15.44</v>
      </c>
      <c r="P1050" s="13">
        <v>7.59</v>
      </c>
      <c r="Q1050" s="13">
        <v>0.1</v>
      </c>
      <c r="R1050" s="13">
        <v>3.56</v>
      </c>
      <c r="S1050" s="13">
        <v>5.33</v>
      </c>
      <c r="T1050" s="3">
        <v>4.75</v>
      </c>
      <c r="U1050" s="3">
        <v>1.05</v>
      </c>
      <c r="V1050" s="3">
        <v>0.13</v>
      </c>
      <c r="W1050" s="3">
        <v>0</v>
      </c>
      <c r="X1050" s="3">
        <v>100.00999999999999</v>
      </c>
      <c r="Y1050" s="94">
        <v>5.8</v>
      </c>
    </row>
    <row r="1051" spans="2:25" x14ac:dyDescent="0.25">
      <c r="B1051" s="3" t="s">
        <v>196</v>
      </c>
      <c r="C1051" s="3" t="s">
        <v>23</v>
      </c>
      <c r="D1051" s="3"/>
      <c r="E1051" s="3" t="s">
        <v>31</v>
      </c>
      <c r="F1051" s="3" t="s">
        <v>216</v>
      </c>
      <c r="G1051" s="3" t="s">
        <v>221</v>
      </c>
      <c r="H1051" s="3" t="s">
        <v>245</v>
      </c>
      <c r="I1051" s="3">
        <v>9</v>
      </c>
      <c r="J1051" s="3">
        <v>1190</v>
      </c>
      <c r="K1051" s="3">
        <v>1120</v>
      </c>
      <c r="L1051" s="3">
        <v>744</v>
      </c>
      <c r="M1051" s="3">
        <v>60.64</v>
      </c>
      <c r="N1051" s="3">
        <v>1.42</v>
      </c>
      <c r="O1051" s="13">
        <v>15.34</v>
      </c>
      <c r="P1051" s="13">
        <v>7.75</v>
      </c>
      <c r="Q1051" s="13">
        <v>0.06</v>
      </c>
      <c r="R1051" s="13">
        <v>3.41</v>
      </c>
      <c r="S1051" s="13">
        <v>5.42</v>
      </c>
      <c r="T1051" s="3">
        <v>4.74</v>
      </c>
      <c r="U1051" s="3">
        <v>1.0900000000000001</v>
      </c>
      <c r="V1051" s="3">
        <v>0.11</v>
      </c>
      <c r="W1051" s="3">
        <v>0.03</v>
      </c>
      <c r="X1051" s="3">
        <v>100.01</v>
      </c>
      <c r="Y1051" s="94">
        <v>5.83</v>
      </c>
    </row>
    <row r="1052" spans="2:25" x14ac:dyDescent="0.25">
      <c r="B1052" s="3" t="s">
        <v>196</v>
      </c>
      <c r="C1052" s="3" t="s">
        <v>23</v>
      </c>
      <c r="D1052" s="3"/>
      <c r="E1052" s="3" t="s">
        <v>31</v>
      </c>
      <c r="F1052" s="3" t="s">
        <v>216</v>
      </c>
      <c r="G1052" s="3" t="s">
        <v>221</v>
      </c>
      <c r="H1052" s="3" t="s">
        <v>246</v>
      </c>
      <c r="I1052" s="3">
        <v>9</v>
      </c>
      <c r="J1052" s="3">
        <v>1190</v>
      </c>
      <c r="K1052" s="3">
        <v>1120</v>
      </c>
      <c r="L1052" s="3">
        <v>744</v>
      </c>
      <c r="M1052" s="3">
        <v>60.92</v>
      </c>
      <c r="N1052" s="3">
        <v>1.41</v>
      </c>
      <c r="O1052" s="13">
        <v>15.15</v>
      </c>
      <c r="P1052" s="13">
        <v>7.8</v>
      </c>
      <c r="Q1052" s="13">
        <v>0.2</v>
      </c>
      <c r="R1052" s="13">
        <v>3.43</v>
      </c>
      <c r="S1052" s="13">
        <v>5.13</v>
      </c>
      <c r="T1052" s="3">
        <v>4.7300000000000004</v>
      </c>
      <c r="U1052" s="3">
        <v>1.1299999999999999</v>
      </c>
      <c r="V1052" s="3">
        <v>0.1</v>
      </c>
      <c r="W1052" s="3">
        <v>0</v>
      </c>
      <c r="X1052" s="3">
        <v>100</v>
      </c>
      <c r="Y1052" s="94">
        <v>5.86</v>
      </c>
    </row>
    <row r="1053" spans="2:25" x14ac:dyDescent="0.25">
      <c r="B1053" s="3" t="s">
        <v>196</v>
      </c>
      <c r="C1053" s="3" t="s">
        <v>23</v>
      </c>
      <c r="D1053" s="3"/>
      <c r="E1053" s="3" t="s">
        <v>31</v>
      </c>
      <c r="F1053" s="3" t="s">
        <v>216</v>
      </c>
      <c r="G1053" s="3" t="s">
        <v>221</v>
      </c>
      <c r="H1053" s="3" t="s">
        <v>247</v>
      </c>
      <c r="I1053" s="3">
        <v>9</v>
      </c>
      <c r="J1053" s="3">
        <v>1190</v>
      </c>
      <c r="K1053" s="3">
        <v>1120</v>
      </c>
      <c r="L1053" s="3">
        <v>744</v>
      </c>
      <c r="M1053" s="3">
        <v>61.16</v>
      </c>
      <c r="N1053" s="3">
        <v>1.38</v>
      </c>
      <c r="O1053" s="13">
        <v>15.19</v>
      </c>
      <c r="P1053" s="13">
        <v>7.72</v>
      </c>
      <c r="Q1053" s="13">
        <v>0.15</v>
      </c>
      <c r="R1053" s="13">
        <v>3.4</v>
      </c>
      <c r="S1053" s="13">
        <v>4.96</v>
      </c>
      <c r="T1053" s="3">
        <v>4.8</v>
      </c>
      <c r="U1053" s="3">
        <v>1.19</v>
      </c>
      <c r="V1053" s="3">
        <v>0.05</v>
      </c>
      <c r="W1053" s="3">
        <v>0</v>
      </c>
      <c r="X1053" s="3">
        <v>100</v>
      </c>
      <c r="Y1053" s="94">
        <v>5.99</v>
      </c>
    </row>
    <row r="1054" spans="2:25" x14ac:dyDescent="0.25">
      <c r="B1054" s="3" t="s">
        <v>196</v>
      </c>
      <c r="C1054" s="3" t="s">
        <v>23</v>
      </c>
      <c r="D1054" s="3"/>
      <c r="E1054" s="3" t="s">
        <v>31</v>
      </c>
      <c r="F1054" s="3" t="s">
        <v>216</v>
      </c>
      <c r="G1054" s="3" t="s">
        <v>221</v>
      </c>
      <c r="H1054" s="3" t="s">
        <v>248</v>
      </c>
      <c r="I1054" s="3">
        <v>9</v>
      </c>
      <c r="J1054" s="3">
        <v>1190</v>
      </c>
      <c r="K1054" s="3">
        <v>1120</v>
      </c>
      <c r="L1054" s="3">
        <v>744</v>
      </c>
      <c r="M1054" s="3">
        <v>61.57</v>
      </c>
      <c r="N1054" s="3">
        <v>1.55</v>
      </c>
      <c r="O1054" s="13">
        <v>15.16</v>
      </c>
      <c r="P1054" s="13">
        <v>7.16</v>
      </c>
      <c r="Q1054" s="13">
        <v>0.08</v>
      </c>
      <c r="R1054" s="13">
        <v>3.41</v>
      </c>
      <c r="S1054" s="13">
        <v>5.0599999999999996</v>
      </c>
      <c r="T1054" s="3">
        <v>4.75</v>
      </c>
      <c r="U1054" s="3">
        <v>1.1100000000000001</v>
      </c>
      <c r="V1054" s="3">
        <v>0.15</v>
      </c>
      <c r="W1054" s="3">
        <v>0</v>
      </c>
      <c r="X1054" s="3">
        <v>100</v>
      </c>
      <c r="Y1054" s="94">
        <v>5.86</v>
      </c>
    </row>
    <row r="1055" spans="2:25" x14ac:dyDescent="0.25">
      <c r="B1055" s="3" t="s">
        <v>196</v>
      </c>
      <c r="C1055" s="3" t="s">
        <v>23</v>
      </c>
      <c r="D1055" s="3"/>
      <c r="E1055" s="3" t="s">
        <v>31</v>
      </c>
      <c r="F1055" s="3" t="s">
        <v>216</v>
      </c>
      <c r="G1055" s="3" t="s">
        <v>221</v>
      </c>
      <c r="H1055" s="3" t="s">
        <v>249</v>
      </c>
      <c r="I1055" s="3">
        <v>9</v>
      </c>
      <c r="J1055" s="3">
        <v>1190</v>
      </c>
      <c r="K1055" s="3">
        <v>1120</v>
      </c>
      <c r="L1055" s="3">
        <v>744</v>
      </c>
      <c r="M1055" s="3">
        <v>61.51</v>
      </c>
      <c r="N1055" s="3">
        <v>1.45</v>
      </c>
      <c r="O1055" s="13">
        <v>15.2</v>
      </c>
      <c r="P1055" s="13">
        <v>7.5</v>
      </c>
      <c r="Q1055" s="13">
        <v>0.23</v>
      </c>
      <c r="R1055" s="13">
        <v>3.29</v>
      </c>
      <c r="S1055" s="13">
        <v>4.87</v>
      </c>
      <c r="T1055" s="3">
        <v>4.7699999999999996</v>
      </c>
      <c r="U1055" s="3">
        <v>1.1399999999999999</v>
      </c>
      <c r="V1055" s="3">
        <v>0.04</v>
      </c>
      <c r="W1055" s="3">
        <v>0</v>
      </c>
      <c r="X1055" s="3">
        <v>100.00000000000001</v>
      </c>
      <c r="Y1055" s="94">
        <v>5.9099999999999993</v>
      </c>
    </row>
    <row r="1056" spans="2:25" x14ac:dyDescent="0.25">
      <c r="B1056" s="3" t="s">
        <v>196</v>
      </c>
      <c r="C1056" s="3" t="s">
        <v>23</v>
      </c>
      <c r="D1056" s="3"/>
      <c r="E1056" s="3" t="s">
        <v>31</v>
      </c>
      <c r="F1056" s="3" t="s">
        <v>216</v>
      </c>
      <c r="G1056" s="3" t="s">
        <v>221</v>
      </c>
      <c r="H1056" s="3" t="s">
        <v>250</v>
      </c>
      <c r="I1056" s="3">
        <v>9</v>
      </c>
      <c r="J1056" s="3">
        <v>1190</v>
      </c>
      <c r="K1056" s="3">
        <v>1120</v>
      </c>
      <c r="L1056" s="3">
        <v>744</v>
      </c>
      <c r="M1056" s="3">
        <v>61.17</v>
      </c>
      <c r="N1056" s="3">
        <v>1.41</v>
      </c>
      <c r="O1056" s="13">
        <v>15.37</v>
      </c>
      <c r="P1056" s="13">
        <v>7.5</v>
      </c>
      <c r="Q1056" s="13">
        <v>0.12</v>
      </c>
      <c r="R1056" s="13">
        <v>3.39</v>
      </c>
      <c r="S1056" s="13">
        <v>5.1100000000000003</v>
      </c>
      <c r="T1056" s="3">
        <v>4.78</v>
      </c>
      <c r="U1056" s="3">
        <v>1.1200000000000001</v>
      </c>
      <c r="V1056" s="3">
        <v>0</v>
      </c>
      <c r="W1056" s="3">
        <v>0.03</v>
      </c>
      <c r="X1056" s="3">
        <v>100.00000000000001</v>
      </c>
      <c r="Y1056" s="94">
        <v>5.9</v>
      </c>
    </row>
    <row r="1057" spans="2:25" x14ac:dyDescent="0.25">
      <c r="B1057" s="3" t="s">
        <v>196</v>
      </c>
      <c r="C1057" s="3" t="s">
        <v>23</v>
      </c>
      <c r="D1057" s="3"/>
      <c r="E1057" s="3" t="s">
        <v>31</v>
      </c>
      <c r="F1057" s="3" t="s">
        <v>216</v>
      </c>
      <c r="G1057" s="3" t="s">
        <v>221</v>
      </c>
      <c r="H1057" s="3" t="s">
        <v>254</v>
      </c>
      <c r="I1057" s="3">
        <v>9</v>
      </c>
      <c r="J1057" s="3">
        <v>1190</v>
      </c>
      <c r="K1057" s="3">
        <v>1120</v>
      </c>
      <c r="L1057" s="3">
        <v>744</v>
      </c>
      <c r="M1057" s="3">
        <v>61.3</v>
      </c>
      <c r="N1057" s="3">
        <v>1.4</v>
      </c>
      <c r="O1057" s="13">
        <v>15.22</v>
      </c>
      <c r="P1057" s="13">
        <v>7.45</v>
      </c>
      <c r="Q1057" s="13">
        <v>0.22</v>
      </c>
      <c r="R1057" s="13">
        <v>3.35</v>
      </c>
      <c r="S1057" s="13">
        <v>4.91</v>
      </c>
      <c r="T1057" s="3">
        <v>4.84</v>
      </c>
      <c r="U1057" s="3">
        <v>1.17</v>
      </c>
      <c r="V1057" s="3">
        <v>0.16</v>
      </c>
      <c r="W1057" s="3">
        <v>0</v>
      </c>
      <c r="X1057" s="3">
        <v>100.02</v>
      </c>
      <c r="Y1057" s="94">
        <v>6.01</v>
      </c>
    </row>
    <row r="1058" spans="2:25" x14ac:dyDescent="0.25">
      <c r="B1058" s="3" t="s">
        <v>196</v>
      </c>
      <c r="C1058" s="3" t="s">
        <v>23</v>
      </c>
      <c r="D1058" s="3"/>
      <c r="E1058" s="3" t="s">
        <v>31</v>
      </c>
      <c r="F1058" s="3" t="s">
        <v>216</v>
      </c>
      <c r="G1058" s="3" t="s">
        <v>221</v>
      </c>
      <c r="H1058" s="3" t="s">
        <v>255</v>
      </c>
      <c r="I1058" s="3">
        <v>9</v>
      </c>
      <c r="J1058" s="3">
        <v>1190</v>
      </c>
      <c r="K1058" s="3">
        <v>1120</v>
      </c>
      <c r="L1058" s="3">
        <v>744</v>
      </c>
      <c r="M1058" s="3">
        <v>61.32</v>
      </c>
      <c r="N1058" s="3">
        <v>1.42</v>
      </c>
      <c r="O1058" s="13">
        <v>15.22</v>
      </c>
      <c r="P1058" s="13">
        <v>7.36</v>
      </c>
      <c r="Q1058" s="13">
        <v>0.25</v>
      </c>
      <c r="R1058" s="13">
        <v>3.28</v>
      </c>
      <c r="S1058" s="13">
        <v>4.99</v>
      </c>
      <c r="T1058" s="3">
        <v>4.78</v>
      </c>
      <c r="U1058" s="3">
        <v>1.21</v>
      </c>
      <c r="V1058" s="3">
        <v>0.13</v>
      </c>
      <c r="W1058" s="3">
        <v>0.04</v>
      </c>
      <c r="X1058" s="3">
        <v>100</v>
      </c>
      <c r="Y1058" s="94">
        <v>5.99</v>
      </c>
    </row>
    <row r="1059" spans="2:25" x14ac:dyDescent="0.25">
      <c r="B1059" s="3" t="s">
        <v>196</v>
      </c>
      <c r="C1059" s="3" t="s">
        <v>23</v>
      </c>
      <c r="D1059" s="3"/>
      <c r="E1059" s="3" t="s">
        <v>31</v>
      </c>
      <c r="F1059" s="3" t="s">
        <v>216</v>
      </c>
      <c r="G1059" s="3" t="s">
        <v>221</v>
      </c>
      <c r="H1059" s="3" t="s">
        <v>281</v>
      </c>
      <c r="I1059" s="3">
        <v>9</v>
      </c>
      <c r="J1059" s="3">
        <v>1190</v>
      </c>
      <c r="K1059" s="3">
        <v>1120</v>
      </c>
      <c r="L1059" s="3">
        <v>744</v>
      </c>
      <c r="M1059" s="3">
        <v>61.38</v>
      </c>
      <c r="N1059" s="3">
        <v>1.44</v>
      </c>
      <c r="O1059" s="13">
        <v>15.22</v>
      </c>
      <c r="P1059" s="13">
        <v>7.49</v>
      </c>
      <c r="Q1059" s="13">
        <v>0.12</v>
      </c>
      <c r="R1059" s="13">
        <v>3.36</v>
      </c>
      <c r="S1059" s="13">
        <v>4.97</v>
      </c>
      <c r="T1059" s="3">
        <v>4.82</v>
      </c>
      <c r="U1059" s="3">
        <v>1.1499999999999999</v>
      </c>
      <c r="V1059" s="3">
        <v>0.06</v>
      </c>
      <c r="W1059" s="3">
        <v>0</v>
      </c>
      <c r="X1059" s="3">
        <v>100.01000000000002</v>
      </c>
      <c r="Y1059" s="94">
        <v>5.9700000000000006</v>
      </c>
    </row>
    <row r="1060" spans="2:25" x14ac:dyDescent="0.25">
      <c r="B1060" s="3"/>
      <c r="C1060" s="3"/>
      <c r="D1060" s="3"/>
      <c r="E1060" s="3"/>
      <c r="F1060" s="16" t="s">
        <v>27</v>
      </c>
      <c r="G1060" s="16" t="s">
        <v>23</v>
      </c>
      <c r="H1060" s="16"/>
      <c r="I1060" s="16"/>
      <c r="J1060" s="16"/>
      <c r="K1060" s="16"/>
      <c r="L1060" s="16"/>
      <c r="M1060" s="6">
        <v>60.890869565217379</v>
      </c>
      <c r="N1060" s="6">
        <v>1.4504347826086954</v>
      </c>
      <c r="O1060" s="52">
        <v>15.313043478260875</v>
      </c>
      <c r="P1060" s="52">
        <v>7.5647826086956522</v>
      </c>
      <c r="Q1060" s="52">
        <v>0.16913043478260872</v>
      </c>
      <c r="R1060" s="52">
        <v>3.4699999999999993</v>
      </c>
      <c r="S1060" s="52">
        <v>5.1773913043478252</v>
      </c>
      <c r="T1060" s="6">
        <v>4.7399999999999993</v>
      </c>
      <c r="U1060" s="6">
        <v>1.1134782608695653</v>
      </c>
      <c r="V1060" s="6">
        <v>0.10434782608695652</v>
      </c>
      <c r="W1060" s="6">
        <v>0.01</v>
      </c>
      <c r="X1060" s="16"/>
      <c r="Y1060" s="93">
        <v>5.853478260869565</v>
      </c>
    </row>
    <row r="1061" spans="2:25" x14ac:dyDescent="0.25">
      <c r="B1061" s="3"/>
      <c r="C1061" s="3"/>
      <c r="D1061" s="3"/>
      <c r="E1061" s="3"/>
      <c r="F1061" s="25" t="s">
        <v>28</v>
      </c>
      <c r="G1061" s="25" t="s">
        <v>23</v>
      </c>
      <c r="H1061" s="25"/>
      <c r="I1061" s="25"/>
      <c r="J1061" s="25"/>
      <c r="K1061" s="25"/>
      <c r="L1061" s="25"/>
      <c r="M1061" s="7">
        <v>0.40596588575304859</v>
      </c>
      <c r="N1061" s="7">
        <v>7.7429044401930033E-2</v>
      </c>
      <c r="O1061" s="99">
        <v>0.13916748518532041</v>
      </c>
      <c r="P1061" s="99">
        <v>0.25760910425077244</v>
      </c>
      <c r="Q1061" s="99">
        <v>6.9407429748895175E-2</v>
      </c>
      <c r="R1061" s="99">
        <v>0.10300044130532114</v>
      </c>
      <c r="S1061" s="99">
        <v>0.17830559546883004</v>
      </c>
      <c r="T1061" s="7">
        <v>8.691688820100181E-2</v>
      </c>
      <c r="U1061" s="7">
        <v>5.3564633485858028E-2</v>
      </c>
      <c r="V1061" s="7">
        <v>5.6634882196601476E-2</v>
      </c>
      <c r="W1061" s="7">
        <v>1.7320508075688777E-2</v>
      </c>
      <c r="X1061" s="25"/>
      <c r="Y1061" s="93">
        <v>0.14048152168685984</v>
      </c>
    </row>
    <row r="1062" spans="2:25" x14ac:dyDescent="0.25">
      <c r="B1062" s="3" t="s">
        <v>196</v>
      </c>
      <c r="C1062" s="3" t="s">
        <v>23</v>
      </c>
      <c r="D1062" s="3"/>
      <c r="E1062" s="3" t="s">
        <v>31</v>
      </c>
      <c r="F1062" s="3" t="s">
        <v>217</v>
      </c>
      <c r="G1062" s="3" t="s">
        <v>221</v>
      </c>
      <c r="H1062" s="3" t="s">
        <v>222</v>
      </c>
      <c r="I1062" s="3">
        <v>9</v>
      </c>
      <c r="J1062" s="3">
        <v>1190</v>
      </c>
      <c r="K1062" s="3">
        <v>1120</v>
      </c>
      <c r="L1062" s="3">
        <v>744</v>
      </c>
      <c r="M1062" s="3">
        <v>60.92</v>
      </c>
      <c r="N1062" s="3">
        <v>1.63</v>
      </c>
      <c r="O1062" s="13">
        <v>14.89</v>
      </c>
      <c r="P1062" s="13">
        <v>7.77</v>
      </c>
      <c r="Q1062" s="13">
        <v>7.0000000000000007E-2</v>
      </c>
      <c r="R1062" s="13">
        <v>3.33</v>
      </c>
      <c r="S1062" s="13">
        <v>5.36</v>
      </c>
      <c r="T1062" s="3">
        <v>4.6500000000000004</v>
      </c>
      <c r="U1062" s="3">
        <v>1.2</v>
      </c>
      <c r="V1062" s="3">
        <v>0.17</v>
      </c>
      <c r="W1062" s="3">
        <v>0</v>
      </c>
      <c r="X1062" s="3">
        <v>99.99</v>
      </c>
      <c r="Y1062" s="94">
        <v>5.8500000000000005</v>
      </c>
    </row>
    <row r="1063" spans="2:25" x14ac:dyDescent="0.25">
      <c r="B1063" s="3" t="s">
        <v>196</v>
      </c>
      <c r="C1063" s="3" t="s">
        <v>23</v>
      </c>
      <c r="D1063" s="3"/>
      <c r="E1063" s="3" t="s">
        <v>31</v>
      </c>
      <c r="F1063" s="3" t="s">
        <v>217</v>
      </c>
      <c r="G1063" s="3" t="s">
        <v>221</v>
      </c>
      <c r="H1063" s="3" t="s">
        <v>223</v>
      </c>
      <c r="I1063" s="3">
        <v>9</v>
      </c>
      <c r="J1063" s="3">
        <v>1190</v>
      </c>
      <c r="K1063" s="3">
        <v>1120</v>
      </c>
      <c r="L1063" s="3">
        <v>744</v>
      </c>
      <c r="M1063" s="3">
        <v>60.65</v>
      </c>
      <c r="N1063" s="3">
        <v>1.6</v>
      </c>
      <c r="O1063" s="13">
        <v>15.16</v>
      </c>
      <c r="P1063" s="13">
        <v>7.84</v>
      </c>
      <c r="Q1063" s="13">
        <v>0.15</v>
      </c>
      <c r="R1063" s="13">
        <v>3.2</v>
      </c>
      <c r="S1063" s="13">
        <v>5.45</v>
      </c>
      <c r="T1063" s="3">
        <v>4.68</v>
      </c>
      <c r="U1063" s="3">
        <v>1.1399999999999999</v>
      </c>
      <c r="V1063" s="3">
        <v>0.14000000000000001</v>
      </c>
      <c r="W1063" s="3">
        <v>0</v>
      </c>
      <c r="X1063" s="3">
        <v>100.01000000000002</v>
      </c>
      <c r="Y1063" s="94">
        <v>5.8199999999999994</v>
      </c>
    </row>
    <row r="1064" spans="2:25" x14ac:dyDescent="0.25">
      <c r="B1064" s="3" t="s">
        <v>196</v>
      </c>
      <c r="C1064" s="3" t="s">
        <v>23</v>
      </c>
      <c r="D1064" s="3"/>
      <c r="E1064" s="3" t="s">
        <v>31</v>
      </c>
      <c r="F1064" s="3" t="s">
        <v>217</v>
      </c>
      <c r="G1064" s="3" t="s">
        <v>221</v>
      </c>
      <c r="H1064" s="3" t="s">
        <v>224</v>
      </c>
      <c r="I1064" s="3">
        <v>9</v>
      </c>
      <c r="J1064" s="3">
        <v>1190</v>
      </c>
      <c r="K1064" s="3">
        <v>1120</v>
      </c>
      <c r="L1064" s="3">
        <v>744</v>
      </c>
      <c r="M1064" s="3">
        <v>60.84</v>
      </c>
      <c r="N1064" s="3">
        <v>1.54</v>
      </c>
      <c r="O1064" s="13">
        <v>14.98</v>
      </c>
      <c r="P1064" s="13">
        <v>7.74</v>
      </c>
      <c r="Q1064" s="13">
        <v>0.17</v>
      </c>
      <c r="R1064" s="13">
        <v>3.2</v>
      </c>
      <c r="S1064" s="13">
        <v>5.38</v>
      </c>
      <c r="T1064" s="3">
        <v>4.68</v>
      </c>
      <c r="U1064" s="3">
        <v>1.18</v>
      </c>
      <c r="V1064" s="3">
        <v>0.28000000000000003</v>
      </c>
      <c r="W1064" s="3">
        <v>0.01</v>
      </c>
      <c r="X1064" s="3">
        <v>100.00000000000001</v>
      </c>
      <c r="Y1064" s="94">
        <v>5.8599999999999994</v>
      </c>
    </row>
    <row r="1065" spans="2:25" x14ac:dyDescent="0.25">
      <c r="B1065" s="3" t="s">
        <v>196</v>
      </c>
      <c r="C1065" s="3" t="s">
        <v>23</v>
      </c>
      <c r="D1065" s="3"/>
      <c r="E1065" s="3" t="s">
        <v>31</v>
      </c>
      <c r="F1065" s="3" t="s">
        <v>217</v>
      </c>
      <c r="G1065" s="3" t="s">
        <v>221</v>
      </c>
      <c r="H1065" s="3" t="s">
        <v>225</v>
      </c>
      <c r="I1065" s="3">
        <v>9</v>
      </c>
      <c r="J1065" s="3">
        <v>1190</v>
      </c>
      <c r="K1065" s="3">
        <v>1120</v>
      </c>
      <c r="L1065" s="3">
        <v>744</v>
      </c>
      <c r="M1065" s="3">
        <v>61.13</v>
      </c>
      <c r="N1065" s="3">
        <v>1.6</v>
      </c>
      <c r="O1065" s="13">
        <v>14.97</v>
      </c>
      <c r="P1065" s="13">
        <v>7.62</v>
      </c>
      <c r="Q1065" s="13">
        <v>0.15</v>
      </c>
      <c r="R1065" s="13">
        <v>3.3</v>
      </c>
      <c r="S1065" s="13">
        <v>5.33</v>
      </c>
      <c r="T1065" s="3">
        <v>4.63</v>
      </c>
      <c r="U1065" s="3">
        <v>1.2</v>
      </c>
      <c r="V1065" s="3">
        <v>0.04</v>
      </c>
      <c r="W1065" s="3">
        <v>0.02</v>
      </c>
      <c r="X1065" s="3">
        <v>99.990000000000009</v>
      </c>
      <c r="Y1065" s="94">
        <v>5.83</v>
      </c>
    </row>
    <row r="1066" spans="2:25" x14ac:dyDescent="0.25">
      <c r="B1066" s="3" t="s">
        <v>196</v>
      </c>
      <c r="C1066" s="3" t="s">
        <v>23</v>
      </c>
      <c r="D1066" s="3"/>
      <c r="E1066" s="3" t="s">
        <v>31</v>
      </c>
      <c r="F1066" s="3" t="s">
        <v>217</v>
      </c>
      <c r="G1066" s="3" t="s">
        <v>221</v>
      </c>
      <c r="H1066" s="3" t="s">
        <v>226</v>
      </c>
      <c r="I1066" s="3">
        <v>9</v>
      </c>
      <c r="J1066" s="3">
        <v>1190</v>
      </c>
      <c r="K1066" s="3">
        <v>1120</v>
      </c>
      <c r="L1066" s="3">
        <v>744</v>
      </c>
      <c r="M1066" s="3">
        <v>60.77</v>
      </c>
      <c r="N1066" s="3">
        <v>1.64</v>
      </c>
      <c r="O1066" s="13">
        <v>15.04</v>
      </c>
      <c r="P1066" s="13">
        <v>7.48</v>
      </c>
      <c r="Q1066" s="13">
        <v>0.23</v>
      </c>
      <c r="R1066" s="13">
        <v>3.4</v>
      </c>
      <c r="S1066" s="13">
        <v>5.29</v>
      </c>
      <c r="T1066" s="3">
        <v>4.68</v>
      </c>
      <c r="U1066" s="3">
        <v>1.19</v>
      </c>
      <c r="V1066" s="3">
        <v>0.28000000000000003</v>
      </c>
      <c r="W1066" s="3">
        <v>0</v>
      </c>
      <c r="X1066" s="3">
        <v>100.00000000000003</v>
      </c>
      <c r="Y1066" s="94">
        <v>5.8699999999999992</v>
      </c>
    </row>
    <row r="1067" spans="2:25" x14ac:dyDescent="0.25">
      <c r="B1067" s="3" t="s">
        <v>196</v>
      </c>
      <c r="C1067" s="3" t="s">
        <v>23</v>
      </c>
      <c r="D1067" s="3"/>
      <c r="E1067" s="3" t="s">
        <v>31</v>
      </c>
      <c r="F1067" s="3" t="s">
        <v>217</v>
      </c>
      <c r="G1067" s="3" t="s">
        <v>221</v>
      </c>
      <c r="H1067" s="3" t="s">
        <v>227</v>
      </c>
      <c r="I1067" s="3">
        <v>9</v>
      </c>
      <c r="J1067" s="3">
        <v>1190</v>
      </c>
      <c r="K1067" s="3">
        <v>1120</v>
      </c>
      <c r="L1067" s="3">
        <v>744</v>
      </c>
      <c r="M1067" s="3">
        <v>60.9</v>
      </c>
      <c r="N1067" s="3">
        <v>1.52</v>
      </c>
      <c r="O1067" s="13">
        <v>14.98</v>
      </c>
      <c r="P1067" s="13">
        <v>7.67</v>
      </c>
      <c r="Q1067" s="13">
        <v>0.2</v>
      </c>
      <c r="R1067" s="13">
        <v>3.31</v>
      </c>
      <c r="S1067" s="13">
        <v>5.3</v>
      </c>
      <c r="T1067" s="3">
        <v>4.6399999999999997</v>
      </c>
      <c r="U1067" s="3">
        <v>1.1499999999999999</v>
      </c>
      <c r="V1067" s="3">
        <v>0.19</v>
      </c>
      <c r="W1067" s="3">
        <v>0.14000000000000001</v>
      </c>
      <c r="X1067" s="3">
        <v>100.00000000000001</v>
      </c>
      <c r="Y1067" s="94">
        <v>5.7899999999999991</v>
      </c>
    </row>
    <row r="1068" spans="2:25" x14ac:dyDescent="0.25">
      <c r="B1068" s="3" t="s">
        <v>196</v>
      </c>
      <c r="C1068" s="3" t="s">
        <v>23</v>
      </c>
      <c r="D1068" s="3"/>
      <c r="E1068" s="3" t="s">
        <v>31</v>
      </c>
      <c r="F1068" s="3" t="s">
        <v>217</v>
      </c>
      <c r="G1068" s="3" t="s">
        <v>221</v>
      </c>
      <c r="H1068" s="3" t="s">
        <v>228</v>
      </c>
      <c r="I1068" s="3">
        <v>9</v>
      </c>
      <c r="J1068" s="3">
        <v>1190</v>
      </c>
      <c r="K1068" s="3">
        <v>1120</v>
      </c>
      <c r="L1068" s="3">
        <v>744</v>
      </c>
      <c r="M1068" s="3">
        <v>61.36</v>
      </c>
      <c r="N1068" s="3">
        <v>1.57</v>
      </c>
      <c r="O1068" s="13">
        <v>15.04</v>
      </c>
      <c r="P1068" s="13">
        <v>7.37</v>
      </c>
      <c r="Q1068" s="13">
        <v>0.1</v>
      </c>
      <c r="R1068" s="13">
        <v>3.32</v>
      </c>
      <c r="S1068" s="13">
        <v>5.31</v>
      </c>
      <c r="T1068" s="3">
        <v>4.5999999999999996</v>
      </c>
      <c r="U1068" s="3">
        <v>1.21</v>
      </c>
      <c r="V1068" s="3">
        <v>0.12</v>
      </c>
      <c r="W1068" s="3">
        <v>0</v>
      </c>
      <c r="X1068" s="3">
        <v>99.999999999999986</v>
      </c>
      <c r="Y1068" s="94">
        <v>5.81</v>
      </c>
    </row>
    <row r="1069" spans="2:25" x14ac:dyDescent="0.25">
      <c r="B1069" s="3" t="s">
        <v>196</v>
      </c>
      <c r="C1069" s="3" t="s">
        <v>23</v>
      </c>
      <c r="D1069" s="3"/>
      <c r="E1069" s="3" t="s">
        <v>31</v>
      </c>
      <c r="F1069" s="3" t="s">
        <v>217</v>
      </c>
      <c r="G1069" s="3" t="s">
        <v>221</v>
      </c>
      <c r="H1069" s="3" t="s">
        <v>229</v>
      </c>
      <c r="I1069" s="3">
        <v>9</v>
      </c>
      <c r="J1069" s="3">
        <v>1190</v>
      </c>
      <c r="K1069" s="3">
        <v>1120</v>
      </c>
      <c r="L1069" s="3">
        <v>744</v>
      </c>
      <c r="M1069" s="3">
        <v>60.95</v>
      </c>
      <c r="N1069" s="3">
        <v>1.66</v>
      </c>
      <c r="O1069" s="13">
        <v>14.94</v>
      </c>
      <c r="P1069" s="13">
        <v>7.79</v>
      </c>
      <c r="Q1069" s="13">
        <v>0.16</v>
      </c>
      <c r="R1069" s="13">
        <v>3.24</v>
      </c>
      <c r="S1069" s="13">
        <v>5.29</v>
      </c>
      <c r="T1069" s="3">
        <v>4.67</v>
      </c>
      <c r="U1069" s="3">
        <v>1.1399999999999999</v>
      </c>
      <c r="V1069" s="3">
        <v>0.14000000000000001</v>
      </c>
      <c r="W1069" s="3">
        <v>0.03</v>
      </c>
      <c r="X1069" s="3">
        <v>100.01</v>
      </c>
      <c r="Y1069" s="94">
        <v>5.81</v>
      </c>
    </row>
    <row r="1070" spans="2:25" x14ac:dyDescent="0.25">
      <c r="B1070" s="3" t="s">
        <v>196</v>
      </c>
      <c r="C1070" s="3" t="s">
        <v>23</v>
      </c>
      <c r="D1070" s="3"/>
      <c r="E1070" s="3" t="s">
        <v>31</v>
      </c>
      <c r="F1070" s="3" t="s">
        <v>217</v>
      </c>
      <c r="G1070" s="3" t="s">
        <v>221</v>
      </c>
      <c r="H1070" s="3" t="s">
        <v>239</v>
      </c>
      <c r="I1070" s="3">
        <v>9</v>
      </c>
      <c r="J1070" s="3">
        <v>1190</v>
      </c>
      <c r="K1070" s="3">
        <v>1120</v>
      </c>
      <c r="L1070" s="3">
        <v>744</v>
      </c>
      <c r="M1070" s="3">
        <v>62.61</v>
      </c>
      <c r="N1070" s="3">
        <v>1.46</v>
      </c>
      <c r="O1070" s="13">
        <v>15.01</v>
      </c>
      <c r="P1070" s="13">
        <v>6.9</v>
      </c>
      <c r="Q1070" s="13">
        <v>0.19</v>
      </c>
      <c r="R1070" s="13">
        <v>2.95</v>
      </c>
      <c r="S1070" s="13">
        <v>4.68</v>
      </c>
      <c r="T1070" s="3">
        <v>4.88</v>
      </c>
      <c r="U1070" s="3">
        <v>1.31</v>
      </c>
      <c r="V1070" s="3">
        <v>0</v>
      </c>
      <c r="W1070" s="3">
        <v>0</v>
      </c>
      <c r="X1070" s="3">
        <v>99.990000000000009</v>
      </c>
      <c r="Y1070" s="94">
        <v>6.1899999999999995</v>
      </c>
    </row>
    <row r="1071" spans="2:25" x14ac:dyDescent="0.25">
      <c r="B1071" s="3" t="s">
        <v>196</v>
      </c>
      <c r="C1071" s="3" t="s">
        <v>23</v>
      </c>
      <c r="D1071" s="3"/>
      <c r="E1071" s="3" t="s">
        <v>31</v>
      </c>
      <c r="F1071" s="3" t="s">
        <v>217</v>
      </c>
      <c r="G1071" s="3" t="s">
        <v>221</v>
      </c>
      <c r="H1071" s="3" t="s">
        <v>240</v>
      </c>
      <c r="I1071" s="3">
        <v>9</v>
      </c>
      <c r="J1071" s="3">
        <v>1190</v>
      </c>
      <c r="K1071" s="3">
        <v>1120</v>
      </c>
      <c r="L1071" s="3">
        <v>744</v>
      </c>
      <c r="M1071" s="3">
        <v>61.51</v>
      </c>
      <c r="N1071" s="3">
        <v>1.58</v>
      </c>
      <c r="O1071" s="13">
        <v>15.06</v>
      </c>
      <c r="P1071" s="13">
        <v>7.22</v>
      </c>
      <c r="Q1071" s="13">
        <v>0.28999999999999998</v>
      </c>
      <c r="R1071" s="13">
        <v>3.13</v>
      </c>
      <c r="S1071" s="13">
        <v>5.05</v>
      </c>
      <c r="T1071" s="3">
        <v>4.82</v>
      </c>
      <c r="U1071" s="3">
        <v>1.22</v>
      </c>
      <c r="V1071" s="3">
        <v>0.13</v>
      </c>
      <c r="W1071" s="3">
        <v>0</v>
      </c>
      <c r="X1071" s="3">
        <v>100.00999999999999</v>
      </c>
      <c r="Y1071" s="94">
        <v>6.04</v>
      </c>
    </row>
    <row r="1072" spans="2:25" x14ac:dyDescent="0.25">
      <c r="B1072" s="3" t="s">
        <v>196</v>
      </c>
      <c r="C1072" s="3" t="s">
        <v>23</v>
      </c>
      <c r="D1072" s="3"/>
      <c r="E1072" s="3" t="s">
        <v>31</v>
      </c>
      <c r="F1072" s="3" t="s">
        <v>217</v>
      </c>
      <c r="G1072" s="3" t="s">
        <v>221</v>
      </c>
      <c r="H1072" s="3" t="s">
        <v>241</v>
      </c>
      <c r="I1072" s="3">
        <v>9</v>
      </c>
      <c r="J1072" s="3">
        <v>1190</v>
      </c>
      <c r="K1072" s="3">
        <v>1120</v>
      </c>
      <c r="L1072" s="3">
        <v>744</v>
      </c>
      <c r="M1072" s="3">
        <v>61.94</v>
      </c>
      <c r="N1072" s="3">
        <v>1.43</v>
      </c>
      <c r="O1072" s="13">
        <v>15.07</v>
      </c>
      <c r="P1072" s="13">
        <v>7.15</v>
      </c>
      <c r="Q1072" s="13">
        <v>0.09</v>
      </c>
      <c r="R1072" s="13">
        <v>3.04</v>
      </c>
      <c r="S1072" s="13">
        <v>5.03</v>
      </c>
      <c r="T1072" s="3">
        <v>4.78</v>
      </c>
      <c r="U1072" s="3">
        <v>1.26</v>
      </c>
      <c r="V1072" s="3">
        <v>0.2</v>
      </c>
      <c r="W1072" s="3">
        <v>0</v>
      </c>
      <c r="X1072" s="3">
        <v>99.990000000000023</v>
      </c>
      <c r="Y1072" s="94">
        <v>6.04</v>
      </c>
    </row>
    <row r="1073" spans="2:25" x14ac:dyDescent="0.25">
      <c r="B1073" s="3" t="s">
        <v>196</v>
      </c>
      <c r="C1073" s="3" t="s">
        <v>23</v>
      </c>
      <c r="D1073" s="3"/>
      <c r="E1073" s="3" t="s">
        <v>31</v>
      </c>
      <c r="F1073" s="3" t="s">
        <v>217</v>
      </c>
      <c r="G1073" s="3" t="s">
        <v>221</v>
      </c>
      <c r="H1073" s="3" t="s">
        <v>242</v>
      </c>
      <c r="I1073" s="3">
        <v>9</v>
      </c>
      <c r="J1073" s="3">
        <v>1190</v>
      </c>
      <c r="K1073" s="3">
        <v>1120</v>
      </c>
      <c r="L1073" s="3">
        <v>744</v>
      </c>
      <c r="M1073" s="3">
        <v>62.64</v>
      </c>
      <c r="N1073" s="3">
        <v>1.24</v>
      </c>
      <c r="O1073" s="13">
        <v>14.9</v>
      </c>
      <c r="P1073" s="13">
        <v>6.95</v>
      </c>
      <c r="Q1073" s="13">
        <v>0.28000000000000003</v>
      </c>
      <c r="R1073" s="13">
        <v>2.9</v>
      </c>
      <c r="S1073" s="13">
        <v>4.8</v>
      </c>
      <c r="T1073" s="3">
        <v>4.9000000000000004</v>
      </c>
      <c r="U1073" s="3">
        <v>1.31</v>
      </c>
      <c r="V1073" s="3">
        <v>0.08</v>
      </c>
      <c r="W1073" s="3">
        <v>0</v>
      </c>
      <c r="X1073" s="3">
        <v>100.00000000000001</v>
      </c>
      <c r="Y1073" s="94">
        <v>6.2100000000000009</v>
      </c>
    </row>
    <row r="1074" spans="2:25" x14ac:dyDescent="0.25">
      <c r="B1074" s="3" t="s">
        <v>196</v>
      </c>
      <c r="C1074" s="3" t="s">
        <v>23</v>
      </c>
      <c r="D1074" s="3"/>
      <c r="E1074" s="3" t="s">
        <v>31</v>
      </c>
      <c r="F1074" s="3" t="s">
        <v>217</v>
      </c>
      <c r="G1074" s="3" t="s">
        <v>221</v>
      </c>
      <c r="H1074" s="3" t="s">
        <v>243</v>
      </c>
      <c r="I1074" s="3">
        <v>9</v>
      </c>
      <c r="J1074" s="3">
        <v>1190</v>
      </c>
      <c r="K1074" s="3">
        <v>1120</v>
      </c>
      <c r="L1074" s="3">
        <v>744</v>
      </c>
      <c r="M1074" s="3">
        <v>62.17</v>
      </c>
      <c r="N1074" s="3">
        <v>1.45</v>
      </c>
      <c r="O1074" s="13">
        <v>14.93</v>
      </c>
      <c r="P1074" s="13">
        <v>7.02</v>
      </c>
      <c r="Q1074" s="13">
        <v>0.31</v>
      </c>
      <c r="R1074" s="13">
        <v>2.93</v>
      </c>
      <c r="S1074" s="13">
        <v>4.9800000000000004</v>
      </c>
      <c r="T1074" s="3">
        <v>4.8899999999999997</v>
      </c>
      <c r="U1074" s="3">
        <v>1.23</v>
      </c>
      <c r="V1074" s="3">
        <v>0.08</v>
      </c>
      <c r="W1074" s="3">
        <v>0.01</v>
      </c>
      <c r="X1074" s="3">
        <v>100.00000000000003</v>
      </c>
      <c r="Y1074" s="94">
        <v>6.1199999999999992</v>
      </c>
    </row>
    <row r="1075" spans="2:25" x14ac:dyDescent="0.25">
      <c r="B1075" s="3" t="s">
        <v>196</v>
      </c>
      <c r="C1075" s="3" t="s">
        <v>23</v>
      </c>
      <c r="D1075" s="3"/>
      <c r="E1075" s="3" t="s">
        <v>31</v>
      </c>
      <c r="F1075" s="3" t="s">
        <v>217</v>
      </c>
      <c r="G1075" s="3" t="s">
        <v>221</v>
      </c>
      <c r="H1075" s="3" t="s">
        <v>244</v>
      </c>
      <c r="I1075" s="3">
        <v>9</v>
      </c>
      <c r="J1075" s="3">
        <v>1190</v>
      </c>
      <c r="K1075" s="3">
        <v>1120</v>
      </c>
      <c r="L1075" s="3">
        <v>744</v>
      </c>
      <c r="M1075" s="3">
        <v>62.93</v>
      </c>
      <c r="N1075" s="3">
        <v>1.51</v>
      </c>
      <c r="O1075" s="13">
        <v>14.81</v>
      </c>
      <c r="P1075" s="13">
        <v>6.77</v>
      </c>
      <c r="Q1075" s="13">
        <v>0.17</v>
      </c>
      <c r="R1075" s="13">
        <v>2.87</v>
      </c>
      <c r="S1075" s="13">
        <v>4.74</v>
      </c>
      <c r="T1075" s="3">
        <v>4.8600000000000003</v>
      </c>
      <c r="U1075" s="3">
        <v>1.33</v>
      </c>
      <c r="V1075" s="3">
        <v>0.02</v>
      </c>
      <c r="W1075" s="3">
        <v>0</v>
      </c>
      <c r="X1075" s="3">
        <v>100.00999999999999</v>
      </c>
      <c r="Y1075" s="94">
        <v>6.19</v>
      </c>
    </row>
    <row r="1076" spans="2:25" x14ac:dyDescent="0.25">
      <c r="B1076" s="3" t="s">
        <v>196</v>
      </c>
      <c r="C1076" s="3" t="s">
        <v>23</v>
      </c>
      <c r="D1076" s="3"/>
      <c r="E1076" s="3" t="s">
        <v>31</v>
      </c>
      <c r="F1076" s="3" t="s">
        <v>217</v>
      </c>
      <c r="G1076" s="3" t="s">
        <v>221</v>
      </c>
      <c r="H1076" s="3" t="s">
        <v>245</v>
      </c>
      <c r="I1076" s="3">
        <v>9</v>
      </c>
      <c r="J1076" s="3">
        <v>1190</v>
      </c>
      <c r="K1076" s="3">
        <v>1120</v>
      </c>
      <c r="L1076" s="3">
        <v>744</v>
      </c>
      <c r="M1076" s="3">
        <v>61.64</v>
      </c>
      <c r="N1076" s="3">
        <v>1.62</v>
      </c>
      <c r="O1076" s="13">
        <v>15.07</v>
      </c>
      <c r="P1076" s="13">
        <v>7.16</v>
      </c>
      <c r="Q1076" s="13">
        <v>0.23</v>
      </c>
      <c r="R1076" s="13">
        <v>3.02</v>
      </c>
      <c r="S1076" s="13">
        <v>5</v>
      </c>
      <c r="T1076" s="3">
        <v>4.82</v>
      </c>
      <c r="U1076" s="3">
        <v>1.2</v>
      </c>
      <c r="V1076" s="3">
        <v>0.23</v>
      </c>
      <c r="W1076" s="3">
        <v>0</v>
      </c>
      <c r="X1076" s="3">
        <v>99.990000000000009</v>
      </c>
      <c r="Y1076" s="94">
        <v>6.0200000000000005</v>
      </c>
    </row>
    <row r="1077" spans="2:25" x14ac:dyDescent="0.25">
      <c r="B1077" s="3" t="s">
        <v>196</v>
      </c>
      <c r="C1077" s="3" t="s">
        <v>23</v>
      </c>
      <c r="D1077" s="3"/>
      <c r="E1077" s="3" t="s">
        <v>31</v>
      </c>
      <c r="F1077" s="3" t="s">
        <v>217</v>
      </c>
      <c r="G1077" s="3" t="s">
        <v>221</v>
      </c>
      <c r="H1077" s="3" t="s">
        <v>246</v>
      </c>
      <c r="I1077" s="3">
        <v>9</v>
      </c>
      <c r="J1077" s="3">
        <v>1190</v>
      </c>
      <c r="K1077" s="3">
        <v>1120</v>
      </c>
      <c r="L1077" s="3">
        <v>744</v>
      </c>
      <c r="M1077" s="3">
        <v>61.76</v>
      </c>
      <c r="N1077" s="3">
        <v>1.74</v>
      </c>
      <c r="O1077" s="13">
        <v>15.04</v>
      </c>
      <c r="P1077" s="13">
        <v>7.12</v>
      </c>
      <c r="Q1077" s="13">
        <v>0.28000000000000003</v>
      </c>
      <c r="R1077" s="13">
        <v>2.99</v>
      </c>
      <c r="S1077" s="13">
        <v>5.12</v>
      </c>
      <c r="T1077" s="3">
        <v>4.66</v>
      </c>
      <c r="U1077" s="3">
        <v>1.21</v>
      </c>
      <c r="V1077" s="3">
        <v>0.08</v>
      </c>
      <c r="W1077" s="3">
        <v>0</v>
      </c>
      <c r="X1077" s="3">
        <v>99.999999999999986</v>
      </c>
      <c r="Y1077" s="94">
        <v>5.87</v>
      </c>
    </row>
    <row r="1078" spans="2:25" x14ac:dyDescent="0.25">
      <c r="B1078" s="3" t="s">
        <v>196</v>
      </c>
      <c r="C1078" s="3" t="s">
        <v>23</v>
      </c>
      <c r="D1078" s="3"/>
      <c r="E1078" s="3" t="s">
        <v>31</v>
      </c>
      <c r="F1078" s="3" t="s">
        <v>217</v>
      </c>
      <c r="G1078" s="3" t="s">
        <v>221</v>
      </c>
      <c r="H1078" s="3" t="s">
        <v>247</v>
      </c>
      <c r="I1078" s="3">
        <v>9</v>
      </c>
      <c r="J1078" s="3">
        <v>1190</v>
      </c>
      <c r="K1078" s="3">
        <v>1120</v>
      </c>
      <c r="L1078" s="3">
        <v>744</v>
      </c>
      <c r="M1078" s="3">
        <v>62.45</v>
      </c>
      <c r="N1078" s="3">
        <v>1.48</v>
      </c>
      <c r="O1078" s="13">
        <v>15.05</v>
      </c>
      <c r="P1078" s="13">
        <v>6.87</v>
      </c>
      <c r="Q1078" s="13">
        <v>0.24</v>
      </c>
      <c r="R1078" s="13">
        <v>2.86</v>
      </c>
      <c r="S1078" s="13">
        <v>4.78</v>
      </c>
      <c r="T1078" s="3">
        <v>4.68</v>
      </c>
      <c r="U1078" s="3">
        <v>1.28</v>
      </c>
      <c r="V1078" s="3">
        <v>0.33</v>
      </c>
      <c r="W1078" s="3">
        <v>0</v>
      </c>
      <c r="X1078" s="3">
        <v>100.02</v>
      </c>
      <c r="Y1078" s="94">
        <v>5.96</v>
      </c>
    </row>
    <row r="1079" spans="2:25" x14ac:dyDescent="0.25">
      <c r="B1079" s="3" t="s">
        <v>196</v>
      </c>
      <c r="C1079" s="3" t="s">
        <v>23</v>
      </c>
      <c r="D1079" s="3"/>
      <c r="E1079" s="3" t="s">
        <v>31</v>
      </c>
      <c r="F1079" s="3" t="s">
        <v>217</v>
      </c>
      <c r="G1079" s="3" t="s">
        <v>221</v>
      </c>
      <c r="H1079" s="3" t="s">
        <v>248</v>
      </c>
      <c r="I1079" s="3">
        <v>9</v>
      </c>
      <c r="J1079" s="3">
        <v>1190</v>
      </c>
      <c r="K1079" s="3">
        <v>1120</v>
      </c>
      <c r="L1079" s="3">
        <v>744</v>
      </c>
      <c r="M1079" s="3">
        <v>61.94</v>
      </c>
      <c r="N1079" s="3">
        <v>1.72</v>
      </c>
      <c r="O1079" s="13">
        <v>14.93</v>
      </c>
      <c r="P1079" s="13">
        <v>7.17</v>
      </c>
      <c r="Q1079" s="13">
        <v>0.36</v>
      </c>
      <c r="R1079" s="13">
        <v>2.81</v>
      </c>
      <c r="S1079" s="13">
        <v>4.79</v>
      </c>
      <c r="T1079" s="3">
        <v>4.67</v>
      </c>
      <c r="U1079" s="3">
        <v>1.25</v>
      </c>
      <c r="V1079" s="3">
        <v>0.31</v>
      </c>
      <c r="W1079" s="3">
        <v>0.04</v>
      </c>
      <c r="X1079" s="3">
        <v>99.990000000000023</v>
      </c>
      <c r="Y1079" s="94">
        <v>5.92</v>
      </c>
    </row>
    <row r="1080" spans="2:25" x14ac:dyDescent="0.25">
      <c r="B1080" s="3" t="s">
        <v>196</v>
      </c>
      <c r="C1080" s="3" t="s">
        <v>23</v>
      </c>
      <c r="D1080" s="3"/>
      <c r="E1080" s="3" t="s">
        <v>31</v>
      </c>
      <c r="F1080" s="3" t="s">
        <v>217</v>
      </c>
      <c r="G1080" s="3" t="s">
        <v>221</v>
      </c>
      <c r="H1080" s="3" t="s">
        <v>249</v>
      </c>
      <c r="I1080" s="3">
        <v>9</v>
      </c>
      <c r="J1080" s="3">
        <v>1190</v>
      </c>
      <c r="K1080" s="3">
        <v>1120</v>
      </c>
      <c r="L1080" s="3">
        <v>744</v>
      </c>
      <c r="M1080" s="3">
        <v>62.4</v>
      </c>
      <c r="N1080" s="3">
        <v>1.65</v>
      </c>
      <c r="O1080" s="13">
        <v>14.82</v>
      </c>
      <c r="P1080" s="13">
        <v>6.87</v>
      </c>
      <c r="Q1080" s="13">
        <v>0.14000000000000001</v>
      </c>
      <c r="R1080" s="13">
        <v>2.9</v>
      </c>
      <c r="S1080" s="13">
        <v>4.82</v>
      </c>
      <c r="T1080" s="3">
        <v>4.88</v>
      </c>
      <c r="U1080" s="3">
        <v>1.35</v>
      </c>
      <c r="V1080" s="3">
        <v>0.18</v>
      </c>
      <c r="W1080" s="3">
        <v>0</v>
      </c>
      <c r="X1080" s="3">
        <v>100.01000000000002</v>
      </c>
      <c r="Y1080" s="94">
        <v>6.23</v>
      </c>
    </row>
    <row r="1081" spans="2:25" x14ac:dyDescent="0.25">
      <c r="B1081" s="3" t="s">
        <v>196</v>
      </c>
      <c r="C1081" s="3" t="s">
        <v>23</v>
      </c>
      <c r="D1081" s="3"/>
      <c r="E1081" s="3" t="s">
        <v>31</v>
      </c>
      <c r="F1081" s="3" t="s">
        <v>217</v>
      </c>
      <c r="G1081" s="3" t="s">
        <v>221</v>
      </c>
      <c r="H1081" s="3" t="s">
        <v>250</v>
      </c>
      <c r="I1081" s="3">
        <v>9</v>
      </c>
      <c r="J1081" s="3">
        <v>1190</v>
      </c>
      <c r="K1081" s="3">
        <v>1120</v>
      </c>
      <c r="L1081" s="3">
        <v>744</v>
      </c>
      <c r="M1081" s="3">
        <v>62.08</v>
      </c>
      <c r="N1081" s="3">
        <v>1.58</v>
      </c>
      <c r="O1081" s="13">
        <v>15.01</v>
      </c>
      <c r="P1081" s="13">
        <v>6.97</v>
      </c>
      <c r="Q1081" s="13">
        <v>0.15</v>
      </c>
      <c r="R1081" s="13">
        <v>3</v>
      </c>
      <c r="S1081" s="13">
        <v>5.0199999999999996</v>
      </c>
      <c r="T1081" s="3">
        <v>4.8899999999999997</v>
      </c>
      <c r="U1081" s="3">
        <v>1.27</v>
      </c>
      <c r="V1081" s="3">
        <v>0.04</v>
      </c>
      <c r="W1081" s="3">
        <v>0</v>
      </c>
      <c r="X1081" s="3">
        <v>100.01</v>
      </c>
      <c r="Y1081" s="94">
        <v>6.16</v>
      </c>
    </row>
    <row r="1082" spans="2:25" x14ac:dyDescent="0.25">
      <c r="B1082" s="3"/>
      <c r="C1082" s="3"/>
      <c r="D1082" s="3"/>
      <c r="E1082" s="3"/>
      <c r="F1082" s="16" t="s">
        <v>27</v>
      </c>
      <c r="G1082" s="16" t="s">
        <v>23</v>
      </c>
      <c r="H1082" s="16"/>
      <c r="I1082" s="16"/>
      <c r="J1082" s="16"/>
      <c r="K1082" s="16"/>
      <c r="L1082" s="16"/>
      <c r="M1082" s="6">
        <v>61.679499999999997</v>
      </c>
      <c r="N1082" s="6">
        <v>1.5609999999999999</v>
      </c>
      <c r="O1082" s="52">
        <v>14.984999999999999</v>
      </c>
      <c r="P1082" s="52">
        <v>7.2725000000000009</v>
      </c>
      <c r="Q1082" s="52">
        <v>0.19800000000000001</v>
      </c>
      <c r="R1082" s="52">
        <v>3.085</v>
      </c>
      <c r="S1082" s="52">
        <v>5.0759999999999996</v>
      </c>
      <c r="T1082" s="6">
        <v>4.7480000000000002</v>
      </c>
      <c r="U1082" s="6">
        <v>1.2315</v>
      </c>
      <c r="V1082" s="6">
        <v>0.15200000000000005</v>
      </c>
      <c r="W1082" s="6">
        <v>1.2500000000000001E-2</v>
      </c>
      <c r="X1082" s="16"/>
      <c r="Y1082" s="93">
        <v>5.9794999999999998</v>
      </c>
    </row>
    <row r="1083" spans="2:25" x14ac:dyDescent="0.25">
      <c r="B1083" s="3"/>
      <c r="C1083" s="3"/>
      <c r="D1083" s="3"/>
      <c r="E1083" s="3"/>
      <c r="F1083" s="25" t="s">
        <v>28</v>
      </c>
      <c r="G1083" s="25" t="s">
        <v>23</v>
      </c>
      <c r="H1083" s="25"/>
      <c r="I1083" s="25"/>
      <c r="J1083" s="25"/>
      <c r="K1083" s="25"/>
      <c r="L1083" s="25"/>
      <c r="M1083" s="7">
        <v>0.71638327730342721</v>
      </c>
      <c r="N1083" s="7">
        <v>0.11410521460476729</v>
      </c>
      <c r="O1083" s="99">
        <v>8.8168498969452225E-2</v>
      </c>
      <c r="P1083" s="99">
        <v>0.35732743350719953</v>
      </c>
      <c r="Q1083" s="99">
        <v>7.7974354758471698E-2</v>
      </c>
      <c r="R1083" s="99">
        <v>0.18771478925557025</v>
      </c>
      <c r="S1083" s="99">
        <v>0.24896416990148773</v>
      </c>
      <c r="T1083" s="7">
        <v>0.10704647293779029</v>
      </c>
      <c r="U1083" s="7">
        <v>6.1923127216013035E-2</v>
      </c>
      <c r="V1083" s="7">
        <v>9.822637656267065E-2</v>
      </c>
      <c r="W1083" s="7">
        <v>3.2097712658299145E-2</v>
      </c>
      <c r="X1083" s="25"/>
      <c r="Y1083" s="93">
        <v>0.16896960015380333</v>
      </c>
    </row>
  </sheetData>
  <mergeCells count="4">
    <mergeCell ref="AW2:AZ2"/>
    <mergeCell ref="AK2:AN2"/>
    <mergeCell ref="AO2:AR2"/>
    <mergeCell ref="AS2:AV2"/>
  </mergeCells>
  <phoneticPr fontId="5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DED6-7C58-459E-A009-27C03DC129C9}">
  <dimension ref="B2:E16"/>
  <sheetViews>
    <sheetView tabSelected="1" workbookViewId="0">
      <selection activeCell="I34" sqref="I34"/>
    </sheetView>
  </sheetViews>
  <sheetFormatPr baseColWidth="10" defaultRowHeight="15" x14ac:dyDescent="0.25"/>
  <sheetData>
    <row r="2" spans="2:5" x14ac:dyDescent="0.25">
      <c r="B2" s="239" t="s">
        <v>21</v>
      </c>
      <c r="C2" s="239"/>
      <c r="D2" s="239"/>
      <c r="E2" s="239"/>
    </row>
    <row r="3" spans="2:5" ht="15.75" thickBot="1" x14ac:dyDescent="0.3">
      <c r="B3" s="12" t="s">
        <v>23</v>
      </c>
      <c r="C3" s="53" t="s">
        <v>28</v>
      </c>
      <c r="D3" s="12" t="s">
        <v>26</v>
      </c>
      <c r="E3" s="53" t="s">
        <v>28</v>
      </c>
    </row>
    <row r="4" spans="2:5" x14ac:dyDescent="0.25">
      <c r="B4" s="5">
        <v>0.64498903210243319</v>
      </c>
      <c r="C4" s="8">
        <v>1.378306790861196E-2</v>
      </c>
      <c r="D4" s="5">
        <v>0.59322830598773935</v>
      </c>
      <c r="E4" s="8">
        <v>3.2718033841191811E-2</v>
      </c>
    </row>
    <row r="5" spans="2:5" x14ac:dyDescent="0.25">
      <c r="B5" s="14">
        <v>0.58693717649350441</v>
      </c>
      <c r="C5" s="30">
        <v>1.2098707069617546E-2</v>
      </c>
      <c r="D5" s="14">
        <v>0.59564781760215446</v>
      </c>
      <c r="E5" s="30">
        <v>2.0267083551239913E-2</v>
      </c>
    </row>
    <row r="6" spans="2:5" x14ac:dyDescent="0.25">
      <c r="B6" s="3">
        <v>0.53</v>
      </c>
      <c r="C6" s="32">
        <v>0.03</v>
      </c>
      <c r="D6" s="3">
        <v>0.55000000000000004</v>
      </c>
      <c r="E6" s="32">
        <v>0.04</v>
      </c>
    </row>
    <row r="7" spans="2:5" x14ac:dyDescent="0.25">
      <c r="B7" s="3">
        <v>0.49</v>
      </c>
      <c r="C7" s="32">
        <v>0.04</v>
      </c>
      <c r="D7" s="3">
        <v>0.57999999999999996</v>
      </c>
      <c r="E7" s="32">
        <v>0.06</v>
      </c>
    </row>
    <row r="8" spans="2:5" x14ac:dyDescent="0.25">
      <c r="B8" s="3">
        <v>0.54</v>
      </c>
      <c r="C8" s="32">
        <v>0.04</v>
      </c>
      <c r="D8" s="3">
        <v>0.5</v>
      </c>
      <c r="E8" s="32">
        <v>0.03</v>
      </c>
    </row>
    <row r="9" spans="2:5" x14ac:dyDescent="0.25">
      <c r="B9" s="3">
        <v>0.44</v>
      </c>
      <c r="C9" s="32">
        <v>0.06</v>
      </c>
      <c r="D9" s="3">
        <v>0.5</v>
      </c>
      <c r="E9" s="32">
        <v>0.04</v>
      </c>
    </row>
    <row r="10" spans="2:5" x14ac:dyDescent="0.25">
      <c r="B10" s="3">
        <v>0.62</v>
      </c>
      <c r="C10" s="32">
        <v>0.01</v>
      </c>
      <c r="D10" s="3">
        <v>0.6</v>
      </c>
      <c r="E10" s="32">
        <v>0.01</v>
      </c>
    </row>
    <row r="11" spans="2:5" x14ac:dyDescent="0.25">
      <c r="B11" s="3">
        <v>0.6</v>
      </c>
      <c r="C11" s="32">
        <v>0.01</v>
      </c>
      <c r="D11" s="3">
        <v>0.56000000000000005</v>
      </c>
      <c r="E11" s="32">
        <v>0.01</v>
      </c>
    </row>
    <row r="12" spans="2:5" x14ac:dyDescent="0.25">
      <c r="B12" s="3">
        <v>0.6</v>
      </c>
      <c r="C12" s="32">
        <v>0.01</v>
      </c>
      <c r="D12" s="3">
        <v>0.57999999999999996</v>
      </c>
      <c r="E12" s="32">
        <v>0.01</v>
      </c>
    </row>
    <row r="13" spans="2:5" x14ac:dyDescent="0.25">
      <c r="B13" s="3">
        <v>0.57999999999999996</v>
      </c>
      <c r="C13" s="32">
        <v>0.03</v>
      </c>
      <c r="D13" s="3">
        <v>0.56999999999999995</v>
      </c>
      <c r="E13" s="32">
        <v>0.01</v>
      </c>
    </row>
    <row r="14" spans="2:5" x14ac:dyDescent="0.25">
      <c r="B14" s="3">
        <v>0.49</v>
      </c>
      <c r="C14" s="32">
        <v>0.02</v>
      </c>
      <c r="D14" s="3">
        <v>0.54</v>
      </c>
      <c r="E14" s="32">
        <v>0.03</v>
      </c>
    </row>
    <row r="15" spans="2:5" x14ac:dyDescent="0.25">
      <c r="B15" s="3">
        <v>0.51</v>
      </c>
      <c r="C15" s="32">
        <v>0.02</v>
      </c>
      <c r="D15" s="3">
        <v>0.52</v>
      </c>
      <c r="E15" s="32">
        <v>0.02</v>
      </c>
    </row>
    <row r="16" spans="2:5" ht="15.75" thickBot="1" x14ac:dyDescent="0.3">
      <c r="B16" s="12">
        <v>0.51</v>
      </c>
      <c r="C16" s="53">
        <v>0.03</v>
      </c>
      <c r="D16" s="12">
        <v>0.51</v>
      </c>
      <c r="E16" s="53">
        <v>0.02</v>
      </c>
    </row>
  </sheetData>
  <mergeCells count="1">
    <mergeCell ref="B2:E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ADFB8-4A53-4CA5-B2A3-2168193FDA70}">
  <dimension ref="A1:AC68"/>
  <sheetViews>
    <sheetView topLeftCell="D35" workbookViewId="0">
      <selection activeCell="T67" sqref="T51:T67"/>
    </sheetView>
  </sheetViews>
  <sheetFormatPr baseColWidth="10" defaultRowHeight="15" x14ac:dyDescent="0.25"/>
  <cols>
    <col min="4" max="4" width="46.28515625" bestFit="1" customWidth="1"/>
    <col min="5" max="5" width="20.140625" bestFit="1" customWidth="1"/>
    <col min="6" max="6" width="18.42578125" bestFit="1" customWidth="1"/>
    <col min="7" max="7" width="18.7109375" bestFit="1" customWidth="1"/>
    <col min="8" max="8" width="18.7109375" customWidth="1"/>
    <col min="21" max="21" width="15.85546875" bestFit="1" customWidth="1"/>
    <col min="22" max="22" width="15.140625" bestFit="1" customWidth="1"/>
    <col min="28" max="28" width="13.140625" bestFit="1" customWidth="1"/>
  </cols>
  <sheetData>
    <row r="1" spans="1:29" x14ac:dyDescent="0.25">
      <c r="A1" s="238" t="s">
        <v>853</v>
      </c>
    </row>
    <row r="3" spans="1:29" ht="18.75" thickBot="1" x14ac:dyDescent="0.4">
      <c r="D3" s="32" t="s">
        <v>292</v>
      </c>
      <c r="E3" s="12" t="s">
        <v>4</v>
      </c>
      <c r="F3" s="12" t="s">
        <v>293</v>
      </c>
      <c r="G3" s="12" t="s">
        <v>294</v>
      </c>
      <c r="H3" s="12" t="s">
        <v>374</v>
      </c>
      <c r="I3" s="12" t="s">
        <v>220</v>
      </c>
      <c r="J3" s="12" t="s">
        <v>295</v>
      </c>
      <c r="K3" s="12" t="s">
        <v>296</v>
      </c>
      <c r="L3" s="12" t="s">
        <v>297</v>
      </c>
      <c r="M3" s="12" t="s">
        <v>298</v>
      </c>
      <c r="N3" s="12" t="s">
        <v>299</v>
      </c>
      <c r="O3" s="12" t="s">
        <v>300</v>
      </c>
      <c r="P3" s="12" t="s">
        <v>301</v>
      </c>
      <c r="Q3" s="12" t="s">
        <v>300</v>
      </c>
      <c r="R3" s="12" t="s">
        <v>302</v>
      </c>
      <c r="S3" s="12" t="s">
        <v>300</v>
      </c>
      <c r="T3" s="37" t="s">
        <v>20</v>
      </c>
      <c r="U3" s="12" t="s">
        <v>303</v>
      </c>
      <c r="V3" s="38" t="s">
        <v>373</v>
      </c>
      <c r="X3" s="3"/>
      <c r="Y3" s="3"/>
      <c r="Z3" s="3"/>
      <c r="AA3" s="3"/>
      <c r="AB3" s="16"/>
      <c r="AC3" s="16"/>
    </row>
    <row r="4" spans="1:29" x14ac:dyDescent="0.25">
      <c r="D4" s="3"/>
      <c r="E4" s="3"/>
      <c r="F4" s="3" t="s">
        <v>304</v>
      </c>
      <c r="G4" s="3" t="s">
        <v>305</v>
      </c>
      <c r="H4" s="3">
        <v>24</v>
      </c>
      <c r="I4" s="3" t="s">
        <v>33</v>
      </c>
      <c r="J4" s="3">
        <v>1150</v>
      </c>
      <c r="K4" s="3">
        <v>1150</v>
      </c>
      <c r="L4" s="3">
        <v>24</v>
      </c>
      <c r="M4" s="3">
        <f>24</f>
        <v>24</v>
      </c>
      <c r="N4" s="5">
        <v>0.14000000000000001</v>
      </c>
      <c r="O4" s="5">
        <v>4.8600000000000003</v>
      </c>
      <c r="P4" s="5">
        <v>0</v>
      </c>
      <c r="Q4" s="5">
        <v>0</v>
      </c>
      <c r="R4" s="5">
        <f t="shared" ref="R4:R6" si="0">1-N4</f>
        <v>0.86</v>
      </c>
      <c r="S4" s="5">
        <v>4.08</v>
      </c>
      <c r="T4" s="8">
        <f>N4*O4+P4*Q4+R4*S4</f>
        <v>4.1891999999999996</v>
      </c>
      <c r="U4" s="5">
        <v>4.32</v>
      </c>
      <c r="V4" s="6">
        <f t="shared" ref="V4:V20" si="1">ABS(((T4-$U$4)/$U$4)*100)</f>
        <v>3.0277777777777937</v>
      </c>
      <c r="AA4" s="1"/>
      <c r="AB4" s="6"/>
      <c r="AC4" s="6"/>
    </row>
    <row r="5" spans="1:29" x14ac:dyDescent="0.25">
      <c r="D5" s="3"/>
      <c r="E5" s="31" t="s">
        <v>306</v>
      </c>
      <c r="F5" s="31" t="s">
        <v>304</v>
      </c>
      <c r="G5" s="31" t="s">
        <v>305</v>
      </c>
      <c r="H5" s="31">
        <v>24</v>
      </c>
      <c r="I5" s="31" t="s">
        <v>33</v>
      </c>
      <c r="J5" s="31">
        <v>1175</v>
      </c>
      <c r="K5" s="31">
        <v>1175</v>
      </c>
      <c r="L5" s="31">
        <v>24</v>
      </c>
      <c r="M5" s="31">
        <f>24</f>
        <v>24</v>
      </c>
      <c r="N5" s="11">
        <v>0.03</v>
      </c>
      <c r="O5" s="11">
        <v>3.62</v>
      </c>
      <c r="P5" s="11">
        <v>0</v>
      </c>
      <c r="Q5" s="11">
        <v>0</v>
      </c>
      <c r="R5" s="11">
        <f t="shared" si="0"/>
        <v>0.97</v>
      </c>
      <c r="S5" s="11">
        <v>3.72</v>
      </c>
      <c r="T5" s="39">
        <f t="shared" ref="T5:T59" si="2">N5*O5+P5*Q5+R5*S5</f>
        <v>3.7170000000000001</v>
      </c>
      <c r="U5" s="11"/>
      <c r="V5" s="40">
        <f t="shared" si="1"/>
        <v>13.958333333333336</v>
      </c>
      <c r="AA5" s="1"/>
      <c r="AB5" s="6"/>
      <c r="AC5" s="6"/>
    </row>
    <row r="6" spans="1:29" x14ac:dyDescent="0.25">
      <c r="D6" s="3"/>
      <c r="E6" s="13" t="s">
        <v>307</v>
      </c>
      <c r="F6" s="13" t="s">
        <v>304</v>
      </c>
      <c r="G6" s="13" t="s">
        <v>305</v>
      </c>
      <c r="H6" s="13">
        <v>24</v>
      </c>
      <c r="I6" s="13" t="s">
        <v>33</v>
      </c>
      <c r="J6" s="13">
        <v>1180</v>
      </c>
      <c r="K6" s="13">
        <v>1180</v>
      </c>
      <c r="L6" s="13">
        <v>24</v>
      </c>
      <c r="M6" s="3">
        <f>24</f>
        <v>24</v>
      </c>
      <c r="N6" s="5">
        <v>0.03</v>
      </c>
      <c r="O6" s="29">
        <v>3.87</v>
      </c>
      <c r="P6" s="29">
        <v>0</v>
      </c>
      <c r="Q6" s="29">
        <v>0</v>
      </c>
      <c r="R6" s="5">
        <f t="shared" si="0"/>
        <v>0.97</v>
      </c>
      <c r="S6" s="5">
        <v>3.91</v>
      </c>
      <c r="T6" s="8">
        <f t="shared" si="2"/>
        <v>3.9087999999999998</v>
      </c>
      <c r="U6" s="5"/>
      <c r="V6" s="6">
        <f t="shared" si="1"/>
        <v>9.5185185185185297</v>
      </c>
      <c r="AA6" s="1"/>
      <c r="AB6" s="6"/>
      <c r="AC6" s="6"/>
    </row>
    <row r="7" spans="1:29" x14ac:dyDescent="0.25">
      <c r="D7" s="3"/>
      <c r="E7" s="3" t="s">
        <v>308</v>
      </c>
      <c r="F7" s="3" t="s">
        <v>304</v>
      </c>
      <c r="G7" s="3" t="s">
        <v>305</v>
      </c>
      <c r="H7" s="3">
        <v>24</v>
      </c>
      <c r="I7" s="3" t="s">
        <v>33</v>
      </c>
      <c r="J7" s="3">
        <v>1190</v>
      </c>
      <c r="K7" s="3">
        <v>1190</v>
      </c>
      <c r="L7" s="3">
        <v>24</v>
      </c>
      <c r="M7" s="3">
        <f>24</f>
        <v>24</v>
      </c>
      <c r="N7" s="5">
        <v>1E-3</v>
      </c>
      <c r="O7" s="5">
        <v>2.38</v>
      </c>
      <c r="P7" s="5">
        <v>0</v>
      </c>
      <c r="Q7" s="5">
        <v>0</v>
      </c>
      <c r="R7" s="5">
        <f>1-N7</f>
        <v>0.999</v>
      </c>
      <c r="S7" s="5">
        <v>4.1399999999999997</v>
      </c>
      <c r="T7" s="8">
        <f t="shared" si="2"/>
        <v>4.1382399999999997</v>
      </c>
      <c r="U7" s="5"/>
      <c r="V7" s="6">
        <f t="shared" si="1"/>
        <v>4.2074074074074206</v>
      </c>
      <c r="AA7" s="1"/>
      <c r="AB7" s="6"/>
      <c r="AC7" s="6"/>
    </row>
    <row r="8" spans="1:29" x14ac:dyDescent="0.25">
      <c r="D8" s="3"/>
      <c r="E8" s="3"/>
      <c r="F8" s="3" t="s">
        <v>304</v>
      </c>
      <c r="G8" s="3" t="s">
        <v>305</v>
      </c>
      <c r="H8" s="3">
        <v>24</v>
      </c>
      <c r="I8" s="3" t="s">
        <v>33</v>
      </c>
      <c r="J8" s="3">
        <v>1190</v>
      </c>
      <c r="K8" s="3">
        <v>1190</v>
      </c>
      <c r="L8" s="3">
        <v>24</v>
      </c>
      <c r="M8" s="3">
        <f>24</f>
        <v>24</v>
      </c>
      <c r="N8" s="5">
        <v>1E-3</v>
      </c>
      <c r="O8" s="5">
        <v>3.56</v>
      </c>
      <c r="P8" s="5">
        <v>0</v>
      </c>
      <c r="Q8" s="5">
        <v>0</v>
      </c>
      <c r="R8" s="5">
        <f t="shared" ref="R8:R10" si="3">1-N8</f>
        <v>0.999</v>
      </c>
      <c r="S8" s="5">
        <v>4.4383333333333335</v>
      </c>
      <c r="T8" s="8">
        <f t="shared" si="2"/>
        <v>4.4374549999999999</v>
      </c>
      <c r="U8" s="5"/>
      <c r="V8" s="6">
        <f t="shared" si="1"/>
        <v>2.7188657407407324</v>
      </c>
      <c r="AA8" s="1"/>
      <c r="AB8" s="6"/>
      <c r="AC8" s="6"/>
    </row>
    <row r="9" spans="1:29" x14ac:dyDescent="0.25">
      <c r="D9" s="3"/>
      <c r="E9" s="3"/>
      <c r="F9" s="3" t="s">
        <v>304</v>
      </c>
      <c r="G9" s="3" t="s">
        <v>305</v>
      </c>
      <c r="H9" s="3">
        <v>24</v>
      </c>
      <c r="I9" s="3" t="s">
        <v>33</v>
      </c>
      <c r="J9" s="3">
        <v>1190</v>
      </c>
      <c r="K9" s="3">
        <v>1190</v>
      </c>
      <c r="L9" s="3">
        <v>24</v>
      </c>
      <c r="M9" s="3">
        <f>24</f>
        <v>24</v>
      </c>
      <c r="N9" s="5">
        <v>1E-3</v>
      </c>
      <c r="O9" s="5">
        <v>4.4000000000000004</v>
      </c>
      <c r="P9" s="5">
        <v>0</v>
      </c>
      <c r="Q9" s="5">
        <v>0</v>
      </c>
      <c r="R9" s="5">
        <f t="shared" si="3"/>
        <v>0.999</v>
      </c>
      <c r="S9" s="5">
        <v>4.1033333333333326</v>
      </c>
      <c r="T9" s="8">
        <f t="shared" si="2"/>
        <v>4.1036299999999999</v>
      </c>
      <c r="U9" s="5"/>
      <c r="V9" s="6">
        <f t="shared" si="1"/>
        <v>5.0085648148148234</v>
      </c>
      <c r="AA9" s="1"/>
      <c r="AB9" s="6"/>
      <c r="AC9" s="6"/>
    </row>
    <row r="10" spans="1:29" x14ac:dyDescent="0.25">
      <c r="D10" s="3"/>
      <c r="E10" s="3"/>
      <c r="F10" s="3" t="s">
        <v>304</v>
      </c>
      <c r="G10" s="3" t="s">
        <v>305</v>
      </c>
      <c r="H10" s="3">
        <v>24</v>
      </c>
      <c r="I10" s="3" t="s">
        <v>33</v>
      </c>
      <c r="J10" s="3">
        <v>1190</v>
      </c>
      <c r="K10" s="3">
        <v>1190</v>
      </c>
      <c r="L10" s="3">
        <v>24</v>
      </c>
      <c r="M10" s="3">
        <f>24</f>
        <v>24</v>
      </c>
      <c r="N10" s="5">
        <v>1E-3</v>
      </c>
      <c r="O10" s="5">
        <v>3.01</v>
      </c>
      <c r="P10" s="5">
        <v>0</v>
      </c>
      <c r="Q10" s="5">
        <v>0</v>
      </c>
      <c r="R10" s="5">
        <f t="shared" si="3"/>
        <v>0.999</v>
      </c>
      <c r="S10" s="5">
        <v>4.43</v>
      </c>
      <c r="T10" s="8">
        <f t="shared" si="2"/>
        <v>4.4285799999999993</v>
      </c>
      <c r="U10" s="5"/>
      <c r="V10" s="6">
        <f t="shared" si="1"/>
        <v>2.5134259259259029</v>
      </c>
      <c r="AA10" s="1"/>
      <c r="AB10" s="6"/>
      <c r="AC10" s="6"/>
    </row>
    <row r="11" spans="1:29" x14ac:dyDescent="0.25">
      <c r="D11" s="3"/>
      <c r="E11" s="3"/>
      <c r="F11" s="3" t="s">
        <v>304</v>
      </c>
      <c r="G11" s="3" t="s">
        <v>31</v>
      </c>
      <c r="H11" s="3">
        <v>24</v>
      </c>
      <c r="I11" s="3" t="s">
        <v>33</v>
      </c>
      <c r="J11" s="3">
        <v>1200</v>
      </c>
      <c r="K11" s="3">
        <v>1200</v>
      </c>
      <c r="L11" s="3">
        <v>24</v>
      </c>
      <c r="M11" s="3">
        <f>24</f>
        <v>24</v>
      </c>
      <c r="N11" s="5">
        <v>0</v>
      </c>
      <c r="O11" s="5">
        <v>0</v>
      </c>
      <c r="P11" s="5">
        <v>0</v>
      </c>
      <c r="Q11" s="5">
        <v>0</v>
      </c>
      <c r="R11" s="5">
        <v>1</v>
      </c>
      <c r="S11" s="5">
        <v>4.09</v>
      </c>
      <c r="T11" s="8">
        <f t="shared" si="2"/>
        <v>4.09</v>
      </c>
      <c r="U11" s="5"/>
      <c r="V11" s="6">
        <f t="shared" si="1"/>
        <v>5.3240740740740842</v>
      </c>
      <c r="Z11" s="1"/>
      <c r="AA11" s="1"/>
      <c r="AB11" s="6"/>
      <c r="AC11" s="6"/>
    </row>
    <row r="12" spans="1:29" x14ac:dyDescent="0.25">
      <c r="D12" s="3"/>
      <c r="E12" s="3"/>
      <c r="F12" s="3" t="s">
        <v>304</v>
      </c>
      <c r="G12" s="3" t="s">
        <v>31</v>
      </c>
      <c r="H12" s="3">
        <v>24</v>
      </c>
      <c r="I12" s="3" t="s">
        <v>33</v>
      </c>
      <c r="J12" s="3">
        <v>1190</v>
      </c>
      <c r="K12" s="3">
        <v>1190</v>
      </c>
      <c r="L12" s="3">
        <v>24</v>
      </c>
      <c r="M12" s="3">
        <f>24</f>
        <v>24</v>
      </c>
      <c r="N12" s="5">
        <v>0</v>
      </c>
      <c r="O12" s="5">
        <v>0</v>
      </c>
      <c r="P12" s="5">
        <v>0</v>
      </c>
      <c r="Q12" s="5">
        <v>0</v>
      </c>
      <c r="R12" s="5">
        <f>1-(N12+P12)</f>
        <v>1</v>
      </c>
      <c r="S12" s="5">
        <v>4.08</v>
      </c>
      <c r="T12" s="8">
        <v>4.07</v>
      </c>
      <c r="U12" s="5"/>
      <c r="V12" s="6">
        <f t="shared" si="1"/>
        <v>5.7870370370370363</v>
      </c>
      <c r="AA12" s="1"/>
      <c r="AB12" s="6"/>
      <c r="AC12" s="6"/>
    </row>
    <row r="13" spans="1:29" x14ac:dyDescent="0.25">
      <c r="D13" s="3"/>
      <c r="E13" s="3"/>
      <c r="F13" s="3" t="s">
        <v>304</v>
      </c>
      <c r="G13" s="3" t="s">
        <v>31</v>
      </c>
      <c r="H13" s="3">
        <v>24</v>
      </c>
      <c r="I13" s="3" t="s">
        <v>33</v>
      </c>
      <c r="J13" s="3">
        <v>1180</v>
      </c>
      <c r="K13" s="3">
        <v>1180</v>
      </c>
      <c r="L13" s="3">
        <v>24</v>
      </c>
      <c r="M13" s="3">
        <f>24</f>
        <v>24</v>
      </c>
      <c r="N13" s="5">
        <v>0</v>
      </c>
      <c r="O13" s="5">
        <v>0</v>
      </c>
      <c r="P13" s="5">
        <v>0</v>
      </c>
      <c r="Q13" s="5">
        <v>0</v>
      </c>
      <c r="R13" s="5">
        <f t="shared" ref="R13:R19" si="4">1-(N13+P13)</f>
        <v>1</v>
      </c>
      <c r="S13" s="5">
        <v>4.13</v>
      </c>
      <c r="T13" s="8">
        <f t="shared" si="2"/>
        <v>4.13</v>
      </c>
      <c r="U13" s="5"/>
      <c r="V13" s="6">
        <f t="shared" si="1"/>
        <v>4.3981481481481568</v>
      </c>
      <c r="AA13" s="1"/>
      <c r="AB13" s="6"/>
      <c r="AC13" s="6"/>
    </row>
    <row r="14" spans="1:29" x14ac:dyDescent="0.25">
      <c r="D14" s="3"/>
      <c r="E14" s="41" t="s">
        <v>309</v>
      </c>
      <c r="F14" s="41" t="s">
        <v>304</v>
      </c>
      <c r="G14" s="41" t="s">
        <v>31</v>
      </c>
      <c r="H14" s="41">
        <v>24</v>
      </c>
      <c r="I14" s="41" t="s">
        <v>33</v>
      </c>
      <c r="J14" s="41">
        <v>1150</v>
      </c>
      <c r="K14" s="41">
        <v>1150</v>
      </c>
      <c r="L14" s="22">
        <v>24</v>
      </c>
      <c r="M14" s="41">
        <f>24</f>
        <v>24</v>
      </c>
      <c r="N14" s="22">
        <v>0.08</v>
      </c>
      <c r="O14" s="22">
        <v>4.17</v>
      </c>
      <c r="P14" s="22">
        <v>0</v>
      </c>
      <c r="Q14" s="22">
        <v>0</v>
      </c>
      <c r="R14" s="22">
        <f t="shared" si="4"/>
        <v>0.92</v>
      </c>
      <c r="S14" s="22">
        <v>3.4</v>
      </c>
      <c r="T14" s="42">
        <f t="shared" si="2"/>
        <v>3.4616000000000002</v>
      </c>
      <c r="U14" s="22"/>
      <c r="V14" s="55">
        <f t="shared" si="1"/>
        <v>19.87037037037037</v>
      </c>
      <c r="AA14" s="1"/>
      <c r="AB14" s="6"/>
      <c r="AC14" s="6"/>
    </row>
    <row r="15" spans="1:29" ht="16.5" x14ac:dyDescent="0.25">
      <c r="D15" s="3"/>
      <c r="E15" s="3" t="s">
        <v>310</v>
      </c>
      <c r="F15" s="3" t="s">
        <v>311</v>
      </c>
      <c r="G15" s="3" t="s">
        <v>305</v>
      </c>
      <c r="H15" s="3">
        <f>24+(J15-K15)/I15</f>
        <v>49</v>
      </c>
      <c r="I15" s="3">
        <v>1</v>
      </c>
      <c r="J15" s="3">
        <v>1190</v>
      </c>
      <c r="K15" s="3">
        <v>1165</v>
      </c>
      <c r="L15" s="5">
        <v>0</v>
      </c>
      <c r="M15" s="5">
        <f>24+((J15-K15)/I15)</f>
        <v>49</v>
      </c>
      <c r="N15" s="5">
        <v>0.06</v>
      </c>
      <c r="O15" s="5">
        <v>4.07</v>
      </c>
      <c r="P15" s="5">
        <v>0</v>
      </c>
      <c r="Q15" s="5">
        <v>0</v>
      </c>
      <c r="R15" s="5">
        <f t="shared" si="4"/>
        <v>0.94</v>
      </c>
      <c r="S15" s="5">
        <v>4.08</v>
      </c>
      <c r="T15" s="8">
        <f t="shared" si="2"/>
        <v>4.0793999999999997</v>
      </c>
      <c r="U15" s="5"/>
      <c r="V15" s="52">
        <f t="shared" si="1"/>
        <v>5.569444444444458</v>
      </c>
      <c r="AA15" s="1"/>
      <c r="AB15" s="6"/>
      <c r="AC15" s="6"/>
    </row>
    <row r="16" spans="1:29" ht="16.5" x14ac:dyDescent="0.25">
      <c r="D16" s="3"/>
      <c r="E16" s="3" t="s">
        <v>312</v>
      </c>
      <c r="F16" s="3" t="s">
        <v>311</v>
      </c>
      <c r="G16" s="3" t="s">
        <v>305</v>
      </c>
      <c r="H16" s="3">
        <f t="shared" ref="H16:H38" si="5">24+(J16-K16)/I16</f>
        <v>49</v>
      </c>
      <c r="I16" s="3">
        <v>1</v>
      </c>
      <c r="J16" s="3">
        <v>1190</v>
      </c>
      <c r="K16" s="3">
        <v>1165</v>
      </c>
      <c r="L16" s="5">
        <v>0</v>
      </c>
      <c r="M16" s="5">
        <f t="shared" ref="M16:M64" si="6">24+((J16-K16)/I16)</f>
        <v>49</v>
      </c>
      <c r="N16" s="5">
        <v>0.03</v>
      </c>
      <c r="O16" s="5">
        <v>4.12</v>
      </c>
      <c r="P16" s="5">
        <v>0</v>
      </c>
      <c r="Q16" s="5">
        <v>0</v>
      </c>
      <c r="R16" s="5">
        <f t="shared" si="4"/>
        <v>0.97</v>
      </c>
      <c r="S16" s="5">
        <v>4.0599999999999996</v>
      </c>
      <c r="T16" s="8">
        <f t="shared" si="2"/>
        <v>4.0617999999999999</v>
      </c>
      <c r="U16" s="5"/>
      <c r="V16" s="52">
        <f t="shared" si="1"/>
        <v>5.9768518518518619</v>
      </c>
      <c r="AA16" s="1"/>
      <c r="AB16" s="6"/>
      <c r="AC16" s="6"/>
    </row>
    <row r="17" spans="4:29" ht="16.5" x14ac:dyDescent="0.25">
      <c r="D17" s="3"/>
      <c r="E17" s="3" t="s">
        <v>313</v>
      </c>
      <c r="F17" s="3" t="s">
        <v>311</v>
      </c>
      <c r="G17" s="3" t="s">
        <v>305</v>
      </c>
      <c r="H17" s="3">
        <f t="shared" si="5"/>
        <v>77</v>
      </c>
      <c r="I17" s="3">
        <v>1</v>
      </c>
      <c r="J17" s="3">
        <v>1190</v>
      </c>
      <c r="K17" s="3">
        <v>1137</v>
      </c>
      <c r="L17" s="5">
        <v>0</v>
      </c>
      <c r="M17" s="5">
        <f t="shared" si="6"/>
        <v>77</v>
      </c>
      <c r="N17" s="5">
        <v>0.12</v>
      </c>
      <c r="O17" s="5">
        <v>4.67</v>
      </c>
      <c r="P17" s="5">
        <v>0</v>
      </c>
      <c r="Q17" s="5">
        <v>0</v>
      </c>
      <c r="R17" s="5">
        <f t="shared" si="4"/>
        <v>0.88</v>
      </c>
      <c r="S17" s="5">
        <v>4.38</v>
      </c>
      <c r="T17" s="8">
        <f t="shared" si="2"/>
        <v>4.4147999999999996</v>
      </c>
      <c r="U17" s="5"/>
      <c r="V17" s="52">
        <f t="shared" si="1"/>
        <v>2.1944444444444287</v>
      </c>
      <c r="AA17" s="1"/>
      <c r="AB17" s="6"/>
      <c r="AC17" s="6"/>
    </row>
    <row r="18" spans="4:29" ht="16.5" x14ac:dyDescent="0.25">
      <c r="D18" s="3" t="s">
        <v>314</v>
      </c>
      <c r="E18" s="3" t="s">
        <v>315</v>
      </c>
      <c r="F18" s="3" t="s">
        <v>311</v>
      </c>
      <c r="G18" s="3" t="s">
        <v>305</v>
      </c>
      <c r="H18" s="3">
        <f t="shared" si="5"/>
        <v>94</v>
      </c>
      <c r="I18" s="3">
        <v>1</v>
      </c>
      <c r="J18" s="3">
        <v>1190</v>
      </c>
      <c r="K18" s="3">
        <v>1120</v>
      </c>
      <c r="L18" s="5">
        <v>0</v>
      </c>
      <c r="M18" s="5">
        <f t="shared" si="6"/>
        <v>94</v>
      </c>
      <c r="N18" s="5">
        <v>0.155</v>
      </c>
      <c r="O18" s="5">
        <v>4.41</v>
      </c>
      <c r="P18" s="5">
        <v>0</v>
      </c>
      <c r="Q18" s="5">
        <v>0</v>
      </c>
      <c r="R18" s="5">
        <f t="shared" si="4"/>
        <v>0.84499999999999997</v>
      </c>
      <c r="S18" s="5">
        <v>4.16</v>
      </c>
      <c r="T18" s="8">
        <f t="shared" si="2"/>
        <v>4.1987500000000004</v>
      </c>
      <c r="U18" s="5"/>
      <c r="V18" s="52">
        <f t="shared" si="1"/>
        <v>2.8067129629629592</v>
      </c>
      <c r="AA18" s="1"/>
      <c r="AB18" s="6"/>
      <c r="AC18" s="6"/>
    </row>
    <row r="19" spans="4:29" ht="16.5" x14ac:dyDescent="0.25">
      <c r="D19" s="3"/>
      <c r="E19" s="20" t="s">
        <v>316</v>
      </c>
      <c r="F19" s="20" t="s">
        <v>311</v>
      </c>
      <c r="G19" s="20" t="s">
        <v>305</v>
      </c>
      <c r="H19" s="20">
        <f t="shared" si="5"/>
        <v>114</v>
      </c>
      <c r="I19" s="20">
        <v>1</v>
      </c>
      <c r="J19" s="20">
        <v>1190</v>
      </c>
      <c r="K19" s="20">
        <v>1100</v>
      </c>
      <c r="L19" s="10">
        <v>0</v>
      </c>
      <c r="M19" s="10">
        <f t="shared" si="6"/>
        <v>114</v>
      </c>
      <c r="N19" s="10">
        <v>0.21</v>
      </c>
      <c r="O19" s="10">
        <v>4.78</v>
      </c>
      <c r="P19" s="10">
        <v>0</v>
      </c>
      <c r="Q19" s="10">
        <v>0</v>
      </c>
      <c r="R19" s="10">
        <f t="shared" si="4"/>
        <v>0.79</v>
      </c>
      <c r="S19" s="10">
        <v>4.13</v>
      </c>
      <c r="T19" s="9">
        <f t="shared" si="2"/>
        <v>4.2665000000000006</v>
      </c>
      <c r="U19" s="10"/>
      <c r="V19" s="51">
        <f t="shared" si="1"/>
        <v>1.238425925925918</v>
      </c>
      <c r="AA19" s="1"/>
      <c r="AB19" s="6"/>
      <c r="AC19" s="6"/>
    </row>
    <row r="20" spans="4:29" ht="16.5" x14ac:dyDescent="0.25">
      <c r="D20" s="3"/>
      <c r="E20" s="43" t="s">
        <v>317</v>
      </c>
      <c r="F20" s="3" t="s">
        <v>311</v>
      </c>
      <c r="G20" s="3" t="s">
        <v>305</v>
      </c>
      <c r="H20" s="5">
        <f t="shared" si="5"/>
        <v>32.333333333333336</v>
      </c>
      <c r="I20" s="3">
        <v>3</v>
      </c>
      <c r="J20" s="3">
        <v>1190</v>
      </c>
      <c r="K20" s="3">
        <v>1165</v>
      </c>
      <c r="L20" s="5">
        <v>0</v>
      </c>
      <c r="M20" s="5">
        <f t="shared" si="6"/>
        <v>32.333333333333336</v>
      </c>
      <c r="N20" s="5">
        <v>0.03</v>
      </c>
      <c r="O20" s="5">
        <v>4.12</v>
      </c>
      <c r="P20" s="5">
        <v>0</v>
      </c>
      <c r="Q20" s="5">
        <v>0</v>
      </c>
      <c r="R20" s="5">
        <f>1-N20</f>
        <v>0.97</v>
      </c>
      <c r="S20" s="5">
        <v>4.18</v>
      </c>
      <c r="T20" s="8">
        <f t="shared" si="2"/>
        <v>4.1781999999999995</v>
      </c>
      <c r="U20" s="5"/>
      <c r="V20" s="52">
        <f t="shared" si="1"/>
        <v>3.2824074074074261</v>
      </c>
      <c r="AA20" s="1"/>
      <c r="AB20" s="6"/>
      <c r="AC20" s="6"/>
    </row>
    <row r="21" spans="4:29" ht="16.5" x14ac:dyDescent="0.25">
      <c r="D21" s="3"/>
      <c r="E21" s="44" t="s">
        <v>318</v>
      </c>
      <c r="F21" s="3" t="s">
        <v>311</v>
      </c>
      <c r="G21" s="3" t="s">
        <v>305</v>
      </c>
      <c r="H21" s="5">
        <f t="shared" si="5"/>
        <v>32.333333333333336</v>
      </c>
      <c r="I21" s="3">
        <v>3</v>
      </c>
      <c r="J21" s="3">
        <v>1190</v>
      </c>
      <c r="K21" s="3">
        <v>1165</v>
      </c>
      <c r="L21" s="5">
        <v>0</v>
      </c>
      <c r="M21" s="5">
        <f t="shared" si="6"/>
        <v>32.333333333333336</v>
      </c>
      <c r="N21" s="5">
        <v>1E-3</v>
      </c>
      <c r="O21" s="5" t="s">
        <v>33</v>
      </c>
      <c r="P21" s="5">
        <v>0</v>
      </c>
      <c r="Q21" s="5">
        <v>0</v>
      </c>
      <c r="R21" s="5">
        <f t="shared" ref="R21:R24" si="7">1-N21</f>
        <v>0.999</v>
      </c>
      <c r="S21" s="5" t="s">
        <v>33</v>
      </c>
      <c r="T21" s="8" t="s">
        <v>33</v>
      </c>
      <c r="U21" s="5"/>
      <c r="V21" s="52" t="s">
        <v>33</v>
      </c>
      <c r="AA21" s="1"/>
      <c r="AB21" s="6"/>
      <c r="AC21" s="6"/>
    </row>
    <row r="22" spans="4:29" ht="16.5" x14ac:dyDescent="0.25">
      <c r="D22" s="3"/>
      <c r="E22" s="44" t="s">
        <v>319</v>
      </c>
      <c r="F22" s="3" t="s">
        <v>311</v>
      </c>
      <c r="G22" s="3" t="s">
        <v>305</v>
      </c>
      <c r="H22" s="5">
        <f t="shared" si="5"/>
        <v>40.666666666666671</v>
      </c>
      <c r="I22" s="3">
        <v>3</v>
      </c>
      <c r="J22" s="3">
        <v>1190</v>
      </c>
      <c r="K22" s="3">
        <v>1140</v>
      </c>
      <c r="L22" s="5">
        <v>0</v>
      </c>
      <c r="M22" s="5">
        <f t="shared" si="6"/>
        <v>40.666666666666671</v>
      </c>
      <c r="N22" s="5">
        <v>0.11</v>
      </c>
      <c r="O22" s="5">
        <v>4.24</v>
      </c>
      <c r="P22" s="5">
        <v>0</v>
      </c>
      <c r="Q22" s="5">
        <v>0</v>
      </c>
      <c r="R22" s="5">
        <f t="shared" si="7"/>
        <v>0.89</v>
      </c>
      <c r="S22" s="5">
        <v>4</v>
      </c>
      <c r="T22" s="8">
        <f t="shared" si="2"/>
        <v>4.0263999999999998</v>
      </c>
      <c r="U22" s="5"/>
      <c r="V22" s="52">
        <f t="shared" ref="V22:V53" si="8">ABS(((T22-$U$4)/$U$4)*100)</f>
        <v>6.7962962962963083</v>
      </c>
      <c r="AA22" s="1"/>
      <c r="AB22" s="6"/>
      <c r="AC22" s="6"/>
    </row>
    <row r="23" spans="4:29" ht="16.5" x14ac:dyDescent="0.25">
      <c r="D23" s="3"/>
      <c r="E23" s="44" t="s">
        <v>320</v>
      </c>
      <c r="F23" s="3" t="s">
        <v>311</v>
      </c>
      <c r="G23" s="3" t="s">
        <v>305</v>
      </c>
      <c r="H23" s="5">
        <f t="shared" si="5"/>
        <v>47.333333333333329</v>
      </c>
      <c r="I23" s="3">
        <v>3</v>
      </c>
      <c r="J23" s="3">
        <v>1190</v>
      </c>
      <c r="K23" s="3">
        <v>1120</v>
      </c>
      <c r="L23" s="5">
        <v>0</v>
      </c>
      <c r="M23" s="5">
        <f t="shared" si="6"/>
        <v>47.333333333333329</v>
      </c>
      <c r="N23" s="5">
        <v>0.15</v>
      </c>
      <c r="O23" s="5">
        <v>4.1100000000000003</v>
      </c>
      <c r="P23" s="5">
        <v>0</v>
      </c>
      <c r="Q23" s="5">
        <v>0</v>
      </c>
      <c r="R23" s="5">
        <f t="shared" si="7"/>
        <v>0.85</v>
      </c>
      <c r="S23" s="5">
        <v>3.86</v>
      </c>
      <c r="T23" s="8">
        <f t="shared" si="2"/>
        <v>3.8975</v>
      </c>
      <c r="U23" s="5"/>
      <c r="V23" s="52">
        <f t="shared" si="8"/>
        <v>9.7800925925926006</v>
      </c>
      <c r="AA23" s="1"/>
      <c r="AB23" s="6"/>
      <c r="AC23" s="6"/>
    </row>
    <row r="24" spans="4:29" ht="16.5" x14ac:dyDescent="0.25">
      <c r="D24" s="3"/>
      <c r="E24" s="45" t="s">
        <v>321</v>
      </c>
      <c r="F24" s="20" t="s">
        <v>311</v>
      </c>
      <c r="G24" s="20" t="s">
        <v>305</v>
      </c>
      <c r="H24" s="10">
        <f t="shared" si="5"/>
        <v>54</v>
      </c>
      <c r="I24" s="20">
        <v>3</v>
      </c>
      <c r="J24" s="20">
        <v>1190</v>
      </c>
      <c r="K24" s="20">
        <v>1100</v>
      </c>
      <c r="L24" s="10">
        <v>0</v>
      </c>
      <c r="M24" s="10">
        <f t="shared" si="6"/>
        <v>54</v>
      </c>
      <c r="N24" s="10">
        <v>0.2</v>
      </c>
      <c r="O24" s="10">
        <v>4.49</v>
      </c>
      <c r="P24" s="10">
        <v>0</v>
      </c>
      <c r="Q24" s="10">
        <v>0</v>
      </c>
      <c r="R24" s="10">
        <f t="shared" si="7"/>
        <v>0.8</v>
      </c>
      <c r="S24" s="10">
        <v>3.82</v>
      </c>
      <c r="T24" s="9">
        <f t="shared" si="2"/>
        <v>3.9540000000000002</v>
      </c>
      <c r="U24" s="10"/>
      <c r="V24" s="51">
        <f t="shared" si="8"/>
        <v>8.4722222222222232</v>
      </c>
      <c r="AA24" s="1"/>
      <c r="AB24" s="6"/>
      <c r="AC24" s="6"/>
    </row>
    <row r="25" spans="4:29" ht="16.5" x14ac:dyDescent="0.25">
      <c r="D25" s="3"/>
      <c r="E25" s="44" t="s">
        <v>322</v>
      </c>
      <c r="F25" s="3" t="s">
        <v>311</v>
      </c>
      <c r="G25" s="3" t="s">
        <v>305</v>
      </c>
      <c r="H25" s="5">
        <f t="shared" si="5"/>
        <v>26.777777777777779</v>
      </c>
      <c r="I25" s="3">
        <v>9</v>
      </c>
      <c r="J25" s="3">
        <v>1190</v>
      </c>
      <c r="K25" s="3">
        <v>1165</v>
      </c>
      <c r="L25" s="5">
        <v>0</v>
      </c>
      <c r="M25" s="5">
        <f t="shared" si="6"/>
        <v>26.777777777777779</v>
      </c>
      <c r="N25" s="5">
        <v>0.01</v>
      </c>
      <c r="O25" s="5">
        <v>4.24</v>
      </c>
      <c r="P25" s="5">
        <v>0</v>
      </c>
      <c r="Q25" s="5">
        <v>0</v>
      </c>
      <c r="R25" s="5">
        <f>1-(N25+P25)</f>
        <v>0.99</v>
      </c>
      <c r="S25" s="5">
        <v>4.22</v>
      </c>
      <c r="T25" s="8">
        <f>N25*O25+P25*Q25+R25*S25</f>
        <v>4.2201999999999993</v>
      </c>
      <c r="U25" s="5"/>
      <c r="V25" s="52">
        <f t="shared" si="8"/>
        <v>2.3101851851852082</v>
      </c>
      <c r="AA25" s="1"/>
      <c r="AB25" s="6"/>
      <c r="AC25" s="6"/>
    </row>
    <row r="26" spans="4:29" ht="16.5" x14ac:dyDescent="0.25">
      <c r="D26" s="3"/>
      <c r="E26" s="44" t="s">
        <v>323</v>
      </c>
      <c r="F26" s="3" t="s">
        <v>311</v>
      </c>
      <c r="G26" s="3" t="s">
        <v>305</v>
      </c>
      <c r="H26" s="5">
        <f t="shared" si="5"/>
        <v>29.555555555555557</v>
      </c>
      <c r="I26" s="3">
        <v>9</v>
      </c>
      <c r="J26" s="3">
        <v>1190</v>
      </c>
      <c r="K26" s="3">
        <v>1140</v>
      </c>
      <c r="L26" s="5">
        <v>0</v>
      </c>
      <c r="M26" s="5">
        <f t="shared" si="6"/>
        <v>29.555555555555557</v>
      </c>
      <c r="N26" s="5">
        <v>0.14000000000000001</v>
      </c>
      <c r="O26" s="5">
        <v>4.55</v>
      </c>
      <c r="P26" s="5">
        <v>0</v>
      </c>
      <c r="Q26" s="5">
        <v>0</v>
      </c>
      <c r="R26" s="5">
        <f t="shared" ref="R26:R31" si="9">1-(N26+P26)</f>
        <v>0.86</v>
      </c>
      <c r="S26" s="5">
        <v>4.07</v>
      </c>
      <c r="T26" s="8">
        <f t="shared" si="2"/>
        <v>4.1372</v>
      </c>
      <c r="U26" s="5"/>
      <c r="V26" s="52">
        <f t="shared" si="8"/>
        <v>4.2314814814814881</v>
      </c>
      <c r="AA26" s="1"/>
      <c r="AB26" s="6"/>
      <c r="AC26" s="6"/>
    </row>
    <row r="27" spans="4:29" ht="16.5" x14ac:dyDescent="0.25">
      <c r="D27" s="3"/>
      <c r="E27" s="44" t="s">
        <v>324</v>
      </c>
      <c r="F27" s="3" t="s">
        <v>311</v>
      </c>
      <c r="G27" s="3" t="s">
        <v>305</v>
      </c>
      <c r="H27" s="5">
        <f t="shared" si="5"/>
        <v>29.555555555555557</v>
      </c>
      <c r="I27" s="3">
        <v>9</v>
      </c>
      <c r="J27" s="3">
        <v>1190</v>
      </c>
      <c r="K27" s="3">
        <v>1140</v>
      </c>
      <c r="L27" s="5">
        <v>0</v>
      </c>
      <c r="M27" s="5">
        <f t="shared" si="6"/>
        <v>29.555555555555557</v>
      </c>
      <c r="N27" s="5">
        <v>0.09</v>
      </c>
      <c r="O27" s="5">
        <v>4.76</v>
      </c>
      <c r="P27" s="5">
        <v>0</v>
      </c>
      <c r="Q27" s="5">
        <v>0</v>
      </c>
      <c r="R27" s="5">
        <f t="shared" si="9"/>
        <v>0.91</v>
      </c>
      <c r="S27" s="5">
        <v>4.2699999999999996</v>
      </c>
      <c r="T27" s="8">
        <f t="shared" si="2"/>
        <v>4.3140999999999998</v>
      </c>
      <c r="U27" s="5"/>
      <c r="V27" s="52">
        <f t="shared" si="8"/>
        <v>0.13657407407408473</v>
      </c>
      <c r="AA27" s="1"/>
      <c r="AB27" s="6"/>
      <c r="AC27" s="6"/>
    </row>
    <row r="28" spans="4:29" ht="16.5" x14ac:dyDescent="0.25">
      <c r="D28" s="3"/>
      <c r="E28" s="44" t="s">
        <v>325</v>
      </c>
      <c r="F28" s="3" t="s">
        <v>311</v>
      </c>
      <c r="G28" s="3" t="s">
        <v>305</v>
      </c>
      <c r="H28" s="5">
        <f t="shared" si="5"/>
        <v>31.777777777777779</v>
      </c>
      <c r="I28" s="3">
        <v>9</v>
      </c>
      <c r="J28" s="3">
        <v>1190</v>
      </c>
      <c r="K28" s="3">
        <v>1120</v>
      </c>
      <c r="L28" s="5">
        <v>0</v>
      </c>
      <c r="M28" s="5">
        <f t="shared" si="6"/>
        <v>31.777777777777779</v>
      </c>
      <c r="N28" s="5">
        <v>0.14000000000000001</v>
      </c>
      <c r="O28" s="5">
        <v>4.93</v>
      </c>
      <c r="P28" s="5">
        <v>0</v>
      </c>
      <c r="Q28" s="5">
        <v>0</v>
      </c>
      <c r="R28" s="5">
        <f t="shared" si="9"/>
        <v>0.86</v>
      </c>
      <c r="S28" s="5">
        <v>4.03</v>
      </c>
      <c r="T28" s="8">
        <f t="shared" si="2"/>
        <v>4.1560000000000006</v>
      </c>
      <c r="U28" s="5"/>
      <c r="V28" s="52">
        <f t="shared" si="8"/>
        <v>3.7962962962962892</v>
      </c>
      <c r="AA28" s="1"/>
      <c r="AB28" s="6"/>
      <c r="AC28" s="6"/>
    </row>
    <row r="29" spans="4:29" ht="16.5" x14ac:dyDescent="0.25">
      <c r="D29" s="3"/>
      <c r="E29" s="44" t="s">
        <v>326</v>
      </c>
      <c r="F29" s="3" t="s">
        <v>311</v>
      </c>
      <c r="G29" s="3" t="s">
        <v>305</v>
      </c>
      <c r="H29" s="5">
        <f t="shared" si="5"/>
        <v>34</v>
      </c>
      <c r="I29" s="3">
        <v>9</v>
      </c>
      <c r="J29" s="3">
        <v>1190</v>
      </c>
      <c r="K29" s="3">
        <v>1100</v>
      </c>
      <c r="L29" s="5">
        <v>0</v>
      </c>
      <c r="M29" s="5">
        <f t="shared" si="6"/>
        <v>34</v>
      </c>
      <c r="N29" s="5">
        <v>0.24</v>
      </c>
      <c r="O29" s="5">
        <v>4.83</v>
      </c>
      <c r="P29" s="5">
        <v>0</v>
      </c>
      <c r="Q29" s="5">
        <v>0</v>
      </c>
      <c r="R29" s="5">
        <f t="shared" si="9"/>
        <v>0.76</v>
      </c>
      <c r="S29" s="5">
        <v>3.94</v>
      </c>
      <c r="T29" s="8">
        <f t="shared" si="2"/>
        <v>4.1536</v>
      </c>
      <c r="U29" s="5"/>
      <c r="V29" s="52">
        <f t="shared" si="8"/>
        <v>3.8518518518518592</v>
      </c>
      <c r="AA29" s="1"/>
      <c r="AB29" s="6"/>
      <c r="AC29" s="6"/>
    </row>
    <row r="30" spans="4:29" ht="16.5" x14ac:dyDescent="0.25">
      <c r="D30" s="3"/>
      <c r="E30" s="31" t="s">
        <v>327</v>
      </c>
      <c r="F30" s="31" t="s">
        <v>311</v>
      </c>
      <c r="G30" s="31" t="s">
        <v>305</v>
      </c>
      <c r="H30" s="5">
        <f t="shared" si="5"/>
        <v>39.555555555555557</v>
      </c>
      <c r="I30" s="31">
        <v>9</v>
      </c>
      <c r="J30" s="31">
        <v>1190</v>
      </c>
      <c r="K30" s="31">
        <v>1050</v>
      </c>
      <c r="L30" s="11">
        <v>0</v>
      </c>
      <c r="M30" s="11">
        <f t="shared" si="6"/>
        <v>39.555555555555557</v>
      </c>
      <c r="N30" s="11">
        <v>0.39</v>
      </c>
      <c r="O30" s="11">
        <v>4.8899999999999997</v>
      </c>
      <c r="P30" s="11">
        <v>0.15</v>
      </c>
      <c r="Q30" s="11">
        <v>0.69</v>
      </c>
      <c r="R30" s="11">
        <f t="shared" si="9"/>
        <v>0.45999999999999996</v>
      </c>
      <c r="S30" s="11">
        <v>2.79</v>
      </c>
      <c r="T30" s="39">
        <f t="shared" si="2"/>
        <v>3.294</v>
      </c>
      <c r="U30" s="11"/>
      <c r="V30" s="40">
        <f t="shared" si="8"/>
        <v>23.750000000000004</v>
      </c>
      <c r="AA30" s="1"/>
      <c r="AB30" s="6"/>
      <c r="AC30" s="6"/>
    </row>
    <row r="31" spans="4:29" ht="16.5" x14ac:dyDescent="0.25">
      <c r="D31" s="3"/>
      <c r="E31" s="41" t="s">
        <v>328</v>
      </c>
      <c r="F31" s="41" t="s">
        <v>311</v>
      </c>
      <c r="G31" s="41" t="s">
        <v>305</v>
      </c>
      <c r="H31" s="10">
        <f t="shared" si="5"/>
        <v>45.111111111111114</v>
      </c>
      <c r="I31" s="41">
        <v>9</v>
      </c>
      <c r="J31" s="41">
        <v>1190</v>
      </c>
      <c r="K31" s="41">
        <v>1000</v>
      </c>
      <c r="L31" s="22">
        <v>0</v>
      </c>
      <c r="M31" s="22">
        <f t="shared" si="6"/>
        <v>45.111111111111114</v>
      </c>
      <c r="N31" s="22">
        <v>0.48</v>
      </c>
      <c r="O31" s="22">
        <v>4.43</v>
      </c>
      <c r="P31" s="22">
        <v>0.31</v>
      </c>
      <c r="Q31" s="22">
        <v>1.1100000000000001</v>
      </c>
      <c r="R31" s="22">
        <f t="shared" si="9"/>
        <v>0.20999999999999996</v>
      </c>
      <c r="S31" s="22">
        <v>2.4300000000000002</v>
      </c>
      <c r="T31" s="42">
        <f>(N31*O31)+(P31*Q31)+(R31*S31)</f>
        <v>2.9807999999999999</v>
      </c>
      <c r="U31" s="22"/>
      <c r="V31" s="55">
        <f t="shared" si="8"/>
        <v>31.000000000000007</v>
      </c>
      <c r="AA31" s="1"/>
      <c r="AB31" s="6"/>
      <c r="AC31" s="6"/>
    </row>
    <row r="32" spans="4:29" x14ac:dyDescent="0.25">
      <c r="D32" s="3"/>
      <c r="E32" s="3" t="s">
        <v>142</v>
      </c>
      <c r="F32" s="3" t="s">
        <v>311</v>
      </c>
      <c r="G32" s="3" t="s">
        <v>305</v>
      </c>
      <c r="H32" s="5">
        <f t="shared" si="5"/>
        <v>25</v>
      </c>
      <c r="I32" s="3">
        <v>25</v>
      </c>
      <c r="J32" s="3">
        <v>1190</v>
      </c>
      <c r="K32" s="3">
        <v>1165</v>
      </c>
      <c r="L32" s="5">
        <v>0</v>
      </c>
      <c r="M32" s="5">
        <f t="shared" si="6"/>
        <v>25</v>
      </c>
      <c r="N32" s="5">
        <v>4.0000000000000001E-3</v>
      </c>
      <c r="O32" s="5">
        <v>3.37</v>
      </c>
      <c r="P32" s="5">
        <v>0</v>
      </c>
      <c r="Q32" s="5">
        <v>0</v>
      </c>
      <c r="R32" s="5">
        <f>1-(N32+P32)</f>
        <v>0.996</v>
      </c>
      <c r="S32" s="5">
        <v>4.45</v>
      </c>
      <c r="T32" s="8">
        <f t="shared" si="2"/>
        <v>4.4456800000000003</v>
      </c>
      <c r="U32" s="5"/>
      <c r="V32" s="52">
        <f t="shared" si="8"/>
        <v>2.9092592592592594</v>
      </c>
      <c r="AA32" s="1"/>
      <c r="AB32" s="6"/>
      <c r="AC32" s="6"/>
    </row>
    <row r="33" spans="4:29" x14ac:dyDescent="0.25">
      <c r="D33" s="3"/>
      <c r="E33" s="3" t="s">
        <v>329</v>
      </c>
      <c r="F33" s="3" t="s">
        <v>311</v>
      </c>
      <c r="G33" s="3" t="s">
        <v>305</v>
      </c>
      <c r="H33" s="5">
        <f t="shared" si="5"/>
        <v>27.6</v>
      </c>
      <c r="I33" s="3">
        <v>25</v>
      </c>
      <c r="J33" s="3">
        <v>1190</v>
      </c>
      <c r="K33" s="3">
        <v>1100</v>
      </c>
      <c r="L33" s="5">
        <v>0</v>
      </c>
      <c r="M33" s="5">
        <f t="shared" si="6"/>
        <v>27.6</v>
      </c>
      <c r="N33" s="5">
        <v>0.23</v>
      </c>
      <c r="O33" s="5">
        <v>4.57</v>
      </c>
      <c r="P33" s="5">
        <v>0</v>
      </c>
      <c r="Q33" s="5">
        <v>0</v>
      </c>
      <c r="R33" s="5">
        <f t="shared" ref="R33:R38" si="10">1-(N33+P33)</f>
        <v>0.77</v>
      </c>
      <c r="S33" s="5">
        <v>3.85</v>
      </c>
      <c r="T33" s="8">
        <f t="shared" si="2"/>
        <v>4.0156000000000001</v>
      </c>
      <c r="U33" s="5"/>
      <c r="V33" s="52">
        <f t="shared" si="8"/>
        <v>7.0462962962963003</v>
      </c>
      <c r="AA33" s="1"/>
      <c r="AB33" s="6"/>
      <c r="AC33" s="6"/>
    </row>
    <row r="34" spans="4:29" x14ac:dyDescent="0.25">
      <c r="D34" s="3"/>
      <c r="E34" s="46" t="s">
        <v>143</v>
      </c>
      <c r="F34" s="20" t="s">
        <v>311</v>
      </c>
      <c r="G34" s="20" t="s">
        <v>305</v>
      </c>
      <c r="H34" s="10">
        <f t="shared" si="5"/>
        <v>29.6</v>
      </c>
      <c r="I34" s="20">
        <v>25</v>
      </c>
      <c r="J34" s="20">
        <v>1190</v>
      </c>
      <c r="K34" s="20">
        <v>1050</v>
      </c>
      <c r="L34" s="10">
        <v>0</v>
      </c>
      <c r="M34" s="10">
        <f t="shared" si="6"/>
        <v>29.6</v>
      </c>
      <c r="N34" s="10">
        <v>0.32</v>
      </c>
      <c r="O34" s="10">
        <v>5.2</v>
      </c>
      <c r="P34" s="10">
        <v>0.01</v>
      </c>
      <c r="Q34" s="10"/>
      <c r="R34" s="10">
        <f t="shared" si="10"/>
        <v>0.66999999999999993</v>
      </c>
      <c r="S34" s="10">
        <v>3.9</v>
      </c>
      <c r="T34" s="9">
        <f t="shared" si="2"/>
        <v>4.2769999999999992</v>
      </c>
      <c r="U34" s="10"/>
      <c r="V34" s="51">
        <f t="shared" si="8"/>
        <v>0.99537037037039433</v>
      </c>
      <c r="AA34" s="1"/>
      <c r="AB34" s="6"/>
      <c r="AC34" s="6"/>
    </row>
    <row r="35" spans="4:29" x14ac:dyDescent="0.25">
      <c r="D35" s="3" t="s">
        <v>330</v>
      </c>
      <c r="E35" s="3" t="s">
        <v>331</v>
      </c>
      <c r="F35" s="3" t="s">
        <v>311</v>
      </c>
      <c r="G35" s="3" t="s">
        <v>305</v>
      </c>
      <c r="H35" s="5">
        <f t="shared" si="5"/>
        <v>24.2</v>
      </c>
      <c r="I35" s="3">
        <v>125</v>
      </c>
      <c r="J35" s="3">
        <v>1190</v>
      </c>
      <c r="K35" s="3">
        <v>1165</v>
      </c>
      <c r="L35" s="5">
        <v>0</v>
      </c>
      <c r="M35" s="5">
        <f t="shared" si="6"/>
        <v>24.2</v>
      </c>
      <c r="N35" s="5">
        <v>4.0000000000000002E-4</v>
      </c>
      <c r="O35" s="5">
        <v>2.0099999999999998</v>
      </c>
      <c r="P35" s="5">
        <v>0</v>
      </c>
      <c r="Q35" s="5">
        <v>0</v>
      </c>
      <c r="R35" s="5">
        <f t="shared" si="10"/>
        <v>0.99960000000000004</v>
      </c>
      <c r="S35" s="5">
        <v>4.6399999999999997</v>
      </c>
      <c r="T35" s="8">
        <f>N35*O35+P35*Q35+R35*S35</f>
        <v>4.6389479999999992</v>
      </c>
      <c r="U35" s="5"/>
      <c r="V35" s="52">
        <f t="shared" si="8"/>
        <v>7.3830555555555302</v>
      </c>
      <c r="AA35" s="1"/>
      <c r="AB35" s="6"/>
      <c r="AC35" s="6"/>
    </row>
    <row r="36" spans="4:29" x14ac:dyDescent="0.25">
      <c r="D36" s="3"/>
      <c r="E36" s="3" t="s">
        <v>332</v>
      </c>
      <c r="F36" s="3" t="s">
        <v>311</v>
      </c>
      <c r="G36" s="3" t="s">
        <v>305</v>
      </c>
      <c r="H36" s="5">
        <f t="shared" si="5"/>
        <v>24.72</v>
      </c>
      <c r="I36" s="3">
        <v>125</v>
      </c>
      <c r="J36" s="3">
        <v>1190</v>
      </c>
      <c r="K36" s="3">
        <v>1100</v>
      </c>
      <c r="L36" s="5">
        <v>0</v>
      </c>
      <c r="M36" s="5">
        <f t="shared" si="6"/>
        <v>24.72</v>
      </c>
      <c r="N36" s="5">
        <v>0.04</v>
      </c>
      <c r="O36" s="5">
        <v>4.74</v>
      </c>
      <c r="P36" s="5">
        <v>0</v>
      </c>
      <c r="Q36" s="5">
        <v>0</v>
      </c>
      <c r="R36" s="5">
        <f t="shared" si="10"/>
        <v>0.96</v>
      </c>
      <c r="S36" s="5">
        <v>4.16</v>
      </c>
      <c r="T36" s="8">
        <f t="shared" si="2"/>
        <v>4.1832000000000003</v>
      </c>
      <c r="U36" s="5"/>
      <c r="V36" s="52">
        <f t="shared" si="8"/>
        <v>3.166666666666667</v>
      </c>
      <c r="AA36" s="1"/>
      <c r="AB36" s="6"/>
      <c r="AC36" s="6"/>
    </row>
    <row r="37" spans="4:29" x14ac:dyDescent="0.25">
      <c r="D37" s="3"/>
      <c r="E37" s="31" t="s">
        <v>333</v>
      </c>
      <c r="F37" s="31" t="s">
        <v>311</v>
      </c>
      <c r="G37" s="31" t="s">
        <v>305</v>
      </c>
      <c r="H37" s="5">
        <f t="shared" si="5"/>
        <v>24.72</v>
      </c>
      <c r="I37" s="31">
        <v>125</v>
      </c>
      <c r="J37" s="31">
        <v>1190</v>
      </c>
      <c r="K37" s="31">
        <v>1100</v>
      </c>
      <c r="L37" s="11">
        <v>0</v>
      </c>
      <c r="M37" s="11">
        <f t="shared" si="6"/>
        <v>24.72</v>
      </c>
      <c r="N37" s="11">
        <v>0.06</v>
      </c>
      <c r="O37" s="11">
        <v>5.0999999999999996</v>
      </c>
      <c r="P37" s="11">
        <v>0</v>
      </c>
      <c r="Q37" s="11">
        <v>0</v>
      </c>
      <c r="R37" s="5">
        <f t="shared" si="10"/>
        <v>0.94</v>
      </c>
      <c r="S37" s="11">
        <v>3.64</v>
      </c>
      <c r="T37" s="39">
        <f t="shared" si="2"/>
        <v>3.7275999999999998</v>
      </c>
      <c r="U37" s="11"/>
      <c r="V37" s="40">
        <f t="shared" si="8"/>
        <v>13.712962962962974</v>
      </c>
      <c r="AA37" s="1"/>
      <c r="AB37" s="6"/>
      <c r="AC37" s="6"/>
    </row>
    <row r="38" spans="4:29" x14ac:dyDescent="0.25">
      <c r="D38" s="3"/>
      <c r="E38" s="46" t="s">
        <v>334</v>
      </c>
      <c r="F38" s="20" t="s">
        <v>311</v>
      </c>
      <c r="G38" s="20" t="s">
        <v>305</v>
      </c>
      <c r="H38" s="10">
        <f t="shared" si="5"/>
        <v>25.12</v>
      </c>
      <c r="I38" s="20">
        <v>125</v>
      </c>
      <c r="J38" s="20">
        <v>1190</v>
      </c>
      <c r="K38" s="20">
        <v>1050</v>
      </c>
      <c r="L38" s="10">
        <v>0</v>
      </c>
      <c r="M38" s="10">
        <f t="shared" si="6"/>
        <v>25.12</v>
      </c>
      <c r="N38" s="10">
        <v>0.36</v>
      </c>
      <c r="O38" s="10">
        <v>5.52</v>
      </c>
      <c r="P38" s="10">
        <v>0</v>
      </c>
      <c r="Q38" s="10">
        <v>0</v>
      </c>
      <c r="R38" s="10">
        <f t="shared" si="10"/>
        <v>0.64</v>
      </c>
      <c r="S38" s="10">
        <v>3.51</v>
      </c>
      <c r="T38" s="9">
        <f t="shared" si="2"/>
        <v>4.2336</v>
      </c>
      <c r="U38" s="10"/>
      <c r="V38" s="51">
        <f t="shared" si="8"/>
        <v>2.0000000000000058</v>
      </c>
      <c r="AA38" s="1"/>
      <c r="AB38" s="6"/>
      <c r="AC38" s="6"/>
    </row>
    <row r="39" spans="4:29" x14ac:dyDescent="0.25">
      <c r="D39" s="3"/>
      <c r="E39" s="3" t="s">
        <v>335</v>
      </c>
      <c r="F39" s="3" t="s">
        <v>336</v>
      </c>
      <c r="G39" s="3" t="s">
        <v>305</v>
      </c>
      <c r="H39" s="5">
        <f>(24+(J39-K39)/I39)+L39</f>
        <v>51</v>
      </c>
      <c r="I39" s="3">
        <v>1</v>
      </c>
      <c r="J39" s="3">
        <v>1190</v>
      </c>
      <c r="K39" s="3">
        <v>1165</v>
      </c>
      <c r="L39" s="5">
        <v>2</v>
      </c>
      <c r="M39" s="5">
        <f>24+((J39-K39)/I39)+L39</f>
        <v>51</v>
      </c>
      <c r="N39" s="5">
        <v>8.8654800000000002E-3</v>
      </c>
      <c r="O39" s="5">
        <v>4.5265833333333338</v>
      </c>
      <c r="P39" s="5">
        <v>0</v>
      </c>
      <c r="Q39" s="5">
        <v>0</v>
      </c>
      <c r="R39" s="5">
        <f>1-(N39+P39)</f>
        <v>0.99113452000000002</v>
      </c>
      <c r="S39" s="5">
        <v>4.53</v>
      </c>
      <c r="T39" s="8">
        <f t="shared" si="2"/>
        <v>4.5299697096099996</v>
      </c>
      <c r="U39" s="5"/>
      <c r="V39" s="52">
        <f t="shared" si="8"/>
        <v>4.8604099446759088</v>
      </c>
      <c r="AA39" s="1"/>
      <c r="AB39" s="6"/>
      <c r="AC39" s="6"/>
    </row>
    <row r="40" spans="4:29" x14ac:dyDescent="0.25">
      <c r="D40" s="3"/>
      <c r="E40" s="3" t="s">
        <v>337</v>
      </c>
      <c r="F40" s="3" t="s">
        <v>336</v>
      </c>
      <c r="G40" s="3" t="s">
        <v>305</v>
      </c>
      <c r="H40" s="5">
        <f t="shared" ref="H40:H55" si="11">(24+(J40-K40)/I40)+L40</f>
        <v>54</v>
      </c>
      <c r="I40" s="3">
        <v>1</v>
      </c>
      <c r="J40" s="3">
        <v>1190</v>
      </c>
      <c r="K40" s="3">
        <v>1165</v>
      </c>
      <c r="L40" s="5">
        <v>5</v>
      </c>
      <c r="M40" s="5">
        <f t="shared" ref="M40:M55" si="12">24+((J40-K40)/I40)+L40</f>
        <v>54</v>
      </c>
      <c r="N40" s="5">
        <v>4.7781218309897344E-2</v>
      </c>
      <c r="O40" s="5">
        <v>4.4170000000000007</v>
      </c>
      <c r="P40" s="5">
        <v>0</v>
      </c>
      <c r="Q40" s="5">
        <v>0</v>
      </c>
      <c r="R40" s="5">
        <f t="shared" ref="R40:R55" si="13">1-(N40+P40)</f>
        <v>0.95221878169010266</v>
      </c>
      <c r="S40" s="5">
        <v>4.42</v>
      </c>
      <c r="T40" s="8">
        <f t="shared" si="2"/>
        <v>4.4198566563450701</v>
      </c>
      <c r="U40" s="5"/>
      <c r="V40" s="52">
        <f t="shared" si="8"/>
        <v>2.3114966746543932</v>
      </c>
      <c r="AA40" s="1"/>
      <c r="AB40" s="6"/>
      <c r="AC40" s="6"/>
    </row>
    <row r="41" spans="4:29" x14ac:dyDescent="0.25">
      <c r="D41" s="3"/>
      <c r="E41" s="3" t="s">
        <v>338</v>
      </c>
      <c r="F41" s="3" t="s">
        <v>336</v>
      </c>
      <c r="G41" s="3" t="s">
        <v>305</v>
      </c>
      <c r="H41" s="5">
        <f t="shared" si="11"/>
        <v>54</v>
      </c>
      <c r="I41" s="3">
        <v>1</v>
      </c>
      <c r="J41" s="3">
        <v>1190</v>
      </c>
      <c r="K41" s="3">
        <v>1165</v>
      </c>
      <c r="L41" s="5">
        <v>5</v>
      </c>
      <c r="M41" s="5">
        <f t="shared" si="12"/>
        <v>54</v>
      </c>
      <c r="N41" s="5">
        <v>4.4846649500000002E-2</v>
      </c>
      <c r="O41" s="5">
        <v>4.4691428571428569</v>
      </c>
      <c r="P41" s="5">
        <v>0</v>
      </c>
      <c r="Q41" s="5">
        <v>0</v>
      </c>
      <c r="R41" s="5">
        <f t="shared" si="13"/>
        <v>0.95515335050000005</v>
      </c>
      <c r="S41" s="5">
        <v>4.47</v>
      </c>
      <c r="T41" s="8">
        <f t="shared" si="2"/>
        <v>4.4699615600147142</v>
      </c>
      <c r="U41" s="5"/>
      <c r="V41" s="52">
        <f t="shared" si="8"/>
        <v>3.4713324077480077</v>
      </c>
      <c r="AA41" s="1"/>
      <c r="AB41" s="6"/>
      <c r="AC41" s="6"/>
    </row>
    <row r="42" spans="4:29" x14ac:dyDescent="0.25">
      <c r="D42" s="3"/>
      <c r="E42" s="3" t="s">
        <v>339</v>
      </c>
      <c r="F42" s="3" t="s">
        <v>336</v>
      </c>
      <c r="G42" s="3" t="s">
        <v>305</v>
      </c>
      <c r="H42" s="5">
        <f t="shared" si="11"/>
        <v>59</v>
      </c>
      <c r="I42" s="3">
        <v>1</v>
      </c>
      <c r="J42" s="3">
        <v>1190</v>
      </c>
      <c r="K42" s="3">
        <v>1165</v>
      </c>
      <c r="L42" s="5">
        <v>10</v>
      </c>
      <c r="M42" s="5">
        <f t="shared" si="12"/>
        <v>59</v>
      </c>
      <c r="N42" s="5">
        <v>3.2015796855159172E-2</v>
      </c>
      <c r="O42" s="5">
        <v>4.1380833333333333</v>
      </c>
      <c r="P42" s="5">
        <v>0</v>
      </c>
      <c r="Q42" s="5">
        <v>0</v>
      </c>
      <c r="R42" s="5">
        <f t="shared" si="13"/>
        <v>0.96798420314484079</v>
      </c>
      <c r="S42" s="5">
        <v>4.1399999999999997</v>
      </c>
      <c r="T42" s="8">
        <f t="shared" si="2"/>
        <v>4.1399386363893607</v>
      </c>
      <c r="U42" s="5"/>
      <c r="V42" s="52">
        <f t="shared" si="8"/>
        <v>4.1680871206166579</v>
      </c>
      <c r="AA42" s="1"/>
      <c r="AB42" s="6"/>
      <c r="AC42" s="6"/>
    </row>
    <row r="43" spans="4:29" x14ac:dyDescent="0.25">
      <c r="D43" s="3"/>
      <c r="E43" s="3" t="s">
        <v>340</v>
      </c>
      <c r="F43" s="3" t="s">
        <v>336</v>
      </c>
      <c r="G43" s="3" t="s">
        <v>305</v>
      </c>
      <c r="H43" s="5">
        <f t="shared" si="11"/>
        <v>73</v>
      </c>
      <c r="I43" s="3">
        <v>1</v>
      </c>
      <c r="J43" s="3">
        <v>1190</v>
      </c>
      <c r="K43" s="3">
        <v>1165</v>
      </c>
      <c r="L43" s="5">
        <v>24</v>
      </c>
      <c r="M43" s="5">
        <f t="shared" si="12"/>
        <v>73</v>
      </c>
      <c r="N43" s="5">
        <v>3.5405442000000002E-2</v>
      </c>
      <c r="O43" s="5">
        <v>4.259615384615385</v>
      </c>
      <c r="P43" s="5">
        <v>0</v>
      </c>
      <c r="Q43" s="5">
        <v>0</v>
      </c>
      <c r="R43" s="5">
        <f t="shared" si="13"/>
        <v>0.96459455800000005</v>
      </c>
      <c r="S43" s="5">
        <v>4.26</v>
      </c>
      <c r="T43" s="8">
        <f t="shared" si="2"/>
        <v>4.2599863825223077</v>
      </c>
      <c r="U43" s="5"/>
      <c r="V43" s="52">
        <f t="shared" si="8"/>
        <v>1.3892041082799218</v>
      </c>
      <c r="AA43" s="1"/>
      <c r="AB43" s="6"/>
      <c r="AC43" s="6"/>
    </row>
    <row r="44" spans="4:29" x14ac:dyDescent="0.25">
      <c r="D44" s="3"/>
      <c r="E44" s="3" t="s">
        <v>341</v>
      </c>
      <c r="F44" s="3" t="s">
        <v>336</v>
      </c>
      <c r="G44" s="3" t="s">
        <v>305</v>
      </c>
      <c r="H44" s="5">
        <f t="shared" si="11"/>
        <v>96</v>
      </c>
      <c r="I44" s="3">
        <v>1</v>
      </c>
      <c r="J44" s="3">
        <v>1190</v>
      </c>
      <c r="K44" s="3">
        <v>1120</v>
      </c>
      <c r="L44" s="5">
        <v>2</v>
      </c>
      <c r="M44" s="5">
        <f t="shared" si="12"/>
        <v>96</v>
      </c>
      <c r="N44" s="5">
        <v>0.15422902787852691</v>
      </c>
      <c r="O44" s="5">
        <v>4.6669999999999998</v>
      </c>
      <c r="P44" s="5">
        <v>0</v>
      </c>
      <c r="Q44" s="5">
        <v>0</v>
      </c>
      <c r="R44" s="5">
        <f t="shared" si="13"/>
        <v>0.84577097212147312</v>
      </c>
      <c r="S44" s="5">
        <v>3.89</v>
      </c>
      <c r="T44" s="8">
        <f t="shared" si="2"/>
        <v>4.0098359546616162</v>
      </c>
      <c r="U44" s="5"/>
      <c r="V44" s="52">
        <f t="shared" si="8"/>
        <v>7.1797232717218522</v>
      </c>
      <c r="AA44" s="1"/>
      <c r="AB44" s="6"/>
      <c r="AC44" s="6"/>
    </row>
    <row r="45" spans="4:29" x14ac:dyDescent="0.25">
      <c r="D45" s="3"/>
      <c r="E45" s="3" t="s">
        <v>342</v>
      </c>
      <c r="F45" s="3" t="s">
        <v>336</v>
      </c>
      <c r="G45" s="3" t="s">
        <v>305</v>
      </c>
      <c r="H45" s="5">
        <f t="shared" si="11"/>
        <v>99</v>
      </c>
      <c r="I45" s="3">
        <v>1</v>
      </c>
      <c r="J45" s="3">
        <v>1190</v>
      </c>
      <c r="K45" s="3">
        <v>1120</v>
      </c>
      <c r="L45" s="5">
        <v>5</v>
      </c>
      <c r="M45" s="5">
        <f t="shared" si="12"/>
        <v>99</v>
      </c>
      <c r="N45" s="5">
        <v>0.17986290491814924</v>
      </c>
      <c r="O45" s="5">
        <v>4.4126666666666674</v>
      </c>
      <c r="P45" s="5">
        <v>0</v>
      </c>
      <c r="Q45" s="5">
        <v>0</v>
      </c>
      <c r="R45" s="5">
        <f t="shared" si="13"/>
        <v>0.82013709508185073</v>
      </c>
      <c r="S45" s="5">
        <v>3.8</v>
      </c>
      <c r="T45" s="8">
        <f t="shared" si="2"/>
        <v>3.910196006413186</v>
      </c>
      <c r="U45" s="5"/>
      <c r="V45" s="52">
        <f t="shared" si="8"/>
        <v>9.4862035552503308</v>
      </c>
      <c r="AA45" s="1"/>
      <c r="AB45" s="6"/>
      <c r="AC45" s="6"/>
    </row>
    <row r="46" spans="4:29" x14ac:dyDescent="0.25">
      <c r="D46" s="3"/>
      <c r="E46" s="3" t="s">
        <v>343</v>
      </c>
      <c r="F46" s="3" t="s">
        <v>336</v>
      </c>
      <c r="G46" s="3" t="s">
        <v>305</v>
      </c>
      <c r="H46" s="5">
        <f t="shared" si="11"/>
        <v>104</v>
      </c>
      <c r="I46" s="3">
        <v>1</v>
      </c>
      <c r="J46" s="3">
        <v>1190</v>
      </c>
      <c r="K46" s="3">
        <v>1120</v>
      </c>
      <c r="L46" s="5">
        <v>10</v>
      </c>
      <c r="M46" s="5">
        <f t="shared" si="12"/>
        <v>104</v>
      </c>
      <c r="N46" s="5">
        <v>0.1867796439652506</v>
      </c>
      <c r="O46" s="5">
        <v>4.4581249999999999</v>
      </c>
      <c r="P46" s="5">
        <v>0</v>
      </c>
      <c r="Q46" s="5">
        <v>0</v>
      </c>
      <c r="R46" s="5">
        <f t="shared" si="13"/>
        <v>0.8132203560347494</v>
      </c>
      <c r="S46" s="5">
        <v>3.81</v>
      </c>
      <c r="T46" s="8">
        <f t="shared" si="2"/>
        <v>3.931056556744978</v>
      </c>
      <c r="U46" s="5"/>
      <c r="V46" s="52">
        <f t="shared" si="8"/>
        <v>9.0033204457181082</v>
      </c>
      <c r="AA46" s="1"/>
      <c r="AB46" s="6"/>
      <c r="AC46" s="6"/>
    </row>
    <row r="47" spans="4:29" x14ac:dyDescent="0.25">
      <c r="D47" s="3"/>
      <c r="E47" s="3" t="s">
        <v>344</v>
      </c>
      <c r="F47" s="3" t="s">
        <v>336</v>
      </c>
      <c r="G47" s="3" t="s">
        <v>305</v>
      </c>
      <c r="H47" s="5">
        <f t="shared" si="11"/>
        <v>118</v>
      </c>
      <c r="I47" s="3">
        <v>1</v>
      </c>
      <c r="J47" s="3">
        <v>1190</v>
      </c>
      <c r="K47" s="3">
        <v>1120</v>
      </c>
      <c r="L47" s="5">
        <v>24</v>
      </c>
      <c r="M47" s="5">
        <f t="shared" si="12"/>
        <v>118</v>
      </c>
      <c r="N47" s="5">
        <v>0.18339105463174729</v>
      </c>
      <c r="O47" s="5">
        <v>4.3170833333333336</v>
      </c>
      <c r="P47" s="5">
        <v>0</v>
      </c>
      <c r="Q47" s="5">
        <v>0</v>
      </c>
      <c r="R47" s="5">
        <f t="shared" si="13"/>
        <v>0.81660894536825268</v>
      </c>
      <c r="S47" s="5">
        <v>3.98</v>
      </c>
      <c r="T47" s="8">
        <f t="shared" si="2"/>
        <v>4.0418180679987845</v>
      </c>
      <c r="U47" s="5"/>
      <c r="V47" s="52">
        <f t="shared" si="8"/>
        <v>6.4393965741022168</v>
      </c>
      <c r="AA47" s="1"/>
      <c r="AB47" s="6"/>
      <c r="AC47" s="6"/>
    </row>
    <row r="48" spans="4:29" x14ac:dyDescent="0.25">
      <c r="D48" s="3"/>
      <c r="E48" s="13" t="s">
        <v>345</v>
      </c>
      <c r="F48" s="3" t="s">
        <v>336</v>
      </c>
      <c r="G48" s="3" t="s">
        <v>305</v>
      </c>
      <c r="H48" s="5">
        <f t="shared" si="11"/>
        <v>334</v>
      </c>
      <c r="I48" s="3">
        <v>1</v>
      </c>
      <c r="J48" s="3">
        <v>1190</v>
      </c>
      <c r="K48" s="3">
        <v>1120</v>
      </c>
      <c r="L48" s="5">
        <v>240</v>
      </c>
      <c r="M48" s="5">
        <f t="shared" si="12"/>
        <v>334</v>
      </c>
      <c r="N48" s="5">
        <v>0.18</v>
      </c>
      <c r="O48" s="5">
        <v>4.5357857142857139</v>
      </c>
      <c r="P48" s="5">
        <v>0</v>
      </c>
      <c r="Q48" s="5">
        <v>0</v>
      </c>
      <c r="R48" s="5">
        <f t="shared" si="13"/>
        <v>0.82000000000000006</v>
      </c>
      <c r="S48" s="5">
        <v>4.54</v>
      </c>
      <c r="T48" s="8">
        <f t="shared" si="2"/>
        <v>4.5392414285714286</v>
      </c>
      <c r="U48" s="5"/>
      <c r="V48" s="52">
        <f t="shared" si="8"/>
        <v>5.075033068783064</v>
      </c>
      <c r="AA48" s="1"/>
      <c r="AB48" s="6"/>
      <c r="AC48" s="6"/>
    </row>
    <row r="49" spans="4:29" x14ac:dyDescent="0.25">
      <c r="D49" s="3"/>
      <c r="E49" s="13" t="s">
        <v>346</v>
      </c>
      <c r="F49" s="3" t="s">
        <v>336</v>
      </c>
      <c r="G49" s="3" t="s">
        <v>305</v>
      </c>
      <c r="H49" s="5">
        <f t="shared" si="11"/>
        <v>50.777777777777779</v>
      </c>
      <c r="I49" s="3">
        <v>9</v>
      </c>
      <c r="J49" s="3">
        <v>1190</v>
      </c>
      <c r="K49" s="3">
        <v>1165</v>
      </c>
      <c r="L49" s="5">
        <v>24</v>
      </c>
      <c r="M49" s="5">
        <f t="shared" si="12"/>
        <v>50.777777777777779</v>
      </c>
      <c r="N49" s="5">
        <v>0.04</v>
      </c>
      <c r="O49" s="5">
        <v>4.5</v>
      </c>
      <c r="P49" s="5">
        <v>0</v>
      </c>
      <c r="Q49" s="5">
        <v>0</v>
      </c>
      <c r="R49" s="5">
        <f t="shared" si="13"/>
        <v>0.96</v>
      </c>
      <c r="S49" s="5">
        <v>4.16</v>
      </c>
      <c r="T49" s="8">
        <f t="shared" ref="T49:T55" si="14">N49*O49+P49*Q49+R49*S49</f>
        <v>4.1735999999999995</v>
      </c>
      <c r="U49" s="5"/>
      <c r="V49" s="52">
        <f t="shared" si="8"/>
        <v>3.3888888888889057</v>
      </c>
      <c r="AA49" s="1"/>
      <c r="AB49" s="6"/>
      <c r="AC49" s="6"/>
    </row>
    <row r="50" spans="4:29" x14ac:dyDescent="0.25">
      <c r="D50" s="3"/>
      <c r="E50" s="13" t="s">
        <v>347</v>
      </c>
      <c r="F50" s="3" t="s">
        <v>336</v>
      </c>
      <c r="G50" s="3" t="s">
        <v>305</v>
      </c>
      <c r="H50" s="5">
        <f t="shared" si="11"/>
        <v>41.777777777777779</v>
      </c>
      <c r="I50" s="3">
        <v>9</v>
      </c>
      <c r="J50" s="3">
        <v>1190</v>
      </c>
      <c r="K50" s="3">
        <v>1120</v>
      </c>
      <c r="L50" s="5">
        <v>10</v>
      </c>
      <c r="M50" s="5">
        <f t="shared" si="12"/>
        <v>41.777777777777779</v>
      </c>
      <c r="N50" s="5">
        <v>0.17</v>
      </c>
      <c r="O50" s="5">
        <v>5.13</v>
      </c>
      <c r="P50" s="5">
        <v>0</v>
      </c>
      <c r="Q50" s="5">
        <v>0</v>
      </c>
      <c r="R50" s="5">
        <f t="shared" si="13"/>
        <v>0.83</v>
      </c>
      <c r="S50" s="5">
        <v>4.1100000000000003</v>
      </c>
      <c r="T50" s="8">
        <f t="shared" si="14"/>
        <v>4.2834000000000003</v>
      </c>
      <c r="U50" s="5"/>
      <c r="V50" s="52">
        <f t="shared" si="8"/>
        <v>0.84722222222222143</v>
      </c>
      <c r="AA50" s="1"/>
      <c r="AB50" s="6"/>
      <c r="AC50" s="6"/>
    </row>
    <row r="51" spans="4:29" x14ac:dyDescent="0.25">
      <c r="D51" s="3"/>
      <c r="E51" s="13" t="s">
        <v>348</v>
      </c>
      <c r="F51" s="3" t="s">
        <v>336</v>
      </c>
      <c r="G51" s="3" t="s">
        <v>305</v>
      </c>
      <c r="H51" s="5">
        <f t="shared" si="11"/>
        <v>55.777777777777779</v>
      </c>
      <c r="I51" s="3">
        <v>9</v>
      </c>
      <c r="J51" s="3">
        <v>1190</v>
      </c>
      <c r="K51" s="3">
        <v>1120</v>
      </c>
      <c r="L51" s="5">
        <v>24</v>
      </c>
      <c r="M51" s="5">
        <f t="shared" si="12"/>
        <v>55.777777777777779</v>
      </c>
      <c r="N51" s="5">
        <v>0.2</v>
      </c>
      <c r="O51" s="5">
        <v>4.93</v>
      </c>
      <c r="P51" s="5">
        <v>0</v>
      </c>
      <c r="Q51" s="5">
        <v>0</v>
      </c>
      <c r="R51" s="5">
        <f t="shared" si="13"/>
        <v>0.8</v>
      </c>
      <c r="S51" s="5">
        <v>3.93</v>
      </c>
      <c r="T51" s="8">
        <f t="shared" si="14"/>
        <v>4.13</v>
      </c>
      <c r="U51" s="5"/>
      <c r="V51" s="52">
        <f t="shared" si="8"/>
        <v>4.3981481481481568</v>
      </c>
      <c r="AA51" s="1"/>
      <c r="AB51" s="6"/>
      <c r="AC51" s="6"/>
    </row>
    <row r="52" spans="4:29" x14ac:dyDescent="0.25">
      <c r="D52" s="3"/>
      <c r="E52" s="13" t="s">
        <v>349</v>
      </c>
      <c r="F52" s="3" t="s">
        <v>336</v>
      </c>
      <c r="G52" s="3" t="s">
        <v>305</v>
      </c>
      <c r="H52" s="5">
        <f t="shared" si="11"/>
        <v>295.77777777777777</v>
      </c>
      <c r="I52" s="3">
        <v>9</v>
      </c>
      <c r="J52" s="3">
        <v>1190</v>
      </c>
      <c r="K52" s="3">
        <v>1120</v>
      </c>
      <c r="L52" s="5">
        <f>11*24</f>
        <v>264</v>
      </c>
      <c r="M52" s="5">
        <f t="shared" si="12"/>
        <v>295.77777777777777</v>
      </c>
      <c r="N52" s="5">
        <v>0.18</v>
      </c>
      <c r="O52" s="5">
        <v>5.0999999999999996</v>
      </c>
      <c r="P52" s="5">
        <v>0</v>
      </c>
      <c r="Q52" s="5">
        <v>0</v>
      </c>
      <c r="R52" s="5">
        <f t="shared" si="13"/>
        <v>0.82000000000000006</v>
      </c>
      <c r="S52" s="5">
        <v>4.58</v>
      </c>
      <c r="T52" s="8">
        <f t="shared" si="14"/>
        <v>4.6736000000000004</v>
      </c>
      <c r="U52" s="5"/>
      <c r="V52" s="52">
        <f t="shared" si="8"/>
        <v>8.1851851851851887</v>
      </c>
      <c r="AA52" s="1"/>
      <c r="AB52" s="6"/>
      <c r="AC52" s="6"/>
    </row>
    <row r="53" spans="4:29" x14ac:dyDescent="0.25">
      <c r="D53" s="3" t="s">
        <v>350</v>
      </c>
      <c r="E53" s="13" t="s">
        <v>351</v>
      </c>
      <c r="F53" s="3" t="s">
        <v>336</v>
      </c>
      <c r="G53" s="3" t="s">
        <v>305</v>
      </c>
      <c r="H53" s="5">
        <f t="shared" si="11"/>
        <v>415.77777777777777</v>
      </c>
      <c r="I53" s="3">
        <v>9</v>
      </c>
      <c r="J53" s="3">
        <v>1190</v>
      </c>
      <c r="K53" s="3">
        <v>1120</v>
      </c>
      <c r="L53" s="5">
        <f>16*24</f>
        <v>384</v>
      </c>
      <c r="M53" s="5">
        <f t="shared" si="12"/>
        <v>415.77777777777777</v>
      </c>
      <c r="N53" s="5">
        <v>0.19</v>
      </c>
      <c r="O53" s="5">
        <v>5.0599999999999996</v>
      </c>
      <c r="P53" s="5"/>
      <c r="Q53" s="5"/>
      <c r="R53" s="5">
        <f>1-(N53)</f>
        <v>0.81</v>
      </c>
      <c r="S53" s="5">
        <v>4.55</v>
      </c>
      <c r="T53" s="8">
        <f t="shared" si="14"/>
        <v>4.6469000000000005</v>
      </c>
      <c r="U53" s="5"/>
      <c r="V53" s="52">
        <f t="shared" si="8"/>
        <v>7.5671296296296333</v>
      </c>
      <c r="AA53" s="1"/>
      <c r="AB53" s="6"/>
      <c r="AC53" s="6"/>
    </row>
    <row r="54" spans="4:29" x14ac:dyDescent="0.25">
      <c r="E54" s="31" t="s">
        <v>352</v>
      </c>
      <c r="F54" s="31" t="s">
        <v>336</v>
      </c>
      <c r="G54" s="31" t="s">
        <v>305</v>
      </c>
      <c r="H54" s="11">
        <f t="shared" si="11"/>
        <v>775.77777777777783</v>
      </c>
      <c r="I54" s="31">
        <v>9</v>
      </c>
      <c r="J54" s="31">
        <v>1190</v>
      </c>
      <c r="K54" s="31">
        <v>1120</v>
      </c>
      <c r="L54" s="11">
        <f>31*24</f>
        <v>744</v>
      </c>
      <c r="M54" s="11">
        <f t="shared" si="12"/>
        <v>775.77777777777783</v>
      </c>
      <c r="N54" s="11">
        <v>0.21</v>
      </c>
      <c r="O54" s="11">
        <v>5.25</v>
      </c>
      <c r="P54" s="11">
        <v>0</v>
      </c>
      <c r="Q54" s="11">
        <v>0</v>
      </c>
      <c r="R54" s="11">
        <f t="shared" si="13"/>
        <v>0.79</v>
      </c>
      <c r="S54" s="11">
        <v>4.74</v>
      </c>
      <c r="T54" s="39">
        <f t="shared" si="14"/>
        <v>4.8471000000000002</v>
      </c>
      <c r="U54" s="11"/>
      <c r="V54" s="40">
        <f t="shared" ref="V54:V68" si="15">ABS(((T54-$U$4)/$U$4)*100)</f>
        <v>12.201388888888886</v>
      </c>
      <c r="AA54" s="1"/>
      <c r="AB54" s="6"/>
      <c r="AC54" s="6"/>
    </row>
    <row r="55" spans="4:29" x14ac:dyDescent="0.25">
      <c r="D55" s="3"/>
      <c r="E55" s="41" t="s">
        <v>353</v>
      </c>
      <c r="F55" s="41" t="s">
        <v>336</v>
      </c>
      <c r="G55" s="41" t="s">
        <v>305</v>
      </c>
      <c r="H55" s="22">
        <f t="shared" si="11"/>
        <v>775.77777777777783</v>
      </c>
      <c r="I55" s="41">
        <v>9</v>
      </c>
      <c r="J55" s="41">
        <v>1190</v>
      </c>
      <c r="K55" s="41">
        <v>1120</v>
      </c>
      <c r="L55" s="22">
        <f>31*24</f>
        <v>744</v>
      </c>
      <c r="M55" s="22">
        <f t="shared" si="12"/>
        <v>775.77777777777783</v>
      </c>
      <c r="N55" s="22">
        <v>0.22</v>
      </c>
      <c r="O55" s="22">
        <v>5.3</v>
      </c>
      <c r="P55" s="22">
        <v>0</v>
      </c>
      <c r="Q55" s="22">
        <v>0</v>
      </c>
      <c r="R55" s="22">
        <f t="shared" si="13"/>
        <v>0.78</v>
      </c>
      <c r="S55" s="22">
        <v>4.71</v>
      </c>
      <c r="T55" s="42">
        <f t="shared" si="14"/>
        <v>4.8398000000000003</v>
      </c>
      <c r="U55" s="22"/>
      <c r="V55" s="55">
        <f t="shared" si="15"/>
        <v>12.032407407407407</v>
      </c>
      <c r="AA55" s="1"/>
      <c r="AB55" s="6"/>
      <c r="AC55" s="6"/>
    </row>
    <row r="56" spans="4:29" x14ac:dyDescent="0.25">
      <c r="D56" s="3"/>
      <c r="E56" s="31" t="s">
        <v>354</v>
      </c>
      <c r="F56" s="31" t="s">
        <v>311</v>
      </c>
      <c r="G56" s="31" t="s">
        <v>31</v>
      </c>
      <c r="H56" s="31">
        <f>24+(J56-K56)/I56</f>
        <v>49</v>
      </c>
      <c r="I56" s="31">
        <v>1</v>
      </c>
      <c r="J56" s="31">
        <v>1190</v>
      </c>
      <c r="K56" s="31">
        <v>1165</v>
      </c>
      <c r="L56" s="11">
        <v>0</v>
      </c>
      <c r="M56" s="11">
        <f t="shared" si="6"/>
        <v>49</v>
      </c>
      <c r="N56" s="11">
        <v>7.6639712597060166E-3</v>
      </c>
      <c r="O56" s="11">
        <v>4.4590000000000005</v>
      </c>
      <c r="P56" s="11">
        <v>0</v>
      </c>
      <c r="Q56" s="11">
        <v>0</v>
      </c>
      <c r="R56" s="11">
        <f>1-(N56+P56)</f>
        <v>0.99233602874029403</v>
      </c>
      <c r="S56" s="11">
        <v>3.6527272727272728</v>
      </c>
      <c r="T56" s="39">
        <f t="shared" si="2"/>
        <v>3.6589065237365759</v>
      </c>
      <c r="U56" s="11"/>
      <c r="V56" s="40">
        <f t="shared" si="15"/>
        <v>15.303089728320007</v>
      </c>
      <c r="AA56" s="1"/>
      <c r="AB56" s="6"/>
      <c r="AC56" s="6"/>
    </row>
    <row r="57" spans="4:29" x14ac:dyDescent="0.25">
      <c r="D57" s="3"/>
      <c r="E57" s="31" t="s">
        <v>355</v>
      </c>
      <c r="F57" s="31" t="s">
        <v>311</v>
      </c>
      <c r="G57" s="31" t="s">
        <v>31</v>
      </c>
      <c r="H57" s="31">
        <f t="shared" ref="H57:H68" si="16">24+(J57-K57)/I57</f>
        <v>74</v>
      </c>
      <c r="I57" s="31">
        <v>1</v>
      </c>
      <c r="J57" s="31">
        <v>1190</v>
      </c>
      <c r="K57" s="31">
        <v>1140</v>
      </c>
      <c r="L57" s="11">
        <v>0</v>
      </c>
      <c r="M57" s="11">
        <f t="shared" si="6"/>
        <v>74</v>
      </c>
      <c r="N57" s="11">
        <v>6.5350327720487003E-2</v>
      </c>
      <c r="O57" s="11">
        <v>4.5</v>
      </c>
      <c r="P57" s="11">
        <v>0</v>
      </c>
      <c r="Q57" s="11">
        <v>0</v>
      </c>
      <c r="R57" s="11">
        <f t="shared" ref="R57:R64" si="17">1-(N57+P57)</f>
        <v>0.93464967227951301</v>
      </c>
      <c r="S57" s="11">
        <v>3.7207142857142856</v>
      </c>
      <c r="T57" s="39">
        <f t="shared" si="2"/>
        <v>3.7716408625307509</v>
      </c>
      <c r="U57" s="11"/>
      <c r="V57" s="40">
        <f t="shared" si="15"/>
        <v>12.69349855252892</v>
      </c>
      <c r="AA57" s="1"/>
      <c r="AB57" s="6"/>
      <c r="AC57" s="6"/>
    </row>
    <row r="58" spans="4:29" x14ac:dyDescent="0.25">
      <c r="D58" s="3"/>
      <c r="E58" s="31" t="s">
        <v>356</v>
      </c>
      <c r="F58" s="31" t="s">
        <v>311</v>
      </c>
      <c r="G58" s="31" t="s">
        <v>31</v>
      </c>
      <c r="H58" s="31">
        <f t="shared" si="16"/>
        <v>94</v>
      </c>
      <c r="I58" s="31">
        <v>1</v>
      </c>
      <c r="J58" s="31">
        <v>1190</v>
      </c>
      <c r="K58" s="31">
        <v>1120</v>
      </c>
      <c r="L58" s="11">
        <v>0</v>
      </c>
      <c r="M58" s="11">
        <f t="shared" si="6"/>
        <v>94</v>
      </c>
      <c r="N58" s="11">
        <v>0.20165994611725283</v>
      </c>
      <c r="O58" s="11">
        <v>4.41</v>
      </c>
      <c r="P58" s="11">
        <v>0</v>
      </c>
      <c r="Q58" s="11">
        <v>0</v>
      </c>
      <c r="R58" s="11">
        <f t="shared" si="17"/>
        <v>0.7983400538827472</v>
      </c>
      <c r="S58" s="11">
        <v>3.556</v>
      </c>
      <c r="T58" s="39">
        <f t="shared" si="2"/>
        <v>3.7282175939841338</v>
      </c>
      <c r="U58" s="11"/>
      <c r="V58" s="40">
        <f t="shared" si="15"/>
        <v>13.698666805922835</v>
      </c>
      <c r="AA58" s="1"/>
      <c r="AB58" s="6"/>
      <c r="AC58" s="6"/>
    </row>
    <row r="59" spans="4:29" x14ac:dyDescent="0.25">
      <c r="D59" s="3"/>
      <c r="E59" s="31" t="s">
        <v>357</v>
      </c>
      <c r="F59" s="31" t="s">
        <v>311</v>
      </c>
      <c r="G59" s="31" t="s">
        <v>31</v>
      </c>
      <c r="H59" s="31">
        <f t="shared" si="16"/>
        <v>114</v>
      </c>
      <c r="I59" s="31">
        <v>1</v>
      </c>
      <c r="J59" s="31">
        <v>1190</v>
      </c>
      <c r="K59" s="31">
        <v>1100</v>
      </c>
      <c r="L59" s="11">
        <v>0</v>
      </c>
      <c r="M59" s="11">
        <f t="shared" si="6"/>
        <v>114</v>
      </c>
      <c r="N59" s="11">
        <v>0.21</v>
      </c>
      <c r="O59" s="11">
        <v>4.6100000000000003</v>
      </c>
      <c r="P59" s="11">
        <v>0</v>
      </c>
      <c r="Q59" s="11">
        <v>0</v>
      </c>
      <c r="R59" s="11">
        <f t="shared" si="17"/>
        <v>0.79</v>
      </c>
      <c r="S59" s="11">
        <v>3.3364615384615393</v>
      </c>
      <c r="T59" s="39">
        <f t="shared" si="2"/>
        <v>3.6039046153846162</v>
      </c>
      <c r="U59" s="11"/>
      <c r="V59" s="40">
        <f t="shared" si="15"/>
        <v>16.576282051282039</v>
      </c>
      <c r="AA59" s="1"/>
      <c r="AB59" s="6"/>
      <c r="AC59" s="6"/>
    </row>
    <row r="60" spans="4:29" x14ac:dyDescent="0.25">
      <c r="D60" s="3"/>
      <c r="E60" s="13" t="s">
        <v>358</v>
      </c>
      <c r="F60" s="13" t="s">
        <v>311</v>
      </c>
      <c r="G60" s="13" t="s">
        <v>31</v>
      </c>
      <c r="H60" s="29">
        <v>39.555555555555557</v>
      </c>
      <c r="I60" s="13">
        <v>9</v>
      </c>
      <c r="J60" s="13">
        <v>1190</v>
      </c>
      <c r="K60" s="13">
        <v>1050</v>
      </c>
      <c r="L60" s="29">
        <v>0</v>
      </c>
      <c r="M60" s="29">
        <v>39.555555555555557</v>
      </c>
      <c r="N60" s="29">
        <v>0.33</v>
      </c>
      <c r="O60" s="29">
        <v>5.4420000000000002</v>
      </c>
      <c r="P60" s="29">
        <v>0.01</v>
      </c>
      <c r="Q60" s="29"/>
      <c r="R60" s="29">
        <v>0.64999999999999991</v>
      </c>
      <c r="S60" s="29">
        <v>3.57</v>
      </c>
      <c r="T60" s="47">
        <v>4.1163600000000002</v>
      </c>
      <c r="U60" s="11"/>
      <c r="V60" s="52">
        <f t="shared" si="15"/>
        <v>4.7138888888888895</v>
      </c>
      <c r="AA60" s="1"/>
      <c r="AB60" s="6"/>
      <c r="AC60" s="6"/>
    </row>
    <row r="61" spans="4:29" x14ac:dyDescent="0.25">
      <c r="D61" s="3"/>
      <c r="E61" s="31" t="s">
        <v>359</v>
      </c>
      <c r="F61" s="31" t="s">
        <v>311</v>
      </c>
      <c r="G61" s="31" t="s">
        <v>31</v>
      </c>
      <c r="H61" s="11">
        <f t="shared" si="16"/>
        <v>45.111111111111114</v>
      </c>
      <c r="I61" s="31">
        <v>9</v>
      </c>
      <c r="J61" s="31">
        <v>1190</v>
      </c>
      <c r="K61" s="31">
        <v>1000</v>
      </c>
      <c r="L61" s="11">
        <v>0</v>
      </c>
      <c r="M61" s="11">
        <f t="shared" si="6"/>
        <v>45.111111111111114</v>
      </c>
      <c r="N61" s="11">
        <v>0.42</v>
      </c>
      <c r="O61" s="11">
        <v>5.17</v>
      </c>
      <c r="P61" s="11">
        <v>0.2</v>
      </c>
      <c r="Q61" s="11"/>
      <c r="R61" s="11">
        <f>1-(N61+P61)</f>
        <v>0.38</v>
      </c>
      <c r="S61" s="11">
        <v>3.66</v>
      </c>
      <c r="T61" s="39">
        <f>N61*O61+R61*S61</f>
        <v>3.5621999999999998</v>
      </c>
      <c r="U61" s="11"/>
      <c r="V61" s="40">
        <f t="shared" si="15"/>
        <v>17.541666666666679</v>
      </c>
      <c r="AA61" s="1"/>
      <c r="AB61" s="6"/>
      <c r="AC61" s="6"/>
    </row>
    <row r="62" spans="4:29" x14ac:dyDescent="0.25">
      <c r="D62" s="3"/>
      <c r="E62" s="3" t="s">
        <v>360</v>
      </c>
      <c r="F62" s="3" t="s">
        <v>311</v>
      </c>
      <c r="G62" s="3" t="s">
        <v>31</v>
      </c>
      <c r="H62" s="13">
        <f t="shared" si="16"/>
        <v>25</v>
      </c>
      <c r="I62" s="3">
        <v>25</v>
      </c>
      <c r="J62" s="3">
        <v>1190</v>
      </c>
      <c r="K62" s="3">
        <v>1165</v>
      </c>
      <c r="L62" s="5">
        <v>0</v>
      </c>
      <c r="M62" s="5">
        <f t="shared" si="6"/>
        <v>25</v>
      </c>
      <c r="N62" s="29">
        <v>0</v>
      </c>
      <c r="O62" s="29">
        <v>0</v>
      </c>
      <c r="P62" s="29">
        <v>0</v>
      </c>
      <c r="Q62" s="29">
        <v>0</v>
      </c>
      <c r="R62" s="29">
        <f t="shared" si="17"/>
        <v>1</v>
      </c>
      <c r="S62" s="29">
        <v>4.04</v>
      </c>
      <c r="T62" s="47">
        <f t="shared" ref="T62:T68" si="18">N62*O62+P62*Q62+R62*S62</f>
        <v>4.04</v>
      </c>
      <c r="U62" s="29"/>
      <c r="V62" s="52">
        <f t="shared" si="15"/>
        <v>6.4814814814814863</v>
      </c>
      <c r="W62" s="48"/>
      <c r="AA62" s="1"/>
      <c r="AB62" s="6"/>
      <c r="AC62" s="6"/>
    </row>
    <row r="63" spans="4:29" x14ac:dyDescent="0.25">
      <c r="D63" s="3"/>
      <c r="E63" s="13" t="s">
        <v>361</v>
      </c>
      <c r="F63" s="3" t="s">
        <v>311</v>
      </c>
      <c r="G63" s="13" t="s">
        <v>31</v>
      </c>
      <c r="H63" s="13">
        <f t="shared" si="16"/>
        <v>27.6</v>
      </c>
      <c r="I63" s="13">
        <v>25</v>
      </c>
      <c r="J63" s="13">
        <v>1190</v>
      </c>
      <c r="K63" s="13">
        <v>1100</v>
      </c>
      <c r="L63" s="29">
        <v>0</v>
      </c>
      <c r="M63" s="5">
        <f t="shared" si="6"/>
        <v>27.6</v>
      </c>
      <c r="N63" s="29">
        <v>0.05</v>
      </c>
      <c r="O63" s="29">
        <v>5.0199999999999996</v>
      </c>
      <c r="P63" s="29"/>
      <c r="Q63" s="29"/>
      <c r="R63" s="29">
        <f t="shared" si="17"/>
        <v>0.95</v>
      </c>
      <c r="S63" s="29">
        <v>4.13</v>
      </c>
      <c r="T63" s="47">
        <f t="shared" si="18"/>
        <v>4.1745000000000001</v>
      </c>
      <c r="U63" s="29"/>
      <c r="V63" s="52">
        <f t="shared" si="15"/>
        <v>3.3680555555555594</v>
      </c>
      <c r="W63" s="48"/>
      <c r="AA63" s="1"/>
      <c r="AB63" s="6"/>
      <c r="AC63" s="6"/>
    </row>
    <row r="64" spans="4:29" x14ac:dyDescent="0.25">
      <c r="D64" s="3"/>
      <c r="E64" s="13" t="s">
        <v>362</v>
      </c>
      <c r="F64" s="3" t="s">
        <v>311</v>
      </c>
      <c r="G64" s="3" t="s">
        <v>31</v>
      </c>
      <c r="H64" s="13">
        <f t="shared" si="16"/>
        <v>29.6</v>
      </c>
      <c r="I64" s="3">
        <v>25</v>
      </c>
      <c r="J64" s="3">
        <v>1190</v>
      </c>
      <c r="K64" s="3">
        <v>1050</v>
      </c>
      <c r="L64" s="5">
        <v>0</v>
      </c>
      <c r="M64" s="5">
        <f t="shared" si="6"/>
        <v>29.6</v>
      </c>
      <c r="N64" s="29">
        <v>0.36</v>
      </c>
      <c r="O64" s="29">
        <v>5.15</v>
      </c>
      <c r="P64" s="29"/>
      <c r="Q64" s="29"/>
      <c r="R64" s="29">
        <f t="shared" si="17"/>
        <v>0.64</v>
      </c>
      <c r="S64" s="29">
        <v>3.48</v>
      </c>
      <c r="T64" s="47">
        <f t="shared" si="18"/>
        <v>4.0811999999999999</v>
      </c>
      <c r="U64" s="29"/>
      <c r="V64" s="52">
        <f t="shared" si="15"/>
        <v>5.5277777777777857</v>
      </c>
      <c r="W64" s="48"/>
      <c r="AA64" s="1"/>
      <c r="AB64" s="6"/>
      <c r="AC64" s="6"/>
    </row>
    <row r="65" spans="4:29" x14ac:dyDescent="0.25">
      <c r="D65" s="3"/>
      <c r="E65" s="3" t="s">
        <v>363</v>
      </c>
      <c r="F65" s="3" t="s">
        <v>311</v>
      </c>
      <c r="G65" s="13" t="s">
        <v>31</v>
      </c>
      <c r="H65" s="13">
        <f t="shared" si="16"/>
        <v>104</v>
      </c>
      <c r="I65" s="13">
        <v>1</v>
      </c>
      <c r="J65" s="13">
        <v>1210</v>
      </c>
      <c r="K65" s="13">
        <v>1130</v>
      </c>
      <c r="L65" s="29">
        <v>0</v>
      </c>
      <c r="M65" s="29">
        <f t="shared" ref="M65:M68" si="19">24+((J65-K65)/I65)</f>
        <v>104</v>
      </c>
      <c r="N65" s="29">
        <v>9.4287203799999997E-2</v>
      </c>
      <c r="O65" s="29">
        <v>4.99</v>
      </c>
      <c r="P65" s="29">
        <v>0</v>
      </c>
      <c r="Q65" s="29">
        <v>0</v>
      </c>
      <c r="R65" s="29">
        <f t="shared" ref="R65:R68" si="20">1-(N65+P65)</f>
        <v>0.9057127962</v>
      </c>
      <c r="S65" s="29">
        <v>4.1100000000000003</v>
      </c>
      <c r="T65" s="47">
        <f t="shared" si="18"/>
        <v>4.1929727393440004</v>
      </c>
      <c r="U65" s="29"/>
      <c r="V65" s="52">
        <f t="shared" si="15"/>
        <v>2.9404458485185159</v>
      </c>
      <c r="W65" s="48"/>
      <c r="AA65" s="1"/>
      <c r="AB65" s="6"/>
      <c r="AC65" s="6"/>
    </row>
    <row r="66" spans="4:29" x14ac:dyDescent="0.25">
      <c r="D66" s="3"/>
      <c r="E66" s="3" t="s">
        <v>364</v>
      </c>
      <c r="F66" s="3" t="s">
        <v>311</v>
      </c>
      <c r="G66" s="13" t="s">
        <v>31</v>
      </c>
      <c r="H66" s="13">
        <f t="shared" si="16"/>
        <v>114</v>
      </c>
      <c r="I66" s="13">
        <v>1</v>
      </c>
      <c r="J66" s="13">
        <v>1210</v>
      </c>
      <c r="K66" s="13">
        <v>1120</v>
      </c>
      <c r="L66" s="29">
        <v>0</v>
      </c>
      <c r="M66" s="29">
        <f t="shared" si="19"/>
        <v>114</v>
      </c>
      <c r="N66" s="29">
        <v>0.14581366775358134</v>
      </c>
      <c r="O66" s="29">
        <v>4.8499999999999996</v>
      </c>
      <c r="P66" s="29">
        <v>0</v>
      </c>
      <c r="Q66" s="29">
        <v>0</v>
      </c>
      <c r="R66" s="29">
        <f t="shared" si="20"/>
        <v>0.85418633224641871</v>
      </c>
      <c r="S66" s="29">
        <v>4.18</v>
      </c>
      <c r="T66" s="47">
        <f t="shared" si="18"/>
        <v>4.2776951573948994</v>
      </c>
      <c r="U66" s="29"/>
      <c r="V66" s="52">
        <f t="shared" si="15"/>
        <v>0.97927876400696579</v>
      </c>
      <c r="W66" s="48"/>
      <c r="AA66" s="1"/>
      <c r="AB66" s="6"/>
      <c r="AC66" s="6"/>
    </row>
    <row r="67" spans="4:29" x14ac:dyDescent="0.25">
      <c r="D67" s="3"/>
      <c r="E67" s="3" t="s">
        <v>365</v>
      </c>
      <c r="F67" s="3" t="s">
        <v>311</v>
      </c>
      <c r="G67" s="13" t="s">
        <v>31</v>
      </c>
      <c r="H67" s="13">
        <f t="shared" si="16"/>
        <v>134</v>
      </c>
      <c r="I67" s="13">
        <v>1</v>
      </c>
      <c r="J67" s="13">
        <v>1210</v>
      </c>
      <c r="K67" s="13">
        <v>1100</v>
      </c>
      <c r="L67" s="29">
        <v>0</v>
      </c>
      <c r="M67" s="29">
        <f t="shared" si="19"/>
        <v>134</v>
      </c>
      <c r="N67" s="29">
        <v>0.19539627130000001</v>
      </c>
      <c r="O67" s="29">
        <v>4.7300000000000004</v>
      </c>
      <c r="P67" s="29">
        <v>0</v>
      </c>
      <c r="Q67" s="29">
        <v>0</v>
      </c>
      <c r="R67" s="29">
        <f t="shared" si="20"/>
        <v>0.80460372869999996</v>
      </c>
      <c r="S67" s="29">
        <v>3.9</v>
      </c>
      <c r="T67" s="47">
        <f t="shared" si="18"/>
        <v>4.0621789051789996</v>
      </c>
      <c r="U67" s="29"/>
      <c r="V67" s="52">
        <f t="shared" si="15"/>
        <v>5.9680808986342742</v>
      </c>
      <c r="W67" s="48"/>
      <c r="AA67" s="1"/>
      <c r="AB67" s="6"/>
      <c r="AC67" s="6"/>
    </row>
    <row r="68" spans="4:29" ht="15.75" thickBot="1" x14ac:dyDescent="0.3">
      <c r="D68" s="3"/>
      <c r="E68" s="12" t="s">
        <v>366</v>
      </c>
      <c r="F68" s="12" t="s">
        <v>311</v>
      </c>
      <c r="G68" s="58" t="s">
        <v>31</v>
      </c>
      <c r="H68" s="58">
        <f t="shared" si="16"/>
        <v>154</v>
      </c>
      <c r="I68" s="58">
        <v>1</v>
      </c>
      <c r="J68" s="58">
        <v>1230</v>
      </c>
      <c r="K68" s="58">
        <v>1100</v>
      </c>
      <c r="L68" s="50">
        <v>0</v>
      </c>
      <c r="M68" s="50">
        <f t="shared" si="19"/>
        <v>154</v>
      </c>
      <c r="N68" s="50">
        <v>0.21</v>
      </c>
      <c r="O68" s="50">
        <v>4.8899999999999997</v>
      </c>
      <c r="P68" s="50">
        <v>0</v>
      </c>
      <c r="Q68" s="50">
        <v>0</v>
      </c>
      <c r="R68" s="50">
        <f t="shared" si="20"/>
        <v>0.79</v>
      </c>
      <c r="S68" s="50">
        <v>4.16</v>
      </c>
      <c r="T68" s="59">
        <f t="shared" si="18"/>
        <v>4.3132999999999999</v>
      </c>
      <c r="U68" s="49"/>
      <c r="V68" s="57">
        <f t="shared" si="15"/>
        <v>0.15509259259260119</v>
      </c>
      <c r="AA68" s="1"/>
      <c r="AB68" s="6"/>
      <c r="AC6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Feuil1</vt:lpstr>
      <vt:lpstr>XRF parameters and compo</vt:lpstr>
      <vt:lpstr>Rhyolite MELTS</vt:lpstr>
      <vt:lpstr>EPMA EDS parameters</vt:lpstr>
      <vt:lpstr>plagioclase</vt:lpstr>
      <vt:lpstr>other minerals</vt:lpstr>
      <vt:lpstr>liquid</vt:lpstr>
      <vt:lpstr>EDS and WDS</vt:lpstr>
      <vt:lpstr>Na loss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Melvyn Billon</dc:creator>
  <cp:lastModifiedBy>Melvyn Billon</cp:lastModifiedBy>
  <dcterms:created xsi:type="dcterms:W3CDTF">2025-06-06T13:35:37Z</dcterms:created>
  <dcterms:modified xsi:type="dcterms:W3CDTF">2026-02-16T12:58:11Z</dcterms:modified>
</cp:coreProperties>
</file>