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sylvie_willems_uliege_be/Documents/CLINIQUE/"/>
    </mc:Choice>
  </mc:AlternateContent>
  <xr:revisionPtr revIDLastSave="0" documentId="14_{B8604498-4E54-574D-B58B-94D924CA4B59}" xr6:coauthVersionLast="47" xr6:coauthVersionMax="47" xr10:uidLastSave="{00000000-0000-0000-0000-000000000000}"/>
  <workbookProtection workbookAlgorithmName="SHA-512" workbookHashValue="xUI/mxvMHO4mOmobUQT3lY/0uUlLWrDS/VSMfoIAfiAD3kOKkYlaN3rDv81AjqfENhQBBhvjBcXWRkWbtJHzxw==" workbookSaltValue="sssNCPlDmmsSQic09EbOFg==" workbookSpinCount="100000" lockStructure="1"/>
  <bookViews>
    <workbookView xWindow="1160" yWindow="660" windowWidth="23260" windowHeight="12460" xr2:uid="{E1FDB68F-1413-4980-A896-D563B00C0D73}"/>
  </bookViews>
  <sheets>
    <sheet name="Reliable Change Index" sheetId="2" r:id="rId1"/>
    <sheet name="Effect Siz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I9" i="2" s="1"/>
  <c r="E17" i="2" s="1"/>
  <c r="H9" i="2" l="1"/>
  <c r="E19" i="2" s="1"/>
  <c r="G26" i="1" l="1"/>
  <c r="E26" i="1" s="1"/>
  <c r="G24" i="1"/>
  <c r="G34" i="1"/>
  <c r="E34" i="1" s="1"/>
  <c r="G32" i="1"/>
  <c r="G42" i="1"/>
  <c r="E42" i="1" s="1"/>
  <c r="G40" i="1"/>
  <c r="E40" i="1" s="1"/>
  <c r="F16" i="1"/>
  <c r="H17" i="1" s="1"/>
  <c r="E18" i="1"/>
  <c r="E16" i="1"/>
  <c r="E10" i="1"/>
  <c r="E8" i="1"/>
  <c r="K33" i="1" l="1"/>
  <c r="E32" i="1"/>
  <c r="H32" i="1"/>
  <c r="J33" i="1" s="1"/>
  <c r="I17" i="1"/>
  <c r="K25" i="1"/>
  <c r="H40" i="1"/>
  <c r="K41" i="1"/>
  <c r="E24" i="1"/>
  <c r="I9" i="1"/>
  <c r="F8" i="1"/>
  <c r="H9" i="1" s="1"/>
  <c r="H24" i="1"/>
  <c r="J25" i="1" s="1"/>
  <c r="G17" i="1"/>
  <c r="I41" i="1" l="1"/>
  <c r="J41" i="1"/>
  <c r="I33" i="1"/>
  <c r="I25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sylvie Willems</author>
  </authors>
  <commentList>
    <comment ref="H7" authorId="0" shapeId="0" xr:uid="{0B74A07F-9ECD-4EC8-AE5C-08F0296063F3}">
      <text>
        <r>
          <rPr>
            <b/>
            <sz val="10"/>
            <color rgb="FF000000"/>
            <rFont val="Tahoma"/>
            <family val="2"/>
          </rPr>
          <t>sylvie Willems: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Intervalle de confiance autour du score en baseline (95% de chance que le score vrai se siture dans fourchette)
</t>
        </r>
      </text>
    </comment>
    <comment ref="F8" authorId="0" shapeId="0" xr:uid="{A5F14C05-4F7E-46DB-A63C-BCEBDA323811}">
      <text>
        <r>
          <rPr>
            <b/>
            <sz val="10"/>
            <color rgb="FF000000"/>
            <rFont val="Tahoma"/>
            <family val="2"/>
          </rPr>
          <t>sylvie Willems: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Écart-type de la distribution de l'erreur de mesure (erreur standard de mesure)
</t>
        </r>
      </text>
    </comment>
    <comment ref="F17" authorId="0" shapeId="0" xr:uid="{3C9E853E-0064-4D2C-BCFD-482B237D25B1}">
      <text>
        <r>
          <rPr>
            <b/>
            <sz val="10"/>
            <color rgb="FF000000"/>
            <rFont val="Tahoma"/>
            <family val="2"/>
          </rPr>
          <t>sylvie Willems: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 le score en temps 2 sort de l'intervalle de confiance autour du score en baseline, nous avons 95% de chance d'avoir un effet cliquement significatif.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G6" authorId="0" shapeId="0" xr:uid="{215C2D70-C286-4D3D-9E03-4C99E049535F}">
      <text>
        <r>
          <rPr>
            <b/>
            <sz val="12"/>
            <color indexed="81"/>
            <rFont val="Tahoma"/>
            <family val="2"/>
          </rPr>
          <t>FAIBLE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MOYEN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0.5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FORT</t>
        </r>
        <r>
          <rPr>
            <sz val="12"/>
            <color indexed="81"/>
            <rFont val="Tahoma"/>
            <family val="2"/>
          </rPr>
          <t xml:space="preserve"> si</t>
        </r>
        <r>
          <rPr>
            <b/>
            <sz val="12"/>
            <color indexed="81"/>
            <rFont val="Tahoma"/>
            <family val="2"/>
          </rPr>
          <t xml:space="preserve"> d' &gt; 0.8</t>
        </r>
      </text>
    </comment>
    <comment ref="H6" authorId="0" shapeId="0" xr:uid="{3E9EC5DD-2D59-42D6-83BF-6BFD25E66594}">
      <text>
        <r>
          <rPr>
            <b/>
            <sz val="12"/>
            <color indexed="81"/>
            <rFont val="Tahoma"/>
            <family val="2"/>
          </rPr>
          <t>ABSENT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&lt; 0.8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PRESENT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0.8</t>
        </r>
      </text>
    </comment>
    <comment ref="I6" authorId="0" shapeId="0" xr:uid="{28575613-5E60-45DD-8A11-97E3AECF1B3C}">
      <text>
        <r>
          <rPr>
            <b/>
            <sz val="12"/>
            <color indexed="81"/>
            <rFont val="Tahoma"/>
            <family val="2"/>
          </rPr>
          <t>NÉGATIF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&gt;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AUCUN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=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POSITIF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&lt; 2</t>
        </r>
      </text>
    </comment>
    <comment ref="G14" authorId="0" shapeId="0" xr:uid="{25AD714B-7BD4-4B0F-84C6-5F86C8CDC3E7}">
      <text>
        <r>
          <rPr>
            <b/>
            <sz val="12"/>
            <color indexed="81"/>
            <rFont val="Tahoma"/>
            <family val="2"/>
          </rPr>
          <t>FAIBLE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MOYEN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0.5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FORT</t>
        </r>
        <r>
          <rPr>
            <sz val="12"/>
            <color indexed="81"/>
            <rFont val="Tahoma"/>
            <family val="2"/>
          </rPr>
          <t xml:space="preserve"> si</t>
        </r>
        <r>
          <rPr>
            <b/>
            <sz val="12"/>
            <color indexed="81"/>
            <rFont val="Tahoma"/>
            <family val="2"/>
          </rPr>
          <t xml:space="preserve"> d' &gt; 0.8</t>
        </r>
      </text>
    </comment>
    <comment ref="H14" authorId="0" shapeId="0" xr:uid="{9F2EACAD-255E-4D70-9501-14E846663CCA}">
      <text>
        <r>
          <rPr>
            <b/>
            <sz val="12"/>
            <color indexed="81"/>
            <rFont val="Tahoma"/>
            <family val="2"/>
          </rPr>
          <t>ABSENT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&lt; 0.8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PRESENT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0.8</t>
        </r>
      </text>
    </comment>
    <comment ref="I14" authorId="0" shapeId="0" xr:uid="{94413816-E2C7-4548-A8D7-6EBD40C74FCA}">
      <text>
        <r>
          <rPr>
            <b/>
            <sz val="12"/>
            <color indexed="81"/>
            <rFont val="Tahoma"/>
            <family val="2"/>
          </rPr>
          <t>NÉGATIF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&gt;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AUCUN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=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POSITIF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&lt; 2</t>
        </r>
      </text>
    </comment>
    <comment ref="I22" authorId="0" shapeId="0" xr:uid="{875CD23C-96F2-44E9-8EE1-7EF5946436A3}">
      <text>
        <r>
          <rPr>
            <b/>
            <sz val="12"/>
            <color indexed="81"/>
            <rFont val="Tahoma"/>
            <family val="2"/>
          </rPr>
          <t>FAIBLE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MOYEN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0.5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FORT</t>
        </r>
        <r>
          <rPr>
            <sz val="12"/>
            <color indexed="81"/>
            <rFont val="Tahoma"/>
            <family val="2"/>
          </rPr>
          <t xml:space="preserve"> si</t>
        </r>
        <r>
          <rPr>
            <b/>
            <sz val="12"/>
            <color indexed="81"/>
            <rFont val="Tahoma"/>
            <family val="2"/>
          </rPr>
          <t xml:space="preserve"> d' &gt; 0.8</t>
        </r>
      </text>
    </comment>
    <comment ref="J22" authorId="0" shapeId="0" xr:uid="{7DA09EC5-99B8-4B25-BE29-A949C2BE3F62}">
      <text>
        <r>
          <rPr>
            <b/>
            <sz val="12"/>
            <color indexed="81"/>
            <rFont val="Tahoma"/>
            <family val="2"/>
          </rPr>
          <t>ABSENT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&lt; 0.8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PRESENT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0.8</t>
        </r>
      </text>
    </comment>
    <comment ref="K22" authorId="0" shapeId="0" xr:uid="{042DB9AC-C164-425F-AC41-4CC909B8DA3F}">
      <text>
        <r>
          <rPr>
            <b/>
            <sz val="12"/>
            <color indexed="81"/>
            <rFont val="Tahoma"/>
            <family val="2"/>
          </rPr>
          <t>NÉGATIF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&gt;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AUCUN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=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POSITIF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&lt; 2</t>
        </r>
      </text>
    </comment>
    <comment ref="I30" authorId="0" shapeId="0" xr:uid="{1D7E0BE1-68F0-4F9D-AFA3-916450CC26BF}">
      <text>
        <r>
          <rPr>
            <b/>
            <sz val="12"/>
            <color indexed="81"/>
            <rFont val="Tahoma"/>
            <family val="2"/>
          </rPr>
          <t>FAIBLE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MOYEN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0.5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FORT</t>
        </r>
        <r>
          <rPr>
            <sz val="12"/>
            <color indexed="81"/>
            <rFont val="Tahoma"/>
            <family val="2"/>
          </rPr>
          <t xml:space="preserve"> si</t>
        </r>
        <r>
          <rPr>
            <b/>
            <sz val="12"/>
            <color indexed="81"/>
            <rFont val="Tahoma"/>
            <family val="2"/>
          </rPr>
          <t xml:space="preserve"> d' &gt; 0.8</t>
        </r>
      </text>
    </comment>
    <comment ref="J30" authorId="0" shapeId="0" xr:uid="{28DC0063-5309-4ED0-BFD6-07245CBB6687}">
      <text>
        <r>
          <rPr>
            <b/>
            <sz val="12"/>
            <color indexed="81"/>
            <rFont val="Tahoma"/>
            <family val="2"/>
          </rPr>
          <t>ABSENT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&lt; 0.8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PRESENT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0.8</t>
        </r>
      </text>
    </comment>
    <comment ref="K30" authorId="0" shapeId="0" xr:uid="{2ACA7C0A-B3E8-4A2D-B7C0-3F164DA491CC}">
      <text>
        <r>
          <rPr>
            <b/>
            <sz val="12"/>
            <color indexed="81"/>
            <rFont val="Tahoma"/>
            <family val="2"/>
          </rPr>
          <t>NÉGATIF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&gt;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AUCUN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=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POSITIF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&lt; 2</t>
        </r>
      </text>
    </comment>
    <comment ref="I38" authorId="0" shapeId="0" xr:uid="{BFFF929F-CFD1-4D1C-9C9B-4FBC8EF743E8}">
      <text>
        <r>
          <rPr>
            <b/>
            <sz val="12"/>
            <color indexed="81"/>
            <rFont val="Tahoma"/>
            <family val="2"/>
          </rPr>
          <t>FAIBLE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MOYEN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0.5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FORT</t>
        </r>
        <r>
          <rPr>
            <sz val="12"/>
            <color indexed="81"/>
            <rFont val="Tahoma"/>
            <family val="2"/>
          </rPr>
          <t xml:space="preserve"> si</t>
        </r>
        <r>
          <rPr>
            <b/>
            <sz val="12"/>
            <color indexed="81"/>
            <rFont val="Tahoma"/>
            <family val="2"/>
          </rPr>
          <t xml:space="preserve"> d' &gt; 0.8</t>
        </r>
      </text>
    </comment>
    <comment ref="J38" authorId="0" shapeId="0" xr:uid="{151A9845-3BF0-48EC-8C46-8CBF47C048B0}">
      <text>
        <r>
          <rPr>
            <b/>
            <sz val="12"/>
            <color indexed="81"/>
            <rFont val="Tahoma"/>
            <family val="2"/>
          </rPr>
          <t>ABSENT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&lt; 0.8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PRESENT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d' &gt; 0.8</t>
        </r>
      </text>
    </comment>
    <comment ref="K38" authorId="0" shapeId="0" xr:uid="{A16A5A39-795E-4211-B6C9-59A465C499EC}">
      <text>
        <r>
          <rPr>
            <b/>
            <sz val="12"/>
            <color indexed="81"/>
            <rFont val="Tahoma"/>
            <family val="2"/>
          </rPr>
          <t>NÉGATIF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&gt;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AUCUN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= 2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POSITIF</t>
        </r>
        <r>
          <rPr>
            <sz val="12"/>
            <color indexed="81"/>
            <rFont val="Tahoma"/>
            <family val="2"/>
          </rPr>
          <t xml:space="preserve"> si </t>
        </r>
        <r>
          <rPr>
            <b/>
            <sz val="12"/>
            <color indexed="81"/>
            <rFont val="Tahoma"/>
            <family val="2"/>
          </rPr>
          <t>1 &lt; 2</t>
        </r>
      </text>
    </comment>
  </commentList>
</comments>
</file>

<file path=xl/sharedStrings.xml><?xml version="1.0" encoding="utf-8"?>
<sst xmlns="http://schemas.openxmlformats.org/spreadsheetml/2006/main" count="80" uniqueCount="36">
  <si>
    <t>Score Z</t>
  </si>
  <si>
    <t>d' - Taille</t>
  </si>
  <si>
    <t>EFFET</t>
  </si>
  <si>
    <t>Statistique</t>
  </si>
  <si>
    <t>CLINIQUE</t>
  </si>
  <si>
    <t>Centile</t>
  </si>
  <si>
    <t>SENS</t>
  </si>
  <si>
    <r>
      <rPr>
        <b/>
        <sz val="18"/>
        <color theme="1"/>
        <rFont val="Aptos Narrow"/>
        <family val="2"/>
        <scheme val="minor"/>
      </rPr>
      <t>INDICES-WAIS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Wingdings 3"/>
        <family val="1"/>
        <charset val="2"/>
      </rPr>
      <t>Æ</t>
    </r>
    <r>
      <rPr>
        <b/>
        <sz val="16"/>
        <color theme="1"/>
        <rFont val="Aptos Narrow"/>
        <family val="2"/>
      </rPr>
      <t xml:space="preserve"> </t>
    </r>
    <r>
      <rPr>
        <b/>
        <sz val="18"/>
        <color theme="1"/>
        <rFont val="Aptos Narrow"/>
        <family val="2"/>
        <scheme val="minor"/>
      </rPr>
      <t xml:space="preserve">M = 100 </t>
    </r>
    <r>
      <rPr>
        <b/>
        <sz val="18"/>
        <color theme="1"/>
        <rFont val="Symbol"/>
        <family val="1"/>
        <charset val="2"/>
      </rPr>
      <t>±</t>
    </r>
    <r>
      <rPr>
        <b/>
        <sz val="18"/>
        <color theme="1"/>
        <rFont val="Aptos Narrow"/>
        <family val="2"/>
      </rPr>
      <t xml:space="preserve"> 15</t>
    </r>
  </si>
  <si>
    <r>
      <rPr>
        <b/>
        <sz val="18"/>
        <color theme="1"/>
        <rFont val="Aptos Narrow"/>
        <family val="2"/>
        <scheme val="minor"/>
      </rPr>
      <t>NOTES STANDARD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Wingdings 3"/>
        <family val="1"/>
        <charset val="2"/>
      </rPr>
      <t>Æ</t>
    </r>
    <r>
      <rPr>
        <b/>
        <sz val="16"/>
        <color theme="1"/>
        <rFont val="Aptos Narrow"/>
        <family val="2"/>
      </rPr>
      <t xml:space="preserve"> </t>
    </r>
    <r>
      <rPr>
        <b/>
        <sz val="18"/>
        <color theme="1"/>
        <rFont val="Aptos Narrow"/>
        <family val="2"/>
        <scheme val="minor"/>
      </rPr>
      <t xml:space="preserve">M = 10 </t>
    </r>
    <r>
      <rPr>
        <b/>
        <sz val="18"/>
        <color theme="1"/>
        <rFont val="Symbol"/>
        <family val="1"/>
        <charset val="2"/>
      </rPr>
      <t>±</t>
    </r>
    <r>
      <rPr>
        <b/>
        <sz val="18"/>
        <color theme="1"/>
        <rFont val="Aptos Narrow"/>
        <family val="2"/>
      </rPr>
      <t xml:space="preserve"> 3</t>
    </r>
  </si>
  <si>
    <r>
      <t xml:space="preserve">Scores Z </t>
    </r>
    <r>
      <rPr>
        <b/>
        <sz val="16"/>
        <color theme="1"/>
        <rFont val="Wingdings 3"/>
        <family val="1"/>
        <charset val="2"/>
      </rPr>
      <t>Æ</t>
    </r>
    <r>
      <rPr>
        <b/>
        <sz val="18"/>
        <color theme="1"/>
        <rFont val="Aptos Narrow"/>
        <family val="2"/>
      </rPr>
      <t xml:space="preserve"> M = 0 </t>
    </r>
    <r>
      <rPr>
        <b/>
        <sz val="18"/>
        <color theme="1"/>
        <rFont val="Symbol"/>
        <family val="1"/>
        <charset val="2"/>
      </rPr>
      <t>±</t>
    </r>
    <r>
      <rPr>
        <b/>
        <sz val="18"/>
        <color theme="1"/>
        <rFont val="Aptos Narrow"/>
        <family val="2"/>
      </rPr>
      <t xml:space="preserve"> 1</t>
    </r>
  </si>
  <si>
    <r>
      <rPr>
        <b/>
        <sz val="18"/>
        <color theme="1"/>
        <rFont val="Aptos Narrow"/>
        <family val="2"/>
        <scheme val="minor"/>
      </rPr>
      <t>Scores (note) T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Wingdings 3"/>
        <family val="1"/>
        <charset val="2"/>
      </rPr>
      <t>Æ</t>
    </r>
    <r>
      <rPr>
        <b/>
        <sz val="16"/>
        <color theme="1"/>
        <rFont val="Aptos Narrow"/>
        <family val="2"/>
      </rPr>
      <t xml:space="preserve"> </t>
    </r>
    <r>
      <rPr>
        <b/>
        <sz val="18"/>
        <color theme="1"/>
        <rFont val="Aptos Narrow"/>
        <family val="2"/>
        <scheme val="minor"/>
      </rPr>
      <t xml:space="preserve">M = 50 </t>
    </r>
    <r>
      <rPr>
        <b/>
        <sz val="18"/>
        <color theme="1"/>
        <rFont val="Symbol"/>
        <family val="1"/>
        <charset val="2"/>
      </rPr>
      <t>±</t>
    </r>
    <r>
      <rPr>
        <b/>
        <sz val="18"/>
        <color theme="1"/>
        <rFont val="Aptos Narrow"/>
        <family val="2"/>
      </rPr>
      <t xml:space="preserve"> 10</t>
    </r>
  </si>
  <si>
    <r>
      <t xml:space="preserve">Centiles </t>
    </r>
    <r>
      <rPr>
        <b/>
        <sz val="12"/>
        <color theme="1"/>
        <rFont val="Wingdings 3"/>
        <family val="1"/>
        <charset val="2"/>
      </rPr>
      <t>Æ</t>
    </r>
    <r>
      <rPr>
        <b/>
        <sz val="14"/>
        <color theme="1"/>
        <rFont val="Aptos Narrow"/>
        <family val="2"/>
      </rPr>
      <t xml:space="preserve"> Distribution normale</t>
    </r>
  </si>
  <si>
    <r>
      <t xml:space="preserve">Calcul de la taille d'effet </t>
    </r>
    <r>
      <rPr>
        <b/>
        <sz val="16"/>
        <color theme="1"/>
        <rFont val="Aptos Narrow"/>
        <family val="2"/>
        <scheme val="minor"/>
      </rPr>
      <t>(d de Cohen)</t>
    </r>
    <r>
      <rPr>
        <b/>
        <sz val="18"/>
        <color theme="1"/>
        <rFont val="Aptos Narrow"/>
        <family val="2"/>
        <scheme val="minor"/>
      </rPr>
      <t xml:space="preserve"> et appréciation en pratique </t>
    </r>
    <r>
      <rPr>
        <b/>
        <sz val="16"/>
        <color theme="1"/>
        <rFont val="Aptos Narrow"/>
        <family val="2"/>
        <scheme val="minor"/>
      </rPr>
      <t>(clinique)</t>
    </r>
  </si>
  <si>
    <t>Calcul du RCI - Reliable Change Index</t>
  </si>
  <si>
    <t>IC 95</t>
  </si>
  <si>
    <t>Score (T1)</t>
  </si>
  <si>
    <t>SEM</t>
  </si>
  <si>
    <t>Interval</t>
  </si>
  <si>
    <t>MIN</t>
  </si>
  <si>
    <t>MAX</t>
  </si>
  <si>
    <t>Score (T2)</t>
  </si>
  <si>
    <t>Fidelité</t>
  </si>
  <si>
    <t>Ecart-type</t>
  </si>
  <si>
    <r>
      <t xml:space="preserve">Changement </t>
    </r>
    <r>
      <rPr>
        <b/>
        <sz val="12"/>
        <color theme="1"/>
        <rFont val="Wingdings 3"/>
        <family val="1"/>
        <charset val="2"/>
      </rPr>
      <t>Æ</t>
    </r>
    <r>
      <rPr>
        <b/>
        <sz val="14"/>
        <color theme="1"/>
        <rFont val="Aptos Narrow"/>
        <family val="2"/>
        <scheme val="minor"/>
      </rPr>
      <t xml:space="preserve"> hausse du score</t>
    </r>
  </si>
  <si>
    <r>
      <rPr>
        <b/>
        <i/>
        <sz val="18"/>
        <color theme="1"/>
        <rFont val="Aptos Narrow"/>
        <family val="2"/>
        <scheme val="minor"/>
      </rPr>
      <t>Effet</t>
    </r>
    <r>
      <rPr>
        <b/>
        <i/>
        <sz val="11"/>
        <color theme="1"/>
        <rFont val="Aptos Narrow"/>
        <family val="2"/>
        <scheme val="minor"/>
      </rPr>
      <t xml:space="preserve">
</t>
    </r>
    <r>
      <rPr>
        <b/>
        <i/>
        <sz val="12"/>
        <color theme="1"/>
        <rFont val="Aptos Narrow"/>
        <family val="2"/>
        <scheme val="minor"/>
      </rPr>
      <t>CLINIQUE</t>
    </r>
  </si>
  <si>
    <r>
      <t xml:space="preserve">Amélioration </t>
    </r>
    <r>
      <rPr>
        <b/>
        <sz val="12"/>
        <color theme="1"/>
        <rFont val="Wingdings 3"/>
        <family val="1"/>
        <charset val="2"/>
      </rPr>
      <t>Æ</t>
    </r>
    <r>
      <rPr>
        <b/>
        <sz val="14"/>
        <color theme="1"/>
        <rFont val="Aptos Narrow"/>
        <family val="2"/>
        <scheme val="minor"/>
      </rPr>
      <t xml:space="preserve"> baisse du score</t>
    </r>
  </si>
  <si>
    <t>Centile (T1)</t>
  </si>
  <si>
    <t>Centile (T2)</t>
  </si>
  <si>
    <t>Score Z (T1)</t>
  </si>
  <si>
    <t>Score Z (T2)</t>
  </si>
  <si>
    <t>WAIS (T1)</t>
  </si>
  <si>
    <t>WAIS (T2)</t>
  </si>
  <si>
    <t>NS (T1)</t>
  </si>
  <si>
    <t>NS (T2)</t>
  </si>
  <si>
    <t>Note T (T1)</t>
  </si>
  <si>
    <t>Note T (T2)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</si>
</sst>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Wingdings 3"/>
      <family val="1"/>
      <charset val="2"/>
    </font>
    <font>
      <b/>
      <sz val="16"/>
      <color theme="1"/>
      <name val="Aptos Narrow"/>
      <family val="2"/>
    </font>
    <font>
      <b/>
      <sz val="18"/>
      <color theme="1"/>
      <name val="Symbol"/>
      <family val="1"/>
      <charset val="2"/>
    </font>
    <font>
      <b/>
      <sz val="18"/>
      <color theme="1"/>
      <name val="Aptos Narrow"/>
      <family val="2"/>
    </font>
    <font>
      <b/>
      <sz val="12"/>
      <color theme="1"/>
      <name val="Wingdings 3"/>
      <family val="1"/>
      <charset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164" fontId="1" fillId="12" borderId="18" xfId="0" applyNumberFormat="1" applyFont="1" applyFill="1" applyBorder="1" applyAlignment="1">
      <alignment horizontal="center" vertical="center"/>
    </xf>
    <xf numFmtId="164" fontId="1" fillId="12" borderId="1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4" fontId="4" fillId="10" borderId="13" xfId="0" applyNumberFormat="1" applyFont="1" applyFill="1" applyBorder="1" applyAlignment="1">
      <alignment horizontal="center" vertical="center"/>
    </xf>
    <xf numFmtId="164" fontId="4" fillId="10" borderId="17" xfId="0" applyNumberFormat="1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strike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1DFB-69CE-4D67-9D2A-F8FE49E04A9F}">
  <sheetPr>
    <tabColor rgb="FF92D050"/>
  </sheetPr>
  <dimension ref="A2:K19"/>
  <sheetViews>
    <sheetView tabSelected="1" workbookViewId="0">
      <selection activeCell="B3" sqref="B3:K3"/>
    </sheetView>
  </sheetViews>
  <sheetFormatPr baseColWidth="10" defaultRowHeight="15" x14ac:dyDescent="0.2"/>
  <cols>
    <col min="1" max="1" width="2.33203125" customWidth="1"/>
    <col min="3" max="3" width="13.33203125" customWidth="1"/>
    <col min="5" max="5" width="16.5" customWidth="1"/>
    <col min="8" max="8" width="7.33203125" customWidth="1"/>
    <col min="9" max="9" width="9.6640625" customWidth="1"/>
  </cols>
  <sheetData>
    <row r="2" spans="1:11" ht="16" thickBot="1" x14ac:dyDescent="0.25"/>
    <row r="3" spans="1:11" ht="34.75" customHeight="1" thickBot="1" x14ac:dyDescent="0.25">
      <c r="B3" s="30" t="s">
        <v>13</v>
      </c>
      <c r="C3" s="31"/>
      <c r="D3" s="31"/>
      <c r="E3" s="31"/>
      <c r="F3" s="31"/>
      <c r="G3" s="31"/>
      <c r="H3" s="31"/>
      <c r="I3" s="31"/>
      <c r="J3" s="31"/>
      <c r="K3" s="32"/>
    </row>
    <row r="7" spans="1:11" ht="16" thickBot="1" x14ac:dyDescent="0.25">
      <c r="H7" s="33" t="s">
        <v>14</v>
      </c>
      <c r="I7" s="33"/>
    </row>
    <row r="8" spans="1:11" ht="24.5" customHeight="1" x14ac:dyDescent="0.2">
      <c r="A8" s="34"/>
      <c r="B8" s="12" t="s">
        <v>15</v>
      </c>
      <c r="C8" s="13"/>
      <c r="E8" s="36" t="s">
        <v>16</v>
      </c>
      <c r="F8" s="38">
        <f>C14*(SQRT(1-C12))</f>
        <v>0</v>
      </c>
      <c r="G8" s="40" t="s">
        <v>17</v>
      </c>
      <c r="H8" s="14" t="s">
        <v>18</v>
      </c>
      <c r="I8" s="15" t="s">
        <v>19</v>
      </c>
    </row>
    <row r="9" spans="1:11" ht="17" thickBot="1" x14ac:dyDescent="0.25">
      <c r="A9" s="35"/>
      <c r="B9" s="1"/>
      <c r="C9" s="1"/>
      <c r="E9" s="37"/>
      <c r="F9" s="39"/>
      <c r="G9" s="41"/>
      <c r="H9" s="16">
        <f>C8-(1.96*F8)</f>
        <v>0</v>
      </c>
      <c r="I9" s="17">
        <f>C8+(1.96*F8)</f>
        <v>0</v>
      </c>
    </row>
    <row r="10" spans="1:11" ht="24.5" customHeight="1" x14ac:dyDescent="0.2">
      <c r="A10" s="34"/>
      <c r="B10" s="12" t="s">
        <v>20</v>
      </c>
      <c r="C10" s="13"/>
    </row>
    <row r="11" spans="1:11" ht="15" customHeight="1" x14ac:dyDescent="0.2">
      <c r="G11" s="18"/>
    </row>
    <row r="12" spans="1:11" ht="24.5" customHeight="1" x14ac:dyDescent="0.2">
      <c r="B12" s="19" t="s">
        <v>21</v>
      </c>
      <c r="C12" s="20"/>
      <c r="G12" s="18"/>
    </row>
    <row r="13" spans="1:11" x14ac:dyDescent="0.2">
      <c r="B13" s="1"/>
      <c r="C13" s="1"/>
    </row>
    <row r="14" spans="1:11" ht="24.5" customHeight="1" x14ac:dyDescent="0.2">
      <c r="B14" s="19" t="s">
        <v>22</v>
      </c>
      <c r="C14" s="20"/>
    </row>
    <row r="16" spans="1:11" ht="16" thickBot="1" x14ac:dyDescent="0.25"/>
    <row r="17" spans="2:6" s="21" customFormat="1" ht="24" customHeight="1" thickBot="1" x14ac:dyDescent="0.25">
      <c r="B17" s="25" t="s">
        <v>23</v>
      </c>
      <c r="C17" s="26"/>
      <c r="D17" s="26"/>
      <c r="E17" s="22" t="str">
        <f>IF(C10&gt;I9, "PRÉSENT","ABSENT")</f>
        <v>ABSENT</v>
      </c>
      <c r="F17" s="27" t="s">
        <v>24</v>
      </c>
    </row>
    <row r="18" spans="2:6" ht="16" thickBot="1" x14ac:dyDescent="0.25">
      <c r="E18" s="23"/>
      <c r="F18" s="28"/>
    </row>
    <row r="19" spans="2:6" s="21" customFormat="1" ht="24" customHeight="1" thickBot="1" x14ac:dyDescent="0.25">
      <c r="B19" s="25" t="s">
        <v>25</v>
      </c>
      <c r="C19" s="26"/>
      <c r="D19" s="26"/>
      <c r="E19" s="22" t="str">
        <f>IF(C10&lt;H9, "PRÉSENT","ABSENT")</f>
        <v>ABSENT</v>
      </c>
      <c r="F19" s="29"/>
    </row>
  </sheetData>
  <sheetProtection algorithmName="SHA-512" hashValue="FVXyfnTWQcaGPdnRdI/BYO/k43e0XSguaze8mzT5KoIV7dJRgfNUnRlJ20KVCILmf0J9s+/5NQC2R2bdaLBNrw==" saltValue="mbAbGmygKoHSGQJe0POB+A==" spinCount="100000" sheet="1" objects="1" scenarios="1"/>
  <mergeCells count="9">
    <mergeCell ref="A8:A10"/>
    <mergeCell ref="E8:E9"/>
    <mergeCell ref="F8:F9"/>
    <mergeCell ref="G8:G9"/>
    <mergeCell ref="B17:D17"/>
    <mergeCell ref="F17:F19"/>
    <mergeCell ref="B19:D19"/>
    <mergeCell ref="B3:K3"/>
    <mergeCell ref="H7:I7"/>
  </mergeCells>
  <conditionalFormatting sqref="C8 C10 C12 C14">
    <cfRule type="containsBlanks" dxfId="50" priority="1">
      <formula>LEN(TRIM(C8))=0</formula>
    </cfRule>
  </conditionalFormatting>
  <conditionalFormatting sqref="C8 C10">
    <cfRule type="containsBlanks" dxfId="49" priority="5">
      <formula>LEN(TRIM(C8))=0</formula>
    </cfRule>
  </conditionalFormatting>
  <conditionalFormatting sqref="C12 C14">
    <cfRule type="containsBlanks" dxfId="48" priority="4">
      <formula>LEN(TRIM(C12))=0</formula>
    </cfRule>
  </conditionalFormatting>
  <conditionalFormatting sqref="E17 E19">
    <cfRule type="containsText" dxfId="47" priority="2" operator="containsText" text="PRÉSENT">
      <formula>NOT(ISERROR(SEARCH("PRÉSENT",E17)))</formula>
    </cfRule>
    <cfRule type="containsText" dxfId="46" priority="3" operator="containsText" text="ABSENT">
      <formula>NOT(ISERROR(SEARCH("ABSENT",E17)))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8AB0-CADD-46CF-A430-23DE95D104AF}">
  <sheetPr>
    <tabColor rgb="FFFFC000"/>
  </sheetPr>
  <dimension ref="A2:K42"/>
  <sheetViews>
    <sheetView workbookViewId="0">
      <selection activeCell="K10" sqref="K10"/>
    </sheetView>
  </sheetViews>
  <sheetFormatPr baseColWidth="10" defaultRowHeight="15" x14ac:dyDescent="0.2"/>
  <cols>
    <col min="1" max="1" width="3.1640625" customWidth="1"/>
    <col min="2" max="2" width="15.5" style="1" customWidth="1"/>
    <col min="3" max="3" width="7.83203125" style="1" customWidth="1"/>
    <col min="4" max="4" width="11.5" style="1"/>
    <col min="5" max="5" width="8.83203125" style="1" customWidth="1"/>
    <col min="6" max="7" width="11.5" style="1"/>
  </cols>
  <sheetData>
    <row r="2" spans="1:11" ht="16" thickBot="1" x14ac:dyDescent="0.25"/>
    <row r="3" spans="1:11" ht="39.5" customHeight="1" thickBot="1" x14ac:dyDescent="0.25">
      <c r="B3" s="30" t="s">
        <v>12</v>
      </c>
      <c r="C3" s="31"/>
      <c r="D3" s="31"/>
      <c r="E3" s="31"/>
      <c r="F3" s="31"/>
      <c r="G3" s="31"/>
      <c r="H3" s="31"/>
      <c r="I3" s="31"/>
      <c r="J3" s="31"/>
      <c r="K3" s="32"/>
    </row>
    <row r="6" spans="1:11" ht="20.5" customHeight="1" x14ac:dyDescent="0.2">
      <c r="B6" s="42" t="s">
        <v>11</v>
      </c>
      <c r="C6" s="42"/>
      <c r="D6" s="42"/>
      <c r="E6" s="42"/>
      <c r="G6" s="4" t="s">
        <v>3</v>
      </c>
      <c r="H6" s="6" t="s">
        <v>4</v>
      </c>
      <c r="I6" s="6" t="s">
        <v>6</v>
      </c>
    </row>
    <row r="7" spans="1:11" ht="16" x14ac:dyDescent="0.2">
      <c r="B7" s="43"/>
      <c r="C7" s="43"/>
      <c r="D7" s="43"/>
      <c r="E7" s="43"/>
      <c r="F7" s="8" t="s">
        <v>1</v>
      </c>
      <c r="G7" s="50" t="s">
        <v>2</v>
      </c>
      <c r="H7" s="49" t="s">
        <v>2</v>
      </c>
      <c r="I7" s="49" t="s">
        <v>2</v>
      </c>
    </row>
    <row r="8" spans="1:11" ht="26.5" customHeight="1" x14ac:dyDescent="0.2">
      <c r="A8" s="34"/>
      <c r="B8" s="24" t="s">
        <v>26</v>
      </c>
      <c r="C8" s="10"/>
      <c r="D8" s="2" t="s">
        <v>0</v>
      </c>
      <c r="E8" s="3" t="e">
        <f>NORMSINV(C8/100)</f>
        <v>#NUM!</v>
      </c>
      <c r="F8" s="44" t="e">
        <f>E10-E8</f>
        <v>#NUM!</v>
      </c>
      <c r="G8" s="50"/>
      <c r="H8" s="49"/>
      <c r="I8" s="49"/>
    </row>
    <row r="9" spans="1:11" ht="7.25" customHeight="1" x14ac:dyDescent="0.2">
      <c r="A9" s="35"/>
      <c r="C9" s="11"/>
      <c r="F9" s="45"/>
      <c r="G9" s="46" t="e">
        <f>IF(ABS(F8)&gt;0.8,"FORT",IF(ABS(F8)&gt;0.5,"MOYEN",IF(ABS(F8)&gt;0.2,"FAIBLE","AUCUN")))</f>
        <v>#NUM!</v>
      </c>
      <c r="H9" s="47" t="e">
        <f>IF(ABS(F8)&gt;0.8,"PRÉSENT","ABSENT")</f>
        <v>#NUM!</v>
      </c>
      <c r="I9" s="58" t="e">
        <f>IF(E8-E10&lt;0,"POSITIF",IF(E8-E10&gt;0,"NÉGATIF","AUCUN"))</f>
        <v>#NUM!</v>
      </c>
    </row>
    <row r="10" spans="1:11" ht="26.5" customHeight="1" x14ac:dyDescent="0.2">
      <c r="A10" s="34"/>
      <c r="B10" s="24" t="s">
        <v>27</v>
      </c>
      <c r="C10" s="10"/>
      <c r="D10" s="2" t="s">
        <v>0</v>
      </c>
      <c r="E10" s="3" t="e">
        <f>NORMSINV(C10/100)</f>
        <v>#NUM!</v>
      </c>
      <c r="F10" s="44"/>
      <c r="G10" s="46"/>
      <c r="H10" s="48"/>
      <c r="I10" s="58"/>
    </row>
    <row r="14" spans="1:11" ht="20.5" customHeight="1" x14ac:dyDescent="0.2">
      <c r="B14" s="56" t="s">
        <v>9</v>
      </c>
      <c r="C14" s="56"/>
      <c r="D14" s="56"/>
      <c r="E14" s="56"/>
      <c r="G14" s="4" t="s">
        <v>3</v>
      </c>
      <c r="H14" s="6" t="s">
        <v>4</v>
      </c>
      <c r="I14" s="6" t="s">
        <v>6</v>
      </c>
    </row>
    <row r="15" spans="1:11" ht="16" x14ac:dyDescent="0.2">
      <c r="B15" s="57"/>
      <c r="C15" s="57"/>
      <c r="D15" s="57"/>
      <c r="E15" s="57"/>
      <c r="F15" s="8" t="s">
        <v>1</v>
      </c>
      <c r="G15" s="50" t="s">
        <v>2</v>
      </c>
      <c r="H15" s="49" t="s">
        <v>2</v>
      </c>
      <c r="I15" s="49" t="s">
        <v>2</v>
      </c>
    </row>
    <row r="16" spans="1:11" ht="26.5" customHeight="1" x14ac:dyDescent="0.2">
      <c r="A16" s="34"/>
      <c r="B16" s="24" t="s">
        <v>28</v>
      </c>
      <c r="C16" s="10"/>
      <c r="D16" s="2" t="s">
        <v>5</v>
      </c>
      <c r="E16" s="9">
        <f>NORMSDIST(C16)*100</f>
        <v>50</v>
      </c>
      <c r="F16" s="44">
        <f>C18-C16</f>
        <v>0</v>
      </c>
      <c r="G16" s="50"/>
      <c r="H16" s="49"/>
      <c r="I16" s="49"/>
    </row>
    <row r="17" spans="1:11" ht="7.25" customHeight="1" x14ac:dyDescent="0.2">
      <c r="A17" s="35"/>
      <c r="C17" s="11"/>
      <c r="E17" s="3"/>
      <c r="F17" s="45"/>
      <c r="G17" s="46" t="str">
        <f>IF(ABS(F16)&gt;0.8,"FORT",IF(ABS(F16)&gt;0.5,"MOYEN",IF(ABS(F16)&gt;0.2,"FAIBLE","AUCUN")))</f>
        <v>AUCUN</v>
      </c>
      <c r="H17" s="47" t="str">
        <f>IF(ABS(F16)&gt;0.8,"PRÉSENT","ABSENT")</f>
        <v>ABSENT</v>
      </c>
      <c r="I17" s="58" t="str">
        <f>IF(E16-E18&lt;0,"POSITIF",IF(E16-E18&gt;0,"NÉGATIF","AUCUN"))</f>
        <v>AUCUN</v>
      </c>
    </row>
    <row r="18" spans="1:11" ht="26.5" customHeight="1" x14ac:dyDescent="0.2">
      <c r="A18" s="34"/>
      <c r="B18" s="24" t="s">
        <v>29</v>
      </c>
      <c r="C18" s="10"/>
      <c r="D18" s="2" t="s">
        <v>5</v>
      </c>
      <c r="E18" s="9">
        <f t="shared" ref="E18" si="0">NORMSDIST(C18)*100</f>
        <v>50</v>
      </c>
      <c r="F18" s="44"/>
      <c r="G18" s="46"/>
      <c r="H18" s="48"/>
      <c r="I18" s="58"/>
    </row>
    <row r="22" spans="1:11" ht="20.5" customHeight="1" x14ac:dyDescent="0.2">
      <c r="B22" s="42" t="s">
        <v>7</v>
      </c>
      <c r="C22" s="42"/>
      <c r="D22" s="42"/>
      <c r="E22" s="42"/>
      <c r="F22" s="42"/>
      <c r="G22" s="42"/>
      <c r="H22" s="1"/>
      <c r="I22" s="4" t="s">
        <v>3</v>
      </c>
      <c r="J22" s="6" t="s">
        <v>4</v>
      </c>
      <c r="K22" s="6" t="s">
        <v>6</v>
      </c>
    </row>
    <row r="23" spans="1:11" ht="16" customHeight="1" x14ac:dyDescent="0.2">
      <c r="B23" s="43"/>
      <c r="C23" s="43"/>
      <c r="D23" s="43"/>
      <c r="E23" s="43"/>
      <c r="F23" s="43"/>
      <c r="G23" s="43"/>
      <c r="H23" s="8" t="s">
        <v>1</v>
      </c>
      <c r="I23" s="5" t="s">
        <v>2</v>
      </c>
      <c r="J23" s="7" t="s">
        <v>2</v>
      </c>
      <c r="K23" s="49" t="s">
        <v>2</v>
      </c>
    </row>
    <row r="24" spans="1:11" ht="26.5" customHeight="1" x14ac:dyDescent="0.2">
      <c r="A24" s="34"/>
      <c r="B24" s="24" t="s">
        <v>30</v>
      </c>
      <c r="C24" s="10"/>
      <c r="D24" s="2" t="s">
        <v>5</v>
      </c>
      <c r="E24" s="9">
        <f>NORMSDIST(G24)*100</f>
        <v>1.3083924686052983E-9</v>
      </c>
      <c r="F24" s="2" t="s">
        <v>0</v>
      </c>
      <c r="G24" s="3">
        <f>(C24-100)/15</f>
        <v>-6.666666666666667</v>
      </c>
      <c r="H24" s="51">
        <f>G26-G24</f>
        <v>0</v>
      </c>
      <c r="I24" s="5"/>
      <c r="J24" s="7"/>
      <c r="K24" s="49"/>
    </row>
    <row r="25" spans="1:11" ht="7.25" customHeight="1" x14ac:dyDescent="0.2">
      <c r="A25" s="35"/>
      <c r="C25" s="11"/>
      <c r="E25" s="2"/>
      <c r="G25" s="3"/>
      <c r="H25" s="52"/>
      <c r="I25" s="54" t="str">
        <f>IF(ABS(H24)&gt;0.8,"FORT",IF(ABS(H24)&gt;0.5,"MOYEN",IF(ABS(H24)&gt;0.2,"FAIBLE","AUCUN")))</f>
        <v>AUCUN</v>
      </c>
      <c r="J25" s="47" t="str">
        <f>IF(ABS(H24)&gt;0.8,"PRÉSENT","ABSENT")</f>
        <v>ABSENT</v>
      </c>
      <c r="K25" s="58" t="str">
        <f>IF(G24-G26&lt;0,"POSITIF",IF(G24-G26&gt;0,"NÉGATIF","AUCUN"))</f>
        <v>AUCUN</v>
      </c>
    </row>
    <row r="26" spans="1:11" ht="26.5" customHeight="1" x14ac:dyDescent="0.2">
      <c r="A26" s="34"/>
      <c r="B26" s="24" t="s">
        <v>31</v>
      </c>
      <c r="C26" s="10"/>
      <c r="D26" s="2" t="s">
        <v>5</v>
      </c>
      <c r="E26" s="9">
        <f t="shared" ref="E26" si="1">NORMSDIST(G26)*100</f>
        <v>1.3083924686052983E-9</v>
      </c>
      <c r="F26" s="2" t="s">
        <v>0</v>
      </c>
      <c r="G26" s="3">
        <f>(C26-100)/15</f>
        <v>-6.666666666666667</v>
      </c>
      <c r="H26" s="53"/>
      <c r="I26" s="55"/>
      <c r="J26" s="48"/>
      <c r="K26" s="58"/>
    </row>
    <row r="30" spans="1:11" ht="20.5" customHeight="1" x14ac:dyDescent="0.2">
      <c r="B30" s="42" t="s">
        <v>8</v>
      </c>
      <c r="C30" s="42"/>
      <c r="D30" s="42"/>
      <c r="E30" s="42"/>
      <c r="F30" s="42"/>
      <c r="G30" s="42"/>
      <c r="H30" s="1"/>
      <c r="I30" s="4" t="s">
        <v>3</v>
      </c>
      <c r="J30" s="6" t="s">
        <v>4</v>
      </c>
      <c r="K30" s="6" t="s">
        <v>6</v>
      </c>
    </row>
    <row r="31" spans="1:11" ht="16" customHeight="1" x14ac:dyDescent="0.2">
      <c r="B31" s="43"/>
      <c r="C31" s="43"/>
      <c r="D31" s="43"/>
      <c r="E31" s="43"/>
      <c r="F31" s="43"/>
      <c r="G31" s="43"/>
      <c r="H31" s="8" t="s">
        <v>1</v>
      </c>
      <c r="I31" s="5" t="s">
        <v>2</v>
      </c>
      <c r="J31" s="7" t="s">
        <v>2</v>
      </c>
      <c r="K31" s="49" t="s">
        <v>2</v>
      </c>
    </row>
    <row r="32" spans="1:11" ht="26.5" customHeight="1" x14ac:dyDescent="0.2">
      <c r="A32" s="34"/>
      <c r="B32" s="24" t="s">
        <v>32</v>
      </c>
      <c r="C32" s="10"/>
      <c r="D32" s="2" t="s">
        <v>5</v>
      </c>
      <c r="E32" s="9">
        <f>NORMSDIST(G32)*100</f>
        <v>4.2906033319683699E-2</v>
      </c>
      <c r="F32" s="2" t="s">
        <v>0</v>
      </c>
      <c r="G32" s="3">
        <f>(C32-10)/3</f>
        <v>-3.3333333333333335</v>
      </c>
      <c r="H32" s="51">
        <f>G34-G32</f>
        <v>0</v>
      </c>
      <c r="I32" s="5"/>
      <c r="J32" s="7"/>
      <c r="K32" s="49"/>
    </row>
    <row r="33" spans="1:11" ht="7.25" customHeight="1" x14ac:dyDescent="0.2">
      <c r="A33" s="35"/>
      <c r="C33" s="11"/>
      <c r="E33" s="2"/>
      <c r="G33" s="3"/>
      <c r="H33" s="52"/>
      <c r="I33" s="54" t="str">
        <f>IF(ABS(H32)&gt;0.8,"FORT",IF(ABS(H32)&gt;0.5,"MOYEN",IF(ABS(H32)&gt;0.2,"FAIBLE","AUCUN")))</f>
        <v>AUCUN</v>
      </c>
      <c r="J33" s="47" t="str">
        <f>IF(ABS(H32)&gt;0.8,"PRÉSENT","ABSENT")</f>
        <v>ABSENT</v>
      </c>
      <c r="K33" s="58" t="str">
        <f>IF(G32-G34&lt;0,"POSITIF",IF(G32-G34&gt;0,"NÉGATIF","AUCUN"))</f>
        <v>AUCUN</v>
      </c>
    </row>
    <row r="34" spans="1:11" ht="26.5" customHeight="1" x14ac:dyDescent="0.2">
      <c r="A34" s="34"/>
      <c r="B34" s="24" t="s">
        <v>33</v>
      </c>
      <c r="C34" s="10"/>
      <c r="D34" s="2" t="s">
        <v>5</v>
      </c>
      <c r="E34" s="9">
        <f t="shared" ref="E34" si="2">NORMSDIST(G34)*100</f>
        <v>4.2906033319683699E-2</v>
      </c>
      <c r="F34" s="2" t="s">
        <v>0</v>
      </c>
      <c r="G34" s="3">
        <f t="shared" ref="G34" si="3">(C34-10)/3</f>
        <v>-3.3333333333333335</v>
      </c>
      <c r="H34" s="53"/>
      <c r="I34" s="55"/>
      <c r="J34" s="48"/>
      <c r="K34" s="58"/>
    </row>
    <row r="38" spans="1:11" ht="20.5" customHeight="1" x14ac:dyDescent="0.2">
      <c r="B38" s="42" t="s">
        <v>10</v>
      </c>
      <c r="C38" s="42"/>
      <c r="D38" s="42"/>
      <c r="E38" s="42"/>
      <c r="F38" s="42"/>
      <c r="G38" s="42"/>
      <c r="H38" s="1"/>
      <c r="I38" s="4" t="s">
        <v>3</v>
      </c>
      <c r="J38" s="6" t="s">
        <v>4</v>
      </c>
      <c r="K38" s="6" t="s">
        <v>6</v>
      </c>
    </row>
    <row r="39" spans="1:11" ht="16" customHeight="1" x14ac:dyDescent="0.2">
      <c r="B39" s="43"/>
      <c r="C39" s="43"/>
      <c r="D39" s="43"/>
      <c r="E39" s="43"/>
      <c r="F39" s="43"/>
      <c r="G39" s="43"/>
      <c r="H39" s="8" t="s">
        <v>1</v>
      </c>
      <c r="I39" s="5" t="s">
        <v>2</v>
      </c>
      <c r="J39" s="7" t="s">
        <v>2</v>
      </c>
      <c r="K39" s="49" t="s">
        <v>2</v>
      </c>
    </row>
    <row r="40" spans="1:11" ht="26.5" customHeight="1" x14ac:dyDescent="0.2">
      <c r="A40" s="34"/>
      <c r="B40" s="24" t="s">
        <v>34</v>
      </c>
      <c r="C40" s="10"/>
      <c r="D40" s="2" t="s">
        <v>5</v>
      </c>
      <c r="E40" s="9">
        <f>NORMSDIST(G40)*100</f>
        <v>2.8665157187919332E-5</v>
      </c>
      <c r="F40" s="2" t="s">
        <v>0</v>
      </c>
      <c r="G40" s="3">
        <f>(C40-50)/10</f>
        <v>-5</v>
      </c>
      <c r="H40" s="51">
        <f>G42-G40</f>
        <v>0</v>
      </c>
      <c r="I40" s="5"/>
      <c r="J40" s="7"/>
      <c r="K40" s="49"/>
    </row>
    <row r="41" spans="1:11" ht="7.25" customHeight="1" x14ac:dyDescent="0.2">
      <c r="A41" s="35"/>
      <c r="C41" s="11"/>
      <c r="E41" s="2"/>
      <c r="G41" s="3"/>
      <c r="H41" s="52"/>
      <c r="I41" s="54" t="str">
        <f>IF(ABS(H40)&gt;0.8,"FORT",IF(ABS(H40)&gt;0.5,"MOYEN",IF(ABS(H40)&gt;0.2,"FAIBLE","AUCUN")))</f>
        <v>AUCUN</v>
      </c>
      <c r="J41" s="47" t="str">
        <f>IF(ABS(H40)&gt;0.8,"PRÉSENT","ABSENT")</f>
        <v>ABSENT</v>
      </c>
      <c r="K41" s="58" t="str">
        <f>IF(G40-G42&lt;0,"POSITIF",IF(G40-G42&gt;0,"NÉGATIF","AUCUN"))</f>
        <v>AUCUN</v>
      </c>
    </row>
    <row r="42" spans="1:11" ht="26.5" customHeight="1" x14ac:dyDescent="0.2">
      <c r="A42" s="34"/>
      <c r="B42" s="24" t="s">
        <v>35</v>
      </c>
      <c r="C42" s="10"/>
      <c r="D42" s="2" t="s">
        <v>5</v>
      </c>
      <c r="E42" s="9">
        <f t="shared" ref="E42" si="4">NORMSDIST(G42)*100</f>
        <v>2.8665157187919332E-5</v>
      </c>
      <c r="F42" s="2" t="s">
        <v>0</v>
      </c>
      <c r="G42" s="3">
        <f t="shared" ref="G42" si="5">(C42-50)/10</f>
        <v>-5</v>
      </c>
      <c r="H42" s="53"/>
      <c r="I42" s="55"/>
      <c r="J42" s="48"/>
      <c r="K42" s="58"/>
    </row>
  </sheetData>
  <sheetProtection algorithmName="SHA-512" hashValue="hLegLxBFMInH4poPdRbgPdEbNZ15OqIPZA/kF7R7VNXSpAlZGZ5KZf/JLX5oX6mv6FWDfVzh4JbYDx3xAvvVgA==" saltValue="JUmA46d5Ja1PWJMgJhyOkA==" spinCount="100000" sheet="1" objects="1" scenarios="1"/>
  <mergeCells count="40">
    <mergeCell ref="K25:K26"/>
    <mergeCell ref="K39:K40"/>
    <mergeCell ref="K41:K42"/>
    <mergeCell ref="I9:I10"/>
    <mergeCell ref="I7:I8"/>
    <mergeCell ref="I15:I16"/>
    <mergeCell ref="I17:I18"/>
    <mergeCell ref="K23:K24"/>
    <mergeCell ref="I25:I26"/>
    <mergeCell ref="J25:J26"/>
    <mergeCell ref="K31:K32"/>
    <mergeCell ref="K33:K34"/>
    <mergeCell ref="H24:H26"/>
    <mergeCell ref="H40:H42"/>
    <mergeCell ref="I41:I42"/>
    <mergeCell ref="J41:J42"/>
    <mergeCell ref="G15:G16"/>
    <mergeCell ref="H15:H16"/>
    <mergeCell ref="H32:H34"/>
    <mergeCell ref="I33:I34"/>
    <mergeCell ref="J33:J34"/>
    <mergeCell ref="B22:G23"/>
    <mergeCell ref="B30:G31"/>
    <mergeCell ref="B38:G39"/>
    <mergeCell ref="B14:E15"/>
    <mergeCell ref="B6:E7"/>
    <mergeCell ref="B3:K3"/>
    <mergeCell ref="F16:F18"/>
    <mergeCell ref="G17:G18"/>
    <mergeCell ref="H17:H18"/>
    <mergeCell ref="H7:H8"/>
    <mergeCell ref="H9:H10"/>
    <mergeCell ref="F8:F10"/>
    <mergeCell ref="G9:G10"/>
    <mergeCell ref="G7:G8"/>
    <mergeCell ref="A40:A42"/>
    <mergeCell ref="A32:A34"/>
    <mergeCell ref="A24:A26"/>
    <mergeCell ref="A16:A18"/>
    <mergeCell ref="A8:A10"/>
  </mergeCells>
  <conditionalFormatting sqref="C8 C10 C16 C18 C24 C26 C32 C34 C40 C42">
    <cfRule type="containsBlanks" dxfId="45" priority="17">
      <formula>LEN(TRIM(C8))=0</formula>
    </cfRule>
  </conditionalFormatting>
  <conditionalFormatting sqref="G9:G10">
    <cfRule type="containsText" dxfId="44" priority="59" operator="containsText" text="MOYEN">
      <formula>NOT(ISERROR(SEARCH("MOYEN",G9)))</formula>
    </cfRule>
    <cfRule type="containsText" dxfId="43" priority="58" operator="containsText" text="FAIBLE">
      <formula>NOT(ISERROR(SEARCH("FAIBLE",G9)))</formula>
    </cfRule>
    <cfRule type="containsText" dxfId="42" priority="57" operator="containsText" text="AUCUN">
      <formula>NOT(ISERROR(SEARCH("AUCUN",G9)))</formula>
    </cfRule>
    <cfRule type="containsText" dxfId="41" priority="60" operator="containsText" text="FORT">
      <formula>NOT(ISERROR(SEARCH("FORT",G9)))</formula>
    </cfRule>
  </conditionalFormatting>
  <conditionalFormatting sqref="G17:G18">
    <cfRule type="containsText" dxfId="40" priority="52" operator="containsText" text="FAIBLE">
      <formula>NOT(ISERROR(SEARCH("FAIBLE",G17)))</formula>
    </cfRule>
    <cfRule type="containsText" dxfId="39" priority="54" operator="containsText" text="FORT">
      <formula>NOT(ISERROR(SEARCH("FORT",G17)))</formula>
    </cfRule>
    <cfRule type="containsText" dxfId="38" priority="51" operator="containsText" text="AUCUN">
      <formula>NOT(ISERROR(SEARCH("AUCUN",G17)))</formula>
    </cfRule>
    <cfRule type="containsText" dxfId="37" priority="53" operator="containsText" text="MOYEN">
      <formula>NOT(ISERROR(SEARCH("MOYEN",G17)))</formula>
    </cfRule>
  </conditionalFormatting>
  <conditionalFormatting sqref="H9">
    <cfRule type="containsText" dxfId="36" priority="9" operator="containsText" text="PRÉSENT">
      <formula>NOT(ISERROR(SEARCH("PRÉSENT",H9)))</formula>
    </cfRule>
    <cfRule type="containsText" dxfId="35" priority="10" operator="containsText" text="ABSENT">
      <formula>NOT(ISERROR(SEARCH("ABSENT",H9)))</formula>
    </cfRule>
  </conditionalFormatting>
  <conditionalFormatting sqref="H17">
    <cfRule type="containsText" dxfId="34" priority="7" operator="containsText" text="PRÉSENT">
      <formula>NOT(ISERROR(SEARCH("PRÉSENT",H17)))</formula>
    </cfRule>
    <cfRule type="containsText" dxfId="33" priority="8" operator="containsText" text="ABSENT">
      <formula>NOT(ISERROR(SEARCH("ABSENT",H17)))</formula>
    </cfRule>
  </conditionalFormatting>
  <conditionalFormatting sqref="I9:I10">
    <cfRule type="containsText" dxfId="32" priority="38" operator="containsText" text="POSITIF">
      <formula>NOT(ISERROR(SEARCH("POSITIF",I9)))</formula>
    </cfRule>
    <cfRule type="containsText" dxfId="31" priority="37" operator="containsText" text="NÉGATIF">
      <formula>NOT(ISERROR(SEARCH("NÉGATIF",I9)))</formula>
    </cfRule>
    <cfRule type="containsText" dxfId="30" priority="36" operator="containsText" text="AUCUN">
      <formula>NOT(ISERROR(SEARCH("AUCUN",I9)))</formula>
    </cfRule>
  </conditionalFormatting>
  <conditionalFormatting sqref="I17:I18">
    <cfRule type="containsText" dxfId="29" priority="35" operator="containsText" text="POSITIF">
      <formula>NOT(ISERROR(SEARCH("POSITIF",I17)))</formula>
    </cfRule>
    <cfRule type="containsText" dxfId="28" priority="34" operator="containsText" text="NÉGATIF">
      <formula>NOT(ISERROR(SEARCH("NÉGATIF",I17)))</formula>
    </cfRule>
    <cfRule type="containsText" dxfId="27" priority="33" operator="containsText" text="AUCUN">
      <formula>NOT(ISERROR(SEARCH("AUCUN",I17)))</formula>
    </cfRule>
  </conditionalFormatting>
  <conditionalFormatting sqref="I25">
    <cfRule type="containsText" dxfId="26" priority="45" operator="containsText" text="AUCUN">
      <formula>NOT(ISERROR(SEARCH("AUCUN",I25)))</formula>
    </cfRule>
    <cfRule type="containsText" dxfId="25" priority="46" operator="containsText" text="FAIBLE">
      <formula>NOT(ISERROR(SEARCH("FAIBLE",I25)))</formula>
    </cfRule>
    <cfRule type="containsText" dxfId="24" priority="48" operator="containsText" text="FORT">
      <formula>NOT(ISERROR(SEARCH("FORT",I25)))</formula>
    </cfRule>
    <cfRule type="containsText" dxfId="23" priority="47" operator="containsText" text="MOYEN">
      <formula>NOT(ISERROR(SEARCH("MOYEN",I25)))</formula>
    </cfRule>
  </conditionalFormatting>
  <conditionalFormatting sqref="I33">
    <cfRule type="containsText" dxfId="22" priority="23" operator="containsText" text="MOYEN">
      <formula>NOT(ISERROR(SEARCH("MOYEN",I33)))</formula>
    </cfRule>
    <cfRule type="containsText" dxfId="21" priority="22" operator="containsText" text="FAIBLE">
      <formula>NOT(ISERROR(SEARCH("FAIBLE",I33)))</formula>
    </cfRule>
    <cfRule type="containsText" dxfId="20" priority="21" operator="containsText" text="AUCUN">
      <formula>NOT(ISERROR(SEARCH("AUCUN",I33)))</formula>
    </cfRule>
    <cfRule type="containsText" dxfId="19" priority="24" operator="containsText" text="FORT">
      <formula>NOT(ISERROR(SEARCH("FORT",I33)))</formula>
    </cfRule>
  </conditionalFormatting>
  <conditionalFormatting sqref="I41">
    <cfRule type="containsText" dxfId="18" priority="39" operator="containsText" text="AUCUN">
      <formula>NOT(ISERROR(SEARCH("AUCUN",I41)))</formula>
    </cfRule>
    <cfRule type="containsText" dxfId="17" priority="40" operator="containsText" text="FAIBLE">
      <formula>NOT(ISERROR(SEARCH("FAIBLE",I41)))</formula>
    </cfRule>
    <cfRule type="containsText" dxfId="16" priority="41" operator="containsText" text="MOYEN">
      <formula>NOT(ISERROR(SEARCH("MOYEN",I41)))</formula>
    </cfRule>
    <cfRule type="containsText" dxfId="15" priority="42" operator="containsText" text="FORT">
      <formula>NOT(ISERROR(SEARCH("FORT",I41)))</formula>
    </cfRule>
  </conditionalFormatting>
  <conditionalFormatting sqref="J25">
    <cfRule type="containsText" dxfId="14" priority="6" operator="containsText" text="ABSENT">
      <formula>NOT(ISERROR(SEARCH("ABSENT",J25)))</formula>
    </cfRule>
    <cfRule type="containsText" dxfId="13" priority="5" operator="containsText" text="PRÉSENT">
      <formula>NOT(ISERROR(SEARCH("PRÉSENT",J25)))</formula>
    </cfRule>
  </conditionalFormatting>
  <conditionalFormatting sqref="J33">
    <cfRule type="containsText" dxfId="12" priority="4" operator="containsText" text="ABSENT">
      <formula>NOT(ISERROR(SEARCH("ABSENT",J33)))</formula>
    </cfRule>
    <cfRule type="containsText" dxfId="11" priority="3" operator="containsText" text="PRÉSENT">
      <formula>NOT(ISERROR(SEARCH("PRÉSENT",J33)))</formula>
    </cfRule>
  </conditionalFormatting>
  <conditionalFormatting sqref="J41">
    <cfRule type="containsText" dxfId="10" priority="1" operator="containsText" text="PRÉSENT">
      <formula>NOT(ISERROR(SEARCH("PRÉSENT",J41)))</formula>
    </cfRule>
    <cfRule type="containsText" dxfId="9" priority="2" operator="containsText" text="ABSENT">
      <formula>NOT(ISERROR(SEARCH("ABSENT",J41)))</formula>
    </cfRule>
  </conditionalFormatting>
  <conditionalFormatting sqref="K25:K26">
    <cfRule type="containsText" dxfId="8" priority="31" operator="containsText" text="NÉGATIF">
      <formula>NOT(ISERROR(SEARCH("NÉGATIF",K25)))</formula>
    </cfRule>
    <cfRule type="containsText" dxfId="7" priority="30" operator="containsText" text="AUCUN">
      <formula>NOT(ISERROR(SEARCH("AUCUN",K25)))</formula>
    </cfRule>
    <cfRule type="containsText" dxfId="6" priority="32" operator="containsText" text="POSITIF">
      <formula>NOT(ISERROR(SEARCH("POSITIF",K25)))</formula>
    </cfRule>
  </conditionalFormatting>
  <conditionalFormatting sqref="K33:K34">
    <cfRule type="containsText" dxfId="5" priority="20" operator="containsText" text="POSITIF">
      <formula>NOT(ISERROR(SEARCH("POSITIF",K33)))</formula>
    </cfRule>
    <cfRule type="containsText" dxfId="4" priority="19" operator="containsText" text="NÉGATIF">
      <formula>NOT(ISERROR(SEARCH("NÉGATIF",K33)))</formula>
    </cfRule>
    <cfRule type="containsText" dxfId="3" priority="18" operator="containsText" text="AUCUN">
      <formula>NOT(ISERROR(SEARCH("AUCUN",K33)))</formula>
    </cfRule>
  </conditionalFormatting>
  <conditionalFormatting sqref="K41:K42">
    <cfRule type="containsText" dxfId="2" priority="29" operator="containsText" text="POSITIF">
      <formula>NOT(ISERROR(SEARCH("POSITIF",K41)))</formula>
    </cfRule>
    <cfRule type="containsText" dxfId="1" priority="28" operator="containsText" text="NÉGATIF">
      <formula>NOT(ISERROR(SEARCH("NÉGATIF",K41)))</formula>
    </cfRule>
    <cfRule type="containsText" dxfId="0" priority="27" operator="containsText" text="AUCUN">
      <formula>NOT(ISERROR(SEARCH("AUCUN",K41)))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Reliable Change Index</vt:lpstr>
      <vt:lpstr>Effect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Verdon</dc:creator>
  <cp:lastModifiedBy>Willems Sylvie</cp:lastModifiedBy>
  <dcterms:created xsi:type="dcterms:W3CDTF">2024-06-04T14:21:29Z</dcterms:created>
  <dcterms:modified xsi:type="dcterms:W3CDTF">2025-05-13T06:56:02Z</dcterms:modified>
</cp:coreProperties>
</file>