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ormation doctorale (ordi bureau)\thèse belgique\redaction article\Article 1\CMP revisions\Supplementary\"/>
    </mc:Choice>
  </mc:AlternateContent>
  <xr:revisionPtr revIDLastSave="0" documentId="13_ncr:1_{42AB42C3-B578-41C9-9348-D7F9F698236D}" xr6:coauthVersionLast="47" xr6:coauthVersionMax="47" xr10:uidLastSave="{00000000-0000-0000-0000-000000000000}"/>
  <bookViews>
    <workbookView xWindow="-120" yWindow="-120" windowWidth="29040" windowHeight="15840" activeTab="1" xr2:uid="{7EDFFF95-0363-4790-90AF-2774A61E61A7}"/>
  </bookViews>
  <sheets>
    <sheet name="Data" sheetId="1" r:id="rId1"/>
    <sheet name="Feuil1" sheetId="3" r:id="rId2"/>
    <sheet name="Reference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0" i="3" l="1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1" i="3"/>
  <c r="G20" i="3"/>
  <c r="G19" i="3"/>
  <c r="G17" i="3"/>
  <c r="AE19" i="1"/>
  <c r="AE20" i="1"/>
  <c r="AE21" i="1"/>
  <c r="AE22" i="1"/>
  <c r="AE23" i="1"/>
  <c r="AE24" i="1"/>
  <c r="AE25" i="1"/>
  <c r="AE26" i="1"/>
  <c r="AE27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224" i="1"/>
  <c r="AE225" i="1"/>
  <c r="AE226" i="1"/>
  <c r="AE227" i="1"/>
  <c r="AE228" i="1"/>
  <c r="AE229" i="1"/>
  <c r="AE236" i="1"/>
  <c r="AE239" i="1"/>
  <c r="AE240" i="1"/>
  <c r="AE241" i="1"/>
  <c r="AE242" i="1"/>
  <c r="AE243" i="1"/>
  <c r="AE244" i="1"/>
  <c r="AE245" i="1"/>
  <c r="AE246" i="1"/>
  <c r="AE247" i="1"/>
  <c r="AE248" i="1"/>
  <c r="AE249" i="1"/>
  <c r="AE250" i="1"/>
  <c r="AE251" i="1"/>
  <c r="AE252" i="1"/>
  <c r="AE253" i="1"/>
  <c r="AE254" i="1"/>
  <c r="AE255" i="1"/>
  <c r="AE256" i="1"/>
  <c r="AE257" i="1"/>
  <c r="AE258" i="1"/>
  <c r="AE259" i="1"/>
  <c r="AE260" i="1"/>
  <c r="AE261" i="1"/>
  <c r="AE262" i="1"/>
  <c r="AE263" i="1"/>
  <c r="AE264" i="1"/>
  <c r="AE265" i="1"/>
  <c r="AE266" i="1"/>
  <c r="AE267" i="1"/>
  <c r="AE268" i="1"/>
  <c r="AE269" i="1"/>
  <c r="AE270" i="1"/>
  <c r="AE271" i="1"/>
  <c r="AE272" i="1"/>
  <c r="AE273" i="1"/>
  <c r="AE274" i="1"/>
  <c r="AE275" i="1"/>
  <c r="AE276" i="1"/>
  <c r="AE277" i="1"/>
  <c r="AE278" i="1"/>
  <c r="AE279" i="1"/>
  <c r="AE280" i="1"/>
  <c r="AE281" i="1"/>
  <c r="AE282" i="1"/>
  <c r="AE283" i="1"/>
  <c r="AE284" i="1"/>
  <c r="AE285" i="1"/>
  <c r="AE286" i="1"/>
  <c r="AE287" i="1"/>
  <c r="AE288" i="1"/>
  <c r="AE289" i="1"/>
  <c r="AE290" i="1"/>
  <c r="AE291" i="1"/>
  <c r="AE292" i="1"/>
  <c r="AE293" i="1"/>
  <c r="AE294" i="1"/>
  <c r="AE295" i="1"/>
  <c r="AE296" i="1"/>
  <c r="AE297" i="1"/>
  <c r="AE298" i="1"/>
  <c r="AE299" i="1"/>
  <c r="AE300" i="1"/>
  <c r="AE301" i="1"/>
  <c r="AE302" i="1"/>
  <c r="AE303" i="1"/>
  <c r="AE304" i="1"/>
  <c r="AE305" i="1"/>
  <c r="AE306" i="1"/>
  <c r="AE307" i="1"/>
  <c r="AE308" i="1"/>
  <c r="AE309" i="1"/>
  <c r="AE310" i="1"/>
  <c r="AE311" i="1"/>
  <c r="AE312" i="1"/>
  <c r="AE313" i="1"/>
  <c r="AE314" i="1"/>
  <c r="AE315" i="1"/>
  <c r="AE316" i="1"/>
  <c r="AE317" i="1"/>
  <c r="AE318" i="1"/>
  <c r="AE319" i="1"/>
  <c r="AE320" i="1"/>
  <c r="AE321" i="1"/>
  <c r="AE322" i="1"/>
  <c r="AE323" i="1"/>
  <c r="AE324" i="1"/>
  <c r="AE325" i="1"/>
  <c r="AE326" i="1"/>
  <c r="AE327" i="1"/>
  <c r="AE328" i="1"/>
  <c r="AE329" i="1"/>
  <c r="AE330" i="1"/>
  <c r="AE331" i="1"/>
  <c r="AE332" i="1"/>
  <c r="AE333" i="1"/>
  <c r="AE334" i="1"/>
  <c r="AE335" i="1"/>
  <c r="AE336" i="1"/>
  <c r="AE337" i="1"/>
  <c r="AE338" i="1"/>
  <c r="AE339" i="1"/>
  <c r="AE340" i="1"/>
  <c r="AE342" i="1"/>
  <c r="AE347" i="1"/>
  <c r="AE348" i="1"/>
  <c r="AE349" i="1"/>
  <c r="AE350" i="1"/>
  <c r="AE351" i="1"/>
  <c r="AE352" i="1"/>
  <c r="AE353" i="1"/>
  <c r="AE354" i="1"/>
  <c r="AE355" i="1"/>
  <c r="AE356" i="1"/>
  <c r="AE357" i="1"/>
  <c r="AE358" i="1"/>
  <c r="AE359" i="1"/>
  <c r="AE360" i="1"/>
  <c r="AE487" i="1"/>
  <c r="AE488" i="1"/>
  <c r="AE489" i="1"/>
  <c r="AE490" i="1"/>
  <c r="AE491" i="1"/>
  <c r="AE492" i="1"/>
  <c r="AE493" i="1"/>
  <c r="AE494" i="1"/>
  <c r="AE495" i="1"/>
  <c r="AE496" i="1"/>
  <c r="AE497" i="1"/>
  <c r="AE498" i="1"/>
  <c r="AE499" i="1"/>
  <c r="AE500" i="1"/>
  <c r="AE501" i="1"/>
  <c r="AE502" i="1"/>
  <c r="AE503" i="1"/>
  <c r="AE504" i="1"/>
  <c r="AE505" i="1"/>
  <c r="AE506" i="1"/>
  <c r="AE507" i="1"/>
  <c r="AE508" i="1"/>
  <c r="AE509" i="1"/>
  <c r="AE510" i="1"/>
  <c r="AE511" i="1"/>
  <c r="AE512" i="1"/>
  <c r="AE513" i="1"/>
  <c r="AE514" i="1"/>
  <c r="AE515" i="1"/>
  <c r="AE516" i="1"/>
  <c r="AE517" i="1"/>
  <c r="AE518" i="1"/>
  <c r="AE519" i="1"/>
  <c r="AE520" i="1"/>
  <c r="AE521" i="1"/>
  <c r="AE522" i="1"/>
  <c r="AE523" i="1"/>
  <c r="AE524" i="1"/>
  <c r="AE525" i="1"/>
  <c r="AE526" i="1"/>
  <c r="AE527" i="1"/>
  <c r="AE528" i="1"/>
  <c r="AE529" i="1"/>
  <c r="AE530" i="1"/>
  <c r="AE531" i="1"/>
  <c r="AE532" i="1"/>
  <c r="AE533" i="1"/>
  <c r="AE534" i="1"/>
  <c r="AE535" i="1"/>
  <c r="AE536" i="1"/>
  <c r="AE537" i="1"/>
  <c r="AE538" i="1"/>
  <c r="AE539" i="1"/>
  <c r="AE540" i="1"/>
  <c r="AE541" i="1"/>
  <c r="AE542" i="1"/>
  <c r="AE543" i="1"/>
  <c r="AE544" i="1"/>
  <c r="AE545" i="1"/>
  <c r="AE546" i="1"/>
  <c r="AE547" i="1"/>
  <c r="AE548" i="1"/>
  <c r="AE549" i="1"/>
  <c r="AE550" i="1"/>
  <c r="AE551" i="1"/>
  <c r="AE552" i="1"/>
  <c r="AE553" i="1"/>
  <c r="AE554" i="1"/>
  <c r="AE555" i="1"/>
  <c r="AE556" i="1"/>
  <c r="AE557" i="1"/>
  <c r="AE558" i="1"/>
  <c r="AE559" i="1"/>
  <c r="AE560" i="1"/>
  <c r="AE561" i="1"/>
  <c r="AE562" i="1"/>
  <c r="AE563" i="1"/>
  <c r="AE564" i="1"/>
  <c r="AE569" i="1"/>
  <c r="AE570" i="1"/>
  <c r="AE571" i="1"/>
  <c r="AE572" i="1"/>
  <c r="AE573" i="1"/>
  <c r="AE574" i="1"/>
  <c r="AE575" i="1"/>
  <c r="AE576" i="1"/>
  <c r="AE577" i="1"/>
  <c r="AE578" i="1"/>
  <c r="AE579" i="1"/>
  <c r="AE580" i="1"/>
  <c r="AE581" i="1"/>
  <c r="AE582" i="1"/>
  <c r="AE583" i="1"/>
  <c r="AE584" i="1"/>
  <c r="AE585" i="1"/>
  <c r="AE586" i="1"/>
  <c r="AE587" i="1"/>
  <c r="AE588" i="1"/>
  <c r="AE589" i="1"/>
  <c r="AE590" i="1"/>
  <c r="AE591" i="1"/>
  <c r="AE592" i="1"/>
  <c r="AE593" i="1"/>
  <c r="AE594" i="1"/>
  <c r="AE595" i="1"/>
  <c r="AE596" i="1"/>
  <c r="AE597" i="1"/>
  <c r="AE598" i="1"/>
  <c r="AE599" i="1"/>
  <c r="AE600" i="1"/>
  <c r="AE601" i="1"/>
  <c r="AE602" i="1"/>
  <c r="AE603" i="1"/>
  <c r="AE604" i="1"/>
  <c r="AC599" i="1" l="1"/>
  <c r="AC600" i="1"/>
  <c r="AC601" i="1"/>
  <c r="AC602" i="1"/>
  <c r="AC603" i="1"/>
  <c r="AC604" i="1"/>
  <c r="AC598" i="1"/>
  <c r="AC597" i="1"/>
  <c r="AC596" i="1"/>
  <c r="AC595" i="1"/>
  <c r="AC594" i="1"/>
  <c r="AC593" i="1"/>
  <c r="AC592" i="1"/>
  <c r="AC591" i="1"/>
  <c r="AC590" i="1"/>
  <c r="AC589" i="1"/>
  <c r="AC588" i="1"/>
  <c r="AC587" i="1"/>
  <c r="AB588" i="1"/>
  <c r="AB589" i="1"/>
  <c r="AB590" i="1"/>
  <c r="AB591" i="1"/>
  <c r="AB592" i="1"/>
  <c r="AB593" i="1"/>
  <c r="AB594" i="1"/>
  <c r="AB595" i="1"/>
  <c r="AB596" i="1"/>
  <c r="AB597" i="1"/>
  <c r="AB598" i="1"/>
  <c r="AB599" i="1"/>
  <c r="AB600" i="1"/>
  <c r="AB601" i="1"/>
  <c r="AB602" i="1"/>
  <c r="AB603" i="1"/>
  <c r="AB604" i="1"/>
  <c r="AB587" i="1"/>
  <c r="Z588" i="1"/>
  <c r="Z589" i="1"/>
  <c r="Z590" i="1"/>
  <c r="Z591" i="1"/>
  <c r="Z592" i="1"/>
  <c r="Z593" i="1"/>
  <c r="Z594" i="1"/>
  <c r="Z595" i="1"/>
  <c r="Z596" i="1"/>
  <c r="Z597" i="1"/>
  <c r="Z598" i="1"/>
  <c r="Z599" i="1"/>
  <c r="Z600" i="1"/>
  <c r="Z601" i="1"/>
  <c r="Z602" i="1"/>
  <c r="Z603" i="1"/>
  <c r="Z604" i="1"/>
  <c r="Z587" i="1"/>
  <c r="AC570" i="1"/>
  <c r="AC571" i="1"/>
  <c r="AC572" i="1"/>
  <c r="AC573" i="1"/>
  <c r="AC574" i="1"/>
  <c r="AC575" i="1"/>
  <c r="AC576" i="1"/>
  <c r="AC577" i="1"/>
  <c r="AC578" i="1"/>
  <c r="AC579" i="1"/>
  <c r="AC580" i="1"/>
  <c r="AC581" i="1"/>
  <c r="AC582" i="1"/>
  <c r="AC583" i="1"/>
  <c r="AC584" i="1"/>
  <c r="AC585" i="1"/>
  <c r="AC586" i="1"/>
  <c r="AC569" i="1"/>
  <c r="AA570" i="1"/>
  <c r="Z570" i="1" s="1"/>
  <c r="AA571" i="1"/>
  <c r="Z571" i="1" s="1"/>
  <c r="AA572" i="1"/>
  <c r="Z572" i="1" s="1"/>
  <c r="AA573" i="1"/>
  <c r="Z573" i="1" s="1"/>
  <c r="AA574" i="1"/>
  <c r="Z574" i="1" s="1"/>
  <c r="AA575" i="1"/>
  <c r="Z575" i="1" s="1"/>
  <c r="AA576" i="1"/>
  <c r="Z576" i="1" s="1"/>
  <c r="AA577" i="1"/>
  <c r="Z577" i="1" s="1"/>
  <c r="AA578" i="1"/>
  <c r="Z578" i="1" s="1"/>
  <c r="AA579" i="1"/>
  <c r="Z579" i="1" s="1"/>
  <c r="AA580" i="1"/>
  <c r="Z580" i="1" s="1"/>
  <c r="AA581" i="1"/>
  <c r="Z581" i="1" s="1"/>
  <c r="AA582" i="1"/>
  <c r="Z582" i="1" s="1"/>
  <c r="AA583" i="1"/>
  <c r="Z583" i="1" s="1"/>
  <c r="AA584" i="1"/>
  <c r="Z584" i="1" s="1"/>
  <c r="AA585" i="1"/>
  <c r="Z585" i="1" s="1"/>
  <c r="AA586" i="1"/>
  <c r="Z586" i="1" s="1"/>
  <c r="AA569" i="1"/>
  <c r="Z569" i="1" s="1"/>
  <c r="AD565" i="1"/>
  <c r="AD566" i="1"/>
  <c r="AD567" i="1"/>
  <c r="AD568" i="1"/>
  <c r="S568" i="1"/>
  <c r="S567" i="1"/>
  <c r="Z568" i="1"/>
  <c r="AB568" i="1"/>
  <c r="Z567" i="1"/>
  <c r="AB567" i="1"/>
  <c r="S566" i="1"/>
  <c r="AB563" i="1"/>
  <c r="AB564" i="1"/>
  <c r="AB565" i="1"/>
  <c r="AB566" i="1"/>
  <c r="AB562" i="1"/>
  <c r="Z563" i="1"/>
  <c r="Z564" i="1"/>
  <c r="Z565" i="1"/>
  <c r="Z566" i="1"/>
  <c r="Z562" i="1"/>
  <c r="AC488" i="1"/>
  <c r="AC489" i="1"/>
  <c r="AC490" i="1"/>
  <c r="AC491" i="1"/>
  <c r="AC492" i="1"/>
  <c r="AC493" i="1"/>
  <c r="AC494" i="1"/>
  <c r="AC495" i="1"/>
  <c r="AC496" i="1"/>
  <c r="AC497" i="1"/>
  <c r="AC498" i="1"/>
  <c r="AC499" i="1"/>
  <c r="AC500" i="1"/>
  <c r="AC501" i="1"/>
  <c r="AC502" i="1"/>
  <c r="AC503" i="1"/>
  <c r="AC504" i="1"/>
  <c r="AC505" i="1"/>
  <c r="AC506" i="1"/>
  <c r="AC507" i="1"/>
  <c r="AC508" i="1"/>
  <c r="AC509" i="1"/>
  <c r="AC510" i="1"/>
  <c r="AC511" i="1"/>
  <c r="AC512" i="1"/>
  <c r="AC513" i="1"/>
  <c r="AC514" i="1"/>
  <c r="AC515" i="1"/>
  <c r="AC516" i="1"/>
  <c r="AC517" i="1"/>
  <c r="AC518" i="1"/>
  <c r="AC519" i="1"/>
  <c r="AC520" i="1"/>
  <c r="AC521" i="1"/>
  <c r="AC522" i="1"/>
  <c r="AC523" i="1"/>
  <c r="AC487" i="1"/>
  <c r="AD13" i="1"/>
  <c r="AE13" i="1" s="1"/>
  <c r="W281" i="1"/>
  <c r="W282" i="1"/>
  <c r="W283" i="1"/>
  <c r="W284" i="1"/>
  <c r="AA251" i="1"/>
  <c r="AA250" i="1"/>
  <c r="AB315" i="1"/>
  <c r="AA314" i="1"/>
  <c r="AA311" i="1"/>
  <c r="AA313" i="1"/>
  <c r="AA312" i="1"/>
  <c r="AA281" i="1"/>
  <c r="AA284" i="1"/>
  <c r="AA283" i="1"/>
  <c r="AA282" i="1"/>
  <c r="AA253" i="1"/>
  <c r="AA252" i="1"/>
  <c r="W312" i="1"/>
  <c r="W313" i="1"/>
  <c r="W314" i="1"/>
  <c r="W311" i="1"/>
  <c r="W88" i="1"/>
  <c r="W86" i="1"/>
  <c r="AA365" i="1"/>
  <c r="Z365" i="1" s="1"/>
  <c r="AA366" i="1"/>
  <c r="Z366" i="1" s="1"/>
  <c r="AA367" i="1"/>
  <c r="AA368" i="1"/>
  <c r="AA369" i="1"/>
  <c r="AA370" i="1"/>
  <c r="Z370" i="1" s="1"/>
  <c r="AA371" i="1"/>
  <c r="Z371" i="1" s="1"/>
  <c r="AA372" i="1"/>
  <c r="Z372" i="1" s="1"/>
  <c r="AA373" i="1"/>
  <c r="Z373" i="1" s="1"/>
  <c r="AA374" i="1"/>
  <c r="Z374" i="1" s="1"/>
  <c r="AA375" i="1"/>
  <c r="Z375" i="1" s="1"/>
  <c r="AA376" i="1"/>
  <c r="Z376" i="1" s="1"/>
  <c r="AA377" i="1"/>
  <c r="Z377" i="1" s="1"/>
  <c r="AA378" i="1"/>
  <c r="Z378" i="1" s="1"/>
  <c r="AA379" i="1"/>
  <c r="Z379" i="1" s="1"/>
  <c r="AA380" i="1"/>
  <c r="Z380" i="1" s="1"/>
  <c r="AA381" i="1"/>
  <c r="Z381" i="1" s="1"/>
  <c r="AA382" i="1"/>
  <c r="Z382" i="1" s="1"/>
  <c r="AA364" i="1"/>
  <c r="Z364" i="1" s="1"/>
  <c r="AA363" i="1"/>
  <c r="AA362" i="1"/>
  <c r="AC348" i="1"/>
  <c r="AC349" i="1"/>
  <c r="AC350" i="1"/>
  <c r="AC351" i="1"/>
  <c r="AC352" i="1"/>
  <c r="AC353" i="1"/>
  <c r="AC354" i="1"/>
  <c r="AC355" i="1"/>
  <c r="AC356" i="1"/>
  <c r="AC357" i="1"/>
  <c r="AC358" i="1"/>
  <c r="AC359" i="1"/>
  <c r="AC360" i="1"/>
  <c r="AC347" i="1"/>
  <c r="W341" i="1"/>
  <c r="AC342" i="1"/>
  <c r="AC330" i="1"/>
  <c r="AC331" i="1"/>
  <c r="AC332" i="1"/>
  <c r="AC333" i="1"/>
  <c r="AC334" i="1"/>
  <c r="AC335" i="1"/>
  <c r="AC336" i="1"/>
  <c r="AC337" i="1"/>
  <c r="AC338" i="1"/>
  <c r="AC339" i="1"/>
  <c r="AC340" i="1"/>
  <c r="AC329" i="1"/>
  <c r="AA334" i="1"/>
  <c r="AA333" i="1"/>
  <c r="AA332" i="1"/>
  <c r="AA331" i="1"/>
  <c r="AA330" i="1"/>
  <c r="AA329" i="1"/>
  <c r="AC241" i="1"/>
  <c r="AC242" i="1"/>
  <c r="AC243" i="1"/>
  <c r="AC244" i="1"/>
  <c r="AC245" i="1"/>
  <c r="AC246" i="1"/>
  <c r="AC247" i="1"/>
  <c r="AC248" i="1"/>
  <c r="AC249" i="1"/>
  <c r="AC250" i="1"/>
  <c r="AC255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3" i="1"/>
  <c r="AC274" i="1"/>
  <c r="AC275" i="1"/>
  <c r="AC276" i="1"/>
  <c r="AC277" i="1"/>
  <c r="AC278" i="1"/>
  <c r="AC279" i="1"/>
  <c r="AC280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301" i="1"/>
  <c r="AC302" i="1"/>
  <c r="AC303" i="1"/>
  <c r="AC304" i="1"/>
  <c r="AC305" i="1"/>
  <c r="AC306" i="1"/>
  <c r="AC307" i="1"/>
  <c r="AC308" i="1"/>
  <c r="AC309" i="1"/>
  <c r="AC310" i="1"/>
  <c r="AC315" i="1"/>
  <c r="AC316" i="1"/>
  <c r="AC317" i="1"/>
  <c r="AC318" i="1"/>
  <c r="AC319" i="1"/>
  <c r="AC320" i="1"/>
  <c r="AC321" i="1"/>
  <c r="AC322" i="1"/>
  <c r="AC323" i="1"/>
  <c r="AC324" i="1"/>
  <c r="AC325" i="1"/>
  <c r="AC326" i="1"/>
  <c r="AC327" i="1"/>
  <c r="AC328" i="1"/>
  <c r="AC240" i="1"/>
  <c r="AC239" i="1"/>
  <c r="AA240" i="1"/>
  <c r="AA267" i="1"/>
  <c r="AA261" i="1"/>
  <c r="AA262" i="1"/>
  <c r="AA263" i="1"/>
  <c r="AA264" i="1"/>
  <c r="AA265" i="1"/>
  <c r="AA266" i="1"/>
  <c r="AA268" i="1"/>
  <c r="AA255" i="1"/>
  <c r="AA256" i="1"/>
  <c r="AA257" i="1"/>
  <c r="AB257" i="1" s="1"/>
  <c r="AA258" i="1"/>
  <c r="AA259" i="1"/>
  <c r="AA260" i="1"/>
  <c r="AA254" i="1"/>
  <c r="AA247" i="1"/>
  <c r="AA248" i="1"/>
  <c r="AA249" i="1"/>
  <c r="AA246" i="1"/>
  <c r="AA245" i="1"/>
  <c r="AA244" i="1"/>
  <c r="AA241" i="1"/>
  <c r="AA242" i="1"/>
  <c r="AA243" i="1"/>
  <c r="AA239" i="1"/>
  <c r="W228" i="1"/>
  <c r="W229" i="1"/>
  <c r="W225" i="1"/>
  <c r="W226" i="1"/>
  <c r="W227" i="1"/>
  <c r="W224" i="1"/>
  <c r="AC229" i="1"/>
  <c r="AC228" i="1"/>
  <c r="AC227" i="1"/>
  <c r="AA229" i="1"/>
  <c r="AB229" i="1" s="1"/>
  <c r="AA228" i="1"/>
  <c r="AB228" i="1" s="1"/>
  <c r="AC226" i="1"/>
  <c r="AA226" i="1"/>
  <c r="AB226" i="1" s="1"/>
  <c r="AC225" i="1"/>
  <c r="AA225" i="1"/>
  <c r="AB225" i="1" s="1"/>
  <c r="AC224" i="1"/>
  <c r="AA69" i="1"/>
  <c r="AB69" i="1" s="1"/>
  <c r="AD69" i="1"/>
  <c r="AE69" i="1" s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50" i="1"/>
  <c r="AC48" i="1"/>
  <c r="AC49" i="1"/>
  <c r="AC47" i="1"/>
  <c r="AC45" i="1"/>
  <c r="AC46" i="1"/>
  <c r="AC44" i="1"/>
  <c r="W236" i="1"/>
  <c r="W238" i="1"/>
  <c r="W237" i="1"/>
  <c r="Z233" i="1"/>
  <c r="Z234" i="1"/>
  <c r="Z235" i="1"/>
  <c r="Z232" i="1"/>
  <c r="AD232" i="1"/>
  <c r="AE232" i="1" s="1"/>
  <c r="AD233" i="1"/>
  <c r="AE233" i="1" s="1"/>
  <c r="AD234" i="1"/>
  <c r="AE234" i="1" s="1"/>
  <c r="AD235" i="1"/>
  <c r="AE235" i="1" s="1"/>
  <c r="AB230" i="1"/>
  <c r="AD230" i="1"/>
  <c r="AE230" i="1" s="1"/>
  <c r="T156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35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15" i="1"/>
  <c r="T116" i="1"/>
  <c r="T114" i="1"/>
  <c r="T113" i="1"/>
  <c r="AB231" i="1"/>
  <c r="AB232" i="1"/>
  <c r="AB233" i="1"/>
  <c r="AB234" i="1"/>
  <c r="AB235" i="1"/>
  <c r="AB237" i="1"/>
  <c r="AB238" i="1"/>
  <c r="AD14" i="1"/>
  <c r="AE14" i="1" s="1"/>
  <c r="AD15" i="1"/>
  <c r="AE15" i="1" s="1"/>
  <c r="AD16" i="1"/>
  <c r="AE16" i="1" s="1"/>
  <c r="AD17" i="1"/>
  <c r="AE17" i="1" s="1"/>
  <c r="AD18" i="1"/>
  <c r="AE18" i="1" s="1"/>
  <c r="AD28" i="1"/>
  <c r="AE28" i="1" s="1"/>
  <c r="AD29" i="1"/>
  <c r="AE29" i="1" s="1"/>
  <c r="AD30" i="1"/>
  <c r="AE30" i="1" s="1"/>
  <c r="AD31" i="1"/>
  <c r="AE31" i="1" s="1"/>
  <c r="AD32" i="1"/>
  <c r="AE32" i="1" s="1"/>
  <c r="AD33" i="1"/>
  <c r="AE33" i="1" s="1"/>
  <c r="AD34" i="1"/>
  <c r="AE34" i="1" s="1"/>
  <c r="AD35" i="1"/>
  <c r="AE35" i="1" s="1"/>
  <c r="AD36" i="1"/>
  <c r="AE36" i="1" s="1"/>
  <c r="AD37" i="1"/>
  <c r="AE37" i="1" s="1"/>
  <c r="AD38" i="1"/>
  <c r="AE38" i="1" s="1"/>
  <c r="AD39" i="1"/>
  <c r="AE39" i="1" s="1"/>
  <c r="AD40" i="1"/>
  <c r="AE40" i="1" s="1"/>
  <c r="AD41" i="1"/>
  <c r="AE41" i="1" s="1"/>
  <c r="AD42" i="1"/>
  <c r="AE42" i="1" s="1"/>
  <c r="AD43" i="1"/>
  <c r="AE43" i="1" s="1"/>
  <c r="AD70" i="1"/>
  <c r="AE70" i="1" s="1"/>
  <c r="AD71" i="1"/>
  <c r="AE71" i="1" s="1"/>
  <c r="AD72" i="1"/>
  <c r="AE72" i="1" s="1"/>
  <c r="AD73" i="1"/>
  <c r="AE73" i="1" s="1"/>
  <c r="AD74" i="1"/>
  <c r="AE74" i="1" s="1"/>
  <c r="AD75" i="1"/>
  <c r="AE75" i="1" s="1"/>
  <c r="AD76" i="1"/>
  <c r="AE76" i="1" s="1"/>
  <c r="AD77" i="1"/>
  <c r="AE77" i="1" s="1"/>
  <c r="AD78" i="1"/>
  <c r="AE78" i="1" s="1"/>
  <c r="AD79" i="1"/>
  <c r="AE79" i="1" s="1"/>
  <c r="AD80" i="1"/>
  <c r="AE80" i="1" s="1"/>
  <c r="AD81" i="1"/>
  <c r="AE81" i="1" s="1"/>
  <c r="AD82" i="1"/>
  <c r="AE82" i="1" s="1"/>
  <c r="AD83" i="1"/>
  <c r="AE83" i="1" s="1"/>
  <c r="AD84" i="1"/>
  <c r="AE84" i="1" s="1"/>
  <c r="AD85" i="1"/>
  <c r="AE85" i="1" s="1"/>
  <c r="AD86" i="1"/>
  <c r="AE86" i="1" s="1"/>
  <c r="AD87" i="1"/>
  <c r="AE87" i="1" s="1"/>
  <c r="AD88" i="1"/>
  <c r="AE88" i="1" s="1"/>
  <c r="AD89" i="1"/>
  <c r="AE89" i="1" s="1"/>
  <c r="AD90" i="1"/>
  <c r="AE90" i="1" s="1"/>
  <c r="AD91" i="1"/>
  <c r="AE91" i="1" s="1"/>
  <c r="AD92" i="1"/>
  <c r="AE92" i="1" s="1"/>
  <c r="AD93" i="1"/>
  <c r="AE93" i="1" s="1"/>
  <c r="AD94" i="1"/>
  <c r="AE94" i="1" s="1"/>
  <c r="AD95" i="1"/>
  <c r="AE95" i="1" s="1"/>
  <c r="AD96" i="1"/>
  <c r="AE96" i="1" s="1"/>
  <c r="AD97" i="1"/>
  <c r="AE97" i="1" s="1"/>
  <c r="AD98" i="1"/>
  <c r="AE98" i="1" s="1"/>
  <c r="AD99" i="1"/>
  <c r="AE99" i="1" s="1"/>
  <c r="AD100" i="1"/>
  <c r="AE100" i="1" s="1"/>
  <c r="AD101" i="1"/>
  <c r="AE101" i="1" s="1"/>
  <c r="AD102" i="1"/>
  <c r="AE102" i="1" s="1"/>
  <c r="AD103" i="1"/>
  <c r="AE103" i="1" s="1"/>
  <c r="AD104" i="1"/>
  <c r="AE104" i="1" s="1"/>
  <c r="AD105" i="1"/>
  <c r="AE105" i="1" s="1"/>
  <c r="AD106" i="1"/>
  <c r="AE106" i="1" s="1"/>
  <c r="AD107" i="1"/>
  <c r="AE107" i="1" s="1"/>
  <c r="AD108" i="1"/>
  <c r="AE108" i="1" s="1"/>
  <c r="AD109" i="1"/>
  <c r="AE109" i="1" s="1"/>
  <c r="AD110" i="1"/>
  <c r="AE110" i="1" s="1"/>
  <c r="AD111" i="1"/>
  <c r="AE111" i="1" s="1"/>
  <c r="AD112" i="1"/>
  <c r="AE112" i="1" s="1"/>
  <c r="AD113" i="1"/>
  <c r="AE113" i="1" s="1"/>
  <c r="AD114" i="1"/>
  <c r="AE114" i="1" s="1"/>
  <c r="AD115" i="1"/>
  <c r="AE115" i="1" s="1"/>
  <c r="AD116" i="1"/>
  <c r="AE116" i="1" s="1"/>
  <c r="AD117" i="1"/>
  <c r="AE117" i="1" s="1"/>
  <c r="AD118" i="1"/>
  <c r="AE118" i="1" s="1"/>
  <c r="AD119" i="1"/>
  <c r="AE119" i="1" s="1"/>
  <c r="AD120" i="1"/>
  <c r="AE120" i="1" s="1"/>
  <c r="AD121" i="1"/>
  <c r="AE121" i="1" s="1"/>
  <c r="AD122" i="1"/>
  <c r="AE122" i="1" s="1"/>
  <c r="AD123" i="1"/>
  <c r="AE123" i="1" s="1"/>
  <c r="AD124" i="1"/>
  <c r="AE124" i="1" s="1"/>
  <c r="AD125" i="1"/>
  <c r="AE125" i="1" s="1"/>
  <c r="AD126" i="1"/>
  <c r="AE126" i="1" s="1"/>
  <c r="AD127" i="1"/>
  <c r="AE127" i="1" s="1"/>
  <c r="AD128" i="1"/>
  <c r="AE128" i="1" s="1"/>
  <c r="AD129" i="1"/>
  <c r="AE129" i="1" s="1"/>
  <c r="AD130" i="1"/>
  <c r="AE130" i="1" s="1"/>
  <c r="AD131" i="1"/>
  <c r="AE131" i="1" s="1"/>
  <c r="AD132" i="1"/>
  <c r="AE132" i="1" s="1"/>
  <c r="AD133" i="1"/>
  <c r="AE133" i="1" s="1"/>
  <c r="AD134" i="1"/>
  <c r="AE134" i="1" s="1"/>
  <c r="AD135" i="1"/>
  <c r="AE135" i="1" s="1"/>
  <c r="AD136" i="1"/>
  <c r="AE136" i="1" s="1"/>
  <c r="AD137" i="1"/>
  <c r="AE137" i="1" s="1"/>
  <c r="AD138" i="1"/>
  <c r="AE138" i="1" s="1"/>
  <c r="AD139" i="1"/>
  <c r="AE139" i="1" s="1"/>
  <c r="AD140" i="1"/>
  <c r="AE140" i="1" s="1"/>
  <c r="AD141" i="1"/>
  <c r="AE141" i="1" s="1"/>
  <c r="AD142" i="1"/>
  <c r="AE142" i="1" s="1"/>
  <c r="AD143" i="1"/>
  <c r="AE143" i="1" s="1"/>
  <c r="AD144" i="1"/>
  <c r="AE144" i="1" s="1"/>
  <c r="AD145" i="1"/>
  <c r="AE145" i="1" s="1"/>
  <c r="AD146" i="1"/>
  <c r="AE146" i="1" s="1"/>
  <c r="AD147" i="1"/>
  <c r="AE147" i="1" s="1"/>
  <c r="AD148" i="1"/>
  <c r="AE148" i="1" s="1"/>
  <c r="AD149" i="1"/>
  <c r="AE149" i="1" s="1"/>
  <c r="AD150" i="1"/>
  <c r="AE150" i="1" s="1"/>
  <c r="AD151" i="1"/>
  <c r="AE151" i="1" s="1"/>
  <c r="AD152" i="1"/>
  <c r="AE152" i="1" s="1"/>
  <c r="AD153" i="1"/>
  <c r="AE153" i="1" s="1"/>
  <c r="AD154" i="1"/>
  <c r="AE154" i="1" s="1"/>
  <c r="AD155" i="1"/>
  <c r="AE155" i="1" s="1"/>
  <c r="AD156" i="1"/>
  <c r="AE156" i="1" s="1"/>
  <c r="AD157" i="1"/>
  <c r="AE157" i="1" s="1"/>
  <c r="AD158" i="1"/>
  <c r="AE158" i="1" s="1"/>
  <c r="AD159" i="1"/>
  <c r="AE159" i="1" s="1"/>
  <c r="AD160" i="1"/>
  <c r="AE160" i="1" s="1"/>
  <c r="AD161" i="1"/>
  <c r="AE161" i="1" s="1"/>
  <c r="AD162" i="1"/>
  <c r="AE162" i="1" s="1"/>
  <c r="AD163" i="1"/>
  <c r="AE163" i="1" s="1"/>
  <c r="AD164" i="1"/>
  <c r="AE164" i="1" s="1"/>
  <c r="AD165" i="1"/>
  <c r="AE165" i="1" s="1"/>
  <c r="AD166" i="1"/>
  <c r="AE166" i="1" s="1"/>
  <c r="AD167" i="1"/>
  <c r="AE167" i="1" s="1"/>
  <c r="AD168" i="1"/>
  <c r="AE168" i="1" s="1"/>
  <c r="AD169" i="1"/>
  <c r="AE169" i="1" s="1"/>
  <c r="AD170" i="1"/>
  <c r="AE170" i="1" s="1"/>
  <c r="AD171" i="1"/>
  <c r="AE171" i="1" s="1"/>
  <c r="AD172" i="1"/>
  <c r="AE172" i="1" s="1"/>
  <c r="AD173" i="1"/>
  <c r="AE173" i="1" s="1"/>
  <c r="AD174" i="1"/>
  <c r="AE174" i="1" s="1"/>
  <c r="AD175" i="1"/>
  <c r="AE175" i="1" s="1"/>
  <c r="AD176" i="1"/>
  <c r="AE176" i="1" s="1"/>
  <c r="AD177" i="1"/>
  <c r="AE177" i="1" s="1"/>
  <c r="AD178" i="1"/>
  <c r="AE178" i="1" s="1"/>
  <c r="AD179" i="1"/>
  <c r="AE179" i="1" s="1"/>
  <c r="AD180" i="1"/>
  <c r="AE180" i="1" s="1"/>
  <c r="AD181" i="1"/>
  <c r="AE181" i="1" s="1"/>
  <c r="AD182" i="1"/>
  <c r="AE182" i="1" s="1"/>
  <c r="AD183" i="1"/>
  <c r="AE183" i="1" s="1"/>
  <c r="AD184" i="1"/>
  <c r="AE184" i="1" s="1"/>
  <c r="AD185" i="1"/>
  <c r="AE185" i="1" s="1"/>
  <c r="AD186" i="1"/>
  <c r="AE186" i="1" s="1"/>
  <c r="AD187" i="1"/>
  <c r="AE187" i="1" s="1"/>
  <c r="AD188" i="1"/>
  <c r="AE188" i="1" s="1"/>
  <c r="AD189" i="1"/>
  <c r="AE189" i="1" s="1"/>
  <c r="AD190" i="1"/>
  <c r="AE190" i="1" s="1"/>
  <c r="AD191" i="1"/>
  <c r="AE191" i="1" s="1"/>
  <c r="AD192" i="1"/>
  <c r="AE192" i="1" s="1"/>
  <c r="AD193" i="1"/>
  <c r="AE193" i="1" s="1"/>
  <c r="AD194" i="1"/>
  <c r="AE194" i="1" s="1"/>
  <c r="AD195" i="1"/>
  <c r="AE195" i="1" s="1"/>
  <c r="AD196" i="1"/>
  <c r="AE196" i="1" s="1"/>
  <c r="AD197" i="1"/>
  <c r="AE197" i="1" s="1"/>
  <c r="AD198" i="1"/>
  <c r="AE198" i="1" s="1"/>
  <c r="AD199" i="1"/>
  <c r="AE199" i="1" s="1"/>
  <c r="AD200" i="1"/>
  <c r="AE200" i="1" s="1"/>
  <c r="AD201" i="1"/>
  <c r="AE201" i="1" s="1"/>
  <c r="AD202" i="1"/>
  <c r="AE202" i="1" s="1"/>
  <c r="AD203" i="1"/>
  <c r="AE203" i="1" s="1"/>
  <c r="AD204" i="1"/>
  <c r="AE204" i="1" s="1"/>
  <c r="AD205" i="1"/>
  <c r="AE205" i="1" s="1"/>
  <c r="AD206" i="1"/>
  <c r="AE206" i="1" s="1"/>
  <c r="AD207" i="1"/>
  <c r="AE207" i="1" s="1"/>
  <c r="AD208" i="1"/>
  <c r="AE208" i="1" s="1"/>
  <c r="AD209" i="1"/>
  <c r="AE209" i="1" s="1"/>
  <c r="AD210" i="1"/>
  <c r="AE210" i="1" s="1"/>
  <c r="AD211" i="1"/>
  <c r="AE211" i="1" s="1"/>
  <c r="AD212" i="1"/>
  <c r="AE212" i="1" s="1"/>
  <c r="AD213" i="1"/>
  <c r="AE213" i="1" s="1"/>
  <c r="AD214" i="1"/>
  <c r="AE214" i="1" s="1"/>
  <c r="AD215" i="1"/>
  <c r="AE215" i="1" s="1"/>
  <c r="AD216" i="1"/>
  <c r="AE216" i="1" s="1"/>
  <c r="AD217" i="1"/>
  <c r="AE217" i="1" s="1"/>
  <c r="AD218" i="1"/>
  <c r="AE218" i="1" s="1"/>
  <c r="AD219" i="1"/>
  <c r="AE219" i="1" s="1"/>
  <c r="AD220" i="1"/>
  <c r="AE220" i="1" s="1"/>
  <c r="AD221" i="1"/>
  <c r="AE221" i="1" s="1"/>
  <c r="AD222" i="1"/>
  <c r="AE222" i="1" s="1"/>
  <c r="AD223" i="1"/>
  <c r="AE223" i="1" s="1"/>
  <c r="AD231" i="1"/>
  <c r="AE231" i="1" s="1"/>
  <c r="AD237" i="1"/>
  <c r="AE237" i="1" s="1"/>
  <c r="AD238" i="1"/>
  <c r="AE238" i="1" s="1"/>
  <c r="AD341" i="1"/>
  <c r="AE341" i="1" s="1"/>
  <c r="AD343" i="1"/>
  <c r="AE343" i="1" s="1"/>
  <c r="AD344" i="1"/>
  <c r="AE344" i="1" s="1"/>
  <c r="AD345" i="1"/>
  <c r="AE345" i="1" s="1"/>
  <c r="AD346" i="1"/>
  <c r="AE346" i="1" s="1"/>
  <c r="AD361" i="1"/>
  <c r="AE361" i="1" s="1"/>
  <c r="AD362" i="1"/>
  <c r="AE362" i="1" s="1"/>
  <c r="AD363" i="1"/>
  <c r="AE363" i="1" s="1"/>
  <c r="AD364" i="1"/>
  <c r="AE364" i="1" s="1"/>
  <c r="AD365" i="1"/>
  <c r="AE365" i="1" s="1"/>
  <c r="AD366" i="1"/>
  <c r="AE366" i="1" s="1"/>
  <c r="AD367" i="1"/>
  <c r="AE367" i="1" s="1"/>
  <c r="AD368" i="1"/>
  <c r="AE368" i="1" s="1"/>
  <c r="AD369" i="1"/>
  <c r="AE369" i="1" s="1"/>
  <c r="AD370" i="1"/>
  <c r="AE370" i="1" s="1"/>
  <c r="AD371" i="1"/>
  <c r="AE371" i="1" s="1"/>
  <c r="AD372" i="1"/>
  <c r="AE372" i="1" s="1"/>
  <c r="AD373" i="1"/>
  <c r="AE373" i="1" s="1"/>
  <c r="AD374" i="1"/>
  <c r="AE374" i="1" s="1"/>
  <c r="AD375" i="1"/>
  <c r="AE375" i="1" s="1"/>
  <c r="AD376" i="1"/>
  <c r="AE376" i="1" s="1"/>
  <c r="AD377" i="1"/>
  <c r="AE377" i="1" s="1"/>
  <c r="AD378" i="1"/>
  <c r="AE378" i="1" s="1"/>
  <c r="AD379" i="1"/>
  <c r="AE379" i="1" s="1"/>
  <c r="AD380" i="1"/>
  <c r="AE380" i="1" s="1"/>
  <c r="AD381" i="1"/>
  <c r="AE381" i="1" s="1"/>
  <c r="AD382" i="1"/>
  <c r="AE382" i="1" s="1"/>
  <c r="AD383" i="1"/>
  <c r="AE383" i="1" s="1"/>
  <c r="AD384" i="1"/>
  <c r="AE384" i="1" s="1"/>
  <c r="AD385" i="1"/>
  <c r="AE385" i="1" s="1"/>
  <c r="AD386" i="1"/>
  <c r="AE386" i="1" s="1"/>
  <c r="AD387" i="1"/>
  <c r="AE387" i="1" s="1"/>
  <c r="AD388" i="1"/>
  <c r="AE388" i="1" s="1"/>
  <c r="AD389" i="1"/>
  <c r="AE389" i="1" s="1"/>
  <c r="AD390" i="1"/>
  <c r="AE390" i="1" s="1"/>
  <c r="AD391" i="1"/>
  <c r="AE391" i="1" s="1"/>
  <c r="AD392" i="1"/>
  <c r="AE392" i="1" s="1"/>
  <c r="AD393" i="1"/>
  <c r="AE393" i="1" s="1"/>
  <c r="AD394" i="1"/>
  <c r="AE394" i="1" s="1"/>
  <c r="AD395" i="1"/>
  <c r="AE395" i="1" s="1"/>
  <c r="AD396" i="1"/>
  <c r="AE396" i="1" s="1"/>
  <c r="AD397" i="1"/>
  <c r="AE397" i="1" s="1"/>
  <c r="AD398" i="1"/>
  <c r="AE398" i="1" s="1"/>
  <c r="AD399" i="1"/>
  <c r="AE399" i="1" s="1"/>
  <c r="AD400" i="1"/>
  <c r="AE400" i="1" s="1"/>
  <c r="AD401" i="1"/>
  <c r="AE401" i="1" s="1"/>
  <c r="AD402" i="1"/>
  <c r="AE402" i="1" s="1"/>
  <c r="AD403" i="1"/>
  <c r="AE403" i="1" s="1"/>
  <c r="AD404" i="1"/>
  <c r="AE404" i="1" s="1"/>
  <c r="AD405" i="1"/>
  <c r="AE405" i="1" s="1"/>
  <c r="AD406" i="1"/>
  <c r="AE406" i="1" s="1"/>
  <c r="AD407" i="1"/>
  <c r="AE407" i="1" s="1"/>
  <c r="AD408" i="1"/>
  <c r="AE408" i="1" s="1"/>
  <c r="AD409" i="1"/>
  <c r="AE409" i="1" s="1"/>
  <c r="AD410" i="1"/>
  <c r="AE410" i="1" s="1"/>
  <c r="AD411" i="1"/>
  <c r="AE411" i="1" s="1"/>
  <c r="AD412" i="1"/>
  <c r="AE412" i="1" s="1"/>
  <c r="AD413" i="1"/>
  <c r="AE413" i="1" s="1"/>
  <c r="AD414" i="1"/>
  <c r="AE414" i="1" s="1"/>
  <c r="AD415" i="1"/>
  <c r="AE415" i="1" s="1"/>
  <c r="AD416" i="1"/>
  <c r="AE416" i="1" s="1"/>
  <c r="AD417" i="1"/>
  <c r="AE417" i="1" s="1"/>
  <c r="AD418" i="1"/>
  <c r="AE418" i="1" s="1"/>
  <c r="AD419" i="1"/>
  <c r="AE419" i="1" s="1"/>
  <c r="AD420" i="1"/>
  <c r="AE420" i="1" s="1"/>
  <c r="AD421" i="1"/>
  <c r="AE421" i="1" s="1"/>
  <c r="AD422" i="1"/>
  <c r="AE422" i="1" s="1"/>
  <c r="AD423" i="1"/>
  <c r="AE423" i="1" s="1"/>
  <c r="AD424" i="1"/>
  <c r="AE424" i="1" s="1"/>
  <c r="AD425" i="1"/>
  <c r="AE425" i="1" s="1"/>
  <c r="AD426" i="1"/>
  <c r="AE426" i="1" s="1"/>
  <c r="AD427" i="1"/>
  <c r="AE427" i="1" s="1"/>
  <c r="AD431" i="1"/>
  <c r="AE431" i="1" s="1"/>
  <c r="AD432" i="1"/>
  <c r="AE432" i="1" s="1"/>
  <c r="AD433" i="1"/>
  <c r="AE433" i="1" s="1"/>
  <c r="AD434" i="1"/>
  <c r="AE434" i="1" s="1"/>
  <c r="AD435" i="1"/>
  <c r="AE435" i="1" s="1"/>
  <c r="AD436" i="1"/>
  <c r="AE436" i="1" s="1"/>
  <c r="AD437" i="1"/>
  <c r="AE437" i="1" s="1"/>
  <c r="AD438" i="1"/>
  <c r="AE438" i="1" s="1"/>
  <c r="AD439" i="1"/>
  <c r="AE439" i="1" s="1"/>
  <c r="AD440" i="1"/>
  <c r="AE440" i="1" s="1"/>
  <c r="AD441" i="1"/>
  <c r="AE441" i="1" s="1"/>
  <c r="AD442" i="1"/>
  <c r="AE442" i="1" s="1"/>
  <c r="AD443" i="1"/>
  <c r="AE443" i="1" s="1"/>
  <c r="AD444" i="1"/>
  <c r="AE444" i="1" s="1"/>
  <c r="AD445" i="1"/>
  <c r="AE445" i="1" s="1"/>
  <c r="AD446" i="1"/>
  <c r="AE446" i="1" s="1"/>
  <c r="AD447" i="1"/>
  <c r="AE447" i="1" s="1"/>
  <c r="AD448" i="1"/>
  <c r="AE448" i="1" s="1"/>
  <c r="AD449" i="1"/>
  <c r="AE449" i="1" s="1"/>
  <c r="AD450" i="1"/>
  <c r="AE450" i="1" s="1"/>
  <c r="AD451" i="1"/>
  <c r="AE451" i="1" s="1"/>
  <c r="AD452" i="1"/>
  <c r="AE452" i="1" s="1"/>
  <c r="AD453" i="1"/>
  <c r="AE453" i="1" s="1"/>
  <c r="AD454" i="1"/>
  <c r="AE454" i="1" s="1"/>
  <c r="AD455" i="1"/>
  <c r="AE455" i="1" s="1"/>
  <c r="AD456" i="1"/>
  <c r="AE456" i="1" s="1"/>
  <c r="AD457" i="1"/>
  <c r="AE457" i="1" s="1"/>
  <c r="AD458" i="1"/>
  <c r="AE458" i="1" s="1"/>
  <c r="AD459" i="1"/>
  <c r="AE459" i="1" s="1"/>
  <c r="AD460" i="1"/>
  <c r="AE460" i="1" s="1"/>
  <c r="AD461" i="1"/>
  <c r="AE461" i="1" s="1"/>
  <c r="AD462" i="1"/>
  <c r="AE462" i="1" s="1"/>
  <c r="AD463" i="1"/>
  <c r="AE463" i="1" s="1"/>
  <c r="AD464" i="1"/>
  <c r="AE464" i="1" s="1"/>
  <c r="AD465" i="1"/>
  <c r="AE465" i="1" s="1"/>
  <c r="AD466" i="1"/>
  <c r="AE466" i="1" s="1"/>
  <c r="AD467" i="1"/>
  <c r="AE467" i="1" s="1"/>
  <c r="AD468" i="1"/>
  <c r="AE468" i="1" s="1"/>
  <c r="AD469" i="1"/>
  <c r="AE469" i="1" s="1"/>
  <c r="AD470" i="1"/>
  <c r="AE470" i="1" s="1"/>
  <c r="AD471" i="1"/>
  <c r="AE471" i="1" s="1"/>
  <c r="AD472" i="1"/>
  <c r="AE472" i="1" s="1"/>
  <c r="AD473" i="1"/>
  <c r="AE473" i="1" s="1"/>
  <c r="AD474" i="1"/>
  <c r="AE474" i="1" s="1"/>
  <c r="AD475" i="1"/>
  <c r="AE475" i="1" s="1"/>
  <c r="AD476" i="1"/>
  <c r="AE476" i="1" s="1"/>
  <c r="AD477" i="1"/>
  <c r="AE477" i="1" s="1"/>
  <c r="AD478" i="1"/>
  <c r="AE478" i="1" s="1"/>
  <c r="AD479" i="1"/>
  <c r="AE479" i="1" s="1"/>
  <c r="AD480" i="1"/>
  <c r="AE480" i="1" s="1"/>
  <c r="AD481" i="1"/>
  <c r="AE481" i="1" s="1"/>
  <c r="AD482" i="1"/>
  <c r="AE482" i="1" s="1"/>
  <c r="AD483" i="1"/>
  <c r="AE483" i="1" s="1"/>
  <c r="AD484" i="1"/>
  <c r="AE484" i="1" s="1"/>
  <c r="AD485" i="1"/>
  <c r="AE485" i="1" s="1"/>
  <c r="AD486" i="1"/>
  <c r="AE486" i="1" s="1"/>
  <c r="AA14" i="1"/>
  <c r="AB14" i="1" s="1"/>
  <c r="AA15" i="1"/>
  <c r="AB15" i="1" s="1"/>
  <c r="AA16" i="1"/>
  <c r="AB16" i="1" s="1"/>
  <c r="AA17" i="1"/>
  <c r="AB17" i="1" s="1"/>
  <c r="AA18" i="1"/>
  <c r="AB18" i="1" s="1"/>
  <c r="AA19" i="1"/>
  <c r="AB19" i="1" s="1"/>
  <c r="AA20" i="1"/>
  <c r="AB20" i="1" s="1"/>
  <c r="AA21" i="1"/>
  <c r="AB21" i="1" s="1"/>
  <c r="AA22" i="1"/>
  <c r="AB22" i="1" s="1"/>
  <c r="AA23" i="1"/>
  <c r="AB23" i="1" s="1"/>
  <c r="AA24" i="1"/>
  <c r="AB24" i="1" s="1"/>
  <c r="AA25" i="1"/>
  <c r="AB25" i="1" s="1"/>
  <c r="AA26" i="1"/>
  <c r="AB26" i="1" s="1"/>
  <c r="AA27" i="1"/>
  <c r="AB27" i="1" s="1"/>
  <c r="AA28" i="1"/>
  <c r="AB28" i="1" s="1"/>
  <c r="AA29" i="1"/>
  <c r="AB29" i="1" s="1"/>
  <c r="AA30" i="1"/>
  <c r="AB30" i="1" s="1"/>
  <c r="AA31" i="1"/>
  <c r="AB31" i="1" s="1"/>
  <c r="AA32" i="1"/>
  <c r="AB32" i="1" s="1"/>
  <c r="AA33" i="1"/>
  <c r="AB33" i="1" s="1"/>
  <c r="AA34" i="1"/>
  <c r="AB34" i="1" s="1"/>
  <c r="AA35" i="1"/>
  <c r="AB35" i="1" s="1"/>
  <c r="AA36" i="1"/>
  <c r="AB36" i="1" s="1"/>
  <c r="AA37" i="1"/>
  <c r="AB37" i="1" s="1"/>
  <c r="AA38" i="1"/>
  <c r="AB38" i="1" s="1"/>
  <c r="AA39" i="1"/>
  <c r="AB39" i="1" s="1"/>
  <c r="AA40" i="1"/>
  <c r="AB40" i="1" s="1"/>
  <c r="AA41" i="1"/>
  <c r="AB41" i="1" s="1"/>
  <c r="AA42" i="1"/>
  <c r="AB42" i="1" s="1"/>
  <c r="AA43" i="1"/>
  <c r="AB43" i="1" s="1"/>
  <c r="AA44" i="1"/>
  <c r="AB44" i="1" s="1"/>
  <c r="AA45" i="1"/>
  <c r="AB45" i="1" s="1"/>
  <c r="AA46" i="1"/>
  <c r="AB46" i="1" s="1"/>
  <c r="AA50" i="1"/>
  <c r="AB50" i="1" s="1"/>
  <c r="AA51" i="1"/>
  <c r="AB51" i="1" s="1"/>
  <c r="AA52" i="1"/>
  <c r="AB52" i="1" s="1"/>
  <c r="AA53" i="1"/>
  <c r="AB53" i="1" s="1"/>
  <c r="AA54" i="1"/>
  <c r="AB54" i="1" s="1"/>
  <c r="AA55" i="1"/>
  <c r="AB55" i="1" s="1"/>
  <c r="AA56" i="1"/>
  <c r="AB56" i="1" s="1"/>
  <c r="AA57" i="1"/>
  <c r="AB57" i="1" s="1"/>
  <c r="AA58" i="1"/>
  <c r="AB58" i="1" s="1"/>
  <c r="AA59" i="1"/>
  <c r="AB59" i="1" s="1"/>
  <c r="AA60" i="1"/>
  <c r="AB60" i="1" s="1"/>
  <c r="AA61" i="1"/>
  <c r="AB61" i="1" s="1"/>
  <c r="AA62" i="1"/>
  <c r="AB62" i="1" s="1"/>
  <c r="AA63" i="1"/>
  <c r="AB63" i="1" s="1"/>
  <c r="AA64" i="1"/>
  <c r="AB64" i="1" s="1"/>
  <c r="AA65" i="1"/>
  <c r="AB65" i="1" s="1"/>
  <c r="AA66" i="1"/>
  <c r="AB66" i="1" s="1"/>
  <c r="AA67" i="1"/>
  <c r="AB67" i="1" s="1"/>
  <c r="AA68" i="1"/>
  <c r="AB68" i="1" s="1"/>
  <c r="AA70" i="1"/>
  <c r="AB70" i="1" s="1"/>
  <c r="AA71" i="1"/>
  <c r="AB71" i="1" s="1"/>
  <c r="AA72" i="1"/>
  <c r="AB72" i="1" s="1"/>
  <c r="AA73" i="1"/>
  <c r="AB73" i="1" s="1"/>
  <c r="AA74" i="1"/>
  <c r="AB74" i="1" s="1"/>
  <c r="AA75" i="1"/>
  <c r="AB75" i="1" s="1"/>
  <c r="AA76" i="1"/>
  <c r="AB76" i="1" s="1"/>
  <c r="AA77" i="1"/>
  <c r="AB77" i="1" s="1"/>
  <c r="AA78" i="1"/>
  <c r="AB78" i="1" s="1"/>
  <c r="AA79" i="1"/>
  <c r="AB79" i="1" s="1"/>
  <c r="AA80" i="1"/>
  <c r="AB80" i="1" s="1"/>
  <c r="AA81" i="1"/>
  <c r="AB81" i="1" s="1"/>
  <c r="AA82" i="1"/>
  <c r="AB82" i="1" s="1"/>
  <c r="AA83" i="1"/>
  <c r="AB83" i="1" s="1"/>
  <c r="AA84" i="1"/>
  <c r="AB84" i="1" s="1"/>
  <c r="AA85" i="1"/>
  <c r="AB85" i="1" s="1"/>
  <c r="AA86" i="1"/>
  <c r="AB86" i="1" s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B157" i="1" s="1"/>
  <c r="AA158" i="1"/>
  <c r="AB158" i="1" s="1"/>
  <c r="AA159" i="1"/>
  <c r="AB159" i="1" s="1"/>
  <c r="AA160" i="1"/>
  <c r="AB160" i="1" s="1"/>
  <c r="AA161" i="1"/>
  <c r="AB161" i="1" s="1"/>
  <c r="AA162" i="1"/>
  <c r="AB162" i="1" s="1"/>
  <c r="AA163" i="1"/>
  <c r="AB163" i="1" s="1"/>
  <c r="AA164" i="1"/>
  <c r="AB164" i="1" s="1"/>
  <c r="AA165" i="1"/>
  <c r="AB165" i="1" s="1"/>
  <c r="AA166" i="1"/>
  <c r="AB166" i="1" s="1"/>
  <c r="AA167" i="1"/>
  <c r="AB167" i="1" s="1"/>
  <c r="AA168" i="1"/>
  <c r="AB168" i="1" s="1"/>
  <c r="AA169" i="1"/>
  <c r="AB169" i="1" s="1"/>
  <c r="AA170" i="1"/>
  <c r="AB170" i="1" s="1"/>
  <c r="AA171" i="1"/>
  <c r="AB171" i="1" s="1"/>
  <c r="AA172" i="1"/>
  <c r="AB172" i="1" s="1"/>
  <c r="AA173" i="1"/>
  <c r="AB173" i="1" s="1"/>
  <c r="AA174" i="1"/>
  <c r="AB174" i="1" s="1"/>
  <c r="AA175" i="1"/>
  <c r="AB175" i="1" s="1"/>
  <c r="AA176" i="1"/>
  <c r="AB176" i="1" s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B193" i="1" s="1"/>
  <c r="AA194" i="1"/>
  <c r="AB194" i="1" s="1"/>
  <c r="AA195" i="1"/>
  <c r="AB195" i="1" s="1"/>
  <c r="AA196" i="1"/>
  <c r="AB196" i="1" s="1"/>
  <c r="AA197" i="1"/>
  <c r="AB197" i="1" s="1"/>
  <c r="AA198" i="1"/>
  <c r="AB198" i="1" s="1"/>
  <c r="AA199" i="1"/>
  <c r="AB199" i="1" s="1"/>
  <c r="AA200" i="1"/>
  <c r="AB200" i="1" s="1"/>
  <c r="AA201" i="1"/>
  <c r="AB201" i="1" s="1"/>
  <c r="AA202" i="1"/>
  <c r="AB202" i="1" s="1"/>
  <c r="AA203" i="1"/>
  <c r="AB203" i="1" s="1"/>
  <c r="AA204" i="1"/>
  <c r="AB204" i="1" s="1"/>
  <c r="AA205" i="1"/>
  <c r="AB205" i="1" s="1"/>
  <c r="AA206" i="1"/>
  <c r="AB206" i="1" s="1"/>
  <c r="AA207" i="1"/>
  <c r="AB207" i="1" s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B224" i="1" s="1"/>
  <c r="AA227" i="1"/>
  <c r="AB227" i="1" s="1"/>
  <c r="AA341" i="1"/>
  <c r="AA342" i="1"/>
  <c r="AA343" i="1"/>
  <c r="AA344" i="1"/>
  <c r="AA345" i="1"/>
  <c r="AA346" i="1"/>
  <c r="AA347" i="1"/>
  <c r="AB347" i="1" s="1"/>
  <c r="AA348" i="1"/>
  <c r="AB348" i="1" s="1"/>
  <c r="AA349" i="1"/>
  <c r="AB349" i="1" s="1"/>
  <c r="AA350" i="1"/>
  <c r="AB350" i="1" s="1"/>
  <c r="AA351" i="1"/>
  <c r="AB351" i="1" s="1"/>
  <c r="AA352" i="1"/>
  <c r="AB352" i="1" s="1"/>
  <c r="AA353" i="1"/>
  <c r="AB353" i="1" s="1"/>
  <c r="AA354" i="1"/>
  <c r="AB354" i="1" s="1"/>
  <c r="AA355" i="1"/>
  <c r="AB355" i="1" s="1"/>
  <c r="AA356" i="1"/>
  <c r="AB356" i="1" s="1"/>
  <c r="AA357" i="1"/>
  <c r="AB357" i="1" s="1"/>
  <c r="AA358" i="1"/>
  <c r="AB358" i="1" s="1"/>
  <c r="AA359" i="1"/>
  <c r="AB359" i="1" s="1"/>
  <c r="AA360" i="1"/>
  <c r="AB360" i="1" s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13" i="1"/>
  <c r="AB13" i="1" s="1"/>
  <c r="R156" i="1"/>
  <c r="R154" i="1"/>
  <c r="R152" i="1"/>
  <c r="R150" i="1"/>
  <c r="R148" i="1"/>
  <c r="R146" i="1"/>
  <c r="R144" i="1"/>
  <c r="R142" i="1"/>
  <c r="R140" i="1"/>
  <c r="R138" i="1"/>
  <c r="R136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14" i="1"/>
  <c r="R137" i="1"/>
  <c r="R139" i="1"/>
  <c r="R141" i="1"/>
  <c r="R143" i="1"/>
  <c r="R145" i="1"/>
  <c r="R147" i="1"/>
  <c r="R149" i="1"/>
  <c r="R151" i="1"/>
  <c r="R153" i="1"/>
  <c r="R155" i="1"/>
  <c r="R135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AC567" i="1" l="1"/>
  <c r="AE567" i="1"/>
  <c r="AC566" i="1"/>
  <c r="AE566" i="1"/>
  <c r="AC565" i="1"/>
  <c r="AE565" i="1"/>
  <c r="AC568" i="1"/>
  <c r="AE568" i="1"/>
  <c r="AB429" i="1"/>
  <c r="AB480" i="1"/>
  <c r="AB456" i="1"/>
  <c r="AB432" i="1"/>
  <c r="AB408" i="1"/>
  <c r="AB384" i="1"/>
  <c r="AB152" i="1"/>
  <c r="AB128" i="1"/>
  <c r="AB104" i="1"/>
  <c r="AB244" i="1"/>
  <c r="AB313" i="1"/>
  <c r="AB127" i="1"/>
  <c r="AB454" i="1"/>
  <c r="Z248" i="1"/>
  <c r="Z329" i="1"/>
  <c r="AB250" i="1"/>
  <c r="AB428" i="1"/>
  <c r="AB219" i="1"/>
  <c r="AB147" i="1"/>
  <c r="AB123" i="1"/>
  <c r="AB99" i="1"/>
  <c r="Z247" i="1"/>
  <c r="Z330" i="1"/>
  <c r="AB251" i="1"/>
  <c r="AB245" i="1"/>
  <c r="AB478" i="1"/>
  <c r="AB221" i="1"/>
  <c r="AB474" i="1"/>
  <c r="AB450" i="1"/>
  <c r="AB426" i="1"/>
  <c r="AB402" i="1"/>
  <c r="AB218" i="1"/>
  <c r="AB146" i="1"/>
  <c r="AB122" i="1"/>
  <c r="AB98" i="1"/>
  <c r="AB254" i="1"/>
  <c r="Z331" i="1"/>
  <c r="Z369" i="1"/>
  <c r="Z260" i="1"/>
  <c r="Z332" i="1"/>
  <c r="Z368" i="1"/>
  <c r="AB125" i="1"/>
  <c r="AB124" i="1"/>
  <c r="AB475" i="1"/>
  <c r="AB424" i="1"/>
  <c r="AB400" i="1"/>
  <c r="AB216" i="1"/>
  <c r="AB192" i="1"/>
  <c r="AB144" i="1"/>
  <c r="AB120" i="1"/>
  <c r="AB96" i="1"/>
  <c r="Z259" i="1"/>
  <c r="Z333" i="1"/>
  <c r="Z367" i="1"/>
  <c r="AB383" i="1"/>
  <c r="AB145" i="1"/>
  <c r="AB399" i="1"/>
  <c r="AB215" i="1"/>
  <c r="AB191" i="1"/>
  <c r="AB143" i="1"/>
  <c r="AB119" i="1"/>
  <c r="AB95" i="1"/>
  <c r="Z258" i="1"/>
  <c r="Z334" i="1"/>
  <c r="AB404" i="1"/>
  <c r="AB403" i="1"/>
  <c r="AB470" i="1"/>
  <c r="AB446" i="1"/>
  <c r="AB422" i="1"/>
  <c r="AB398" i="1"/>
  <c r="AB214" i="1"/>
  <c r="AB190" i="1"/>
  <c r="AB142" i="1"/>
  <c r="AB118" i="1"/>
  <c r="AB94" i="1"/>
  <c r="Z257" i="1"/>
  <c r="AB150" i="1"/>
  <c r="AB246" i="1"/>
  <c r="AB249" i="1"/>
  <c r="AB397" i="1"/>
  <c r="AB213" i="1"/>
  <c r="AB189" i="1"/>
  <c r="AB141" i="1"/>
  <c r="AB117" i="1"/>
  <c r="AB93" i="1"/>
  <c r="Z256" i="1"/>
  <c r="AB222" i="1"/>
  <c r="AB421" i="1"/>
  <c r="AB468" i="1"/>
  <c r="AB444" i="1"/>
  <c r="AB420" i="1"/>
  <c r="AB396" i="1"/>
  <c r="AB212" i="1"/>
  <c r="AB188" i="1"/>
  <c r="AB140" i="1"/>
  <c r="AB116" i="1"/>
  <c r="AB92" i="1"/>
  <c r="AB255" i="1"/>
  <c r="AB407" i="1"/>
  <c r="AB430" i="1"/>
  <c r="AB471" i="1"/>
  <c r="AB467" i="1"/>
  <c r="AB443" i="1"/>
  <c r="AB419" i="1"/>
  <c r="AB395" i="1"/>
  <c r="AB211" i="1"/>
  <c r="AB187" i="1"/>
  <c r="AB139" i="1"/>
  <c r="AB115" i="1"/>
  <c r="AB91" i="1"/>
  <c r="Z268" i="1"/>
  <c r="AB431" i="1"/>
  <c r="AB451" i="1"/>
  <c r="AB449" i="1"/>
  <c r="AB448" i="1"/>
  <c r="AB466" i="1"/>
  <c r="AB442" i="1"/>
  <c r="AB418" i="1"/>
  <c r="AB394" i="1"/>
  <c r="AB210" i="1"/>
  <c r="AB186" i="1"/>
  <c r="AB138" i="1"/>
  <c r="AB114" i="1"/>
  <c r="AB90" i="1"/>
  <c r="AB266" i="1"/>
  <c r="Z362" i="1"/>
  <c r="AB477" i="1"/>
  <c r="AB427" i="1"/>
  <c r="AB473" i="1"/>
  <c r="AB469" i="1"/>
  <c r="AB465" i="1"/>
  <c r="AB441" i="1"/>
  <c r="AB417" i="1"/>
  <c r="AB393" i="1"/>
  <c r="AB209" i="1"/>
  <c r="AB185" i="1"/>
  <c r="AB137" i="1"/>
  <c r="AB113" i="1"/>
  <c r="AB89" i="1"/>
  <c r="AB265" i="1"/>
  <c r="Z363" i="1"/>
  <c r="AB406" i="1"/>
  <c r="AB97" i="1"/>
  <c r="AB464" i="1"/>
  <c r="AB440" i="1"/>
  <c r="AB416" i="1"/>
  <c r="AB392" i="1"/>
  <c r="AB346" i="1"/>
  <c r="AB208" i="1"/>
  <c r="AB184" i="1"/>
  <c r="AB136" i="1"/>
  <c r="AB112" i="1"/>
  <c r="AB88" i="1"/>
  <c r="AB264" i="1"/>
  <c r="AB479" i="1"/>
  <c r="AB217" i="1"/>
  <c r="AB472" i="1"/>
  <c r="AB463" i="1"/>
  <c r="AB439" i="1"/>
  <c r="AB415" i="1"/>
  <c r="AB391" i="1"/>
  <c r="AB345" i="1"/>
  <c r="AB183" i="1"/>
  <c r="AB135" i="1"/>
  <c r="AB111" i="1"/>
  <c r="AB87" i="1"/>
  <c r="AB263" i="1"/>
  <c r="AB252" i="1"/>
  <c r="AB223" i="1"/>
  <c r="Z314" i="1"/>
  <c r="AB453" i="1"/>
  <c r="AB149" i="1"/>
  <c r="AB220" i="1"/>
  <c r="AB486" i="1"/>
  <c r="AB462" i="1"/>
  <c r="AB438" i="1"/>
  <c r="AB414" i="1"/>
  <c r="AB390" i="1"/>
  <c r="AB344" i="1"/>
  <c r="AB182" i="1"/>
  <c r="AB134" i="1"/>
  <c r="AB110" i="1"/>
  <c r="AB262" i="1"/>
  <c r="AB253" i="1"/>
  <c r="AB455" i="1"/>
  <c r="AB405" i="1"/>
  <c r="AB101" i="1"/>
  <c r="AB100" i="1"/>
  <c r="AB401" i="1"/>
  <c r="AB447" i="1"/>
  <c r="AB485" i="1"/>
  <c r="AB461" i="1"/>
  <c r="AB437" i="1"/>
  <c r="AB413" i="1"/>
  <c r="AB389" i="1"/>
  <c r="AB343" i="1"/>
  <c r="AB181" i="1"/>
  <c r="AB133" i="1"/>
  <c r="AB109" i="1"/>
  <c r="AB261" i="1"/>
  <c r="AB282" i="1"/>
  <c r="AB151" i="1"/>
  <c r="AB311" i="1"/>
  <c r="AB102" i="1"/>
  <c r="AB452" i="1"/>
  <c r="AB148" i="1"/>
  <c r="AB445" i="1"/>
  <c r="AB484" i="1"/>
  <c r="AB460" i="1"/>
  <c r="AB436" i="1"/>
  <c r="AB412" i="1"/>
  <c r="AB388" i="1"/>
  <c r="AB342" i="1"/>
  <c r="AB180" i="1"/>
  <c r="AB156" i="1"/>
  <c r="AB132" i="1"/>
  <c r="AB108" i="1"/>
  <c r="Z239" i="1"/>
  <c r="AB267" i="1"/>
  <c r="AB283" i="1"/>
  <c r="AB425" i="1"/>
  <c r="AB483" i="1"/>
  <c r="AB459" i="1"/>
  <c r="AB435" i="1"/>
  <c r="AB411" i="1"/>
  <c r="AB387" i="1"/>
  <c r="AB341" i="1"/>
  <c r="AB179" i="1"/>
  <c r="AB155" i="1"/>
  <c r="AB131" i="1"/>
  <c r="AB107" i="1"/>
  <c r="AB243" i="1"/>
  <c r="Z240" i="1"/>
  <c r="AB284" i="1"/>
  <c r="AB126" i="1"/>
  <c r="AB121" i="1"/>
  <c r="AB423" i="1"/>
  <c r="AB458" i="1"/>
  <c r="AB434" i="1"/>
  <c r="AB410" i="1"/>
  <c r="AB386" i="1"/>
  <c r="AB178" i="1"/>
  <c r="AB154" i="1"/>
  <c r="AB130" i="1"/>
  <c r="AB106" i="1"/>
  <c r="AB242" i="1"/>
  <c r="AB281" i="1"/>
  <c r="AB103" i="1"/>
  <c r="AB476" i="1"/>
  <c r="AB482" i="1"/>
  <c r="AB481" i="1"/>
  <c r="AB457" i="1"/>
  <c r="AB433" i="1"/>
  <c r="AB409" i="1"/>
  <c r="AB385" i="1"/>
  <c r="AB177" i="1"/>
  <c r="AB153" i="1"/>
  <c r="AB129" i="1"/>
  <c r="AB105" i="1"/>
  <c r="AB241" i="1"/>
  <c r="AB312" i="1"/>
  <c r="AB258" i="1"/>
  <c r="AB259" i="1"/>
  <c r="AB256" i="1"/>
  <c r="AB240" i="1"/>
  <c r="Z283" i="1"/>
  <c r="AB314" i="1"/>
  <c r="Z311" i="1"/>
  <c r="Z313" i="1"/>
  <c r="Z312" i="1"/>
  <c r="Z281" i="1"/>
  <c r="Z284" i="1"/>
  <c r="Z282" i="1"/>
  <c r="Z251" i="1"/>
  <c r="AB260" i="1"/>
  <c r="Z254" i="1"/>
  <c r="Z253" i="1"/>
  <c r="Z252" i="1"/>
  <c r="Z267" i="1"/>
  <c r="Z243" i="1"/>
  <c r="Z242" i="1"/>
  <c r="Z241" i="1"/>
  <c r="Z244" i="1"/>
  <c r="Z245" i="1"/>
  <c r="Z266" i="1"/>
  <c r="AB248" i="1"/>
  <c r="AB247" i="1"/>
  <c r="Z265" i="1"/>
  <c r="Z264" i="1"/>
  <c r="Z263" i="1"/>
  <c r="Z262" i="1"/>
  <c r="Z261" i="1"/>
  <c r="AB268" i="1"/>
  <c r="Z246" i="1"/>
  <c r="Z255" i="1"/>
  <c r="Z250" i="1"/>
  <c r="Z249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68" i="1"/>
  <c r="V367" i="1"/>
  <c r="V362" i="1"/>
  <c r="V363" i="1"/>
  <c r="V364" i="1"/>
  <c r="V365" i="1"/>
  <c r="V366" i="1"/>
  <c r="V361" i="1"/>
  <c r="W342" i="1" l="1"/>
  <c r="W343" i="1"/>
  <c r="W344" i="1"/>
  <c r="W345" i="1"/>
  <c r="W346" i="1"/>
  <c r="W340" i="1"/>
  <c r="W339" i="1"/>
  <c r="W338" i="1"/>
  <c r="W337" i="1"/>
  <c r="W336" i="1"/>
  <c r="W335" i="1"/>
  <c r="W268" i="1"/>
  <c r="W267" i="1"/>
  <c r="W266" i="1"/>
  <c r="W265" i="1"/>
  <c r="W264" i="1"/>
  <c r="W263" i="1"/>
  <c r="W262" i="1"/>
  <c r="W261" i="1"/>
  <c r="W260" i="1"/>
  <c r="W259" i="1"/>
  <c r="W258" i="1"/>
  <c r="W257" i="1"/>
  <c r="W256" i="1"/>
  <c r="W255" i="1"/>
  <c r="W254" i="1"/>
  <c r="W253" i="1"/>
  <c r="W252" i="1"/>
  <c r="W251" i="1"/>
  <c r="W250" i="1"/>
  <c r="W249" i="1"/>
  <c r="W248" i="1"/>
  <c r="W247" i="1"/>
  <c r="W246" i="1"/>
  <c r="W245" i="1"/>
  <c r="W244" i="1"/>
  <c r="W243" i="1"/>
  <c r="W240" i="1"/>
  <c r="W241" i="1"/>
  <c r="W242" i="1"/>
  <c r="W239" i="1"/>
  <c r="AB239" i="1" s="1"/>
  <c r="W233" i="1"/>
  <c r="W234" i="1"/>
  <c r="W235" i="1"/>
  <c r="W232" i="1"/>
  <c r="T230" i="1"/>
  <c r="T231" i="1"/>
  <c r="T178" i="1" l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77" i="1"/>
  <c r="R115" i="1"/>
  <c r="R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4" i="1"/>
  <c r="T95" i="1"/>
  <c r="T96" i="1"/>
  <c r="T93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7" i="1"/>
  <c r="W89" i="1"/>
  <c r="W90" i="1"/>
  <c r="W69" i="1"/>
  <c r="AA361" i="1"/>
  <c r="Z361" i="1" l="1"/>
</calcChain>
</file>

<file path=xl/sharedStrings.xml><?xml version="1.0" encoding="utf-8"?>
<sst xmlns="http://schemas.openxmlformats.org/spreadsheetml/2006/main" count="6093" uniqueCount="269">
  <si>
    <t>Author Sample Treatment</t>
  </si>
  <si>
    <t>Author</t>
  </si>
  <si>
    <t>Pinitial (Kbars)</t>
  </si>
  <si>
    <t>Pfinal (Kbars)</t>
  </si>
  <si>
    <t>DP (Kbar s-1)</t>
  </si>
  <si>
    <t>Ti(°C)</t>
  </si>
  <si>
    <t>Tf (°C)</t>
  </si>
  <si>
    <t>ln(t) (s)</t>
  </si>
  <si>
    <t>lnG (mm s-1)</t>
  </si>
  <si>
    <t>G Method</t>
  </si>
  <si>
    <t>fO2</t>
  </si>
  <si>
    <t>Applegarth et al. (2013)</t>
  </si>
  <si>
    <t>Mt. Etna alkaline trachybasalt</t>
  </si>
  <si>
    <t>-</t>
  </si>
  <si>
    <r>
      <t>T</t>
    </r>
    <r>
      <rPr>
        <vertAlign val="subscript"/>
        <sz val="11"/>
        <color theme="1"/>
        <rFont val="Calibri"/>
        <family val="2"/>
        <scheme val="minor"/>
      </rPr>
      <t>liq</t>
    </r>
    <r>
      <rPr>
        <sz val="11"/>
        <color theme="1"/>
        <rFont val="Calibri"/>
        <family val="2"/>
        <scheme val="minor"/>
      </rPr>
      <t xml:space="preserve"> (°C) (Exp)</t>
    </r>
  </si>
  <si>
    <t>∆T (°C)</t>
  </si>
  <si>
    <t>Time-lapse images</t>
  </si>
  <si>
    <t>Simakin and Salova (2004)</t>
  </si>
  <si>
    <t>NNO</t>
  </si>
  <si>
    <t>Thermal history</t>
  </si>
  <si>
    <t>Mt. Etna alkaline basalt</t>
  </si>
  <si>
    <t>Plagioclase</t>
  </si>
  <si>
    <t>Hea-ISO-CR</t>
  </si>
  <si>
    <t>No</t>
  </si>
  <si>
    <t>Yes</t>
  </si>
  <si>
    <t>Study of initial crystals</t>
  </si>
  <si>
    <t>Orlando et al. (2008)</t>
  </si>
  <si>
    <t>Mt. EtnaPotassic trachybasalt</t>
  </si>
  <si>
    <r>
      <t>Heating at 5°C/min 300°C above T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 xml:space="preserve"> and ISO</t>
    </r>
  </si>
  <si>
    <r>
      <t>Raised from 300 °C to desired   T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 xml:space="preserve"> at 5 °C/min and ISO</t>
    </r>
  </si>
  <si>
    <r>
      <t>(w*l)</t>
    </r>
    <r>
      <rPr>
        <vertAlign val="superscript"/>
        <sz val="11"/>
        <color theme="1"/>
        <rFont val="Calibri"/>
        <family val="2"/>
        <scheme val="minor"/>
      </rPr>
      <t>0,5</t>
    </r>
    <r>
      <rPr>
        <sz val="11"/>
        <color theme="1"/>
        <rFont val="Calibri"/>
        <family val="2"/>
        <scheme val="minor"/>
      </rPr>
      <t>/2t (10 largest crystals)</t>
    </r>
  </si>
  <si>
    <t>Schiavi et al (2009)</t>
  </si>
  <si>
    <t>Synthetic high-K potassic basalt</t>
  </si>
  <si>
    <t>In situ</t>
  </si>
  <si>
    <t>In/ex situ</t>
  </si>
  <si>
    <t>Ex-situ</t>
  </si>
  <si>
    <t>1227 ???</t>
  </si>
  <si>
    <t>Nabelek et al (1978)</t>
  </si>
  <si>
    <t>High-Al basaltic melt (Luna)</t>
  </si>
  <si>
    <t>IW-0,3</t>
  </si>
  <si>
    <t>ISO</t>
  </si>
  <si>
    <t>CR-ISO (10 °C/h)</t>
  </si>
  <si>
    <t>CR-ISO (2 °C/h)</t>
  </si>
  <si>
    <t>Agostini et al (2013)</t>
  </si>
  <si>
    <t>Stromboli primitive basalt (pumice)</t>
  </si>
  <si>
    <t>NNO + 0,8</t>
  </si>
  <si>
    <t>Shea and Hammer (2013)</t>
  </si>
  <si>
    <t>Mascota basatic andesite</t>
  </si>
  <si>
    <t>NNO +0,5/+1</t>
  </si>
  <si>
    <t>L/2t (5 largest crystals)</t>
  </si>
  <si>
    <t xml:space="preserve"> (not in the calculation of G)</t>
  </si>
  <si>
    <t>CR</t>
  </si>
  <si>
    <t>Moschini et al. (2023)</t>
  </si>
  <si>
    <t>NNO+2,1</t>
  </si>
  <si>
    <t>Stromboli mafic alkaline basalt</t>
  </si>
  <si>
    <t>DP</t>
  </si>
  <si>
    <t>Mt.Etna mafic alkaline basalt</t>
  </si>
  <si>
    <t xml:space="preserve"> -</t>
  </si>
  <si>
    <t>DP slow (0,00018 Kbar/s)</t>
  </si>
  <si>
    <t>DP fast (0,0098 Kbar/s)</t>
  </si>
  <si>
    <t>Arzilli et al. (2019)</t>
  </si>
  <si>
    <t>In-situ</t>
  </si>
  <si>
    <t>Mt. Etna trachybasalt</t>
  </si>
  <si>
    <t>CR (1440 °C/h)</t>
  </si>
  <si>
    <t>Conte et al. (2006)</t>
  </si>
  <si>
    <t xml:space="preserve">NNO </t>
  </si>
  <si>
    <t>Stromboli trachybasalt</t>
  </si>
  <si>
    <t>Stromboli Basaltic andesite</t>
  </si>
  <si>
    <t>Le Gall et al. (2021)</t>
  </si>
  <si>
    <r>
      <t>L</t>
    </r>
    <r>
      <rPr>
        <vertAlign val="subscript"/>
        <sz val="11"/>
        <color theme="1"/>
        <rFont val="Calibri"/>
        <family val="2"/>
        <scheme val="minor"/>
      </rPr>
      <t>3D</t>
    </r>
    <r>
      <rPr>
        <sz val="11"/>
        <color theme="1"/>
        <rFont val="Calibri"/>
        <family val="2"/>
        <scheme val="minor"/>
      </rPr>
      <t>/2t (10 largest crystals)</t>
    </r>
  </si>
  <si>
    <t>Mt Etna trachybasalt lava</t>
  </si>
  <si>
    <t>Pupier et al (2008)</t>
  </si>
  <si>
    <t>Ferrobasalt synthetic glass</t>
  </si>
  <si>
    <t>QFM</t>
  </si>
  <si>
    <t>CR (1 °C/h)</t>
  </si>
  <si>
    <t>CR (0,2 °C/h)</t>
  </si>
  <si>
    <t>CR (3 °C/h)</t>
  </si>
  <si>
    <t>Giuliani et al (2020)</t>
  </si>
  <si>
    <t>MORB</t>
  </si>
  <si>
    <t>Air</t>
  </si>
  <si>
    <t>EX-situ</t>
  </si>
  <si>
    <t>CR (7 °C/h)</t>
  </si>
  <si>
    <t>CR (60 °C/h)</t>
  </si>
  <si>
    <t xml:space="preserve">Lmax/2t (5 largest crystals) </t>
  </si>
  <si>
    <t>Lmax/2t (5 largest crystals)</t>
  </si>
  <si>
    <t>Burkhard (2002)</t>
  </si>
  <si>
    <t>Pu’u O’o-Kupaianaha Basalt</t>
  </si>
  <si>
    <t>Reheating</t>
  </si>
  <si>
    <t>SiO2 (%wt)</t>
  </si>
  <si>
    <t>Al2O3 (%wt)</t>
  </si>
  <si>
    <t>Cooling rate (°C/h)</t>
  </si>
  <si>
    <t>Kohut and Nielsen (2004)</t>
  </si>
  <si>
    <t>MORB lava</t>
  </si>
  <si>
    <t>Experimental parameters</t>
  </si>
  <si>
    <t>CSD (considering the radius)</t>
  </si>
  <si>
    <t>Hammer and Rutherford (2002)</t>
  </si>
  <si>
    <t>Pinatubo Dacite</t>
  </si>
  <si>
    <t>NNO +2</t>
  </si>
  <si>
    <t>DP (0,5 and 2 MPa.h)</t>
  </si>
  <si>
    <t>hydrous rhyodacite magma (Aniakchak Volcano)</t>
  </si>
  <si>
    <t>Brugger and Hammer (2010b)</t>
  </si>
  <si>
    <t>GBatch = (Sn/2t)</t>
  </si>
  <si>
    <t>Saturated</t>
  </si>
  <si>
    <t>Brugger and Hammer (2010a)</t>
  </si>
  <si>
    <t>NNO +0,8/2</t>
  </si>
  <si>
    <t>saturated</t>
  </si>
  <si>
    <r>
      <t>H2O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 xml:space="preserve"> (wt.%)</t>
    </r>
  </si>
  <si>
    <r>
      <t>H2O</t>
    </r>
    <r>
      <rPr>
        <vertAlign val="subscript"/>
        <sz val="11"/>
        <color theme="1"/>
        <rFont val="Calibri"/>
        <family val="2"/>
        <scheme val="minor"/>
      </rPr>
      <t>initial</t>
    </r>
    <r>
      <rPr>
        <sz val="11"/>
        <color theme="1"/>
        <rFont val="Calibri"/>
        <family val="2"/>
        <scheme val="minor"/>
      </rPr>
      <t xml:space="preserve"> (wt.%)</t>
    </r>
  </si>
  <si>
    <t>CR (instantaneous)</t>
  </si>
  <si>
    <t>DP (instantaneous)</t>
  </si>
  <si>
    <t>Sn/2t</t>
  </si>
  <si>
    <t>G (mm/s)</t>
  </si>
  <si>
    <t>t (s)</t>
  </si>
  <si>
    <t>t (h)</t>
  </si>
  <si>
    <t>Iso at 900°C (8h) and quickly cooled</t>
  </si>
  <si>
    <t>CR (3000-6000 °C/h)-ISO</t>
  </si>
  <si>
    <r>
      <t>t</t>
    </r>
    <r>
      <rPr>
        <vertAlign val="subscript"/>
        <sz val="11"/>
        <color theme="1"/>
        <rFont val="Calibri"/>
        <family val="2"/>
        <scheme val="minor"/>
      </rPr>
      <t>final step</t>
    </r>
    <r>
      <rPr>
        <sz val="11"/>
        <color theme="1"/>
        <rFont val="Calibri"/>
        <family val="2"/>
        <scheme val="minor"/>
      </rPr>
      <t xml:space="preserve"> (h)</t>
    </r>
  </si>
  <si>
    <r>
      <t>T</t>
    </r>
    <r>
      <rPr>
        <i/>
        <vertAlign val="subscript"/>
        <sz val="11"/>
        <color theme="1"/>
        <rFont val="Calibri"/>
        <family val="2"/>
        <scheme val="minor"/>
      </rPr>
      <t>liq</t>
    </r>
    <r>
      <rPr>
        <i/>
        <sz val="11"/>
        <color theme="1"/>
        <rFont val="Calibri"/>
        <family val="2"/>
        <scheme val="minor"/>
      </rPr>
      <t xml:space="preserve"> (°C) (Th)</t>
    </r>
  </si>
  <si>
    <t>solidus</t>
  </si>
  <si>
    <t>0.006</t>
  </si>
  <si>
    <t>w/2t (overgrowth rims)</t>
  </si>
  <si>
    <t>L/2t (Largest crystal)</t>
  </si>
  <si>
    <t>L/2t (on 1 random crystal)</t>
  </si>
  <si>
    <t>L/2t (20 largest crystal)</t>
  </si>
  <si>
    <t>L/2t ?</t>
  </si>
  <si>
    <t>L/2t (longest crystal)</t>
  </si>
  <si>
    <r>
      <t>L</t>
    </r>
    <r>
      <rPr>
        <vertAlign val="subscript"/>
        <sz val="11"/>
        <color theme="1"/>
        <rFont val="Calibri"/>
        <family val="2"/>
        <scheme val="minor"/>
      </rPr>
      <t>3D</t>
    </r>
    <r>
      <rPr>
        <sz val="11"/>
        <color theme="1"/>
        <rFont val="Calibri"/>
        <family val="2"/>
        <scheme val="minor"/>
      </rPr>
      <t>/2t (15 largest crystals)</t>
    </r>
  </si>
  <si>
    <r>
      <t>L</t>
    </r>
    <r>
      <rPr>
        <vertAlign val="subscript"/>
        <sz val="11"/>
        <color theme="1"/>
        <rFont val="Calibri"/>
        <family val="2"/>
        <scheme val="minor"/>
      </rPr>
      <t>3D</t>
    </r>
    <r>
      <rPr>
        <sz val="11"/>
        <color theme="1"/>
        <rFont val="Calibri"/>
        <family val="2"/>
        <scheme val="minor"/>
      </rPr>
      <t>/2t (15 smallest crystals)</t>
    </r>
  </si>
  <si>
    <r>
      <t>L</t>
    </r>
    <r>
      <rPr>
        <vertAlign val="subscript"/>
        <sz val="11"/>
        <color theme="1"/>
        <rFont val="Calibri"/>
        <family val="2"/>
        <scheme val="minor"/>
      </rPr>
      <t>3D</t>
    </r>
    <r>
      <rPr>
        <sz val="11"/>
        <color theme="1"/>
        <rFont val="Calibri"/>
        <family val="2"/>
        <scheme val="minor"/>
      </rPr>
      <t>/2t all crystals</t>
    </r>
  </si>
  <si>
    <r>
      <t>L</t>
    </r>
    <r>
      <rPr>
        <vertAlign val="subscript"/>
        <sz val="11"/>
        <color theme="1"/>
        <rFont val="Calibri"/>
        <family val="2"/>
        <scheme val="minor"/>
      </rPr>
      <t>2D</t>
    </r>
    <r>
      <rPr>
        <sz val="11"/>
        <color theme="1"/>
        <rFont val="Calibri"/>
        <family val="2"/>
        <scheme val="minor"/>
      </rPr>
      <t>/2t (15 largest crystals)</t>
    </r>
  </si>
  <si>
    <r>
      <t>L</t>
    </r>
    <r>
      <rPr>
        <vertAlign val="subscript"/>
        <sz val="11"/>
        <color theme="1"/>
        <rFont val="Calibri"/>
        <family val="2"/>
        <scheme val="minor"/>
      </rPr>
      <t>2D</t>
    </r>
    <r>
      <rPr>
        <sz val="11"/>
        <color theme="1"/>
        <rFont val="Calibri"/>
        <family val="2"/>
        <scheme val="minor"/>
      </rPr>
      <t>/2t (15 smallest crystals)</t>
    </r>
  </si>
  <si>
    <r>
      <t>L</t>
    </r>
    <r>
      <rPr>
        <vertAlign val="subscript"/>
        <sz val="11"/>
        <color theme="1"/>
        <rFont val="Calibri"/>
        <family val="2"/>
        <scheme val="minor"/>
      </rPr>
      <t>2D</t>
    </r>
    <r>
      <rPr>
        <sz val="11"/>
        <color theme="1"/>
        <rFont val="Calibri"/>
        <family val="2"/>
        <scheme val="minor"/>
      </rPr>
      <t>/2t all crystals</t>
    </r>
  </si>
  <si>
    <t>CR 1 °C/h and ISO</t>
  </si>
  <si>
    <t>CR 900 °C/h and ISO</t>
  </si>
  <si>
    <t>L/2t (Mean size)</t>
  </si>
  <si>
    <t>CR-ISO</t>
  </si>
  <si>
    <t>Lmax/2t</t>
  </si>
  <si>
    <t>L/2t (largest crystal)</t>
  </si>
  <si>
    <t>Mollard et al (2012)</t>
  </si>
  <si>
    <t>Synthetic haplotonalite</t>
  </si>
  <si>
    <t>Gmax (L/2t) : 10 biggest crystals</t>
  </si>
  <si>
    <r>
      <t xml:space="preserve">Applegarth, L.J., Tuffen, H., James, M.R., Pinkerton, H. Cashman, K.V. (2013) Direct observations of degassing-induced crystallization in basalts. </t>
    </r>
    <r>
      <rPr>
        <i/>
        <sz val="12"/>
        <color theme="1"/>
        <rFont val="Times New Roman"/>
        <family val="1"/>
      </rPr>
      <t>Geology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41</t>
    </r>
    <r>
      <rPr>
        <sz val="12"/>
        <color theme="1"/>
        <rFont val="Times New Roman"/>
        <family val="1"/>
      </rPr>
      <t>, 243-246</t>
    </r>
  </si>
  <si>
    <r>
      <rPr>
        <sz val="12"/>
        <color theme="1"/>
        <rFont val="Times New Roman"/>
        <family val="1"/>
      </rPr>
      <t>Brugger, C.R. &amp; Hammer, J.E. (2010a). Crystal size distribution analysis of plagioclase in experimentally decompressed hydrous rhyodacite magma.</t>
    </r>
    <r>
      <rPr>
        <i/>
        <sz val="12"/>
        <color theme="1"/>
        <rFont val="Times New Roman"/>
        <family val="1"/>
      </rPr>
      <t xml:space="preserve"> Earth and Planetary Science Letters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300</t>
    </r>
    <r>
      <rPr>
        <sz val="12"/>
        <color theme="1"/>
        <rFont val="Times New Roman"/>
        <family val="1"/>
      </rPr>
      <t>, 246–254.</t>
    </r>
    <r>
      <rPr>
        <sz val="11"/>
        <color theme="1"/>
        <rFont val="Calibri"/>
        <family val="2"/>
        <scheme val="minor"/>
      </rPr>
      <t xml:space="preserve"> https://doi.org/10.1016/j.epsl.2010.09.046</t>
    </r>
  </si>
  <si>
    <r>
      <rPr>
        <sz val="12"/>
        <color theme="1"/>
        <rFont val="Times New Roman"/>
        <family val="1"/>
      </rPr>
      <t xml:space="preserve">Brugger, C.R. &amp; Hammer, J.E. (2010b). Crystallization Kinetics in Continuous Decompression Experiments: Implications for Interpreting Natural Magma Ascent Processes. </t>
    </r>
    <r>
      <rPr>
        <i/>
        <sz val="12"/>
        <color theme="1"/>
        <rFont val="Times New Roman"/>
        <family val="1"/>
      </rPr>
      <t>Journal of Petrology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51</t>
    </r>
    <r>
      <rPr>
        <sz val="12"/>
        <color theme="1"/>
        <rFont val="Times New Roman"/>
        <family val="1"/>
      </rPr>
      <t xml:space="preserve">, 1941–1965. </t>
    </r>
    <r>
      <rPr>
        <sz val="11"/>
        <color theme="1"/>
        <rFont val="Calibri"/>
        <family val="2"/>
        <scheme val="minor"/>
      </rPr>
      <t>https://doi.org/10.1093/petrology/egq044</t>
    </r>
  </si>
  <si>
    <r>
      <t xml:space="preserve">Agostini, C., Fortunati, A., Arzilli, F., Landi, P. &amp; Carroll, M. R. (2013). Kinetics of crystal evolution as a probe to magmatism at Stromboli (Aeolian Archipelago, Italy). </t>
    </r>
    <r>
      <rPr>
        <i/>
        <sz val="12"/>
        <color theme="1"/>
        <rFont val="Times New Roman"/>
        <family val="1"/>
      </rPr>
      <t>Geochimica et Cosmochimica Acta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110</t>
    </r>
    <r>
      <rPr>
        <sz val="12"/>
        <color theme="1"/>
        <rFont val="Times New Roman"/>
        <family val="1"/>
      </rPr>
      <t>, 135–151. https://doi.org/10.1016/j.gca.2013.02.027</t>
    </r>
  </si>
  <si>
    <r>
      <rPr>
        <sz val="12"/>
        <color theme="1"/>
        <rFont val="Times New Roman"/>
        <family val="1"/>
      </rPr>
      <t xml:space="preserve">Burkhard, D.J. (2002). Kinetics of crystallization: example of micro-crystallization in basalt lava. </t>
    </r>
    <r>
      <rPr>
        <i/>
        <sz val="12"/>
        <color theme="1"/>
        <rFont val="Times New Roman"/>
        <family val="1"/>
      </rPr>
      <t>Contributions to Mineralogy and Petrology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142</t>
    </r>
    <r>
      <rPr>
        <sz val="12"/>
        <color theme="1"/>
        <rFont val="Times New Roman"/>
        <family val="1"/>
      </rPr>
      <t xml:space="preserve">, 724–737. </t>
    </r>
    <r>
      <rPr>
        <sz val="11"/>
        <color theme="1"/>
        <rFont val="Calibri"/>
        <family val="2"/>
        <scheme val="minor"/>
      </rPr>
      <t>https://doi.org/10.1007/s00410-001-0321-x</t>
    </r>
  </si>
  <si>
    <r>
      <t xml:space="preserve">Arzilli, F., La Spina, G., Burton, M.R., Polacci, M., Le Gall, N., Hartley, M.E., Di Genova, D., Cai, B., Vo, N.T., Bamber, E.C., Nonni, S., Atwood, R., Llewellin, E.W., Brooker, R.A., Mader, H.M. &amp; Lee, P.D. (2019). Magma fragmentation in highly explosive basaltic eruptions induced by rapid crystallization. </t>
    </r>
    <r>
      <rPr>
        <i/>
        <sz val="12"/>
        <color theme="1"/>
        <rFont val="Times New Roman"/>
        <family val="1"/>
      </rPr>
      <t>Nature Geoscience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12</t>
    </r>
    <r>
      <rPr>
        <sz val="12"/>
        <color theme="1"/>
        <rFont val="Times New Roman"/>
        <family val="1"/>
      </rPr>
      <t>, 1023–1028. https://doi.org/10.1038/s41561-019-0468-6</t>
    </r>
  </si>
  <si>
    <r>
      <rPr>
        <sz val="12"/>
        <color theme="1"/>
        <rFont val="Times New Roman"/>
        <family val="1"/>
      </rPr>
      <t xml:space="preserve">Conte, A.M., Perinelli, C. &amp; Trigila, R. (2006). Cooling kinetics experiments on different Stromboli lavas: Effects on crystal morphologies and phases composition. </t>
    </r>
    <r>
      <rPr>
        <i/>
        <sz val="12"/>
        <color theme="1"/>
        <rFont val="Times New Roman"/>
        <family val="1"/>
      </rPr>
      <t>Journal of Volcanology and Geothermal Research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155</t>
    </r>
    <r>
      <rPr>
        <sz val="12"/>
        <color theme="1"/>
        <rFont val="Times New Roman"/>
        <family val="1"/>
      </rPr>
      <t>, 179–200.</t>
    </r>
    <r>
      <rPr>
        <sz val="11"/>
        <color theme="1"/>
        <rFont val="Calibri"/>
        <family val="2"/>
        <scheme val="minor"/>
      </rPr>
      <t xml:space="preserve"> https://doi.org/10.1016/j.jvolgeores.2006.03.025</t>
    </r>
  </si>
  <si>
    <r>
      <rPr>
        <sz val="12"/>
        <color theme="1"/>
        <rFont val="Times New Roman"/>
        <family val="1"/>
      </rPr>
      <t xml:space="preserve">Giuliani, L., Iezzi, G., Vetere, F., Behrens, H., Mollo, S., Cauti, F., Ventura, G. &amp; Scarlato, P. (2020). Evolution of textures, crystal size distributions and growth rates of plagioclase, clinopyroxene and spinel crystallized at variable cooling rates from a mid-ocean ridge basaltic melt. </t>
    </r>
    <r>
      <rPr>
        <i/>
        <sz val="12"/>
        <color theme="1"/>
        <rFont val="Times New Roman"/>
        <family val="1"/>
      </rPr>
      <t>Earth-Science Reviews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204</t>
    </r>
    <r>
      <rPr>
        <sz val="12"/>
        <color theme="1"/>
        <rFont val="Times New Roman"/>
        <family val="1"/>
      </rPr>
      <t xml:space="preserve">, 103165. </t>
    </r>
    <r>
      <rPr>
        <sz val="11"/>
        <color theme="1"/>
        <rFont val="Calibri"/>
        <family val="2"/>
        <scheme val="minor"/>
      </rPr>
      <t>https://doi.org/10.1016/j.earscirev.2020.103165</t>
    </r>
  </si>
  <si>
    <r>
      <rPr>
        <sz val="12"/>
        <color theme="1"/>
        <rFont val="Times New Roman"/>
        <family val="1"/>
      </rPr>
      <t xml:space="preserve">Hammer, J.E. &amp; Rutherford, M.J. (2002). An experimental study of the kinetics of decompression‐induced crystallization in silicic melt. </t>
    </r>
    <r>
      <rPr>
        <i/>
        <sz val="12"/>
        <color theme="1"/>
        <rFont val="Times New Roman"/>
        <family val="1"/>
      </rPr>
      <t>Journal of Geophysical Research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107</t>
    </r>
    <r>
      <rPr>
        <sz val="12"/>
        <color theme="1"/>
        <rFont val="Times New Roman"/>
        <family val="1"/>
      </rPr>
      <t xml:space="preserve"> (B1). </t>
    </r>
    <r>
      <rPr>
        <sz val="11"/>
        <color theme="1"/>
        <rFont val="Calibri"/>
        <family val="2"/>
        <scheme val="minor"/>
      </rPr>
      <t>https://doi.org/10.1029/2001JB000281</t>
    </r>
  </si>
  <si>
    <r>
      <rPr>
        <sz val="12"/>
        <color theme="1"/>
        <rFont val="Times New Roman"/>
        <family val="1"/>
      </rPr>
      <t xml:space="preserve">Kohut, E. &amp; Nielsen, R.L. (2004). Melt inclusion formation mechanisms and compositional effects in high-An feldspar and high-Fo olivine in anhydrous mafic silicate liquids. </t>
    </r>
    <r>
      <rPr>
        <i/>
        <sz val="12"/>
        <color theme="1"/>
        <rFont val="Times New Roman"/>
        <family val="1"/>
      </rPr>
      <t>Contributions to Mineralogy and Petrology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147</t>
    </r>
    <r>
      <rPr>
        <sz val="12"/>
        <color theme="1"/>
        <rFont val="Times New Roman"/>
        <family val="1"/>
      </rPr>
      <t>, 684–704.</t>
    </r>
    <r>
      <rPr>
        <sz val="11"/>
        <color theme="1"/>
        <rFont val="Calibri"/>
        <family val="2"/>
        <scheme val="minor"/>
      </rPr>
      <t xml:space="preserve"> https://doi.org/10.1007/s00410-004-0576-0</t>
    </r>
  </si>
  <si>
    <r>
      <rPr>
        <sz val="12"/>
        <color theme="1"/>
        <rFont val="Times New Roman"/>
        <family val="1"/>
      </rPr>
      <t xml:space="preserve">Mollard, E., Martel, C. &amp; Bourdier J.L. (2012). Decompression-induced Crystallization in Hydrated Silica-rich Melts: Empirical models of Experimental Plagioclase Nucleation and Growth Kinetics. </t>
    </r>
    <r>
      <rPr>
        <i/>
        <sz val="12"/>
        <color theme="1"/>
        <rFont val="Times New Roman"/>
        <family val="1"/>
      </rPr>
      <t>Journal of Petrology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53</t>
    </r>
    <r>
      <rPr>
        <sz val="12"/>
        <color theme="1"/>
        <rFont val="Times New Roman"/>
        <family val="1"/>
      </rPr>
      <t>, 1743-1766.</t>
    </r>
    <r>
      <rPr>
        <sz val="11"/>
        <color theme="1"/>
        <rFont val="Calibri"/>
        <family val="2"/>
        <scheme val="minor"/>
      </rPr>
      <t xml:space="preserve"> https://doi.org/10.1093/petrology/egs031</t>
    </r>
  </si>
  <si>
    <r>
      <rPr>
        <sz val="12"/>
        <color theme="1"/>
        <rFont val="Times New Roman"/>
        <family val="1"/>
      </rPr>
      <t xml:space="preserve">Moschini, P., Mollo, S., Pontesilli, A., Nazzari, M., Petrone, C.M., Fanara, S., Vona, A., Gaeta, M., Romano, C. &amp; Scarlato, P. (2023). A review of plagioclase growth rate and compositional evolution in mafic alkaline magmas: Guidelines for thermometry, hygrometry, and timescales of magma dynamics at Stromboli and Mt. Etna. </t>
    </r>
    <r>
      <rPr>
        <i/>
        <sz val="12"/>
        <color theme="1"/>
        <rFont val="Times New Roman"/>
        <family val="1"/>
      </rPr>
      <t>Earth-Science Reviews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240</t>
    </r>
    <r>
      <rPr>
        <sz val="12"/>
        <color theme="1"/>
        <rFont val="Times New Roman"/>
        <family val="1"/>
      </rPr>
      <t>, 104399.</t>
    </r>
    <r>
      <rPr>
        <sz val="11"/>
        <color theme="1"/>
        <rFont val="Calibri"/>
        <family val="2"/>
        <scheme val="minor"/>
      </rPr>
      <t xml:space="preserve"> https://doi.org/10.1016/j.earscirev.2023.104399</t>
    </r>
  </si>
  <si>
    <r>
      <rPr>
        <sz val="12"/>
        <color theme="1"/>
        <rFont val="Times New Roman"/>
        <family val="1"/>
      </rPr>
      <t xml:space="preserve">Le Gall, N., Arzilli, F., La Spina, G., Polacci, M., Cai, B., Hartley, M.E., Vo, N.T., Atwood, R.C., Di Genova, D., Nonni, S., Llewellin, E.W., Burton, M.R. &amp; Lee, P.D. (2021). In situ quantification of crystallisation kinetics of plagioclase and clinopyroxene in basaltic magma: Implications for lava flow. </t>
    </r>
    <r>
      <rPr>
        <i/>
        <sz val="12"/>
        <color theme="1"/>
        <rFont val="Times New Roman"/>
        <family val="1"/>
      </rPr>
      <t>Earth and Planetary Science Letters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568</t>
    </r>
    <r>
      <rPr>
        <sz val="12"/>
        <color theme="1"/>
        <rFont val="Times New Roman"/>
        <family val="1"/>
      </rPr>
      <t>, 117016.</t>
    </r>
    <r>
      <rPr>
        <sz val="11"/>
        <color theme="1"/>
        <rFont val="Calibri"/>
        <family val="1"/>
        <scheme val="minor"/>
      </rPr>
      <t xml:space="preserve"> https://doi.org/10.1016/j.epsl.2021.117016</t>
    </r>
  </si>
  <si>
    <t>REFERENCES</t>
  </si>
  <si>
    <r>
      <rPr>
        <sz val="12"/>
        <color theme="1"/>
        <rFont val="Times New Roman"/>
        <family val="1"/>
      </rPr>
      <t xml:space="preserve">Orlando, A.D., Armienti, P. &amp; Borrini, D. (2008). Experimental determination of plagioclase and clinopyroxene crystal growth rates in an anhydrous trachybasalt from Mt Etna (Italy). </t>
    </r>
    <r>
      <rPr>
        <i/>
        <sz val="12"/>
        <color theme="1"/>
        <rFont val="Times New Roman"/>
        <family val="1"/>
      </rPr>
      <t>European Journal of Mineralogy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, 653–664. </t>
    </r>
    <r>
      <rPr>
        <sz val="11"/>
        <color theme="1"/>
        <rFont val="Calibri"/>
        <family val="2"/>
        <scheme val="minor"/>
      </rPr>
      <t>https://doi.org/10.1127/0935-1221/2008/0020-1841</t>
    </r>
  </si>
  <si>
    <r>
      <rPr>
        <sz val="12"/>
        <color theme="1"/>
        <rFont val="Times New Roman"/>
        <family val="1"/>
      </rPr>
      <t xml:space="preserve">Pupier, E., Duchene, S. &amp; Toplis, M.J. (2008). Experimental quantification of plagioclase crystal size distribution during cooling of a basaltic liquid. </t>
    </r>
    <r>
      <rPr>
        <i/>
        <sz val="12"/>
        <color theme="1"/>
        <rFont val="Times New Roman"/>
        <family val="1"/>
      </rPr>
      <t>Contributions to Mineralogy and Petrology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155</t>
    </r>
    <r>
      <rPr>
        <sz val="12"/>
        <color theme="1"/>
        <rFont val="Times New Roman"/>
        <family val="1"/>
      </rPr>
      <t>, 555–570.</t>
    </r>
    <r>
      <rPr>
        <sz val="11"/>
        <color theme="1"/>
        <rFont val="Calibri"/>
        <family val="2"/>
        <scheme val="minor"/>
      </rPr>
      <t xml:space="preserve"> https://doi.org/10.1007/s00410-007-0258-9</t>
    </r>
  </si>
  <si>
    <r>
      <rPr>
        <sz val="12"/>
        <color theme="1"/>
        <rFont val="Times New Roman"/>
        <family val="1"/>
      </rPr>
      <t xml:space="preserve">Nabelek, P.I., Taylor, L.A. &amp; Lofgren G.E. (1978). Nucleation and growth of plagioclase and the development of textures in a high-alumina basaltic melt. </t>
    </r>
    <r>
      <rPr>
        <i/>
        <sz val="12"/>
        <color theme="1"/>
        <rFont val="Times New Roman"/>
        <family val="1"/>
      </rPr>
      <t>Lunar Planetary Science Conference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9th</t>
    </r>
    <r>
      <rPr>
        <sz val="12"/>
        <color theme="1"/>
        <rFont val="Times New Roman"/>
        <family val="1"/>
      </rPr>
      <t xml:space="preserve">, 725-741. </t>
    </r>
  </si>
  <si>
    <r>
      <rPr>
        <sz val="12"/>
        <color theme="1"/>
        <rFont val="Times New Roman"/>
        <family val="1"/>
      </rPr>
      <t xml:space="preserve">Schiavi, F., Walte, N. &amp; Keppler, H. (2009). First in situ observation of crystallization processes in a basaltic-andesitic melt with the moissanite cell. </t>
    </r>
    <r>
      <rPr>
        <i/>
        <sz val="12"/>
        <color theme="1"/>
        <rFont val="Times New Roman"/>
        <family val="1"/>
      </rPr>
      <t>Geology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37</t>
    </r>
    <r>
      <rPr>
        <sz val="12"/>
        <color theme="1"/>
        <rFont val="Times New Roman"/>
        <family val="1"/>
      </rPr>
      <t>, 963–966.</t>
    </r>
    <r>
      <rPr>
        <sz val="11"/>
        <color theme="1"/>
        <rFont val="Calibri"/>
        <family val="2"/>
        <scheme val="minor"/>
      </rPr>
      <t xml:space="preserve"> https://doi.org/10.1130/G30087A.1</t>
    </r>
  </si>
  <si>
    <r>
      <rPr>
        <sz val="12"/>
        <color theme="1"/>
        <rFont val="Times New Roman"/>
        <family val="1"/>
      </rPr>
      <t xml:space="preserve">Shea, T. &amp; Hammer, J.E. (2013). Kinetics of cooling- and decompression-induced crystallization in hydrous mafic-intermediate magmas. </t>
    </r>
    <r>
      <rPr>
        <i/>
        <sz val="12"/>
        <color theme="1"/>
        <rFont val="Times New Roman"/>
        <family val="1"/>
      </rPr>
      <t>Journal of Volcanology and Geothermal Research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260</t>
    </r>
    <r>
      <rPr>
        <sz val="12"/>
        <color theme="1"/>
        <rFont val="Times New Roman"/>
        <family val="1"/>
      </rPr>
      <t>, 127–145.</t>
    </r>
    <r>
      <rPr>
        <sz val="11"/>
        <color theme="1"/>
        <rFont val="Calibri"/>
        <family val="2"/>
        <scheme val="minor"/>
      </rPr>
      <t xml:space="preserve"> https://doi.org/10.1016/j.jvolgeores.2013.04.018</t>
    </r>
  </si>
  <si>
    <r>
      <rPr>
        <sz val="12"/>
        <color theme="1"/>
        <rFont val="Times New Roman"/>
        <family val="1"/>
      </rPr>
      <t xml:space="preserve">Simakin, A.G. &amp; Salova, T.P. (2004). Plagioclase Crystallization from a Hawaiitic Melt in Experiments and in a Volcanic Conduit. </t>
    </r>
    <r>
      <rPr>
        <i/>
        <sz val="12"/>
        <color theme="1"/>
        <rFont val="Times New Roman"/>
        <family val="1"/>
      </rPr>
      <t>Petrology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12</t>
    </r>
    <r>
      <rPr>
        <sz val="12"/>
        <color theme="1"/>
        <rFont val="Times New Roman"/>
        <family val="1"/>
      </rPr>
      <t>, 82-92.</t>
    </r>
  </si>
  <si>
    <t>Initial conditions</t>
  </si>
  <si>
    <r>
      <t>Shear rate (s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)</t>
    </r>
  </si>
  <si>
    <t>Calbuco andesitic rock</t>
  </si>
  <si>
    <t>Vetere et al. (2021)</t>
  </si>
  <si>
    <t>QFM+2.4</t>
  </si>
  <si>
    <r>
      <rPr>
        <sz val="11"/>
        <color theme="1"/>
        <rFont val="Aptos Narrow"/>
        <family val="2"/>
      </rPr>
      <t>δ</t>
    </r>
    <r>
      <rPr>
        <sz val="8.8000000000000007"/>
        <color theme="1"/>
        <rFont val="Calibri"/>
        <family val="2"/>
      </rPr>
      <t>t (t)</t>
    </r>
  </si>
  <si>
    <t>G = L/2t</t>
  </si>
  <si>
    <t>Mt.Etna Trachybasaltic scoria</t>
  </si>
  <si>
    <t>Vetere et al. (2024)</t>
  </si>
  <si>
    <t>Stromboli HK basalt</t>
  </si>
  <si>
    <t>Etna Trachybasalt</t>
  </si>
  <si>
    <t>Vona and Romano (2013)</t>
  </si>
  <si>
    <t>(w*l)0,5/2t (10 largest crystals)</t>
  </si>
  <si>
    <r>
      <t xml:space="preserve">Vetere, F., Petrelli, M., Perugini, D., Haselbach, S., Morgavi, D., Pisello, A., Iezzi, G., Holtz, F. (2021). Rheological evolution of eruptible Basaltic-Andesite Magmas under dynamic conditions: The importance of plagioclase growth rates. </t>
    </r>
    <r>
      <rPr>
        <i/>
        <sz val="12"/>
        <color theme="1"/>
        <rFont val="Times New Roman"/>
        <family val="1"/>
      </rPr>
      <t>Journal of Volcanology and Geothermal</t>
    </r>
    <r>
      <rPr>
        <sz val="12"/>
        <color theme="1"/>
        <rFont val="Times New Roman"/>
        <family val="1"/>
      </rPr>
      <t xml:space="preserve"> R</t>
    </r>
    <r>
      <rPr>
        <i/>
        <sz val="12"/>
        <color theme="1"/>
        <rFont val="Times New Roman"/>
        <family val="1"/>
      </rPr>
      <t>esearch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420</t>
    </r>
    <r>
      <rPr>
        <sz val="12"/>
        <color theme="1"/>
        <rFont val="Times New Roman"/>
        <family val="1"/>
      </rPr>
      <t>. https://doi.org/10.1016/j.jvolgeores.2021.107411</t>
    </r>
  </si>
  <si>
    <r>
      <t xml:space="preserve">Vona, A. &amp; Romano, C. (2013). The effects of undercooling and deformation rates on the crystallization kineticsof Stromboli and Etna basalts. </t>
    </r>
    <r>
      <rPr>
        <i/>
        <sz val="12"/>
        <color theme="1"/>
        <rFont val="Times New Roman"/>
        <family val="1"/>
      </rPr>
      <t>Contibutions to Mineralogy and Petrology</t>
    </r>
    <r>
      <rPr>
        <b/>
        <sz val="12"/>
        <color theme="1"/>
        <rFont val="Times New Roman"/>
        <family val="1"/>
      </rPr>
      <t xml:space="preserve"> 166</t>
    </r>
    <r>
      <rPr>
        <sz val="12"/>
        <color theme="1"/>
        <rFont val="Times New Roman"/>
        <family val="1"/>
      </rPr>
      <t>, 491-509. https://doi.org/10.1007/s00410-013-0887-0</t>
    </r>
  </si>
  <si>
    <r>
      <t xml:space="preserve">Vetere, F., Merseburger, S., Pisello, A., Perugini, D., Viti, C., Petrelli, M., Musu, A., Almeev, R., Caricchi, L., Iezzi, G., Cassetta, M., Holtz, F. (2024). The role of deformation on the early crystallization and rheology of
basaltic liquids. </t>
    </r>
    <r>
      <rPr>
        <i/>
        <sz val="12"/>
        <color theme="1"/>
        <rFont val="Times New Roman"/>
        <family val="1"/>
      </rPr>
      <t>Earth and Planetary Science Letters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644</t>
    </r>
    <r>
      <rPr>
        <sz val="12"/>
        <color theme="1"/>
        <rFont val="Times New Roman"/>
        <family val="1"/>
      </rPr>
      <t>. https://doi.org/10.1016/j.epsl.2024.118934</t>
    </r>
  </si>
  <si>
    <t>G (cm/s)</t>
  </si>
  <si>
    <t>Plagioclase crystal size distributions, growth and nucleation rates in an anhydrous arc basaltic andesite</t>
  </si>
  <si>
    <r>
      <t>Melvyn Billon</t>
    </r>
    <r>
      <rPr>
        <vertAlign val="superscript"/>
        <sz val="12"/>
        <color rgb="FF000000"/>
        <rFont val="Times New Roman"/>
        <family val="1"/>
      </rPr>
      <t>1*</t>
    </r>
    <r>
      <rPr>
        <sz val="12"/>
        <color rgb="FF000000"/>
        <rFont val="Times New Roman"/>
        <family val="1"/>
      </rPr>
      <t>, Jacqueline Vander Auwera</t>
    </r>
    <r>
      <rPr>
        <vertAlign val="superscript"/>
        <sz val="12"/>
        <color rgb="FF000000"/>
        <rFont val="Times New Roman"/>
        <family val="1"/>
      </rPr>
      <t>1</t>
    </r>
    <r>
      <rPr>
        <sz val="12"/>
        <color rgb="FF000000"/>
        <rFont val="Times New Roman"/>
        <family val="1"/>
      </rPr>
      <t>, Olivier Namur</t>
    </r>
    <r>
      <rPr>
        <vertAlign val="super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, François Faure</t>
    </r>
    <r>
      <rPr>
        <vertAlign val="super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, Marian B. Holness</t>
    </r>
    <r>
      <rPr>
        <vertAlign val="superscript"/>
        <sz val="12"/>
        <color rgb="FF000000"/>
        <rFont val="Times New Roman"/>
        <family val="1"/>
      </rPr>
      <t>4</t>
    </r>
    <r>
      <rPr>
        <sz val="12"/>
        <color rgb="FF000000"/>
        <rFont val="Times New Roman"/>
        <family val="1"/>
      </rPr>
      <t>, Bernard Charlier</t>
    </r>
    <r>
      <rPr>
        <vertAlign val="superscript"/>
        <sz val="12"/>
        <color rgb="FF000000"/>
        <rFont val="Times New Roman"/>
        <family val="1"/>
      </rPr>
      <t>1</t>
    </r>
  </si>
  <si>
    <t>Sample</t>
  </si>
  <si>
    <t>Type of experiments</t>
  </si>
  <si>
    <t>Pre-existing crystals</t>
  </si>
  <si>
    <t>CR (°C/h)</t>
  </si>
  <si>
    <t>Ln CR</t>
  </si>
  <si>
    <t>GERO 0-1</t>
  </si>
  <si>
    <t>GERO 0-2</t>
  </si>
  <si>
    <t>GERO 0-5</t>
  </si>
  <si>
    <t>GERO 0-6</t>
  </si>
  <si>
    <t>GERO 0-7</t>
  </si>
  <si>
    <t>GERO 0-8</t>
  </si>
  <si>
    <t>GERO 0-9</t>
  </si>
  <si>
    <t>GERO 0-10</t>
  </si>
  <si>
    <t>Cooling</t>
  </si>
  <si>
    <t>GERO 4-1</t>
  </si>
  <si>
    <t>GERO 4-2</t>
  </si>
  <si>
    <t>GERO 4-3</t>
  </si>
  <si>
    <t>GERO 5-1</t>
  </si>
  <si>
    <t>GERO 5-2 (sample 1)</t>
  </si>
  <si>
    <t>GERO 5-2 (sample 2)</t>
  </si>
  <si>
    <t>GERO 5-3</t>
  </si>
  <si>
    <t>GERO 6-1</t>
  </si>
  <si>
    <t>Cooling and ISO</t>
  </si>
  <si>
    <t>GERO 6-2 (Sample 1)</t>
  </si>
  <si>
    <t>GERO 6-2 (Sample 2)</t>
  </si>
  <si>
    <t>GERO 6-3</t>
  </si>
  <si>
    <t>GERO 6-4</t>
  </si>
  <si>
    <t>GERO 6-5</t>
  </si>
  <si>
    <t>GERO 6-6</t>
  </si>
  <si>
    <t>GERO 6-7</t>
  </si>
  <si>
    <t>GERO 6-8</t>
  </si>
  <si>
    <t>GERO 6-9</t>
  </si>
  <si>
    <t>GERO 6-10</t>
  </si>
  <si>
    <t>GERO 6-11</t>
  </si>
  <si>
    <t>GERO 6-12</t>
  </si>
  <si>
    <t>GERO 6-13</t>
  </si>
  <si>
    <t>GERO 6-14</t>
  </si>
  <si>
    <t>GERO 6-15</t>
  </si>
  <si>
    <t>GERO 6-16 a1</t>
  </si>
  <si>
    <t>GERO 6-16 a2</t>
  </si>
  <si>
    <t>GERO 6-17</t>
  </si>
  <si>
    <t>GERO 7-1</t>
  </si>
  <si>
    <t>GERO 7-2</t>
  </si>
  <si>
    <t>GERO 7-3</t>
  </si>
  <si>
    <t>GERO 7-4</t>
  </si>
  <si>
    <t>GERO 7-5</t>
  </si>
  <si>
    <t>GERO 7-6</t>
  </si>
  <si>
    <t>GERO 8-1</t>
  </si>
  <si>
    <t>GERO 8-2</t>
  </si>
  <si>
    <t>GERO 8-3</t>
  </si>
  <si>
    <t>GERO 9-1</t>
  </si>
  <si>
    <t>GERO 9-2</t>
  </si>
  <si>
    <t>GERO 10-1</t>
  </si>
  <si>
    <t>GERO 10-2</t>
  </si>
  <si>
    <t>GERO 10-3</t>
  </si>
  <si>
    <t>GERO 10-4</t>
  </si>
  <si>
    <t>GERO 10-5</t>
  </si>
  <si>
    <t>GERO 10-6</t>
  </si>
  <si>
    <t>GERO 10-7</t>
  </si>
  <si>
    <r>
      <t>T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 (°C)</t>
    </r>
  </si>
  <si>
    <r>
      <t>T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 xml:space="preserve"> (°C)</t>
    </r>
  </si>
  <si>
    <r>
      <t xml:space="preserve">GERO 1-1 (sample 1) </t>
    </r>
    <r>
      <rPr>
        <vertAlign val="superscript"/>
        <sz val="11"/>
        <color theme="4"/>
        <rFont val="Calibri"/>
        <family val="2"/>
        <scheme val="minor"/>
      </rPr>
      <t>a</t>
    </r>
  </si>
  <si>
    <r>
      <t>No crystal corona</t>
    </r>
    <r>
      <rPr>
        <vertAlign val="superscript"/>
        <sz val="11"/>
        <color theme="4"/>
        <rFont val="Calibri"/>
        <family val="2"/>
        <scheme val="minor"/>
      </rPr>
      <t xml:space="preserve"> a</t>
    </r>
  </si>
  <si>
    <r>
      <t xml:space="preserve">GERO 1-1 (sample 2) </t>
    </r>
    <r>
      <rPr>
        <vertAlign val="superscript"/>
        <sz val="11"/>
        <color theme="4"/>
        <rFont val="Calibri"/>
        <family val="2"/>
        <scheme val="minor"/>
      </rPr>
      <t>a</t>
    </r>
  </si>
  <si>
    <r>
      <t xml:space="preserve">GERO 1-2 </t>
    </r>
    <r>
      <rPr>
        <vertAlign val="superscript"/>
        <sz val="11"/>
        <color theme="4"/>
        <rFont val="Calibri"/>
        <family val="2"/>
        <scheme val="minor"/>
      </rPr>
      <t>a</t>
    </r>
  </si>
  <si>
    <r>
      <t xml:space="preserve">GERO 1-3 </t>
    </r>
    <r>
      <rPr>
        <vertAlign val="superscript"/>
        <sz val="11"/>
        <color theme="4"/>
        <rFont val="Calibri"/>
        <family val="2"/>
        <scheme val="minor"/>
      </rPr>
      <t>a</t>
    </r>
  </si>
  <si>
    <r>
      <t xml:space="preserve">No crystal corona </t>
    </r>
    <r>
      <rPr>
        <vertAlign val="superscript"/>
        <sz val="11"/>
        <color theme="4"/>
        <rFont val="Calibri"/>
        <family val="2"/>
        <scheme val="minor"/>
      </rPr>
      <t>a</t>
    </r>
  </si>
  <si>
    <r>
      <t xml:space="preserve">GERO 1-4 </t>
    </r>
    <r>
      <rPr>
        <vertAlign val="superscript"/>
        <sz val="11"/>
        <color theme="4"/>
        <rFont val="Calibri"/>
        <family val="2"/>
        <scheme val="minor"/>
      </rPr>
      <t>a</t>
    </r>
  </si>
  <si>
    <r>
      <t xml:space="preserve">GERO 2-1 </t>
    </r>
    <r>
      <rPr>
        <vertAlign val="superscript"/>
        <sz val="11"/>
        <color theme="4"/>
        <rFont val="Calibri"/>
        <family val="2"/>
        <scheme val="minor"/>
      </rPr>
      <t>a</t>
    </r>
  </si>
  <si>
    <r>
      <t xml:space="preserve">GERO 2-1bis </t>
    </r>
    <r>
      <rPr>
        <vertAlign val="superscript"/>
        <sz val="11"/>
        <color theme="4"/>
        <rFont val="Calibri"/>
        <family val="2"/>
        <scheme val="minor"/>
      </rPr>
      <t>a</t>
    </r>
  </si>
  <si>
    <r>
      <t xml:space="preserve">GERO 2-2 </t>
    </r>
    <r>
      <rPr>
        <vertAlign val="superscript"/>
        <sz val="11"/>
        <color theme="4"/>
        <rFont val="Calibri"/>
        <family val="2"/>
        <scheme val="minor"/>
      </rPr>
      <t>a</t>
    </r>
  </si>
  <si>
    <r>
      <t xml:space="preserve">GERO 2-3 </t>
    </r>
    <r>
      <rPr>
        <vertAlign val="superscript"/>
        <sz val="11"/>
        <color theme="4"/>
        <rFont val="Calibri"/>
        <family val="2"/>
        <scheme val="minor"/>
      </rPr>
      <t>a</t>
    </r>
  </si>
  <si>
    <r>
      <t xml:space="preserve">GERO 2-4 </t>
    </r>
    <r>
      <rPr>
        <vertAlign val="superscript"/>
        <sz val="11"/>
        <color theme="4"/>
        <rFont val="Calibri"/>
        <family val="2"/>
        <scheme val="minor"/>
      </rPr>
      <t>a</t>
    </r>
  </si>
  <si>
    <r>
      <t xml:space="preserve">GERO 3-1 </t>
    </r>
    <r>
      <rPr>
        <vertAlign val="superscript"/>
        <sz val="11"/>
        <color theme="4"/>
        <rFont val="Calibri"/>
        <family val="2"/>
        <scheme val="minor"/>
      </rPr>
      <t>a</t>
    </r>
  </si>
  <si>
    <r>
      <t xml:space="preserve">GERO 3-2 (sample 1) </t>
    </r>
    <r>
      <rPr>
        <vertAlign val="superscript"/>
        <sz val="11"/>
        <color theme="4"/>
        <rFont val="Calibri"/>
        <family val="2"/>
        <scheme val="minor"/>
      </rPr>
      <t>a</t>
    </r>
  </si>
  <si>
    <r>
      <t xml:space="preserve">GERO 3-2 (sample 2) </t>
    </r>
    <r>
      <rPr>
        <vertAlign val="superscript"/>
        <sz val="11"/>
        <color theme="4"/>
        <rFont val="Calibri"/>
        <family val="2"/>
        <scheme val="minor"/>
      </rPr>
      <t>a</t>
    </r>
  </si>
  <si>
    <r>
      <t xml:space="preserve">GERO 3-3 </t>
    </r>
    <r>
      <rPr>
        <vertAlign val="superscript"/>
        <sz val="11"/>
        <color theme="4"/>
        <rFont val="Calibri"/>
        <family val="2"/>
        <scheme val="minor"/>
      </rPr>
      <t>a</t>
    </r>
  </si>
  <si>
    <r>
      <t xml:space="preserve">GERO 3-3bis </t>
    </r>
    <r>
      <rPr>
        <vertAlign val="superscript"/>
        <sz val="11"/>
        <color theme="4"/>
        <rFont val="Calibri"/>
        <family val="2"/>
        <scheme val="minor"/>
      </rPr>
      <t>a</t>
    </r>
  </si>
  <si>
    <r>
      <t xml:space="preserve">GERO 3-4 </t>
    </r>
    <r>
      <rPr>
        <vertAlign val="superscript"/>
        <sz val="11"/>
        <color theme="4"/>
        <rFont val="Calibri"/>
        <family val="2"/>
        <scheme val="minor"/>
      </rPr>
      <t>a</t>
    </r>
  </si>
  <si>
    <r>
      <t xml:space="preserve">GERO 3-5 </t>
    </r>
    <r>
      <rPr>
        <vertAlign val="superscript"/>
        <sz val="11"/>
        <color theme="4"/>
        <rFont val="Calibri"/>
        <family val="2"/>
        <scheme val="minor"/>
      </rPr>
      <t>a</t>
    </r>
  </si>
  <si>
    <r>
      <t xml:space="preserve">GERO 3-6 </t>
    </r>
    <r>
      <rPr>
        <vertAlign val="superscript"/>
        <sz val="11"/>
        <color theme="4"/>
        <rFont val="Calibri"/>
        <family val="2"/>
        <scheme val="minor"/>
      </rPr>
      <t>a</t>
    </r>
  </si>
  <si>
    <t>GBatch</t>
  </si>
  <si>
    <t>Gmean, l</t>
  </si>
  <si>
    <t>Gmax, l</t>
  </si>
  <si>
    <t>Jbatch (cm-3.s-1)</t>
  </si>
  <si>
    <t>cm/s</t>
  </si>
  <si>
    <t>tcooling (s)</t>
  </si>
  <si>
    <t>tfinal step (s)</t>
  </si>
  <si>
    <t>t exp 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</si>
</sst>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vertAlign val="subscript"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1"/>
      <scheme val="minor"/>
    </font>
    <font>
      <b/>
      <u/>
      <sz val="14"/>
      <color theme="1"/>
      <name val="Times New Roman"/>
      <family val="1"/>
    </font>
    <font>
      <sz val="11"/>
      <color theme="1"/>
      <name val="Aptos Narrow"/>
      <family val="2"/>
    </font>
    <font>
      <sz val="8.8000000000000007"/>
      <color theme="1"/>
      <name val="Calibri"/>
      <family val="2"/>
    </font>
    <font>
      <b/>
      <sz val="16"/>
      <color rgb="FF000000"/>
      <name val="Times New Roman"/>
      <family val="1"/>
    </font>
    <font>
      <sz val="12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vertAlign val="superscript"/>
      <sz val="11"/>
      <color theme="4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1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1" fontId="0" fillId="0" borderId="0" xfId="0" applyNumberFormat="1" applyAlignment="1">
      <alignment horizontal="center"/>
    </xf>
    <xf numFmtId="11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8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0" fillId="0" borderId="3" xfId="0" applyBorder="1"/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/>
    </xf>
    <xf numFmtId="1" fontId="9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1" fontId="10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11" fontId="8" fillId="0" borderId="0" xfId="0" applyNumberFormat="1" applyFont="1" applyAlignment="1">
      <alignment horizontal="center"/>
    </xf>
    <xf numFmtId="1" fontId="10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11" fontId="8" fillId="0" borderId="1" xfId="0" applyNumberFormat="1" applyFont="1" applyBorder="1" applyAlignment="1">
      <alignment horizontal="center"/>
    </xf>
    <xf numFmtId="2" fontId="8" fillId="0" borderId="9" xfId="0" applyNumberFormat="1" applyFon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2" fillId="0" borderId="0" xfId="0" applyFont="1"/>
    <xf numFmtId="0" fontId="15" fillId="0" borderId="0" xfId="0" applyFont="1"/>
    <xf numFmtId="0" fontId="16" fillId="0" borderId="0" xfId="0" applyFont="1"/>
    <xf numFmtId="0" fontId="0" fillId="0" borderId="1" xfId="0" applyBorder="1"/>
    <xf numFmtId="11" fontId="0" fillId="0" borderId="0" xfId="0" applyNumberForma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11" fontId="0" fillId="0" borderId="3" xfId="0" applyNumberFormat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center"/>
    </xf>
    <xf numFmtId="0" fontId="23" fillId="0" borderId="14" xfId="0" applyFont="1" applyBorder="1" applyAlignment="1">
      <alignment horizontal="center" wrapText="1" readingOrder="1"/>
    </xf>
    <xf numFmtId="0" fontId="23" fillId="0" borderId="0" xfId="0" applyFont="1" applyAlignment="1">
      <alignment horizontal="center" wrapText="1" readingOrder="1"/>
    </xf>
    <xf numFmtId="0" fontId="23" fillId="0" borderId="1" xfId="0" applyFont="1" applyBorder="1" applyAlignment="1">
      <alignment horizontal="center" wrapText="1" readingOrder="1"/>
    </xf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1 °C/h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rgbClr val="7030A0"/>
              </a:solidFill>
              <a:ln w="6350">
                <a:solidFill>
                  <a:schemeClr val="tx1"/>
                </a:solidFill>
              </a:ln>
              <a:effectLst/>
            </c:spPr>
          </c:marker>
          <c:xVal>
            <c:numRef>
              <c:f>(Feuil1!$K$18,Feuil1!$K$20:$K$21,Feuil1!$K$23)</c:f>
              <c:numCache>
                <c:formatCode>General</c:formatCode>
                <c:ptCount val="4"/>
                <c:pt idx="0">
                  <c:v>90000</c:v>
                </c:pt>
                <c:pt idx="1">
                  <c:v>190800</c:v>
                </c:pt>
                <c:pt idx="2">
                  <c:v>252000</c:v>
                </c:pt>
                <c:pt idx="3">
                  <c:v>324000</c:v>
                </c:pt>
              </c:numCache>
            </c:numRef>
          </c:xVal>
          <c:yVal>
            <c:numRef>
              <c:f>(Feuil1!$N$18,Feuil1!$N$20:$N$21,Feuil1!$N$23)</c:f>
              <c:numCache>
                <c:formatCode>General</c:formatCode>
                <c:ptCount val="4"/>
                <c:pt idx="0">
                  <c:v>1.6277908000000003E-12</c:v>
                </c:pt>
                <c:pt idx="1">
                  <c:v>7.2844149999999993E-13</c:v>
                </c:pt>
                <c:pt idx="2">
                  <c:v>5.6439845454545451E-13</c:v>
                </c:pt>
                <c:pt idx="3">
                  <c:v>4.6204073333333337E-13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5FC-48B8-A263-5D3F829144D2}"/>
            </c:ext>
          </c:extLst>
        </c:ser>
        <c:ser>
          <c:idx val="1"/>
          <c:order val="1"/>
          <c:tx>
            <c:v>3 °C/h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chemeClr val="accent1"/>
              </a:solidFill>
              <a:ln w="6350">
                <a:solidFill>
                  <a:schemeClr val="tx1"/>
                </a:solidFill>
              </a:ln>
              <a:effectLst/>
            </c:spPr>
          </c:marker>
          <c:xVal>
            <c:numRef>
              <c:f>Feuil1!$K$24:$K$28</c:f>
              <c:numCache>
                <c:formatCode>General</c:formatCode>
                <c:ptCount val="5"/>
                <c:pt idx="0">
                  <c:v>30000.000000000004</c:v>
                </c:pt>
                <c:pt idx="1">
                  <c:v>30000.000000000004</c:v>
                </c:pt>
                <c:pt idx="2">
                  <c:v>60000.000000000007</c:v>
                </c:pt>
                <c:pt idx="3">
                  <c:v>84000</c:v>
                </c:pt>
                <c:pt idx="4">
                  <c:v>108000</c:v>
                </c:pt>
              </c:numCache>
            </c:numRef>
          </c:xVal>
          <c:yVal>
            <c:numRef>
              <c:f>Feuil1!$N$24:$N$28</c:f>
              <c:numCache>
                <c:formatCode>General</c:formatCode>
                <c:ptCount val="5"/>
                <c:pt idx="0">
                  <c:v>6.6083862000000001E-12</c:v>
                </c:pt>
                <c:pt idx="1">
                  <c:v>9.4375754999999997E-12</c:v>
                </c:pt>
                <c:pt idx="2">
                  <c:v>2.7583554000000001E-12</c:v>
                </c:pt>
                <c:pt idx="3">
                  <c:v>1.7007711818181819E-12</c:v>
                </c:pt>
                <c:pt idx="4">
                  <c:v>1.4461226800000003E-12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5FC-48B8-A263-5D3F829144D2}"/>
            </c:ext>
          </c:extLst>
        </c:ser>
        <c:ser>
          <c:idx val="2"/>
          <c:order val="2"/>
          <c:tx>
            <c:v>9 °C/h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chemeClr val="accent6"/>
              </a:solidFill>
              <a:ln w="6350">
                <a:solidFill>
                  <a:schemeClr val="tx1"/>
                </a:solidFill>
              </a:ln>
              <a:effectLst/>
            </c:spPr>
          </c:marker>
          <c:xVal>
            <c:numRef>
              <c:f>Feuil1!$K$29:$K$36</c:f>
              <c:numCache>
                <c:formatCode>General</c:formatCode>
                <c:ptCount val="8"/>
                <c:pt idx="0">
                  <c:v>10000</c:v>
                </c:pt>
                <c:pt idx="1">
                  <c:v>20000</c:v>
                </c:pt>
                <c:pt idx="2">
                  <c:v>20000</c:v>
                </c:pt>
                <c:pt idx="3">
                  <c:v>28000</c:v>
                </c:pt>
                <c:pt idx="4">
                  <c:v>28000</c:v>
                </c:pt>
                <c:pt idx="5">
                  <c:v>36000</c:v>
                </c:pt>
                <c:pt idx="6">
                  <c:v>56000</c:v>
                </c:pt>
                <c:pt idx="7">
                  <c:v>76000</c:v>
                </c:pt>
              </c:numCache>
            </c:numRef>
          </c:xVal>
          <c:yVal>
            <c:numRef>
              <c:f>Feuil1!$N$29:$N$36</c:f>
              <c:numCache>
                <c:formatCode>General</c:formatCode>
                <c:ptCount val="8"/>
                <c:pt idx="0">
                  <c:v>1.1525092199999999E-11</c:v>
                </c:pt>
                <c:pt idx="1">
                  <c:v>5.1571841142857141E-12</c:v>
                </c:pt>
                <c:pt idx="2">
                  <c:v>6.3071933142857135E-12</c:v>
                </c:pt>
                <c:pt idx="3">
                  <c:v>6.4159604181818191E-12</c:v>
                </c:pt>
                <c:pt idx="4">
                  <c:v>5.3864067272727276E-12</c:v>
                </c:pt>
                <c:pt idx="5">
                  <c:v>3.1483585199999998E-12</c:v>
                </c:pt>
                <c:pt idx="6">
                  <c:v>3.5340282719999999E-12</c:v>
                </c:pt>
                <c:pt idx="7">
                  <c:v>2.5264487828571428E-12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5FC-48B8-A263-5D3F829144D2}"/>
            </c:ext>
          </c:extLst>
        </c:ser>
        <c:ser>
          <c:idx val="3"/>
          <c:order val="3"/>
          <c:tx>
            <c:v>25 °C/h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rgbClr val="FF0000"/>
              </a:solidFill>
              <a:ln w="6350">
                <a:solidFill>
                  <a:schemeClr val="tx1"/>
                </a:solidFill>
              </a:ln>
              <a:effectLst/>
            </c:spPr>
          </c:marker>
          <c:xVal>
            <c:numRef>
              <c:f>Feuil1!$K$37:$K$39</c:f>
              <c:numCache>
                <c:formatCode>General</c:formatCode>
                <c:ptCount val="3"/>
                <c:pt idx="0">
                  <c:v>3600</c:v>
                </c:pt>
                <c:pt idx="1">
                  <c:v>12960</c:v>
                </c:pt>
                <c:pt idx="2">
                  <c:v>20160</c:v>
                </c:pt>
              </c:numCache>
            </c:numRef>
          </c:xVal>
          <c:yVal>
            <c:numRef>
              <c:f>Feuil1!$N$37:$N$39</c:f>
              <c:numCache>
                <c:formatCode>General</c:formatCode>
                <c:ptCount val="3"/>
                <c:pt idx="0">
                  <c:v>4.5868422500000003E-11</c:v>
                </c:pt>
                <c:pt idx="1">
                  <c:v>9.5972989999999993E-12</c:v>
                </c:pt>
                <c:pt idx="2">
                  <c:v>1.0875087E-11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5FC-48B8-A263-5D3F829144D2}"/>
            </c:ext>
          </c:extLst>
        </c:ser>
        <c:ser>
          <c:idx val="4"/>
          <c:order val="4"/>
          <c:tx>
            <c:v>125 °C/h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chemeClr val="accent4"/>
              </a:solidFill>
              <a:ln w="6350">
                <a:solidFill>
                  <a:schemeClr val="tx1"/>
                </a:solidFill>
              </a:ln>
              <a:effectLst/>
            </c:spPr>
          </c:marker>
          <c:xVal>
            <c:numRef>
              <c:f>Feuil1!$K$41:$K$43</c:f>
              <c:numCache>
                <c:formatCode>General</c:formatCode>
                <c:ptCount val="3"/>
                <c:pt idx="0">
                  <c:v>2592</c:v>
                </c:pt>
                <c:pt idx="1">
                  <c:v>2592</c:v>
                </c:pt>
                <c:pt idx="2">
                  <c:v>4032.0000000000005</c:v>
                </c:pt>
              </c:numCache>
            </c:numRef>
          </c:xVal>
          <c:yVal>
            <c:numRef>
              <c:f>Feuil1!$N$41:$N$43</c:f>
              <c:numCache>
                <c:formatCode>General</c:formatCode>
                <c:ptCount val="3"/>
                <c:pt idx="0">
                  <c:v>3.6805850000000002E-11</c:v>
                </c:pt>
                <c:pt idx="1">
                  <c:v>4.3287383333333335E-11</c:v>
                </c:pt>
                <c:pt idx="2">
                  <c:v>3.4825541843738709E-11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5FC-48B8-A263-5D3F82914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4943519"/>
        <c:axId val="1234943999"/>
      </c:scatterChart>
      <c:valAx>
        <c:axId val="12349435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34943999"/>
        <c:crossesAt val="1.0000000000000007E-13"/>
        <c:crossBetween val="midCat"/>
      </c:valAx>
      <c:valAx>
        <c:axId val="1234943999"/>
        <c:scaling>
          <c:logBase val="10"/>
          <c:orientation val="minMax"/>
          <c:max val="1.0000000000000006E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34943519"/>
        <c:crossesAt val="0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381000</xdr:colOff>
      <xdr:row>25</xdr:row>
      <xdr:rowOff>171450</xdr:rowOff>
    </xdr:from>
    <xdr:ext cx="65" cy="172227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63469917-BF73-B9DB-2B82-56F8F109DD86}"/>
            </a:ext>
          </a:extLst>
        </xdr:cNvPr>
        <xdr:cNvSpPr txBox="1"/>
      </xdr:nvSpPr>
      <xdr:spPr>
        <a:xfrm>
          <a:off x="8458200" y="3286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200025</xdr:colOff>
      <xdr:row>6</xdr:row>
      <xdr:rowOff>42862</xdr:rowOff>
    </xdr:from>
    <xdr:to>
      <xdr:col>24</xdr:col>
      <xdr:colOff>200025</xdr:colOff>
      <xdr:row>20</xdr:row>
      <xdr:rowOff>4762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E239B48-E657-F842-AC35-E9F1D7F032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49707-BFF6-4D00-9A23-69E5D7F613A1}">
  <dimension ref="A3:AI604"/>
  <sheetViews>
    <sheetView topLeftCell="G34" zoomScale="80" zoomScaleNormal="80" workbookViewId="0">
      <selection activeCell="D230" sqref="D230:D580"/>
    </sheetView>
  </sheetViews>
  <sheetFormatPr baseColWidth="10" defaultColWidth="11.42578125" defaultRowHeight="15" x14ac:dyDescent="0.25"/>
  <cols>
    <col min="4" max="4" width="31.42578125" bestFit="1" customWidth="1"/>
    <col min="5" max="5" width="48.7109375" bestFit="1" customWidth="1"/>
    <col min="6" max="7" width="29.140625" customWidth="1"/>
    <col min="8" max="10" width="27.28515625" customWidth="1"/>
    <col min="11" max="12" width="27" customWidth="1"/>
    <col min="13" max="13" width="18.140625" bestFit="1" customWidth="1"/>
    <col min="14" max="14" width="18.140625" customWidth="1"/>
    <col min="15" max="15" width="14" bestFit="1" customWidth="1"/>
    <col min="16" max="16" width="15.7109375" bestFit="1" customWidth="1"/>
    <col min="17" max="17" width="13.85546875" bestFit="1" customWidth="1"/>
    <col min="18" max="18" width="13.5703125" bestFit="1" customWidth="1"/>
    <col min="19" max="19" width="13" bestFit="1" customWidth="1"/>
    <col min="20" max="20" width="12.7109375" bestFit="1" customWidth="1"/>
    <col min="23" max="23" width="11.5703125" bestFit="1" customWidth="1"/>
    <col min="24" max="24" width="11.5703125" customWidth="1"/>
    <col min="26" max="26" width="17" bestFit="1" customWidth="1"/>
    <col min="27" max="28" width="12.28515625" customWidth="1"/>
    <col min="29" max="29" width="33.42578125" bestFit="1" customWidth="1"/>
    <col min="30" max="31" width="33.42578125" customWidth="1"/>
    <col min="32" max="32" width="30.28515625" bestFit="1" customWidth="1"/>
    <col min="33" max="33" width="23.140625" bestFit="1" customWidth="1"/>
  </cols>
  <sheetData>
    <row r="3" spans="1:35" ht="20.25" x14ac:dyDescent="0.25">
      <c r="I3" s="74" t="s">
        <v>178</v>
      </c>
    </row>
    <row r="4" spans="1:35" ht="20.25" x14ac:dyDescent="0.25">
      <c r="I4" s="74"/>
    </row>
    <row r="5" spans="1:35" ht="20.25" x14ac:dyDescent="0.25">
      <c r="I5" s="74"/>
    </row>
    <row r="6" spans="1:35" ht="20.25" x14ac:dyDescent="0.25">
      <c r="I6" s="74"/>
    </row>
    <row r="7" spans="1:35" ht="18.75" x14ac:dyDescent="0.25">
      <c r="I7" s="75" t="s">
        <v>179</v>
      </c>
    </row>
    <row r="10" spans="1:35" ht="15.75" thickBot="1" x14ac:dyDescent="0.3">
      <c r="A10" s="3"/>
      <c r="B10" s="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</row>
    <row r="11" spans="1:35" ht="15.75" thickBot="1" x14ac:dyDescent="0.3">
      <c r="D11" s="23"/>
      <c r="E11" s="77" t="s">
        <v>161</v>
      </c>
      <c r="F11" s="77"/>
      <c r="G11" s="77"/>
      <c r="H11" s="77"/>
      <c r="I11" s="77"/>
      <c r="J11" s="77"/>
      <c r="K11" s="78"/>
      <c r="L11" s="76" t="s">
        <v>93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 t="s">
        <v>21</v>
      </c>
      <c r="AA11" s="76"/>
      <c r="AB11" s="76"/>
      <c r="AC11" s="76"/>
      <c r="AD11" s="76"/>
      <c r="AE11" s="76"/>
      <c r="AF11" s="76"/>
    </row>
    <row r="12" spans="1:35" ht="19.5" thickBot="1" x14ac:dyDescent="0.4">
      <c r="D12" s="15" t="s">
        <v>1</v>
      </c>
      <c r="E12" s="15" t="s">
        <v>0</v>
      </c>
      <c r="F12" s="15" t="s">
        <v>34</v>
      </c>
      <c r="G12" s="15" t="s">
        <v>162</v>
      </c>
      <c r="H12" s="15" t="s">
        <v>25</v>
      </c>
      <c r="I12" s="15" t="s">
        <v>88</v>
      </c>
      <c r="J12" s="15" t="s">
        <v>89</v>
      </c>
      <c r="K12" s="15" t="s">
        <v>107</v>
      </c>
      <c r="L12" s="26" t="s">
        <v>19</v>
      </c>
      <c r="M12" s="26" t="s">
        <v>90</v>
      </c>
      <c r="N12" s="26" t="s">
        <v>116</v>
      </c>
      <c r="O12" s="26" t="s">
        <v>10</v>
      </c>
      <c r="P12" s="26" t="s">
        <v>2</v>
      </c>
      <c r="Q12" s="26" t="s">
        <v>3</v>
      </c>
      <c r="R12" s="26" t="s">
        <v>4</v>
      </c>
      <c r="S12" s="38" t="s">
        <v>117</v>
      </c>
      <c r="T12" s="26" t="s">
        <v>14</v>
      </c>
      <c r="U12" s="26" t="s">
        <v>5</v>
      </c>
      <c r="V12" s="26" t="s">
        <v>6</v>
      </c>
      <c r="W12" s="32" t="s">
        <v>15</v>
      </c>
      <c r="X12" s="32" t="s">
        <v>166</v>
      </c>
      <c r="Y12" s="26" t="s">
        <v>106</v>
      </c>
      <c r="Z12" s="26" t="s">
        <v>7</v>
      </c>
      <c r="AA12" s="15" t="s">
        <v>112</v>
      </c>
      <c r="AB12" s="15" t="s">
        <v>113</v>
      </c>
      <c r="AC12" s="15" t="s">
        <v>8</v>
      </c>
      <c r="AD12" s="15" t="s">
        <v>111</v>
      </c>
      <c r="AE12" s="15" t="s">
        <v>177</v>
      </c>
      <c r="AF12" s="15" t="s">
        <v>9</v>
      </c>
      <c r="AH12" s="4"/>
      <c r="AI12" s="2"/>
    </row>
    <row r="13" spans="1:35" x14ac:dyDescent="0.25">
      <c r="D13" s="1" t="s">
        <v>11</v>
      </c>
      <c r="E13" s="1" t="s">
        <v>12</v>
      </c>
      <c r="F13" s="1" t="s">
        <v>33</v>
      </c>
      <c r="G13" s="1">
        <v>0</v>
      </c>
      <c r="H13" s="1" t="s">
        <v>23</v>
      </c>
      <c r="I13" s="1"/>
      <c r="J13" s="1"/>
      <c r="K13" s="27">
        <v>0.39</v>
      </c>
      <c r="L13" s="33" t="s">
        <v>22</v>
      </c>
      <c r="M13" s="1">
        <v>1200</v>
      </c>
      <c r="N13" s="1">
        <v>0</v>
      </c>
      <c r="O13" s="1" t="s">
        <v>13</v>
      </c>
      <c r="P13" s="22">
        <v>1E-3</v>
      </c>
      <c r="Q13" s="22">
        <v>1E-3</v>
      </c>
      <c r="R13" s="1" t="s">
        <v>13</v>
      </c>
      <c r="S13" s="24">
        <v>1210</v>
      </c>
      <c r="T13" s="1">
        <v>1265</v>
      </c>
      <c r="U13" s="1">
        <v>1190</v>
      </c>
      <c r="V13" s="1" t="s">
        <v>118</v>
      </c>
      <c r="W13" s="1">
        <v>85</v>
      </c>
      <c r="X13" s="1"/>
      <c r="Y13" s="27"/>
      <c r="Z13" s="1">
        <v>11.02</v>
      </c>
      <c r="AA13" s="47">
        <f>EXP(Z13)</f>
        <v>61083.679610796666</v>
      </c>
      <c r="AB13" s="18">
        <f>AA13/3600</f>
        <v>16.96768878077685</v>
      </c>
      <c r="AC13" s="1">
        <v>-9.83</v>
      </c>
      <c r="AD13" s="16">
        <f>EXP(AC13)</f>
        <v>5.3812756997077143E-5</v>
      </c>
      <c r="AE13" s="16">
        <f>AD13/10</f>
        <v>5.3812756997077143E-6</v>
      </c>
      <c r="AF13" s="1" t="s">
        <v>16</v>
      </c>
    </row>
    <row r="14" spans="1:35" x14ac:dyDescent="0.25">
      <c r="D14" s="1" t="s">
        <v>11</v>
      </c>
      <c r="E14" s="1" t="s">
        <v>12</v>
      </c>
      <c r="F14" s="1" t="s">
        <v>33</v>
      </c>
      <c r="G14" s="1">
        <v>0</v>
      </c>
      <c r="H14" s="1" t="s">
        <v>23</v>
      </c>
      <c r="I14" s="1"/>
      <c r="J14" s="1"/>
      <c r="K14" s="27">
        <v>0.39</v>
      </c>
      <c r="L14" s="33" t="s">
        <v>22</v>
      </c>
      <c r="M14" s="1">
        <v>1200</v>
      </c>
      <c r="N14" s="1">
        <v>0</v>
      </c>
      <c r="O14" s="1" t="s">
        <v>13</v>
      </c>
      <c r="P14" s="22">
        <v>1E-3</v>
      </c>
      <c r="Q14" s="22">
        <v>1E-3</v>
      </c>
      <c r="R14" s="1" t="s">
        <v>13</v>
      </c>
      <c r="S14" s="24">
        <v>1210</v>
      </c>
      <c r="T14" s="1">
        <v>1265</v>
      </c>
      <c r="U14" s="1">
        <v>1210</v>
      </c>
      <c r="V14" s="1" t="s">
        <v>118</v>
      </c>
      <c r="W14" s="1">
        <v>65</v>
      </c>
      <c r="X14" s="1"/>
      <c r="Y14" s="27"/>
      <c r="Z14" s="1">
        <v>8.19</v>
      </c>
      <c r="AA14" s="47">
        <f t="shared" ref="AA14:AA80" si="0">EXP(Z14)</f>
        <v>3604.7222464633783</v>
      </c>
      <c r="AB14" s="18">
        <f t="shared" ref="AB14:AB80" si="1">AA14/3600</f>
        <v>1.0013117351287162</v>
      </c>
      <c r="AC14" s="1">
        <v>-9.3000000000000007</v>
      </c>
      <c r="AD14" s="16">
        <f t="shared" ref="AD14:AD80" si="2">EXP(AC14)</f>
        <v>9.142423147817327E-5</v>
      </c>
      <c r="AE14" s="16">
        <f t="shared" ref="AE14:AE77" si="3">AD14/10</f>
        <v>9.1424231478173276E-6</v>
      </c>
      <c r="AF14" s="1" t="s">
        <v>16</v>
      </c>
    </row>
    <row r="15" spans="1:35" x14ac:dyDescent="0.25">
      <c r="D15" s="1" t="s">
        <v>11</v>
      </c>
      <c r="E15" s="1" t="s">
        <v>12</v>
      </c>
      <c r="F15" s="1" t="s">
        <v>33</v>
      </c>
      <c r="G15" s="1">
        <v>0</v>
      </c>
      <c r="H15" s="1" t="s">
        <v>23</v>
      </c>
      <c r="I15" s="1"/>
      <c r="J15" s="1"/>
      <c r="K15" s="27">
        <v>0.39</v>
      </c>
      <c r="L15" s="33" t="s">
        <v>22</v>
      </c>
      <c r="M15" s="1">
        <v>1200</v>
      </c>
      <c r="N15" s="1">
        <v>0</v>
      </c>
      <c r="O15" s="1" t="s">
        <v>13</v>
      </c>
      <c r="P15" s="22">
        <v>1E-3</v>
      </c>
      <c r="Q15" s="22">
        <v>1E-3</v>
      </c>
      <c r="R15" s="1" t="s">
        <v>13</v>
      </c>
      <c r="S15" s="24">
        <v>1210</v>
      </c>
      <c r="T15" s="1">
        <v>1265</v>
      </c>
      <c r="U15" s="1">
        <v>1230</v>
      </c>
      <c r="V15" s="1" t="s">
        <v>118</v>
      </c>
      <c r="W15" s="1">
        <v>45</v>
      </c>
      <c r="X15" s="1"/>
      <c r="Y15" s="27"/>
      <c r="Z15" s="1">
        <v>9.44</v>
      </c>
      <c r="AA15" s="47">
        <f t="shared" si="0"/>
        <v>12581.71690654948</v>
      </c>
      <c r="AB15" s="18">
        <f t="shared" si="1"/>
        <v>3.4949213629304112</v>
      </c>
      <c r="AC15" s="1">
        <v>-9.3699999999999992</v>
      </c>
      <c r="AD15" s="16">
        <f t="shared" si="2"/>
        <v>8.5243388419899743E-5</v>
      </c>
      <c r="AE15" s="16">
        <f t="shared" si="3"/>
        <v>8.5243388419899736E-6</v>
      </c>
      <c r="AF15" s="1" t="s">
        <v>16</v>
      </c>
    </row>
    <row r="16" spans="1:35" x14ac:dyDescent="0.25">
      <c r="D16" s="1" t="s">
        <v>11</v>
      </c>
      <c r="E16" s="1" t="s">
        <v>12</v>
      </c>
      <c r="F16" s="1" t="s">
        <v>33</v>
      </c>
      <c r="G16" s="1">
        <v>0</v>
      </c>
      <c r="H16" s="1" t="s">
        <v>23</v>
      </c>
      <c r="I16" s="1"/>
      <c r="J16" s="1"/>
      <c r="K16" s="27">
        <v>0.39</v>
      </c>
      <c r="L16" s="33" t="s">
        <v>22</v>
      </c>
      <c r="M16" s="1">
        <v>600</v>
      </c>
      <c r="N16" s="1">
        <v>0</v>
      </c>
      <c r="O16" s="1" t="s">
        <v>13</v>
      </c>
      <c r="P16" s="22">
        <v>1E-3</v>
      </c>
      <c r="Q16" s="22">
        <v>1E-3</v>
      </c>
      <c r="R16" s="1" t="s">
        <v>13</v>
      </c>
      <c r="S16" s="24">
        <v>1210</v>
      </c>
      <c r="T16" s="1">
        <v>1265</v>
      </c>
      <c r="U16" s="1">
        <v>1250</v>
      </c>
      <c r="V16" s="1" t="s">
        <v>118</v>
      </c>
      <c r="W16" s="1">
        <v>25</v>
      </c>
      <c r="X16" s="1"/>
      <c r="Y16" s="27"/>
      <c r="Z16" s="1">
        <v>7.5</v>
      </c>
      <c r="AA16" s="47">
        <f t="shared" si="0"/>
        <v>1808.0424144560632</v>
      </c>
      <c r="AB16" s="18">
        <f t="shared" si="1"/>
        <v>0.50223400401557305</v>
      </c>
      <c r="AC16" s="1">
        <v>-8.98</v>
      </c>
      <c r="AD16" s="16">
        <f t="shared" si="2"/>
        <v>1.2590284750166984E-4</v>
      </c>
      <c r="AE16" s="16">
        <f t="shared" si="3"/>
        <v>1.2590284750166984E-5</v>
      </c>
      <c r="AF16" s="1" t="s">
        <v>16</v>
      </c>
      <c r="AH16" s="5"/>
      <c r="AI16" s="2"/>
    </row>
    <row r="17" spans="4:35" x14ac:dyDescent="0.25">
      <c r="D17" s="1" t="s">
        <v>11</v>
      </c>
      <c r="E17" s="1" t="s">
        <v>12</v>
      </c>
      <c r="F17" s="1" t="s">
        <v>33</v>
      </c>
      <c r="G17" s="1">
        <v>0</v>
      </c>
      <c r="H17" s="1" t="s">
        <v>23</v>
      </c>
      <c r="I17" s="1"/>
      <c r="J17" s="1"/>
      <c r="K17" s="27">
        <v>0.39</v>
      </c>
      <c r="L17" s="33" t="s">
        <v>22</v>
      </c>
      <c r="M17" s="1">
        <v>1200</v>
      </c>
      <c r="N17" s="1">
        <v>0</v>
      </c>
      <c r="O17" s="1" t="s">
        <v>13</v>
      </c>
      <c r="P17" s="22">
        <v>1E-3</v>
      </c>
      <c r="Q17" s="22">
        <v>1E-3</v>
      </c>
      <c r="R17" s="1" t="s">
        <v>13</v>
      </c>
      <c r="S17" s="24">
        <v>1210</v>
      </c>
      <c r="T17" s="1">
        <v>1265</v>
      </c>
      <c r="U17" s="1">
        <v>1250</v>
      </c>
      <c r="V17" s="1" t="s">
        <v>118</v>
      </c>
      <c r="W17" s="1">
        <v>25</v>
      </c>
      <c r="X17" s="1"/>
      <c r="Y17" s="27"/>
      <c r="Z17" s="1">
        <v>7.5</v>
      </c>
      <c r="AA17" s="47">
        <f t="shared" si="0"/>
        <v>1808.0424144560632</v>
      </c>
      <c r="AB17" s="18">
        <f t="shared" si="1"/>
        <v>0.50223400401557305</v>
      </c>
      <c r="AC17" s="1">
        <v>-9.1300000000000008</v>
      </c>
      <c r="AD17" s="16">
        <f t="shared" si="2"/>
        <v>1.0836558509931485E-4</v>
      </c>
      <c r="AE17" s="16">
        <f t="shared" si="3"/>
        <v>1.0836558509931485E-5</v>
      </c>
      <c r="AF17" s="1" t="s">
        <v>16</v>
      </c>
      <c r="AH17" s="5"/>
      <c r="AI17" s="2"/>
    </row>
    <row r="18" spans="4:35" x14ac:dyDescent="0.25">
      <c r="D18" s="8" t="s">
        <v>11</v>
      </c>
      <c r="E18" s="8" t="s">
        <v>12</v>
      </c>
      <c r="F18" s="8" t="s">
        <v>33</v>
      </c>
      <c r="G18" s="8">
        <v>0</v>
      </c>
      <c r="H18" s="8" t="s">
        <v>23</v>
      </c>
      <c r="I18" s="8"/>
      <c r="J18" s="8"/>
      <c r="K18" s="28">
        <v>0.39</v>
      </c>
      <c r="L18" s="34" t="s">
        <v>22</v>
      </c>
      <c r="M18" s="8">
        <v>1200</v>
      </c>
      <c r="N18" s="8">
        <v>0</v>
      </c>
      <c r="O18" s="8" t="s">
        <v>13</v>
      </c>
      <c r="P18" s="9">
        <v>1E-3</v>
      </c>
      <c r="Q18" s="9">
        <v>1E-3</v>
      </c>
      <c r="R18" s="8" t="s">
        <v>13</v>
      </c>
      <c r="S18" s="25">
        <v>1210</v>
      </c>
      <c r="T18" s="8">
        <v>1265</v>
      </c>
      <c r="U18" s="8">
        <v>1270</v>
      </c>
      <c r="V18" s="8" t="s">
        <v>118</v>
      </c>
      <c r="W18" s="8">
        <v>5</v>
      </c>
      <c r="X18" s="8"/>
      <c r="Y18" s="28"/>
      <c r="Z18" s="8">
        <v>9.8000000000000007</v>
      </c>
      <c r="AA18" s="48">
        <f t="shared" si="0"/>
        <v>18033.744927828524</v>
      </c>
      <c r="AB18" s="20">
        <f t="shared" si="1"/>
        <v>5.0093735910634791</v>
      </c>
      <c r="AC18" s="8">
        <v>-9.9600000000000009</v>
      </c>
      <c r="AD18" s="17">
        <f t="shared" si="2"/>
        <v>4.7252736044371869E-5</v>
      </c>
      <c r="AE18" s="17">
        <f t="shared" si="3"/>
        <v>4.7252736044371866E-6</v>
      </c>
      <c r="AF18" s="8" t="s">
        <v>16</v>
      </c>
      <c r="AH18" s="5"/>
    </row>
    <row r="19" spans="4:35" x14ac:dyDescent="0.25">
      <c r="D19" s="1" t="s">
        <v>17</v>
      </c>
      <c r="E19" s="1" t="s">
        <v>20</v>
      </c>
      <c r="F19" s="1" t="s">
        <v>35</v>
      </c>
      <c r="G19" s="1">
        <v>0</v>
      </c>
      <c r="H19" s="1" t="s">
        <v>24</v>
      </c>
      <c r="I19" s="1">
        <v>49.36</v>
      </c>
      <c r="J19" s="1">
        <v>16.8</v>
      </c>
      <c r="K19" s="27">
        <v>2.4</v>
      </c>
      <c r="L19" s="33" t="s">
        <v>115</v>
      </c>
      <c r="M19" s="1">
        <v>4500</v>
      </c>
      <c r="N19" s="1">
        <v>0.17</v>
      </c>
      <c r="O19" s="1" t="s">
        <v>18</v>
      </c>
      <c r="P19" s="18" t="s">
        <v>119</v>
      </c>
      <c r="Q19" s="18" t="s">
        <v>119</v>
      </c>
      <c r="R19" s="1">
        <v>0</v>
      </c>
      <c r="S19" s="24">
        <v>1050</v>
      </c>
      <c r="T19" s="1">
        <v>1075</v>
      </c>
      <c r="U19" s="1" t="s">
        <v>13</v>
      </c>
      <c r="V19" s="1">
        <v>1060</v>
      </c>
      <c r="W19" s="1">
        <v>15</v>
      </c>
      <c r="X19" s="1"/>
      <c r="Y19" s="27"/>
      <c r="Z19" s="7">
        <v>6.4</v>
      </c>
      <c r="AA19" s="47">
        <f t="shared" si="0"/>
        <v>601.84503787208223</v>
      </c>
      <c r="AB19" s="18">
        <f t="shared" si="1"/>
        <v>0.16717917718668951</v>
      </c>
      <c r="AC19" s="7">
        <v>-9.9</v>
      </c>
      <c r="AD19" s="16">
        <v>5.0000000000000002E-5</v>
      </c>
      <c r="AE19" s="16">
        <f t="shared" si="3"/>
        <v>5.0000000000000004E-6</v>
      </c>
      <c r="AF19" s="1" t="s">
        <v>125</v>
      </c>
      <c r="AH19" s="5"/>
    </row>
    <row r="20" spans="4:35" x14ac:dyDescent="0.25">
      <c r="D20" s="1" t="s">
        <v>17</v>
      </c>
      <c r="E20" s="1" t="s">
        <v>20</v>
      </c>
      <c r="F20" s="1" t="s">
        <v>35</v>
      </c>
      <c r="G20" s="1">
        <v>0</v>
      </c>
      <c r="H20" s="1" t="s">
        <v>24</v>
      </c>
      <c r="I20" s="1">
        <v>49.36</v>
      </c>
      <c r="J20" s="1">
        <v>16.8</v>
      </c>
      <c r="K20" s="27">
        <v>2.4</v>
      </c>
      <c r="L20" s="33" t="s">
        <v>115</v>
      </c>
      <c r="M20" s="1">
        <v>4500</v>
      </c>
      <c r="N20" s="1">
        <v>0.17</v>
      </c>
      <c r="O20" s="1" t="s">
        <v>18</v>
      </c>
      <c r="P20" s="18" t="s">
        <v>119</v>
      </c>
      <c r="Q20" s="18" t="s">
        <v>119</v>
      </c>
      <c r="R20" s="1">
        <v>0</v>
      </c>
      <c r="S20" s="24">
        <v>1050</v>
      </c>
      <c r="T20" s="1">
        <v>1075</v>
      </c>
      <c r="U20" s="1" t="s">
        <v>13</v>
      </c>
      <c r="V20" s="1">
        <v>1060</v>
      </c>
      <c r="W20" s="1">
        <v>15</v>
      </c>
      <c r="X20" s="1"/>
      <c r="Y20" s="27"/>
      <c r="Z20" s="7">
        <v>6.4</v>
      </c>
      <c r="AA20" s="47">
        <f t="shared" si="0"/>
        <v>601.84503787208223</v>
      </c>
      <c r="AB20" s="18">
        <f t="shared" si="1"/>
        <v>0.16717917718668951</v>
      </c>
      <c r="AC20" s="7">
        <v>-9.5299999999999994</v>
      </c>
      <c r="AD20" s="16">
        <v>7.2000000000000002E-5</v>
      </c>
      <c r="AE20" s="16">
        <f t="shared" si="3"/>
        <v>7.2000000000000005E-6</v>
      </c>
      <c r="AF20" s="1" t="s">
        <v>125</v>
      </c>
      <c r="AH20" s="5"/>
    </row>
    <row r="21" spans="4:35" x14ac:dyDescent="0.25">
      <c r="D21" s="1" t="s">
        <v>17</v>
      </c>
      <c r="E21" s="1" t="s">
        <v>20</v>
      </c>
      <c r="F21" s="1" t="s">
        <v>35</v>
      </c>
      <c r="G21" s="1">
        <v>0</v>
      </c>
      <c r="H21" s="1" t="s">
        <v>24</v>
      </c>
      <c r="I21" s="1">
        <v>49.36</v>
      </c>
      <c r="J21" s="1">
        <v>16.8</v>
      </c>
      <c r="K21" s="27">
        <v>2.4</v>
      </c>
      <c r="L21" s="33" t="s">
        <v>115</v>
      </c>
      <c r="M21" s="1">
        <v>4500</v>
      </c>
      <c r="N21" s="1">
        <v>0.17</v>
      </c>
      <c r="O21" s="1" t="s">
        <v>18</v>
      </c>
      <c r="P21" s="18" t="s">
        <v>119</v>
      </c>
      <c r="Q21" s="18" t="s">
        <v>119</v>
      </c>
      <c r="R21" s="1">
        <v>0</v>
      </c>
      <c r="S21" s="24">
        <v>1050</v>
      </c>
      <c r="T21" s="1">
        <v>1075</v>
      </c>
      <c r="U21" s="1" t="s">
        <v>13</v>
      </c>
      <c r="V21" s="1">
        <v>1060</v>
      </c>
      <c r="W21" s="1">
        <v>15</v>
      </c>
      <c r="X21" s="1"/>
      <c r="Y21" s="27"/>
      <c r="Z21" s="7">
        <v>6.4</v>
      </c>
      <c r="AA21" s="47">
        <f t="shared" si="0"/>
        <v>601.84503787208223</v>
      </c>
      <c r="AB21" s="18">
        <f t="shared" si="1"/>
        <v>0.16717917718668951</v>
      </c>
      <c r="AC21" s="7">
        <v>-9.4600000000000009</v>
      </c>
      <c r="AD21" s="16">
        <v>7.7999999999999999E-5</v>
      </c>
      <c r="AE21" s="16">
        <f t="shared" si="3"/>
        <v>7.7999999999999999E-6</v>
      </c>
      <c r="AF21" s="1" t="s">
        <v>125</v>
      </c>
    </row>
    <row r="22" spans="4:35" x14ac:dyDescent="0.25">
      <c r="D22" s="1" t="s">
        <v>17</v>
      </c>
      <c r="E22" s="1" t="s">
        <v>20</v>
      </c>
      <c r="F22" s="1" t="s">
        <v>35</v>
      </c>
      <c r="G22" s="1">
        <v>0</v>
      </c>
      <c r="H22" s="1" t="s">
        <v>24</v>
      </c>
      <c r="I22" s="1">
        <v>49.36</v>
      </c>
      <c r="J22" s="1">
        <v>16.8</v>
      </c>
      <c r="K22" s="27">
        <v>2.4</v>
      </c>
      <c r="L22" s="33" t="s">
        <v>115</v>
      </c>
      <c r="M22" s="1">
        <v>4500</v>
      </c>
      <c r="N22" s="1">
        <v>0.33</v>
      </c>
      <c r="O22" s="1" t="s">
        <v>18</v>
      </c>
      <c r="P22" s="18" t="s">
        <v>119</v>
      </c>
      <c r="Q22" s="18" t="s">
        <v>119</v>
      </c>
      <c r="R22" s="1">
        <v>0</v>
      </c>
      <c r="S22" s="24">
        <v>1050</v>
      </c>
      <c r="T22" s="1">
        <v>1075</v>
      </c>
      <c r="U22" s="1" t="s">
        <v>13</v>
      </c>
      <c r="V22" s="1">
        <v>1060</v>
      </c>
      <c r="W22" s="1">
        <v>15</v>
      </c>
      <c r="X22" s="1"/>
      <c r="Y22" s="27"/>
      <c r="Z22" s="7">
        <v>7.09</v>
      </c>
      <c r="AA22" s="47">
        <f t="shared" si="0"/>
        <v>1199.9078006108409</v>
      </c>
      <c r="AB22" s="18">
        <f t="shared" si="1"/>
        <v>0.33330772239190026</v>
      </c>
      <c r="AC22" s="7">
        <v>-9.74</v>
      </c>
      <c r="AD22" s="16">
        <v>5.8999999999999998E-5</v>
      </c>
      <c r="AE22" s="16">
        <f t="shared" si="3"/>
        <v>5.8999999999999994E-6</v>
      </c>
      <c r="AF22" s="1" t="s">
        <v>125</v>
      </c>
    </row>
    <row r="23" spans="4:35" x14ac:dyDescent="0.25">
      <c r="D23" s="1" t="s">
        <v>17</v>
      </c>
      <c r="E23" s="1" t="s">
        <v>20</v>
      </c>
      <c r="F23" s="1" t="s">
        <v>35</v>
      </c>
      <c r="G23" s="1">
        <v>0</v>
      </c>
      <c r="H23" s="1" t="s">
        <v>24</v>
      </c>
      <c r="I23" s="1">
        <v>49.36</v>
      </c>
      <c r="J23" s="1">
        <v>16.8</v>
      </c>
      <c r="K23" s="27">
        <v>2.4</v>
      </c>
      <c r="L23" s="33" t="s">
        <v>115</v>
      </c>
      <c r="M23" s="1">
        <v>4500</v>
      </c>
      <c r="N23" s="1">
        <v>0.33</v>
      </c>
      <c r="O23" s="1" t="s">
        <v>18</v>
      </c>
      <c r="P23" s="18" t="s">
        <v>119</v>
      </c>
      <c r="Q23" s="18" t="s">
        <v>119</v>
      </c>
      <c r="R23" s="1">
        <v>0</v>
      </c>
      <c r="S23" s="24">
        <v>1050</v>
      </c>
      <c r="T23" s="1">
        <v>1075</v>
      </c>
      <c r="U23" s="1" t="s">
        <v>13</v>
      </c>
      <c r="V23" s="1">
        <v>1060</v>
      </c>
      <c r="W23" s="1">
        <v>15</v>
      </c>
      <c r="X23" s="1"/>
      <c r="Y23" s="27"/>
      <c r="Z23" s="7">
        <v>7.09</v>
      </c>
      <c r="AA23" s="47">
        <f t="shared" si="0"/>
        <v>1199.9078006108409</v>
      </c>
      <c r="AB23" s="18">
        <f t="shared" si="1"/>
        <v>0.33330772239190026</v>
      </c>
      <c r="AC23" s="7">
        <v>-9.58</v>
      </c>
      <c r="AD23" s="16">
        <v>6.8999999999999997E-5</v>
      </c>
      <c r="AE23" s="16">
        <f t="shared" si="3"/>
        <v>6.9E-6</v>
      </c>
      <c r="AF23" s="1" t="s">
        <v>125</v>
      </c>
    </row>
    <row r="24" spans="4:35" x14ac:dyDescent="0.25">
      <c r="D24" s="8" t="s">
        <v>17</v>
      </c>
      <c r="E24" s="8" t="s">
        <v>20</v>
      </c>
      <c r="F24" s="8" t="s">
        <v>35</v>
      </c>
      <c r="G24" s="8">
        <v>0</v>
      </c>
      <c r="H24" s="8" t="s">
        <v>24</v>
      </c>
      <c r="I24" s="8">
        <v>49.36</v>
      </c>
      <c r="J24" s="8">
        <v>16.8</v>
      </c>
      <c r="K24" s="28">
        <v>2.4</v>
      </c>
      <c r="L24" s="34" t="s">
        <v>115</v>
      </c>
      <c r="M24" s="8">
        <v>4500</v>
      </c>
      <c r="N24" s="8">
        <v>0.33</v>
      </c>
      <c r="O24" s="8" t="s">
        <v>18</v>
      </c>
      <c r="P24" s="20" t="s">
        <v>119</v>
      </c>
      <c r="Q24" s="20" t="s">
        <v>119</v>
      </c>
      <c r="R24" s="8">
        <v>0</v>
      </c>
      <c r="S24" s="25">
        <v>1050</v>
      </c>
      <c r="T24" s="8">
        <v>1075</v>
      </c>
      <c r="U24" s="8" t="s">
        <v>13</v>
      </c>
      <c r="V24" s="8">
        <v>1060</v>
      </c>
      <c r="W24" s="8">
        <v>15</v>
      </c>
      <c r="X24" s="8"/>
      <c r="Y24" s="28"/>
      <c r="Z24" s="19">
        <v>7.09</v>
      </c>
      <c r="AA24" s="48">
        <f t="shared" si="0"/>
        <v>1199.9078006108409</v>
      </c>
      <c r="AB24" s="20">
        <f t="shared" si="1"/>
        <v>0.33330772239190026</v>
      </c>
      <c r="AC24" s="19">
        <v>-9.64</v>
      </c>
      <c r="AD24" s="17">
        <v>6.4999999999999994E-5</v>
      </c>
      <c r="AE24" s="17">
        <f t="shared" si="3"/>
        <v>6.4999999999999996E-6</v>
      </c>
      <c r="AF24" s="8" t="s">
        <v>125</v>
      </c>
    </row>
    <row r="25" spans="4:35" ht="33" x14ac:dyDescent="0.25">
      <c r="D25" s="6" t="s">
        <v>26</v>
      </c>
      <c r="E25" s="6" t="s">
        <v>27</v>
      </c>
      <c r="F25" s="6" t="s">
        <v>35</v>
      </c>
      <c r="G25" s="6">
        <v>0</v>
      </c>
      <c r="H25" s="6" t="s">
        <v>24</v>
      </c>
      <c r="I25" s="6">
        <v>47.41</v>
      </c>
      <c r="J25" s="6">
        <v>17.03</v>
      </c>
      <c r="K25" s="29">
        <v>0</v>
      </c>
      <c r="L25" s="35" t="s">
        <v>28</v>
      </c>
      <c r="M25" s="21" t="s">
        <v>13</v>
      </c>
      <c r="N25" s="21">
        <v>40</v>
      </c>
      <c r="O25" s="6" t="s">
        <v>13</v>
      </c>
      <c r="P25" s="6">
        <v>1E-3</v>
      </c>
      <c r="Q25" s="6">
        <v>1E-3</v>
      </c>
      <c r="R25" s="6" t="s">
        <v>13</v>
      </c>
      <c r="S25" s="39">
        <v>1208</v>
      </c>
      <c r="T25" s="6">
        <v>1225</v>
      </c>
      <c r="U25" s="6" t="s">
        <v>13</v>
      </c>
      <c r="V25" s="6">
        <v>1220</v>
      </c>
      <c r="W25" s="6">
        <v>5</v>
      </c>
      <c r="X25" s="6"/>
      <c r="Y25" s="29">
        <v>0</v>
      </c>
      <c r="Z25" s="6">
        <v>11.88</v>
      </c>
      <c r="AA25" s="47">
        <f t="shared" si="0"/>
        <v>144350.55068315295</v>
      </c>
      <c r="AB25" s="18">
        <f t="shared" si="1"/>
        <v>40.097375189764705</v>
      </c>
      <c r="AC25" s="43">
        <v>-16.813147180559945</v>
      </c>
      <c r="AD25" s="16">
        <v>4.9904873154023411E-8</v>
      </c>
      <c r="AE25" s="16">
        <f t="shared" si="3"/>
        <v>4.9904873154023414E-9</v>
      </c>
      <c r="AF25" s="6" t="s">
        <v>120</v>
      </c>
    </row>
    <row r="26" spans="4:35" ht="33" x14ac:dyDescent="0.25">
      <c r="D26" s="6" t="s">
        <v>26</v>
      </c>
      <c r="E26" s="6" t="s">
        <v>27</v>
      </c>
      <c r="F26" s="6" t="s">
        <v>35</v>
      </c>
      <c r="G26" s="6">
        <v>0</v>
      </c>
      <c r="H26" s="6" t="s">
        <v>24</v>
      </c>
      <c r="I26" s="6">
        <v>47.41</v>
      </c>
      <c r="J26" s="6">
        <v>17.03</v>
      </c>
      <c r="K26" s="29">
        <v>0</v>
      </c>
      <c r="L26" s="35" t="s">
        <v>28</v>
      </c>
      <c r="M26" s="21" t="s">
        <v>13</v>
      </c>
      <c r="N26" s="21">
        <v>20</v>
      </c>
      <c r="O26" s="6" t="s">
        <v>13</v>
      </c>
      <c r="P26" s="6">
        <v>1E-3</v>
      </c>
      <c r="Q26" s="6">
        <v>1E-3</v>
      </c>
      <c r="R26" s="6" t="s">
        <v>13</v>
      </c>
      <c r="S26" s="39">
        <v>1208</v>
      </c>
      <c r="T26" s="6">
        <v>1225</v>
      </c>
      <c r="U26" s="6" t="s">
        <v>13</v>
      </c>
      <c r="V26" s="6">
        <v>1210</v>
      </c>
      <c r="W26" s="6">
        <v>15</v>
      </c>
      <c r="X26" s="6"/>
      <c r="Y26" s="29">
        <v>0</v>
      </c>
      <c r="Z26" s="6">
        <v>11.18</v>
      </c>
      <c r="AA26" s="47">
        <f t="shared" si="0"/>
        <v>71682.362063450695</v>
      </c>
      <c r="AB26" s="18">
        <f t="shared" si="1"/>
        <v>19.911767239847414</v>
      </c>
      <c r="AC26" s="43">
        <v>-16.473147180559945</v>
      </c>
      <c r="AD26" s="16">
        <v>7.0113731295127076E-8</v>
      </c>
      <c r="AE26" s="16">
        <f t="shared" si="3"/>
        <v>7.0113731295127079E-9</v>
      </c>
      <c r="AF26" s="6" t="s">
        <v>120</v>
      </c>
    </row>
    <row r="27" spans="4:35" ht="48" x14ac:dyDescent="0.25">
      <c r="D27" s="6" t="s">
        <v>26</v>
      </c>
      <c r="E27" s="6" t="s">
        <v>27</v>
      </c>
      <c r="F27" s="6" t="s">
        <v>35</v>
      </c>
      <c r="G27" s="6">
        <v>0</v>
      </c>
      <c r="H27" s="6" t="s">
        <v>24</v>
      </c>
      <c r="I27" s="6">
        <v>47.41</v>
      </c>
      <c r="J27" s="6">
        <v>17.03</v>
      </c>
      <c r="K27" s="29">
        <v>0</v>
      </c>
      <c r="L27" s="35" t="s">
        <v>29</v>
      </c>
      <c r="M27" s="21" t="s">
        <v>13</v>
      </c>
      <c r="N27" s="21">
        <v>15</v>
      </c>
      <c r="O27" s="6" t="s">
        <v>13</v>
      </c>
      <c r="P27" s="6">
        <v>1E-3</v>
      </c>
      <c r="Q27" s="6">
        <v>1E-3</v>
      </c>
      <c r="R27" s="6" t="s">
        <v>13</v>
      </c>
      <c r="S27" s="39">
        <v>1208</v>
      </c>
      <c r="T27" s="6">
        <v>1225</v>
      </c>
      <c r="U27" s="6" t="s">
        <v>13</v>
      </c>
      <c r="V27" s="6">
        <v>1200</v>
      </c>
      <c r="W27" s="6">
        <v>25</v>
      </c>
      <c r="X27" s="6"/>
      <c r="Y27" s="29">
        <v>0</v>
      </c>
      <c r="Z27" s="6">
        <v>10.9</v>
      </c>
      <c r="AA27" s="47">
        <f t="shared" si="0"/>
        <v>54176.363796698752</v>
      </c>
      <c r="AB27" s="18">
        <f t="shared" si="1"/>
        <v>15.048989943527431</v>
      </c>
      <c r="AC27" s="43">
        <v>-16.173147180559944</v>
      </c>
      <c r="AD27" s="16">
        <v>9.4643637720744428E-8</v>
      </c>
      <c r="AE27" s="16">
        <f t="shared" si="3"/>
        <v>9.4643637720744435E-9</v>
      </c>
      <c r="AF27" s="6" t="s">
        <v>120</v>
      </c>
    </row>
    <row r="28" spans="4:35" ht="48" x14ac:dyDescent="0.25">
      <c r="D28" s="6" t="s">
        <v>26</v>
      </c>
      <c r="E28" s="6" t="s">
        <v>27</v>
      </c>
      <c r="F28" s="6" t="s">
        <v>35</v>
      </c>
      <c r="G28" s="6">
        <v>0</v>
      </c>
      <c r="H28" s="6" t="s">
        <v>23</v>
      </c>
      <c r="I28" s="6">
        <v>47.41</v>
      </c>
      <c r="J28" s="6">
        <v>17.03</v>
      </c>
      <c r="K28" s="29">
        <v>0</v>
      </c>
      <c r="L28" s="35" t="s">
        <v>29</v>
      </c>
      <c r="M28" s="21" t="s">
        <v>13</v>
      </c>
      <c r="N28" s="21">
        <v>20</v>
      </c>
      <c r="O28" s="6" t="s">
        <v>13</v>
      </c>
      <c r="P28" s="6">
        <v>1E-3</v>
      </c>
      <c r="Q28" s="6">
        <v>1E-3</v>
      </c>
      <c r="R28" s="6" t="s">
        <v>13</v>
      </c>
      <c r="S28" s="39">
        <v>1208</v>
      </c>
      <c r="T28" s="6">
        <v>1225</v>
      </c>
      <c r="U28" s="6" t="s">
        <v>13</v>
      </c>
      <c r="V28" s="6">
        <v>1210</v>
      </c>
      <c r="W28" s="6">
        <v>15</v>
      </c>
      <c r="X28" s="6"/>
      <c r="Y28" s="29">
        <v>0</v>
      </c>
      <c r="Z28" s="6">
        <v>11.18</v>
      </c>
      <c r="AA28" s="47">
        <f t="shared" si="0"/>
        <v>71682.362063450695</v>
      </c>
      <c r="AB28" s="18">
        <f t="shared" si="1"/>
        <v>19.911767239847414</v>
      </c>
      <c r="AC28" s="6">
        <v>-16.190000000000001</v>
      </c>
      <c r="AD28" s="16">
        <f t="shared" si="2"/>
        <v>9.3061990624003355E-8</v>
      </c>
      <c r="AE28" s="16">
        <f t="shared" si="3"/>
        <v>9.3061990624003362E-9</v>
      </c>
      <c r="AF28" s="6" t="s">
        <v>30</v>
      </c>
    </row>
    <row r="29" spans="4:35" ht="48" x14ac:dyDescent="0.25">
      <c r="D29" s="6" t="s">
        <v>26</v>
      </c>
      <c r="E29" s="6" t="s">
        <v>27</v>
      </c>
      <c r="F29" s="6" t="s">
        <v>35</v>
      </c>
      <c r="G29" s="6">
        <v>0</v>
      </c>
      <c r="H29" s="6" t="s">
        <v>23</v>
      </c>
      <c r="I29" s="6">
        <v>47.41</v>
      </c>
      <c r="J29" s="6">
        <v>17.03</v>
      </c>
      <c r="K29" s="29">
        <v>0</v>
      </c>
      <c r="L29" s="35" t="s">
        <v>29</v>
      </c>
      <c r="M29" s="21" t="s">
        <v>13</v>
      </c>
      <c r="N29" s="21">
        <v>15</v>
      </c>
      <c r="O29" s="6" t="s">
        <v>13</v>
      </c>
      <c r="P29" s="6">
        <v>1E-3</v>
      </c>
      <c r="Q29" s="6">
        <v>1E-3</v>
      </c>
      <c r="R29" s="6" t="s">
        <v>13</v>
      </c>
      <c r="S29" s="39">
        <v>1208</v>
      </c>
      <c r="T29" s="6">
        <v>1225</v>
      </c>
      <c r="U29" s="6" t="s">
        <v>13</v>
      </c>
      <c r="V29" s="6">
        <v>1200</v>
      </c>
      <c r="W29" s="6">
        <v>25</v>
      </c>
      <c r="X29" s="6"/>
      <c r="Y29" s="29">
        <v>0</v>
      </c>
      <c r="Z29" s="6">
        <v>10.9</v>
      </c>
      <c r="AA29" s="47">
        <f t="shared" si="0"/>
        <v>54176.363796698752</v>
      </c>
      <c r="AB29" s="18">
        <f t="shared" si="1"/>
        <v>15.048989943527431</v>
      </c>
      <c r="AC29" s="6">
        <v>-16.55</v>
      </c>
      <c r="AD29" s="16">
        <f t="shared" si="2"/>
        <v>6.4927147715411439E-8</v>
      </c>
      <c r="AE29" s="16">
        <f t="shared" si="3"/>
        <v>6.4927147715411437E-9</v>
      </c>
      <c r="AF29" s="6" t="s">
        <v>30</v>
      </c>
    </row>
    <row r="30" spans="4:35" ht="48" x14ac:dyDescent="0.25">
      <c r="D30" s="6" t="s">
        <v>26</v>
      </c>
      <c r="E30" s="6" t="s">
        <v>27</v>
      </c>
      <c r="F30" s="6" t="s">
        <v>35</v>
      </c>
      <c r="G30" s="6">
        <v>0</v>
      </c>
      <c r="H30" s="6" t="s">
        <v>23</v>
      </c>
      <c r="I30" s="6">
        <v>47.41</v>
      </c>
      <c r="J30" s="6">
        <v>17.03</v>
      </c>
      <c r="K30" s="29">
        <v>0</v>
      </c>
      <c r="L30" s="35" t="s">
        <v>29</v>
      </c>
      <c r="M30" s="21" t="s">
        <v>13</v>
      </c>
      <c r="N30" s="21">
        <v>20</v>
      </c>
      <c r="O30" s="6" t="s">
        <v>13</v>
      </c>
      <c r="P30" s="6">
        <v>1E-3</v>
      </c>
      <c r="Q30" s="6">
        <v>1E-3</v>
      </c>
      <c r="R30" s="6" t="s">
        <v>13</v>
      </c>
      <c r="S30" s="39">
        <v>1208</v>
      </c>
      <c r="T30" s="6">
        <v>1225</v>
      </c>
      <c r="U30" s="6" t="s">
        <v>13</v>
      </c>
      <c r="V30" s="6">
        <v>1210</v>
      </c>
      <c r="W30" s="6">
        <v>15</v>
      </c>
      <c r="X30" s="6"/>
      <c r="Y30" s="29">
        <v>0</v>
      </c>
      <c r="Z30" s="6">
        <v>11.18</v>
      </c>
      <c r="AA30" s="47">
        <f t="shared" si="0"/>
        <v>71682.362063450695</v>
      </c>
      <c r="AB30" s="18">
        <f t="shared" si="1"/>
        <v>19.911767239847414</v>
      </c>
      <c r="AC30" s="6">
        <v>-16.579999999999998</v>
      </c>
      <c r="AD30" s="16">
        <f t="shared" si="2"/>
        <v>6.3008260506465412E-8</v>
      </c>
      <c r="AE30" s="16">
        <f t="shared" si="3"/>
        <v>6.3008260506465414E-9</v>
      </c>
      <c r="AF30" s="6" t="s">
        <v>30</v>
      </c>
    </row>
    <row r="31" spans="4:35" ht="48" x14ac:dyDescent="0.25">
      <c r="D31" s="6" t="s">
        <v>26</v>
      </c>
      <c r="E31" s="6" t="s">
        <v>27</v>
      </c>
      <c r="F31" s="6" t="s">
        <v>35</v>
      </c>
      <c r="G31" s="6">
        <v>0</v>
      </c>
      <c r="H31" s="6" t="s">
        <v>23</v>
      </c>
      <c r="I31" s="6">
        <v>47.41</v>
      </c>
      <c r="J31" s="6">
        <v>17.03</v>
      </c>
      <c r="K31" s="29">
        <v>0</v>
      </c>
      <c r="L31" s="35" t="s">
        <v>29</v>
      </c>
      <c r="M31" s="21" t="s">
        <v>13</v>
      </c>
      <c r="N31" s="21">
        <v>20</v>
      </c>
      <c r="O31" s="6" t="s">
        <v>13</v>
      </c>
      <c r="P31" s="6">
        <v>1E-3</v>
      </c>
      <c r="Q31" s="6">
        <v>1E-3</v>
      </c>
      <c r="R31" s="6" t="s">
        <v>13</v>
      </c>
      <c r="S31" s="39">
        <v>1208</v>
      </c>
      <c r="T31" s="6">
        <v>1225</v>
      </c>
      <c r="U31" s="6" t="s">
        <v>13</v>
      </c>
      <c r="V31" s="6">
        <v>1200</v>
      </c>
      <c r="W31" s="6">
        <v>25</v>
      </c>
      <c r="X31" s="6"/>
      <c r="Y31" s="29">
        <v>0</v>
      </c>
      <c r="Z31" s="6">
        <v>11.18</v>
      </c>
      <c r="AA31" s="47">
        <f t="shared" si="0"/>
        <v>71682.362063450695</v>
      </c>
      <c r="AB31" s="18">
        <f t="shared" si="1"/>
        <v>19.911767239847414</v>
      </c>
      <c r="AC31" s="6">
        <v>-16.829999999999998</v>
      </c>
      <c r="AD31" s="16">
        <f t="shared" si="2"/>
        <v>4.9070882622402336E-8</v>
      </c>
      <c r="AE31" s="16">
        <f t="shared" si="3"/>
        <v>4.9070882622402338E-9</v>
      </c>
      <c r="AF31" s="6" t="s">
        <v>30</v>
      </c>
    </row>
    <row r="32" spans="4:35" ht="48" x14ac:dyDescent="0.25">
      <c r="D32" s="6" t="s">
        <v>26</v>
      </c>
      <c r="E32" s="6" t="s">
        <v>27</v>
      </c>
      <c r="F32" s="6" t="s">
        <v>35</v>
      </c>
      <c r="G32" s="6">
        <v>0</v>
      </c>
      <c r="H32" s="6" t="s">
        <v>23</v>
      </c>
      <c r="I32" s="6">
        <v>47.41</v>
      </c>
      <c r="J32" s="6">
        <v>17.03</v>
      </c>
      <c r="K32" s="29">
        <v>0</v>
      </c>
      <c r="L32" s="35" t="s">
        <v>29</v>
      </c>
      <c r="M32" s="21" t="s">
        <v>13</v>
      </c>
      <c r="N32" s="21">
        <v>20</v>
      </c>
      <c r="O32" s="6" t="s">
        <v>13</v>
      </c>
      <c r="P32" s="6">
        <v>1E-3</v>
      </c>
      <c r="Q32" s="6">
        <v>1E-3</v>
      </c>
      <c r="R32" s="6" t="s">
        <v>13</v>
      </c>
      <c r="S32" s="39">
        <v>1208</v>
      </c>
      <c r="T32" s="6">
        <v>1225</v>
      </c>
      <c r="U32" s="6" t="s">
        <v>13</v>
      </c>
      <c r="V32" s="6">
        <v>1200</v>
      </c>
      <c r="W32" s="6">
        <v>25</v>
      </c>
      <c r="X32" s="6"/>
      <c r="Y32" s="29">
        <v>0</v>
      </c>
      <c r="Z32" s="6">
        <v>11.18</v>
      </c>
      <c r="AA32" s="47">
        <f t="shared" si="0"/>
        <v>71682.362063450695</v>
      </c>
      <c r="AB32" s="18">
        <f t="shared" si="1"/>
        <v>19.911767239847414</v>
      </c>
      <c r="AC32" s="6">
        <v>-16.829999999999998</v>
      </c>
      <c r="AD32" s="16">
        <f t="shared" si="2"/>
        <v>4.9070882622402336E-8</v>
      </c>
      <c r="AE32" s="16">
        <f t="shared" si="3"/>
        <v>4.9070882622402338E-9</v>
      </c>
      <c r="AF32" s="6" t="s">
        <v>30</v>
      </c>
    </row>
    <row r="33" spans="4:34" ht="48" x14ac:dyDescent="0.25">
      <c r="D33" s="6" t="s">
        <v>26</v>
      </c>
      <c r="E33" s="6" t="s">
        <v>27</v>
      </c>
      <c r="F33" s="6" t="s">
        <v>35</v>
      </c>
      <c r="G33" s="6">
        <v>0</v>
      </c>
      <c r="H33" s="6" t="s">
        <v>23</v>
      </c>
      <c r="I33" s="6">
        <v>47.41</v>
      </c>
      <c r="J33" s="6">
        <v>17.03</v>
      </c>
      <c r="K33" s="29">
        <v>0</v>
      </c>
      <c r="L33" s="35" t="s">
        <v>29</v>
      </c>
      <c r="M33" s="21" t="s">
        <v>13</v>
      </c>
      <c r="N33" s="21">
        <v>21</v>
      </c>
      <c r="O33" s="6" t="s">
        <v>13</v>
      </c>
      <c r="P33" s="6">
        <v>1E-3</v>
      </c>
      <c r="Q33" s="6">
        <v>1E-3</v>
      </c>
      <c r="R33" s="6" t="s">
        <v>13</v>
      </c>
      <c r="S33" s="39">
        <v>1208</v>
      </c>
      <c r="T33" s="6">
        <v>1225</v>
      </c>
      <c r="U33" s="6" t="s">
        <v>13</v>
      </c>
      <c r="V33" s="6">
        <v>1190</v>
      </c>
      <c r="W33" s="6">
        <v>35</v>
      </c>
      <c r="X33" s="6"/>
      <c r="Y33" s="29">
        <v>0</v>
      </c>
      <c r="Z33" s="6">
        <v>11.23</v>
      </c>
      <c r="AA33" s="47">
        <f t="shared" si="0"/>
        <v>75357.595357266968</v>
      </c>
      <c r="AB33" s="18">
        <f t="shared" si="1"/>
        <v>20.932665377018601</v>
      </c>
      <c r="AC33" s="6">
        <v>-16.989999999999998</v>
      </c>
      <c r="AD33" s="16">
        <f t="shared" si="2"/>
        <v>4.1815447845770135E-8</v>
      </c>
      <c r="AE33" s="16">
        <f t="shared" si="3"/>
        <v>4.1815447845770135E-9</v>
      </c>
      <c r="AF33" s="6" t="s">
        <v>30</v>
      </c>
    </row>
    <row r="34" spans="4:34" ht="48" x14ac:dyDescent="0.25">
      <c r="D34" s="6" t="s">
        <v>26</v>
      </c>
      <c r="E34" s="6" t="s">
        <v>27</v>
      </c>
      <c r="F34" s="6" t="s">
        <v>35</v>
      </c>
      <c r="G34" s="6">
        <v>0</v>
      </c>
      <c r="H34" s="6" t="s">
        <v>23</v>
      </c>
      <c r="I34" s="6">
        <v>47.41</v>
      </c>
      <c r="J34" s="6">
        <v>17.03</v>
      </c>
      <c r="K34" s="29">
        <v>0</v>
      </c>
      <c r="L34" s="35" t="s">
        <v>29</v>
      </c>
      <c r="M34" s="21" t="s">
        <v>13</v>
      </c>
      <c r="N34" s="21">
        <v>3</v>
      </c>
      <c r="O34" s="6" t="s">
        <v>13</v>
      </c>
      <c r="P34" s="6">
        <v>1E-3</v>
      </c>
      <c r="Q34" s="6">
        <v>1E-3</v>
      </c>
      <c r="R34" s="6" t="s">
        <v>13</v>
      </c>
      <c r="S34" s="39">
        <v>1208</v>
      </c>
      <c r="T34" s="6">
        <v>1225</v>
      </c>
      <c r="U34" s="6" t="s">
        <v>13</v>
      </c>
      <c r="V34" s="6">
        <v>1180</v>
      </c>
      <c r="W34" s="6">
        <v>45</v>
      </c>
      <c r="X34" s="6"/>
      <c r="Y34" s="29">
        <v>0</v>
      </c>
      <c r="Z34" s="6">
        <v>9.2899999999999991</v>
      </c>
      <c r="AA34" s="47">
        <f t="shared" si="0"/>
        <v>10829.184098589138</v>
      </c>
      <c r="AB34" s="18">
        <f t="shared" si="1"/>
        <v>3.0081066940525383</v>
      </c>
      <c r="AC34" s="6">
        <v>-14.92</v>
      </c>
      <c r="AD34" s="16">
        <f t="shared" si="2"/>
        <v>3.3138002777138823E-7</v>
      </c>
      <c r="AE34" s="16">
        <f t="shared" si="3"/>
        <v>3.3138002777138822E-8</v>
      </c>
      <c r="AF34" s="6" t="s">
        <v>30</v>
      </c>
    </row>
    <row r="35" spans="4:34" ht="48" x14ac:dyDescent="0.25">
      <c r="D35" s="6" t="s">
        <v>26</v>
      </c>
      <c r="E35" s="6" t="s">
        <v>27</v>
      </c>
      <c r="F35" s="6" t="s">
        <v>35</v>
      </c>
      <c r="G35" s="6">
        <v>0</v>
      </c>
      <c r="H35" s="6" t="s">
        <v>23</v>
      </c>
      <c r="I35" s="6">
        <v>47.41</v>
      </c>
      <c r="J35" s="6">
        <v>17.03</v>
      </c>
      <c r="K35" s="29">
        <v>0</v>
      </c>
      <c r="L35" s="35" t="s">
        <v>29</v>
      </c>
      <c r="M35" s="21" t="s">
        <v>13</v>
      </c>
      <c r="N35" s="21">
        <v>18</v>
      </c>
      <c r="O35" s="6" t="s">
        <v>13</v>
      </c>
      <c r="P35" s="6">
        <v>1E-3</v>
      </c>
      <c r="Q35" s="6">
        <v>1E-3</v>
      </c>
      <c r="R35" s="6" t="s">
        <v>13</v>
      </c>
      <c r="S35" s="39">
        <v>1208</v>
      </c>
      <c r="T35" s="6">
        <v>1225</v>
      </c>
      <c r="U35" s="6" t="s">
        <v>13</v>
      </c>
      <c r="V35" s="6">
        <v>1180</v>
      </c>
      <c r="W35" s="6">
        <v>45</v>
      </c>
      <c r="X35" s="6"/>
      <c r="Y35" s="29">
        <v>0</v>
      </c>
      <c r="Z35" s="6">
        <v>11.08</v>
      </c>
      <c r="AA35" s="47">
        <f t="shared" si="0"/>
        <v>64860.883408211565</v>
      </c>
      <c r="AB35" s="18">
        <f t="shared" si="1"/>
        <v>18.016912057836546</v>
      </c>
      <c r="AC35" s="6">
        <v>-16.989999999999998</v>
      </c>
      <c r="AD35" s="16">
        <f t="shared" si="2"/>
        <v>4.1815447845770135E-8</v>
      </c>
      <c r="AE35" s="16">
        <f t="shared" si="3"/>
        <v>4.1815447845770135E-9</v>
      </c>
      <c r="AF35" s="6" t="s">
        <v>30</v>
      </c>
    </row>
    <row r="36" spans="4:34" ht="48" x14ac:dyDescent="0.25">
      <c r="D36" s="6" t="s">
        <v>26</v>
      </c>
      <c r="E36" s="6" t="s">
        <v>27</v>
      </c>
      <c r="F36" s="6" t="s">
        <v>35</v>
      </c>
      <c r="G36" s="6">
        <v>0</v>
      </c>
      <c r="H36" s="6" t="s">
        <v>23</v>
      </c>
      <c r="I36" s="6">
        <v>47.41</v>
      </c>
      <c r="J36" s="6">
        <v>17.03</v>
      </c>
      <c r="K36" s="29">
        <v>0</v>
      </c>
      <c r="L36" s="35" t="s">
        <v>29</v>
      </c>
      <c r="M36" s="21" t="s">
        <v>13</v>
      </c>
      <c r="N36" s="21">
        <v>20</v>
      </c>
      <c r="O36" s="6" t="s">
        <v>13</v>
      </c>
      <c r="P36" s="6">
        <v>1E-3</v>
      </c>
      <c r="Q36" s="6">
        <v>1E-3</v>
      </c>
      <c r="R36" s="6" t="s">
        <v>13</v>
      </c>
      <c r="S36" s="39">
        <v>1208</v>
      </c>
      <c r="T36" s="6">
        <v>1225</v>
      </c>
      <c r="U36" s="6" t="s">
        <v>13</v>
      </c>
      <c r="V36" s="6">
        <v>1180</v>
      </c>
      <c r="W36" s="6">
        <v>45</v>
      </c>
      <c r="X36" s="6"/>
      <c r="Y36" s="29">
        <v>0</v>
      </c>
      <c r="Z36" s="6">
        <v>11.18</v>
      </c>
      <c r="AA36" s="47">
        <f t="shared" si="0"/>
        <v>71682.362063450695</v>
      </c>
      <c r="AB36" s="18">
        <f t="shared" si="1"/>
        <v>19.911767239847414</v>
      </c>
      <c r="AC36" s="6">
        <v>-16.489999999999998</v>
      </c>
      <c r="AD36" s="16">
        <f t="shared" si="2"/>
        <v>6.8942018307173079E-8</v>
      </c>
      <c r="AE36" s="16">
        <f t="shared" si="3"/>
        <v>6.8942018307173076E-9</v>
      </c>
      <c r="AF36" s="6" t="s">
        <v>30</v>
      </c>
    </row>
    <row r="37" spans="4:34" ht="48" x14ac:dyDescent="0.25">
      <c r="D37" s="6" t="s">
        <v>26</v>
      </c>
      <c r="E37" s="6" t="s">
        <v>27</v>
      </c>
      <c r="F37" s="6" t="s">
        <v>35</v>
      </c>
      <c r="G37" s="6">
        <v>0</v>
      </c>
      <c r="H37" s="6" t="s">
        <v>23</v>
      </c>
      <c r="I37" s="6">
        <v>47.41</v>
      </c>
      <c r="J37" s="6">
        <v>17.03</v>
      </c>
      <c r="K37" s="29">
        <v>0</v>
      </c>
      <c r="L37" s="35" t="s">
        <v>29</v>
      </c>
      <c r="M37" s="21" t="s">
        <v>13</v>
      </c>
      <c r="N37" s="21">
        <v>20</v>
      </c>
      <c r="O37" s="6" t="s">
        <v>13</v>
      </c>
      <c r="P37" s="6">
        <v>1E-3</v>
      </c>
      <c r="Q37" s="6">
        <v>1E-3</v>
      </c>
      <c r="R37" s="6" t="s">
        <v>13</v>
      </c>
      <c r="S37" s="39">
        <v>1208</v>
      </c>
      <c r="T37" s="6">
        <v>1225</v>
      </c>
      <c r="U37" s="6" t="s">
        <v>13</v>
      </c>
      <c r="V37" s="6">
        <v>1180</v>
      </c>
      <c r="W37" s="6">
        <v>45</v>
      </c>
      <c r="X37" s="6"/>
      <c r="Y37" s="29">
        <v>0</v>
      </c>
      <c r="Z37" s="6">
        <v>11.18</v>
      </c>
      <c r="AA37" s="47">
        <f t="shared" si="0"/>
        <v>71682.362063450695</v>
      </c>
      <c r="AB37" s="18">
        <f t="shared" si="1"/>
        <v>19.911767239847414</v>
      </c>
      <c r="AC37" s="6">
        <v>-16.489999999999998</v>
      </c>
      <c r="AD37" s="16">
        <f t="shared" si="2"/>
        <v>6.8942018307173079E-8</v>
      </c>
      <c r="AE37" s="16">
        <f t="shared" si="3"/>
        <v>6.8942018307173076E-9</v>
      </c>
      <c r="AF37" s="6" t="s">
        <v>30</v>
      </c>
    </row>
    <row r="38" spans="4:34" ht="48" x14ac:dyDescent="0.25">
      <c r="D38" s="6" t="s">
        <v>26</v>
      </c>
      <c r="E38" s="6" t="s">
        <v>27</v>
      </c>
      <c r="F38" s="6" t="s">
        <v>35</v>
      </c>
      <c r="G38" s="6">
        <v>0</v>
      </c>
      <c r="H38" s="6" t="s">
        <v>23</v>
      </c>
      <c r="I38" s="6">
        <v>47.41</v>
      </c>
      <c r="J38" s="6">
        <v>17.03</v>
      </c>
      <c r="K38" s="29">
        <v>0</v>
      </c>
      <c r="L38" s="35" t="s">
        <v>29</v>
      </c>
      <c r="M38" s="21" t="s">
        <v>13</v>
      </c>
      <c r="N38" s="21">
        <v>40</v>
      </c>
      <c r="O38" s="6" t="s">
        <v>13</v>
      </c>
      <c r="P38" s="6">
        <v>1E-3</v>
      </c>
      <c r="Q38" s="6">
        <v>1E-3</v>
      </c>
      <c r="R38" s="6" t="s">
        <v>13</v>
      </c>
      <c r="S38" s="39">
        <v>1208</v>
      </c>
      <c r="T38" s="6">
        <v>1225</v>
      </c>
      <c r="U38" s="6" t="s">
        <v>13</v>
      </c>
      <c r="V38" s="6">
        <v>1180</v>
      </c>
      <c r="W38" s="6">
        <v>45</v>
      </c>
      <c r="X38" s="6"/>
      <c r="Y38" s="29">
        <v>0</v>
      </c>
      <c r="Z38" s="6">
        <v>11.88</v>
      </c>
      <c r="AA38" s="47">
        <f t="shared" si="0"/>
        <v>144350.55068315295</v>
      </c>
      <c r="AB38" s="18">
        <f t="shared" si="1"/>
        <v>40.097375189764705</v>
      </c>
      <c r="AC38" s="6">
        <v>-17.5</v>
      </c>
      <c r="AD38" s="16">
        <f t="shared" si="2"/>
        <v>2.5109991557439819E-8</v>
      </c>
      <c r="AE38" s="16">
        <f t="shared" si="3"/>
        <v>2.5109991557439817E-9</v>
      </c>
      <c r="AF38" s="6" t="s">
        <v>30</v>
      </c>
    </row>
    <row r="39" spans="4:34" ht="48" x14ac:dyDescent="0.25">
      <c r="D39" s="6" t="s">
        <v>26</v>
      </c>
      <c r="E39" s="6" t="s">
        <v>27</v>
      </c>
      <c r="F39" s="6" t="s">
        <v>35</v>
      </c>
      <c r="G39" s="6">
        <v>0</v>
      </c>
      <c r="H39" s="6" t="s">
        <v>23</v>
      </c>
      <c r="I39" s="6">
        <v>47.41</v>
      </c>
      <c r="J39" s="6">
        <v>17.03</v>
      </c>
      <c r="K39" s="29">
        <v>0</v>
      </c>
      <c r="L39" s="35" t="s">
        <v>29</v>
      </c>
      <c r="M39" s="21" t="s">
        <v>13</v>
      </c>
      <c r="N39" s="21">
        <v>3</v>
      </c>
      <c r="O39" s="6" t="s">
        <v>13</v>
      </c>
      <c r="P39" s="6">
        <v>1E-3</v>
      </c>
      <c r="Q39" s="6">
        <v>1E-3</v>
      </c>
      <c r="R39" s="6" t="s">
        <v>13</v>
      </c>
      <c r="S39" s="39">
        <v>1208</v>
      </c>
      <c r="T39" s="6">
        <v>1225</v>
      </c>
      <c r="U39" s="6" t="s">
        <v>13</v>
      </c>
      <c r="V39" s="6">
        <v>1170</v>
      </c>
      <c r="W39" s="6">
        <v>55</v>
      </c>
      <c r="X39" s="6"/>
      <c r="Y39" s="29">
        <v>0</v>
      </c>
      <c r="Z39" s="6">
        <v>9.2899999999999991</v>
      </c>
      <c r="AA39" s="47">
        <f t="shared" si="0"/>
        <v>10829.184098589138</v>
      </c>
      <c r="AB39" s="18">
        <f t="shared" si="1"/>
        <v>3.0081066940525383</v>
      </c>
      <c r="AC39" s="6">
        <v>-15.2</v>
      </c>
      <c r="AD39" s="16">
        <f t="shared" si="2"/>
        <v>2.504516372327622E-7</v>
      </c>
      <c r="AE39" s="16">
        <f t="shared" si="3"/>
        <v>2.5045163723276218E-8</v>
      </c>
      <c r="AF39" s="6" t="s">
        <v>30</v>
      </c>
    </row>
    <row r="40" spans="4:34" ht="48" x14ac:dyDescent="0.25">
      <c r="D40" s="6" t="s">
        <v>26</v>
      </c>
      <c r="E40" s="6" t="s">
        <v>27</v>
      </c>
      <c r="F40" s="6" t="s">
        <v>35</v>
      </c>
      <c r="G40" s="6">
        <v>0</v>
      </c>
      <c r="H40" s="6" t="s">
        <v>23</v>
      </c>
      <c r="I40" s="6">
        <v>47.41</v>
      </c>
      <c r="J40" s="6">
        <v>17.03</v>
      </c>
      <c r="K40" s="29">
        <v>0</v>
      </c>
      <c r="L40" s="35" t="s">
        <v>29</v>
      </c>
      <c r="M40" s="21" t="s">
        <v>13</v>
      </c>
      <c r="N40" s="21">
        <v>20</v>
      </c>
      <c r="O40" s="6" t="s">
        <v>13</v>
      </c>
      <c r="P40" s="6">
        <v>1E-3</v>
      </c>
      <c r="Q40" s="6">
        <v>1E-3</v>
      </c>
      <c r="R40" s="6" t="s">
        <v>13</v>
      </c>
      <c r="S40" s="39">
        <v>1208</v>
      </c>
      <c r="T40" s="6">
        <v>1225</v>
      </c>
      <c r="U40" s="6" t="s">
        <v>13</v>
      </c>
      <c r="V40" s="6">
        <v>1170</v>
      </c>
      <c r="W40" s="6">
        <v>55</v>
      </c>
      <c r="X40" s="6"/>
      <c r="Y40" s="29">
        <v>0</v>
      </c>
      <c r="Z40" s="6">
        <v>11.18</v>
      </c>
      <c r="AA40" s="47">
        <f t="shared" si="0"/>
        <v>71682.362063450695</v>
      </c>
      <c r="AB40" s="18">
        <f t="shared" si="1"/>
        <v>19.911767239847414</v>
      </c>
      <c r="AC40" s="6">
        <v>-17.5</v>
      </c>
      <c r="AD40" s="16">
        <f t="shared" si="2"/>
        <v>2.5109991557439819E-8</v>
      </c>
      <c r="AE40" s="16">
        <f t="shared" si="3"/>
        <v>2.5109991557439817E-9</v>
      </c>
      <c r="AF40" s="6" t="s">
        <v>30</v>
      </c>
    </row>
    <row r="41" spans="4:34" ht="48" x14ac:dyDescent="0.25">
      <c r="D41" s="6" t="s">
        <v>26</v>
      </c>
      <c r="E41" s="6" t="s">
        <v>27</v>
      </c>
      <c r="F41" s="6" t="s">
        <v>35</v>
      </c>
      <c r="G41" s="6">
        <v>0</v>
      </c>
      <c r="H41" s="6" t="s">
        <v>23</v>
      </c>
      <c r="I41" s="6">
        <v>47.41</v>
      </c>
      <c r="J41" s="6">
        <v>17.03</v>
      </c>
      <c r="K41" s="29">
        <v>0</v>
      </c>
      <c r="L41" s="35" t="s">
        <v>29</v>
      </c>
      <c r="M41" s="21" t="s">
        <v>13</v>
      </c>
      <c r="N41" s="21">
        <v>20</v>
      </c>
      <c r="O41" s="6" t="s">
        <v>13</v>
      </c>
      <c r="P41" s="6">
        <v>1E-3</v>
      </c>
      <c r="Q41" s="6">
        <v>1E-3</v>
      </c>
      <c r="R41" s="6" t="s">
        <v>13</v>
      </c>
      <c r="S41" s="39">
        <v>1208</v>
      </c>
      <c r="T41" s="6">
        <v>1225</v>
      </c>
      <c r="U41" s="6" t="s">
        <v>13</v>
      </c>
      <c r="V41" s="6">
        <v>1170</v>
      </c>
      <c r="W41" s="6">
        <v>55</v>
      </c>
      <c r="X41" s="6"/>
      <c r="Y41" s="29">
        <v>0</v>
      </c>
      <c r="Z41" s="6">
        <v>11.18</v>
      </c>
      <c r="AA41" s="47">
        <f t="shared" si="0"/>
        <v>71682.362063450695</v>
      </c>
      <c r="AB41" s="18">
        <f t="shared" si="1"/>
        <v>19.911767239847414</v>
      </c>
      <c r="AC41" s="6">
        <v>-15.2</v>
      </c>
      <c r="AD41" s="16">
        <f t="shared" si="2"/>
        <v>2.504516372327622E-7</v>
      </c>
      <c r="AE41" s="16">
        <f t="shared" si="3"/>
        <v>2.5045163723276218E-8</v>
      </c>
      <c r="AF41" s="6" t="s">
        <v>30</v>
      </c>
    </row>
    <row r="42" spans="4:34" ht="48" x14ac:dyDescent="0.25">
      <c r="D42" s="6" t="s">
        <v>26</v>
      </c>
      <c r="E42" s="6" t="s">
        <v>27</v>
      </c>
      <c r="F42" s="6" t="s">
        <v>35</v>
      </c>
      <c r="G42" s="6">
        <v>0</v>
      </c>
      <c r="H42" s="6" t="s">
        <v>23</v>
      </c>
      <c r="I42" s="6">
        <v>47.41</v>
      </c>
      <c r="J42" s="6">
        <v>17.03</v>
      </c>
      <c r="K42" s="29">
        <v>0</v>
      </c>
      <c r="L42" s="35" t="s">
        <v>29</v>
      </c>
      <c r="M42" s="21" t="s">
        <v>13</v>
      </c>
      <c r="N42" s="21">
        <v>40</v>
      </c>
      <c r="O42" s="6" t="s">
        <v>13</v>
      </c>
      <c r="P42" s="6">
        <v>1E-3</v>
      </c>
      <c r="Q42" s="6">
        <v>1E-3</v>
      </c>
      <c r="R42" s="6" t="s">
        <v>13</v>
      </c>
      <c r="S42" s="39">
        <v>1208</v>
      </c>
      <c r="T42" s="6">
        <v>1225</v>
      </c>
      <c r="U42" s="6" t="s">
        <v>13</v>
      </c>
      <c r="V42" s="6">
        <v>1170</v>
      </c>
      <c r="W42" s="6">
        <v>55</v>
      </c>
      <c r="X42" s="6"/>
      <c r="Y42" s="29">
        <v>0</v>
      </c>
      <c r="Z42" s="6">
        <v>11.88</v>
      </c>
      <c r="AA42" s="47">
        <f t="shared" si="0"/>
        <v>144350.55068315295</v>
      </c>
      <c r="AB42" s="18">
        <f t="shared" si="1"/>
        <v>40.097375189764705</v>
      </c>
      <c r="AC42" s="6">
        <v>-16.829999999999998</v>
      </c>
      <c r="AD42" s="16">
        <f t="shared" si="2"/>
        <v>4.9070882622402336E-8</v>
      </c>
      <c r="AE42" s="16">
        <f t="shared" si="3"/>
        <v>4.9070882622402338E-9</v>
      </c>
      <c r="AF42" s="6" t="s">
        <v>30</v>
      </c>
    </row>
    <row r="43" spans="4:34" ht="48" x14ac:dyDescent="0.25">
      <c r="D43" s="10" t="s">
        <v>26</v>
      </c>
      <c r="E43" s="10" t="s">
        <v>27</v>
      </c>
      <c r="F43" s="10" t="s">
        <v>35</v>
      </c>
      <c r="G43" s="10">
        <v>0</v>
      </c>
      <c r="H43" s="10" t="s">
        <v>23</v>
      </c>
      <c r="I43" s="10">
        <v>47.41</v>
      </c>
      <c r="J43" s="10">
        <v>17.03</v>
      </c>
      <c r="K43" s="30">
        <v>0</v>
      </c>
      <c r="L43" s="36" t="s">
        <v>29</v>
      </c>
      <c r="M43" s="11" t="s">
        <v>13</v>
      </c>
      <c r="N43" s="11">
        <v>20</v>
      </c>
      <c r="O43" s="10" t="s">
        <v>13</v>
      </c>
      <c r="P43" s="10">
        <v>1E-3</v>
      </c>
      <c r="Q43" s="10">
        <v>1E-3</v>
      </c>
      <c r="R43" s="10" t="s">
        <v>13</v>
      </c>
      <c r="S43" s="40">
        <v>1208</v>
      </c>
      <c r="T43" s="10">
        <v>1225</v>
      </c>
      <c r="U43" s="10" t="s">
        <v>13</v>
      </c>
      <c r="V43" s="10">
        <v>1160</v>
      </c>
      <c r="W43" s="10">
        <v>65</v>
      </c>
      <c r="X43" s="10"/>
      <c r="Y43" s="30">
        <v>0</v>
      </c>
      <c r="Z43" s="10">
        <v>11.18</v>
      </c>
      <c r="AA43" s="48">
        <f t="shared" si="0"/>
        <v>71682.362063450695</v>
      </c>
      <c r="AB43" s="20">
        <f t="shared" si="1"/>
        <v>19.911767239847414</v>
      </c>
      <c r="AC43" s="10">
        <v>-16.63</v>
      </c>
      <c r="AD43" s="17">
        <f t="shared" si="2"/>
        <v>5.9935311380356112E-8</v>
      </c>
      <c r="AE43" s="17">
        <f t="shared" si="3"/>
        <v>5.9935311380356109E-9</v>
      </c>
      <c r="AF43" s="10" t="s">
        <v>30</v>
      </c>
      <c r="AH43" s="69"/>
    </row>
    <row r="44" spans="4:34" ht="30" x14ac:dyDescent="0.25">
      <c r="D44" s="12" t="s">
        <v>31</v>
      </c>
      <c r="E44" s="12" t="s">
        <v>32</v>
      </c>
      <c r="F44" s="12" t="s">
        <v>33</v>
      </c>
      <c r="G44" s="6">
        <v>0</v>
      </c>
      <c r="H44" s="12" t="s">
        <v>23</v>
      </c>
      <c r="I44" s="12">
        <v>55.05</v>
      </c>
      <c r="J44" s="12">
        <v>17.96</v>
      </c>
      <c r="K44" s="12">
        <v>0</v>
      </c>
      <c r="L44" s="37" t="s">
        <v>114</v>
      </c>
      <c r="M44" s="13"/>
      <c r="N44" s="13">
        <v>0.17</v>
      </c>
      <c r="O44" s="12" t="s">
        <v>13</v>
      </c>
      <c r="P44" s="12">
        <v>1E-3</v>
      </c>
      <c r="Q44" s="12">
        <v>1E-3</v>
      </c>
      <c r="R44" s="12" t="s">
        <v>13</v>
      </c>
      <c r="S44" s="41" t="s">
        <v>36</v>
      </c>
      <c r="T44" s="12">
        <v>800</v>
      </c>
      <c r="U44" s="12">
        <v>900</v>
      </c>
      <c r="V44" s="12">
        <v>900</v>
      </c>
      <c r="W44" s="12"/>
      <c r="X44" s="12"/>
      <c r="Y44" s="31">
        <v>0</v>
      </c>
      <c r="Z44" s="12">
        <v>6.4</v>
      </c>
      <c r="AA44" s="47">
        <f t="shared" si="0"/>
        <v>601.84503787208223</v>
      </c>
      <c r="AB44" s="18">
        <f t="shared" si="1"/>
        <v>0.16717917718668951</v>
      </c>
      <c r="AC44" s="46">
        <f>LN(AD44)</f>
        <v>-10.483306047789069</v>
      </c>
      <c r="AD44" s="16">
        <v>2.8E-5</v>
      </c>
      <c r="AE44" s="16">
        <f t="shared" si="3"/>
        <v>2.7999999999999999E-6</v>
      </c>
      <c r="AF44" s="6" t="s">
        <v>121</v>
      </c>
    </row>
    <row r="45" spans="4:34" ht="30" x14ac:dyDescent="0.25">
      <c r="D45" s="6" t="s">
        <v>31</v>
      </c>
      <c r="E45" s="6" t="s">
        <v>32</v>
      </c>
      <c r="F45" s="6" t="s">
        <v>33</v>
      </c>
      <c r="G45" s="6">
        <v>0</v>
      </c>
      <c r="H45" s="6" t="s">
        <v>23</v>
      </c>
      <c r="I45" s="6">
        <v>55.05</v>
      </c>
      <c r="J45" s="6">
        <v>17.96</v>
      </c>
      <c r="K45" s="6">
        <v>0</v>
      </c>
      <c r="L45" s="35" t="s">
        <v>114</v>
      </c>
      <c r="M45" s="21"/>
      <c r="N45" s="21">
        <v>0.42</v>
      </c>
      <c r="O45" s="6" t="s">
        <v>13</v>
      </c>
      <c r="P45" s="6">
        <v>1E-3</v>
      </c>
      <c r="Q45" s="6">
        <v>1E-3</v>
      </c>
      <c r="R45" s="6" t="s">
        <v>13</v>
      </c>
      <c r="S45" s="39" t="s">
        <v>36</v>
      </c>
      <c r="T45" s="6">
        <v>800</v>
      </c>
      <c r="U45" s="6">
        <v>900</v>
      </c>
      <c r="V45" s="6">
        <v>900</v>
      </c>
      <c r="W45" s="6"/>
      <c r="X45" s="6"/>
      <c r="Y45" s="29">
        <v>0</v>
      </c>
      <c r="Z45" s="6">
        <v>7.31</v>
      </c>
      <c r="AA45" s="47">
        <f t="shared" si="0"/>
        <v>1495.1771891914511</v>
      </c>
      <c r="AB45" s="18">
        <f t="shared" si="1"/>
        <v>0.41532699699762532</v>
      </c>
      <c r="AC45" s="43">
        <f t="shared" ref="AC45:AC46" si="4">LN(AD45)</f>
        <v>-11.107460356862065</v>
      </c>
      <c r="AD45" s="16">
        <v>1.5E-5</v>
      </c>
      <c r="AE45" s="16">
        <f t="shared" si="3"/>
        <v>1.5E-6</v>
      </c>
      <c r="AF45" s="6" t="s">
        <v>121</v>
      </c>
    </row>
    <row r="46" spans="4:34" ht="30" x14ac:dyDescent="0.25">
      <c r="D46" s="6" t="s">
        <v>31</v>
      </c>
      <c r="E46" s="6" t="s">
        <v>32</v>
      </c>
      <c r="F46" s="6" t="s">
        <v>33</v>
      </c>
      <c r="G46" s="6">
        <v>0</v>
      </c>
      <c r="H46" s="6" t="s">
        <v>23</v>
      </c>
      <c r="I46" s="6">
        <v>55.05</v>
      </c>
      <c r="J46" s="6">
        <v>17.96</v>
      </c>
      <c r="K46" s="6">
        <v>0</v>
      </c>
      <c r="L46" s="35" t="s">
        <v>114</v>
      </c>
      <c r="M46" s="21"/>
      <c r="N46" s="21">
        <v>0.84</v>
      </c>
      <c r="O46" s="6" t="s">
        <v>13</v>
      </c>
      <c r="P46" s="6">
        <v>1E-3</v>
      </c>
      <c r="Q46" s="6">
        <v>1E-3</v>
      </c>
      <c r="R46" s="6" t="s">
        <v>13</v>
      </c>
      <c r="S46" s="39" t="s">
        <v>36</v>
      </c>
      <c r="T46" s="6">
        <v>800</v>
      </c>
      <c r="U46" s="6">
        <v>900</v>
      </c>
      <c r="V46" s="6">
        <v>900</v>
      </c>
      <c r="W46" s="6"/>
      <c r="X46" s="6"/>
      <c r="Y46" s="29">
        <v>0</v>
      </c>
      <c r="Z46" s="6">
        <v>8.01</v>
      </c>
      <c r="AA46" s="47">
        <f t="shared" si="0"/>
        <v>3010.9171128823823</v>
      </c>
      <c r="AB46" s="18">
        <f t="shared" si="1"/>
        <v>0.83636586468955065</v>
      </c>
      <c r="AC46" s="43">
        <f t="shared" si="4"/>
        <v>-11.250561200502737</v>
      </c>
      <c r="AD46" s="16">
        <v>1.2999999999999999E-5</v>
      </c>
      <c r="AE46" s="16">
        <f t="shared" si="3"/>
        <v>1.2999999999999998E-6</v>
      </c>
      <c r="AF46" s="6" t="s">
        <v>121</v>
      </c>
    </row>
    <row r="47" spans="4:34" ht="30" x14ac:dyDescent="0.25">
      <c r="D47" s="6" t="s">
        <v>31</v>
      </c>
      <c r="E47" s="6" t="s">
        <v>32</v>
      </c>
      <c r="F47" s="6" t="s">
        <v>33</v>
      </c>
      <c r="G47" s="6">
        <v>0</v>
      </c>
      <c r="H47" s="6" t="s">
        <v>23</v>
      </c>
      <c r="I47" s="6">
        <v>55.05</v>
      </c>
      <c r="J47" s="6">
        <v>17.96</v>
      </c>
      <c r="K47" s="6">
        <v>0</v>
      </c>
      <c r="L47" s="35" t="s">
        <v>114</v>
      </c>
      <c r="M47" s="21"/>
      <c r="N47" s="21">
        <v>0.17</v>
      </c>
      <c r="O47" s="6" t="s">
        <v>13</v>
      </c>
      <c r="P47" s="6">
        <v>1E-3</v>
      </c>
      <c r="Q47" s="6">
        <v>1E-3</v>
      </c>
      <c r="R47" s="6" t="s">
        <v>13</v>
      </c>
      <c r="S47" s="39" t="s">
        <v>36</v>
      </c>
      <c r="T47" s="6">
        <v>800</v>
      </c>
      <c r="U47" s="6">
        <v>900</v>
      </c>
      <c r="V47" s="6">
        <v>900</v>
      </c>
      <c r="W47" s="6"/>
      <c r="X47" s="6"/>
      <c r="Y47" s="29">
        <v>0</v>
      </c>
      <c r="Z47" s="6">
        <v>6.4</v>
      </c>
      <c r="AA47" s="47">
        <v>601.84503787208223</v>
      </c>
      <c r="AB47" s="18">
        <v>0.16717917718668951</v>
      </c>
      <c r="AC47" s="43">
        <f>LN(AD47)</f>
        <v>-11.699255043161722</v>
      </c>
      <c r="AD47" s="16">
        <v>8.3000000000000002E-6</v>
      </c>
      <c r="AE47" s="16">
        <f t="shared" si="3"/>
        <v>8.2999999999999999E-7</v>
      </c>
      <c r="AF47" s="6" t="s">
        <v>110</v>
      </c>
    </row>
    <row r="48" spans="4:34" ht="30" x14ac:dyDescent="0.25">
      <c r="D48" s="6" t="s">
        <v>31</v>
      </c>
      <c r="E48" s="6" t="s">
        <v>32</v>
      </c>
      <c r="F48" s="6" t="s">
        <v>33</v>
      </c>
      <c r="G48" s="6">
        <v>0</v>
      </c>
      <c r="H48" s="6" t="s">
        <v>23</v>
      </c>
      <c r="I48" s="6">
        <v>55.05</v>
      </c>
      <c r="J48" s="6">
        <v>17.96</v>
      </c>
      <c r="K48" s="6">
        <v>0</v>
      </c>
      <c r="L48" s="35" t="s">
        <v>114</v>
      </c>
      <c r="M48" s="21"/>
      <c r="N48" s="21">
        <v>0.42</v>
      </c>
      <c r="O48" s="6" t="s">
        <v>13</v>
      </c>
      <c r="P48" s="6">
        <v>1E-3</v>
      </c>
      <c r="Q48" s="6">
        <v>1E-3</v>
      </c>
      <c r="R48" s="6" t="s">
        <v>13</v>
      </c>
      <c r="S48" s="39" t="s">
        <v>36</v>
      </c>
      <c r="T48" s="6">
        <v>800</v>
      </c>
      <c r="U48" s="6">
        <v>900</v>
      </c>
      <c r="V48" s="6">
        <v>900</v>
      </c>
      <c r="W48" s="6"/>
      <c r="X48" s="6"/>
      <c r="Y48" s="29">
        <v>0</v>
      </c>
      <c r="Z48" s="6">
        <v>7.31</v>
      </c>
      <c r="AA48" s="47">
        <v>1495.1771891914511</v>
      </c>
      <c r="AB48" s="18">
        <v>0.41532699699762532</v>
      </c>
      <c r="AC48" s="43">
        <f t="shared" ref="AC48:AC49" si="5">LN(AD48)</f>
        <v>-12.429216196844383</v>
      </c>
      <c r="AD48" s="16">
        <v>3.9999999999999998E-6</v>
      </c>
      <c r="AE48" s="16">
        <f t="shared" si="3"/>
        <v>3.9999999999999998E-7</v>
      </c>
      <c r="AF48" s="6" t="s">
        <v>110</v>
      </c>
    </row>
    <row r="49" spans="4:32" ht="30" x14ac:dyDescent="0.25">
      <c r="D49" s="6" t="s">
        <v>31</v>
      </c>
      <c r="E49" s="6" t="s">
        <v>32</v>
      </c>
      <c r="F49" s="6" t="s">
        <v>33</v>
      </c>
      <c r="G49" s="6">
        <v>0</v>
      </c>
      <c r="H49" s="6" t="s">
        <v>23</v>
      </c>
      <c r="I49" s="6">
        <v>55.05</v>
      </c>
      <c r="J49" s="6">
        <v>17.96</v>
      </c>
      <c r="K49" s="6">
        <v>0</v>
      </c>
      <c r="L49" s="35" t="s">
        <v>114</v>
      </c>
      <c r="M49" s="21"/>
      <c r="N49" s="21">
        <v>0.84</v>
      </c>
      <c r="O49" s="6" t="s">
        <v>13</v>
      </c>
      <c r="P49" s="6">
        <v>1E-3</v>
      </c>
      <c r="Q49" s="6">
        <v>1E-3</v>
      </c>
      <c r="R49" s="6" t="s">
        <v>13</v>
      </c>
      <c r="S49" s="39" t="s">
        <v>36</v>
      </c>
      <c r="T49" s="6">
        <v>800</v>
      </c>
      <c r="U49" s="6">
        <v>900</v>
      </c>
      <c r="V49" s="6">
        <v>900</v>
      </c>
      <c r="W49" s="6"/>
      <c r="X49" s="6"/>
      <c r="Y49" s="29">
        <v>0</v>
      </c>
      <c r="Z49" s="6">
        <v>8.01</v>
      </c>
      <c r="AA49" s="47">
        <v>3010.9171128823823</v>
      </c>
      <c r="AB49" s="18">
        <v>0.83636586468955065</v>
      </c>
      <c r="AC49" s="43">
        <f t="shared" si="5"/>
        <v>-12.652359748158593</v>
      </c>
      <c r="AD49" s="16">
        <v>3.1999999999999999E-6</v>
      </c>
      <c r="AE49" s="16">
        <f t="shared" si="3"/>
        <v>3.2000000000000001E-7</v>
      </c>
      <c r="AF49" s="6" t="s">
        <v>110</v>
      </c>
    </row>
    <row r="50" spans="4:32" ht="30" x14ac:dyDescent="0.25">
      <c r="D50" s="6" t="s">
        <v>31</v>
      </c>
      <c r="E50" s="6" t="s">
        <v>32</v>
      </c>
      <c r="F50" s="6" t="s">
        <v>33</v>
      </c>
      <c r="G50" s="6">
        <v>0</v>
      </c>
      <c r="H50" s="6" t="s">
        <v>23</v>
      </c>
      <c r="I50" s="6">
        <v>55.05</v>
      </c>
      <c r="J50" s="6">
        <v>17.96</v>
      </c>
      <c r="K50" s="6">
        <v>0</v>
      </c>
      <c r="L50" s="35" t="s">
        <v>114</v>
      </c>
      <c r="M50" s="21"/>
      <c r="N50" s="21">
        <v>0.25</v>
      </c>
      <c r="O50" s="6" t="s">
        <v>13</v>
      </c>
      <c r="P50" s="6">
        <v>1E-3</v>
      </c>
      <c r="Q50" s="6">
        <v>1E-3</v>
      </c>
      <c r="R50" s="6" t="s">
        <v>13</v>
      </c>
      <c r="S50" s="39" t="s">
        <v>36</v>
      </c>
      <c r="T50" s="6">
        <v>800</v>
      </c>
      <c r="U50" s="6">
        <v>900</v>
      </c>
      <c r="V50" s="6">
        <v>900</v>
      </c>
      <c r="W50" s="6"/>
      <c r="X50" s="6"/>
      <c r="Y50" s="29">
        <v>0</v>
      </c>
      <c r="Z50" s="6">
        <v>6.8</v>
      </c>
      <c r="AA50" s="47">
        <f t="shared" si="0"/>
        <v>897.84729165041756</v>
      </c>
      <c r="AB50" s="18">
        <f t="shared" si="1"/>
        <v>0.24940202545844933</v>
      </c>
      <c r="AC50" s="43">
        <f>LN(AD50)</f>
        <v>-11.603147180559946</v>
      </c>
      <c r="AD50" s="16">
        <v>9.1372857494128934E-6</v>
      </c>
      <c r="AE50" s="16">
        <f t="shared" si="3"/>
        <v>9.1372857494128932E-7</v>
      </c>
      <c r="AF50" s="6" t="s">
        <v>122</v>
      </c>
    </row>
    <row r="51" spans="4:32" ht="30" x14ac:dyDescent="0.25">
      <c r="D51" s="6" t="s">
        <v>31</v>
      </c>
      <c r="E51" s="6" t="s">
        <v>32</v>
      </c>
      <c r="F51" s="6" t="s">
        <v>33</v>
      </c>
      <c r="G51" s="6">
        <v>0</v>
      </c>
      <c r="H51" s="6" t="s">
        <v>23</v>
      </c>
      <c r="I51" s="6">
        <v>55.05</v>
      </c>
      <c r="J51" s="6">
        <v>17.96</v>
      </c>
      <c r="K51" s="6">
        <v>0</v>
      </c>
      <c r="L51" s="35" t="s">
        <v>114</v>
      </c>
      <c r="M51" s="21"/>
      <c r="N51" s="21">
        <v>0.42</v>
      </c>
      <c r="O51" s="6" t="s">
        <v>13</v>
      </c>
      <c r="P51" s="6">
        <v>1E-3</v>
      </c>
      <c r="Q51" s="6">
        <v>1E-3</v>
      </c>
      <c r="R51" s="6" t="s">
        <v>13</v>
      </c>
      <c r="S51" s="39" t="s">
        <v>36</v>
      </c>
      <c r="T51" s="6">
        <v>800</v>
      </c>
      <c r="U51" s="6">
        <v>900</v>
      </c>
      <c r="V51" s="6">
        <v>900</v>
      </c>
      <c r="W51" s="6"/>
      <c r="X51" s="6"/>
      <c r="Y51" s="29">
        <v>0</v>
      </c>
      <c r="Z51" s="6">
        <v>7.31</v>
      </c>
      <c r="AA51" s="47">
        <f t="shared" si="0"/>
        <v>1495.1771891914511</v>
      </c>
      <c r="AB51" s="18">
        <f t="shared" si="1"/>
        <v>0.41532699699762532</v>
      </c>
      <c r="AC51" s="43">
        <f t="shared" ref="AC51:AC68" si="6">LN(AD51)</f>
        <v>-11.873147180559945</v>
      </c>
      <c r="AD51" s="16">
        <v>6.975216574998152E-6</v>
      </c>
      <c r="AE51" s="16">
        <f t="shared" si="3"/>
        <v>6.9752165749981518E-7</v>
      </c>
      <c r="AF51" s="6" t="s">
        <v>122</v>
      </c>
    </row>
    <row r="52" spans="4:32" ht="30" x14ac:dyDescent="0.25">
      <c r="D52" s="6" t="s">
        <v>31</v>
      </c>
      <c r="E52" s="6" t="s">
        <v>32</v>
      </c>
      <c r="F52" s="6" t="s">
        <v>33</v>
      </c>
      <c r="G52" s="6">
        <v>0</v>
      </c>
      <c r="H52" s="6" t="s">
        <v>23</v>
      </c>
      <c r="I52" s="6">
        <v>55.05</v>
      </c>
      <c r="J52" s="6">
        <v>17.96</v>
      </c>
      <c r="K52" s="6">
        <v>0</v>
      </c>
      <c r="L52" s="35" t="s">
        <v>114</v>
      </c>
      <c r="M52" s="21"/>
      <c r="N52" s="21">
        <v>0.66</v>
      </c>
      <c r="O52" s="6" t="s">
        <v>13</v>
      </c>
      <c r="P52" s="6">
        <v>1E-3</v>
      </c>
      <c r="Q52" s="6">
        <v>1E-3</v>
      </c>
      <c r="R52" s="6" t="s">
        <v>13</v>
      </c>
      <c r="S52" s="39" t="s">
        <v>36</v>
      </c>
      <c r="T52" s="6">
        <v>800</v>
      </c>
      <c r="U52" s="6">
        <v>900</v>
      </c>
      <c r="V52" s="6">
        <v>900</v>
      </c>
      <c r="W52" s="6"/>
      <c r="X52" s="6"/>
      <c r="Y52" s="29">
        <v>0</v>
      </c>
      <c r="Z52" s="6">
        <v>7.78</v>
      </c>
      <c r="AA52" s="47">
        <f t="shared" si="0"/>
        <v>2392.2748205373778</v>
      </c>
      <c r="AB52" s="18">
        <f t="shared" si="1"/>
        <v>0.6645207834826049</v>
      </c>
      <c r="AC52" s="43">
        <f t="shared" si="6"/>
        <v>-12.123147180559945</v>
      </c>
      <c r="AD52" s="16">
        <v>5.4323041307012035E-6</v>
      </c>
      <c r="AE52" s="16">
        <f t="shared" si="3"/>
        <v>5.432304130701204E-7</v>
      </c>
      <c r="AF52" s="6" t="s">
        <v>122</v>
      </c>
    </row>
    <row r="53" spans="4:32" ht="30" x14ac:dyDescent="0.25">
      <c r="D53" s="6" t="s">
        <v>31</v>
      </c>
      <c r="E53" s="6" t="s">
        <v>32</v>
      </c>
      <c r="F53" s="6" t="s">
        <v>33</v>
      </c>
      <c r="G53" s="6">
        <v>0</v>
      </c>
      <c r="H53" s="6" t="s">
        <v>23</v>
      </c>
      <c r="I53" s="6">
        <v>55.05</v>
      </c>
      <c r="J53" s="6">
        <v>17.96</v>
      </c>
      <c r="K53" s="6">
        <v>0</v>
      </c>
      <c r="L53" s="35" t="s">
        <v>114</v>
      </c>
      <c r="M53" s="21"/>
      <c r="N53" s="44">
        <v>1.3381805269084983</v>
      </c>
      <c r="O53" s="6" t="s">
        <v>13</v>
      </c>
      <c r="P53" s="6">
        <v>1E-3</v>
      </c>
      <c r="Q53" s="6">
        <v>1E-3</v>
      </c>
      <c r="R53" s="6" t="s">
        <v>13</v>
      </c>
      <c r="S53" s="39" t="s">
        <v>36</v>
      </c>
      <c r="T53" s="6">
        <v>800</v>
      </c>
      <c r="U53" s="6">
        <v>900</v>
      </c>
      <c r="V53" s="6">
        <v>900</v>
      </c>
      <c r="W53" s="6"/>
      <c r="X53" s="6"/>
      <c r="Y53" s="29">
        <v>0</v>
      </c>
      <c r="Z53" s="6">
        <v>8.48</v>
      </c>
      <c r="AA53" s="47">
        <f t="shared" si="0"/>
        <v>4817.4498968705939</v>
      </c>
      <c r="AB53" s="18">
        <f t="shared" si="1"/>
        <v>1.3381805269084983</v>
      </c>
      <c r="AC53" s="43">
        <f t="shared" si="6"/>
        <v>-12.363147180559945</v>
      </c>
      <c r="AD53" s="16">
        <v>4.2732017789964897E-6</v>
      </c>
      <c r="AE53" s="16">
        <f t="shared" si="3"/>
        <v>4.2732017789964899E-7</v>
      </c>
      <c r="AF53" s="6" t="s">
        <v>122</v>
      </c>
    </row>
    <row r="54" spans="4:32" ht="30" x14ac:dyDescent="0.25">
      <c r="D54" s="6" t="s">
        <v>31</v>
      </c>
      <c r="E54" s="6" t="s">
        <v>32</v>
      </c>
      <c r="F54" s="6" t="s">
        <v>33</v>
      </c>
      <c r="G54" s="6">
        <v>0</v>
      </c>
      <c r="H54" s="6" t="s">
        <v>23</v>
      </c>
      <c r="I54" s="6">
        <v>55.05</v>
      </c>
      <c r="J54" s="6">
        <v>17.96</v>
      </c>
      <c r="K54" s="6">
        <v>0</v>
      </c>
      <c r="L54" s="35" t="s">
        <v>114</v>
      </c>
      <c r="M54" s="21"/>
      <c r="N54" s="44">
        <v>1.9963307599447071</v>
      </c>
      <c r="O54" s="6" t="s">
        <v>13</v>
      </c>
      <c r="P54" s="6">
        <v>1E-3</v>
      </c>
      <c r="Q54" s="6">
        <v>1E-3</v>
      </c>
      <c r="R54" s="6" t="s">
        <v>13</v>
      </c>
      <c r="S54" s="39" t="s">
        <v>36</v>
      </c>
      <c r="T54" s="6">
        <v>800</v>
      </c>
      <c r="U54" s="6">
        <v>900</v>
      </c>
      <c r="V54" s="6">
        <v>900</v>
      </c>
      <c r="W54" s="6"/>
      <c r="X54" s="6"/>
      <c r="Y54" s="29">
        <v>0</v>
      </c>
      <c r="Z54" s="6">
        <v>8.8800000000000008</v>
      </c>
      <c r="AA54" s="47">
        <f t="shared" si="0"/>
        <v>7186.7907358009452</v>
      </c>
      <c r="AB54" s="18">
        <f t="shared" si="1"/>
        <v>1.9963307599447071</v>
      </c>
      <c r="AC54" s="43">
        <f t="shared" si="6"/>
        <v>-12.623147180559945</v>
      </c>
      <c r="AD54" s="16">
        <v>3.2948590081538648E-6</v>
      </c>
      <c r="AE54" s="16">
        <f t="shared" si="3"/>
        <v>3.294859008153865E-7</v>
      </c>
      <c r="AF54" s="6" t="s">
        <v>122</v>
      </c>
    </row>
    <row r="55" spans="4:32" ht="30" x14ac:dyDescent="0.25">
      <c r="D55" s="6" t="s">
        <v>31</v>
      </c>
      <c r="E55" s="6" t="s">
        <v>32</v>
      </c>
      <c r="F55" s="6" t="s">
        <v>33</v>
      </c>
      <c r="G55" s="6">
        <v>0</v>
      </c>
      <c r="H55" s="6" t="s">
        <v>23</v>
      </c>
      <c r="I55" s="6">
        <v>55.05</v>
      </c>
      <c r="J55" s="6">
        <v>17.96</v>
      </c>
      <c r="K55" s="6">
        <v>0</v>
      </c>
      <c r="L55" s="35" t="s">
        <v>114</v>
      </c>
      <c r="M55" s="21"/>
      <c r="N55" s="44">
        <v>0.24940202545844933</v>
      </c>
      <c r="O55" s="6" t="s">
        <v>13</v>
      </c>
      <c r="P55" s="6">
        <v>1E-3</v>
      </c>
      <c r="Q55" s="6">
        <v>1E-3</v>
      </c>
      <c r="R55" s="6" t="s">
        <v>13</v>
      </c>
      <c r="S55" s="39" t="s">
        <v>36</v>
      </c>
      <c r="T55" s="6">
        <v>800</v>
      </c>
      <c r="U55" s="6">
        <v>900</v>
      </c>
      <c r="V55" s="6">
        <v>900</v>
      </c>
      <c r="W55" s="6"/>
      <c r="X55" s="6"/>
      <c r="Y55" s="29">
        <v>0</v>
      </c>
      <c r="Z55" s="6">
        <v>6.8</v>
      </c>
      <c r="AA55" s="47">
        <f t="shared" si="0"/>
        <v>897.84729165041756</v>
      </c>
      <c r="AB55" s="18">
        <f t="shared" si="1"/>
        <v>0.24940202545844933</v>
      </c>
      <c r="AC55" s="43">
        <f t="shared" si="6"/>
        <v>-11.423147180559946</v>
      </c>
      <c r="AD55" s="16">
        <v>1.0939317151002595E-5</v>
      </c>
      <c r="AE55" s="16">
        <f t="shared" si="3"/>
        <v>1.0939317151002595E-6</v>
      </c>
      <c r="AF55" s="6" t="s">
        <v>122</v>
      </c>
    </row>
    <row r="56" spans="4:32" ht="30" x14ac:dyDescent="0.25">
      <c r="D56" s="6" t="s">
        <v>31</v>
      </c>
      <c r="E56" s="6" t="s">
        <v>32</v>
      </c>
      <c r="F56" s="6" t="s">
        <v>33</v>
      </c>
      <c r="G56" s="6">
        <v>0</v>
      </c>
      <c r="H56" s="6" t="s">
        <v>23</v>
      </c>
      <c r="I56" s="6">
        <v>55.05</v>
      </c>
      <c r="J56" s="6">
        <v>17.96</v>
      </c>
      <c r="K56" s="6">
        <v>0</v>
      </c>
      <c r="L56" s="35" t="s">
        <v>114</v>
      </c>
      <c r="M56" s="21"/>
      <c r="N56" s="44">
        <v>0.41532699699762532</v>
      </c>
      <c r="O56" s="6" t="s">
        <v>13</v>
      </c>
      <c r="P56" s="6">
        <v>1E-3</v>
      </c>
      <c r="Q56" s="6">
        <v>1E-3</v>
      </c>
      <c r="R56" s="6" t="s">
        <v>13</v>
      </c>
      <c r="S56" s="39" t="s">
        <v>36</v>
      </c>
      <c r="T56" s="6">
        <v>800</v>
      </c>
      <c r="U56" s="6">
        <v>900</v>
      </c>
      <c r="V56" s="6">
        <v>900</v>
      </c>
      <c r="W56" s="6"/>
      <c r="X56" s="6"/>
      <c r="Y56" s="29">
        <v>0</v>
      </c>
      <c r="Z56" s="6">
        <v>7.31</v>
      </c>
      <c r="AA56" s="47">
        <f t="shared" si="0"/>
        <v>1495.1771891914511</v>
      </c>
      <c r="AB56" s="18">
        <f t="shared" si="1"/>
        <v>0.41532699699762532</v>
      </c>
      <c r="AC56" s="43">
        <f t="shared" si="6"/>
        <v>-11.783147180559945</v>
      </c>
      <c r="AD56" s="16">
        <v>7.6321025996373135E-6</v>
      </c>
      <c r="AE56" s="16">
        <f t="shared" si="3"/>
        <v>7.6321025996373133E-7</v>
      </c>
      <c r="AF56" s="6" t="s">
        <v>122</v>
      </c>
    </row>
    <row r="57" spans="4:32" ht="30" x14ac:dyDescent="0.25">
      <c r="D57" s="6" t="s">
        <v>31</v>
      </c>
      <c r="E57" s="6" t="s">
        <v>32</v>
      </c>
      <c r="F57" s="6" t="s">
        <v>33</v>
      </c>
      <c r="G57" s="6">
        <v>0</v>
      </c>
      <c r="H57" s="6" t="s">
        <v>23</v>
      </c>
      <c r="I57" s="6">
        <v>55.05</v>
      </c>
      <c r="J57" s="6">
        <v>17.96</v>
      </c>
      <c r="K57" s="6">
        <v>0</v>
      </c>
      <c r="L57" s="35" t="s">
        <v>114</v>
      </c>
      <c r="M57" s="21"/>
      <c r="N57" s="44">
        <v>0.6645207834826049</v>
      </c>
      <c r="O57" s="6" t="s">
        <v>13</v>
      </c>
      <c r="P57" s="6">
        <v>1E-3</v>
      </c>
      <c r="Q57" s="6">
        <v>1E-3</v>
      </c>
      <c r="R57" s="6" t="s">
        <v>13</v>
      </c>
      <c r="S57" s="39" t="s">
        <v>36</v>
      </c>
      <c r="T57" s="6">
        <v>800</v>
      </c>
      <c r="U57" s="6">
        <v>900</v>
      </c>
      <c r="V57" s="6">
        <v>900</v>
      </c>
      <c r="W57" s="6"/>
      <c r="X57" s="6"/>
      <c r="Y57" s="29">
        <v>0</v>
      </c>
      <c r="Z57" s="6">
        <v>7.78</v>
      </c>
      <c r="AA57" s="47">
        <f t="shared" si="0"/>
        <v>2392.2748205373778</v>
      </c>
      <c r="AB57" s="18">
        <f t="shared" si="1"/>
        <v>0.6645207834826049</v>
      </c>
      <c r="AC57" s="43">
        <f t="shared" si="6"/>
        <v>-12.073147180559946</v>
      </c>
      <c r="AD57" s="16">
        <v>5.7108243193302525E-6</v>
      </c>
      <c r="AE57" s="16">
        <f t="shared" si="3"/>
        <v>5.7108243193302525E-7</v>
      </c>
      <c r="AF57" s="6" t="s">
        <v>122</v>
      </c>
    </row>
    <row r="58" spans="4:32" ht="30" x14ac:dyDescent="0.25">
      <c r="D58" s="6" t="s">
        <v>31</v>
      </c>
      <c r="E58" s="6" t="s">
        <v>32</v>
      </c>
      <c r="F58" s="6" t="s">
        <v>33</v>
      </c>
      <c r="G58" s="6">
        <v>0</v>
      </c>
      <c r="H58" s="6" t="s">
        <v>23</v>
      </c>
      <c r="I58" s="6">
        <v>55.05</v>
      </c>
      <c r="J58" s="6">
        <v>17.96</v>
      </c>
      <c r="K58" s="6">
        <v>0</v>
      </c>
      <c r="L58" s="35" t="s">
        <v>114</v>
      </c>
      <c r="M58" s="21"/>
      <c r="N58" s="44">
        <v>1.3381805269084983</v>
      </c>
      <c r="O58" s="6" t="s">
        <v>13</v>
      </c>
      <c r="P58" s="6">
        <v>1E-3</v>
      </c>
      <c r="Q58" s="6">
        <v>1E-3</v>
      </c>
      <c r="R58" s="6" t="s">
        <v>13</v>
      </c>
      <c r="S58" s="39" t="s">
        <v>36</v>
      </c>
      <c r="T58" s="6">
        <v>800</v>
      </c>
      <c r="U58" s="6">
        <v>900</v>
      </c>
      <c r="V58" s="6">
        <v>900</v>
      </c>
      <c r="W58" s="6"/>
      <c r="X58" s="6"/>
      <c r="Y58" s="29">
        <v>0</v>
      </c>
      <c r="Z58" s="6">
        <v>8.48</v>
      </c>
      <c r="AA58" s="47">
        <f t="shared" si="0"/>
        <v>4817.4498968705939</v>
      </c>
      <c r="AB58" s="18">
        <f t="shared" si="1"/>
        <v>1.3381805269084983</v>
      </c>
      <c r="AC58" s="43">
        <f t="shared" si="6"/>
        <v>-12.623147180559945</v>
      </c>
      <c r="AD58" s="16">
        <v>3.2948590081538648E-6</v>
      </c>
      <c r="AE58" s="16">
        <f t="shared" si="3"/>
        <v>3.294859008153865E-7</v>
      </c>
      <c r="AF58" s="6" t="s">
        <v>122</v>
      </c>
    </row>
    <row r="59" spans="4:32" ht="30" x14ac:dyDescent="0.25">
      <c r="D59" s="6" t="s">
        <v>31</v>
      </c>
      <c r="E59" s="6" t="s">
        <v>32</v>
      </c>
      <c r="F59" s="6" t="s">
        <v>33</v>
      </c>
      <c r="G59" s="6">
        <v>0</v>
      </c>
      <c r="H59" s="6" t="s">
        <v>23</v>
      </c>
      <c r="I59" s="6">
        <v>55.05</v>
      </c>
      <c r="J59" s="6">
        <v>17.96</v>
      </c>
      <c r="K59" s="6">
        <v>0</v>
      </c>
      <c r="L59" s="35" t="s">
        <v>114</v>
      </c>
      <c r="M59" s="21"/>
      <c r="N59" s="44">
        <v>0.24940202545844933</v>
      </c>
      <c r="O59" s="6" t="s">
        <v>13</v>
      </c>
      <c r="P59" s="6">
        <v>1E-3</v>
      </c>
      <c r="Q59" s="6">
        <v>1E-3</v>
      </c>
      <c r="R59" s="6" t="s">
        <v>13</v>
      </c>
      <c r="S59" s="39" t="s">
        <v>36</v>
      </c>
      <c r="T59" s="6">
        <v>800</v>
      </c>
      <c r="U59" s="6">
        <v>900</v>
      </c>
      <c r="V59" s="6">
        <v>900</v>
      </c>
      <c r="W59" s="6"/>
      <c r="X59" s="6"/>
      <c r="Y59" s="29">
        <v>0</v>
      </c>
      <c r="Z59" s="6">
        <v>6.8</v>
      </c>
      <c r="AA59" s="47">
        <f t="shared" si="0"/>
        <v>897.84729165041756</v>
      </c>
      <c r="AB59" s="18">
        <f t="shared" si="1"/>
        <v>0.24940202545844933</v>
      </c>
      <c r="AC59" s="43">
        <f t="shared" si="6"/>
        <v>-11.803147180559945</v>
      </c>
      <c r="AD59" s="16">
        <v>7.4809768427055358E-6</v>
      </c>
      <c r="AE59" s="16">
        <f t="shared" si="3"/>
        <v>7.480976842705536E-7</v>
      </c>
      <c r="AF59" s="6" t="s">
        <v>122</v>
      </c>
    </row>
    <row r="60" spans="4:32" ht="30" x14ac:dyDescent="0.25">
      <c r="D60" s="6" t="s">
        <v>31</v>
      </c>
      <c r="E60" s="6" t="s">
        <v>32</v>
      </c>
      <c r="F60" s="6" t="s">
        <v>33</v>
      </c>
      <c r="G60" s="6">
        <v>0</v>
      </c>
      <c r="H60" s="6" t="s">
        <v>23</v>
      </c>
      <c r="I60" s="6">
        <v>55.05</v>
      </c>
      <c r="J60" s="6">
        <v>17.96</v>
      </c>
      <c r="K60" s="6">
        <v>0</v>
      </c>
      <c r="L60" s="35" t="s">
        <v>114</v>
      </c>
      <c r="M60" s="21"/>
      <c r="N60" s="44">
        <v>0.41532699699762532</v>
      </c>
      <c r="O60" s="6" t="s">
        <v>13</v>
      </c>
      <c r="P60" s="6">
        <v>1E-3</v>
      </c>
      <c r="Q60" s="6">
        <v>1E-3</v>
      </c>
      <c r="R60" s="6" t="s">
        <v>13</v>
      </c>
      <c r="S60" s="39" t="s">
        <v>36</v>
      </c>
      <c r="T60" s="6">
        <v>800</v>
      </c>
      <c r="U60" s="6">
        <v>900</v>
      </c>
      <c r="V60" s="6">
        <v>900</v>
      </c>
      <c r="W60" s="6"/>
      <c r="X60" s="6"/>
      <c r="Y60" s="29">
        <v>0</v>
      </c>
      <c r="Z60" s="6">
        <v>7.31</v>
      </c>
      <c r="AA60" s="47">
        <f t="shared" si="0"/>
        <v>1495.1771891914511</v>
      </c>
      <c r="AB60" s="18">
        <f t="shared" si="1"/>
        <v>0.41532699699762532</v>
      </c>
      <c r="AC60" s="43">
        <f t="shared" si="6"/>
        <v>-11.333147180559946</v>
      </c>
      <c r="AD60" s="16">
        <v>1.1969519507922385E-5</v>
      </c>
      <c r="AE60" s="16">
        <f t="shared" si="3"/>
        <v>1.1969519507922385E-6</v>
      </c>
      <c r="AF60" s="6" t="s">
        <v>122</v>
      </c>
    </row>
    <row r="61" spans="4:32" ht="30" x14ac:dyDescent="0.25">
      <c r="D61" s="6" t="s">
        <v>31</v>
      </c>
      <c r="E61" s="6" t="s">
        <v>32</v>
      </c>
      <c r="F61" s="6" t="s">
        <v>33</v>
      </c>
      <c r="G61" s="6">
        <v>0</v>
      </c>
      <c r="H61" s="6" t="s">
        <v>23</v>
      </c>
      <c r="I61" s="6">
        <v>55.05</v>
      </c>
      <c r="J61" s="6">
        <v>17.96</v>
      </c>
      <c r="K61" s="6">
        <v>0</v>
      </c>
      <c r="L61" s="35" t="s">
        <v>114</v>
      </c>
      <c r="M61" s="21"/>
      <c r="N61" s="44">
        <v>0.6645207834826049</v>
      </c>
      <c r="O61" s="6" t="s">
        <v>13</v>
      </c>
      <c r="P61" s="6">
        <v>1E-3</v>
      </c>
      <c r="Q61" s="6">
        <v>1E-3</v>
      </c>
      <c r="R61" s="6" t="s">
        <v>13</v>
      </c>
      <c r="S61" s="39" t="s">
        <v>36</v>
      </c>
      <c r="T61" s="6">
        <v>800</v>
      </c>
      <c r="U61" s="6">
        <v>900</v>
      </c>
      <c r="V61" s="6">
        <v>900</v>
      </c>
      <c r="W61" s="6"/>
      <c r="X61" s="6"/>
      <c r="Y61" s="29">
        <v>0</v>
      </c>
      <c r="Z61" s="6">
        <v>7.78</v>
      </c>
      <c r="AA61" s="47">
        <f t="shared" si="0"/>
        <v>2392.2748205373778</v>
      </c>
      <c r="AB61" s="18">
        <f t="shared" si="1"/>
        <v>0.6645207834826049</v>
      </c>
      <c r="AC61" s="43">
        <f t="shared" si="6"/>
        <v>-11.703147180559945</v>
      </c>
      <c r="AD61" s="16">
        <v>8.2677580453555336E-6</v>
      </c>
      <c r="AE61" s="16">
        <f t="shared" si="3"/>
        <v>8.2677580453555338E-7</v>
      </c>
      <c r="AF61" s="6" t="s">
        <v>122</v>
      </c>
    </row>
    <row r="62" spans="4:32" ht="30" x14ac:dyDescent="0.25">
      <c r="D62" s="6" t="s">
        <v>31</v>
      </c>
      <c r="E62" s="6" t="s">
        <v>32</v>
      </c>
      <c r="F62" s="6" t="s">
        <v>33</v>
      </c>
      <c r="G62" s="6">
        <v>0</v>
      </c>
      <c r="H62" s="6" t="s">
        <v>23</v>
      </c>
      <c r="I62" s="6">
        <v>55.05</v>
      </c>
      <c r="J62" s="6">
        <v>17.96</v>
      </c>
      <c r="K62" s="6">
        <v>0</v>
      </c>
      <c r="L62" s="35" t="s">
        <v>114</v>
      </c>
      <c r="M62" s="21"/>
      <c r="N62" s="44">
        <v>1.3381805269084983</v>
      </c>
      <c r="O62" s="6" t="s">
        <v>13</v>
      </c>
      <c r="P62" s="6">
        <v>1E-3</v>
      </c>
      <c r="Q62" s="6">
        <v>1E-3</v>
      </c>
      <c r="R62" s="6" t="s">
        <v>13</v>
      </c>
      <c r="S62" s="39" t="s">
        <v>36</v>
      </c>
      <c r="T62" s="6">
        <v>800</v>
      </c>
      <c r="U62" s="6">
        <v>900</v>
      </c>
      <c r="V62" s="6">
        <v>900</v>
      </c>
      <c r="W62" s="6"/>
      <c r="X62" s="6"/>
      <c r="Y62" s="29">
        <v>0</v>
      </c>
      <c r="Z62" s="6">
        <v>8.48</v>
      </c>
      <c r="AA62" s="47">
        <f t="shared" si="0"/>
        <v>4817.4498968705939</v>
      </c>
      <c r="AB62" s="18">
        <f t="shared" si="1"/>
        <v>1.3381805269084983</v>
      </c>
      <c r="AC62" s="43">
        <f t="shared" si="6"/>
        <v>-12.273147180559945</v>
      </c>
      <c r="AD62" s="16">
        <v>4.6756274956613143E-6</v>
      </c>
      <c r="AE62" s="16">
        <f t="shared" si="3"/>
        <v>4.6756274956613142E-7</v>
      </c>
      <c r="AF62" s="6" t="s">
        <v>122</v>
      </c>
    </row>
    <row r="63" spans="4:32" ht="30" x14ac:dyDescent="0.25">
      <c r="D63" s="6" t="s">
        <v>31</v>
      </c>
      <c r="E63" s="6" t="s">
        <v>32</v>
      </c>
      <c r="F63" s="6" t="s">
        <v>33</v>
      </c>
      <c r="G63" s="6">
        <v>0</v>
      </c>
      <c r="H63" s="6" t="s">
        <v>23</v>
      </c>
      <c r="I63" s="6">
        <v>55.05</v>
      </c>
      <c r="J63" s="6">
        <v>17.96</v>
      </c>
      <c r="K63" s="6">
        <v>0</v>
      </c>
      <c r="L63" s="35" t="s">
        <v>114</v>
      </c>
      <c r="M63" s="21"/>
      <c r="N63" s="44">
        <v>0.24940202545844933</v>
      </c>
      <c r="O63" s="6" t="s">
        <v>13</v>
      </c>
      <c r="P63" s="6">
        <v>1E-3</v>
      </c>
      <c r="Q63" s="6">
        <v>1E-3</v>
      </c>
      <c r="R63" s="6" t="s">
        <v>13</v>
      </c>
      <c r="S63" s="39" t="s">
        <v>36</v>
      </c>
      <c r="T63" s="6">
        <v>800</v>
      </c>
      <c r="U63" s="6">
        <v>900</v>
      </c>
      <c r="V63" s="6">
        <v>900</v>
      </c>
      <c r="W63" s="6"/>
      <c r="X63" s="6"/>
      <c r="Y63" s="29">
        <v>0</v>
      </c>
      <c r="Z63" s="6">
        <v>6.8</v>
      </c>
      <c r="AA63" s="47">
        <f t="shared" si="0"/>
        <v>897.84729165041756</v>
      </c>
      <c r="AB63" s="18">
        <f t="shared" si="1"/>
        <v>0.24940202545844933</v>
      </c>
      <c r="AC63" s="43">
        <f t="shared" si="6"/>
        <v>-11.163147180559946</v>
      </c>
      <c r="AD63" s="16">
        <v>1.4187529540714156E-5</v>
      </c>
      <c r="AE63" s="16">
        <f t="shared" si="3"/>
        <v>1.4187529540714156E-6</v>
      </c>
      <c r="AF63" s="6" t="s">
        <v>122</v>
      </c>
    </row>
    <row r="64" spans="4:32" ht="30" x14ac:dyDescent="0.25">
      <c r="D64" s="6" t="s">
        <v>31</v>
      </c>
      <c r="E64" s="6" t="s">
        <v>32</v>
      </c>
      <c r="F64" s="6" t="s">
        <v>33</v>
      </c>
      <c r="G64" s="6">
        <v>0</v>
      </c>
      <c r="H64" s="6" t="s">
        <v>23</v>
      </c>
      <c r="I64" s="6">
        <v>55.05</v>
      </c>
      <c r="J64" s="6">
        <v>17.96</v>
      </c>
      <c r="K64" s="6">
        <v>0</v>
      </c>
      <c r="L64" s="35" t="s">
        <v>114</v>
      </c>
      <c r="M64" s="21"/>
      <c r="N64" s="44">
        <v>0.41532699699762532</v>
      </c>
      <c r="O64" s="6" t="s">
        <v>13</v>
      </c>
      <c r="P64" s="6">
        <v>1E-3</v>
      </c>
      <c r="Q64" s="6">
        <v>1E-3</v>
      </c>
      <c r="R64" s="6" t="s">
        <v>13</v>
      </c>
      <c r="S64" s="39" t="s">
        <v>36</v>
      </c>
      <c r="T64" s="6">
        <v>800</v>
      </c>
      <c r="U64" s="6">
        <v>900</v>
      </c>
      <c r="V64" s="6">
        <v>900</v>
      </c>
      <c r="W64" s="6"/>
      <c r="X64" s="6"/>
      <c r="Y64" s="29">
        <v>0</v>
      </c>
      <c r="Z64" s="6">
        <v>7.31</v>
      </c>
      <c r="AA64" s="47">
        <f t="shared" si="0"/>
        <v>1495.1771891914511</v>
      </c>
      <c r="AB64" s="18">
        <f t="shared" si="1"/>
        <v>0.41532699699762532</v>
      </c>
      <c r="AC64" s="43">
        <f t="shared" si="6"/>
        <v>-11.543147180559945</v>
      </c>
      <c r="AD64" s="16">
        <v>9.7023039449547198E-6</v>
      </c>
      <c r="AE64" s="16">
        <f t="shared" si="3"/>
        <v>9.702303944954719E-7</v>
      </c>
      <c r="AF64" s="6" t="s">
        <v>122</v>
      </c>
    </row>
    <row r="65" spans="4:32" ht="30" x14ac:dyDescent="0.25">
      <c r="D65" s="6" t="s">
        <v>31</v>
      </c>
      <c r="E65" s="6" t="s">
        <v>32</v>
      </c>
      <c r="F65" s="6" t="s">
        <v>33</v>
      </c>
      <c r="G65" s="6">
        <v>0</v>
      </c>
      <c r="H65" s="6" t="s">
        <v>23</v>
      </c>
      <c r="I65" s="6">
        <v>55.05</v>
      </c>
      <c r="J65" s="6">
        <v>17.96</v>
      </c>
      <c r="K65" s="6">
        <v>0</v>
      </c>
      <c r="L65" s="35" t="s">
        <v>114</v>
      </c>
      <c r="M65" s="21"/>
      <c r="N65" s="44">
        <v>0.6645207834826049</v>
      </c>
      <c r="O65" s="6" t="s">
        <v>13</v>
      </c>
      <c r="P65" s="6">
        <v>1E-3</v>
      </c>
      <c r="Q65" s="6">
        <v>1E-3</v>
      </c>
      <c r="R65" s="6" t="s">
        <v>13</v>
      </c>
      <c r="S65" s="39" t="s">
        <v>36</v>
      </c>
      <c r="T65" s="6">
        <v>800</v>
      </c>
      <c r="U65" s="6">
        <v>900</v>
      </c>
      <c r="V65" s="6">
        <v>900</v>
      </c>
      <c r="W65" s="6"/>
      <c r="X65" s="6"/>
      <c r="Y65" s="29">
        <v>0</v>
      </c>
      <c r="Z65" s="6">
        <v>7.78</v>
      </c>
      <c r="AA65" s="47">
        <f t="shared" si="0"/>
        <v>2392.2748205373778</v>
      </c>
      <c r="AB65" s="18">
        <f t="shared" si="1"/>
        <v>0.6645207834826049</v>
      </c>
      <c r="AC65" s="43">
        <f t="shared" si="6"/>
        <v>-11.843147180559946</v>
      </c>
      <c r="AD65" s="16">
        <v>7.1876435450145625E-6</v>
      </c>
      <c r="AE65" s="16">
        <f t="shared" si="3"/>
        <v>7.1876435450145629E-7</v>
      </c>
      <c r="AF65" s="6" t="s">
        <v>122</v>
      </c>
    </row>
    <row r="66" spans="4:32" ht="30" x14ac:dyDescent="0.25">
      <c r="D66" s="6" t="s">
        <v>31</v>
      </c>
      <c r="E66" s="6" t="s">
        <v>32</v>
      </c>
      <c r="F66" s="6" t="s">
        <v>33</v>
      </c>
      <c r="G66" s="6">
        <v>0</v>
      </c>
      <c r="H66" s="6" t="s">
        <v>23</v>
      </c>
      <c r="I66" s="6">
        <v>55.05</v>
      </c>
      <c r="J66" s="6">
        <v>17.96</v>
      </c>
      <c r="K66" s="6">
        <v>0</v>
      </c>
      <c r="L66" s="35" t="s">
        <v>114</v>
      </c>
      <c r="M66" s="21"/>
      <c r="N66" s="44">
        <v>1.3381805269084983</v>
      </c>
      <c r="O66" s="6" t="s">
        <v>13</v>
      </c>
      <c r="P66" s="6">
        <v>1E-3</v>
      </c>
      <c r="Q66" s="6">
        <v>1E-3</v>
      </c>
      <c r="R66" s="6" t="s">
        <v>13</v>
      </c>
      <c r="S66" s="39" t="s">
        <v>36</v>
      </c>
      <c r="T66" s="6">
        <v>800</v>
      </c>
      <c r="U66" s="6">
        <v>900</v>
      </c>
      <c r="V66" s="6">
        <v>900</v>
      </c>
      <c r="W66" s="6"/>
      <c r="X66" s="6"/>
      <c r="Y66" s="29">
        <v>0</v>
      </c>
      <c r="Z66" s="6">
        <v>8.48</v>
      </c>
      <c r="AA66" s="47">
        <f t="shared" si="0"/>
        <v>4817.4498968705939</v>
      </c>
      <c r="AB66" s="18">
        <f t="shared" si="1"/>
        <v>1.3381805269084983</v>
      </c>
      <c r="AC66" s="43">
        <f t="shared" si="6"/>
        <v>-12.193147180559945</v>
      </c>
      <c r="AD66" s="16">
        <v>5.0650467993153553E-6</v>
      </c>
      <c r="AE66" s="16">
        <f t="shared" si="3"/>
        <v>5.0650467993153557E-7</v>
      </c>
      <c r="AF66" s="6" t="s">
        <v>122</v>
      </c>
    </row>
    <row r="67" spans="4:32" ht="30" x14ac:dyDescent="0.25">
      <c r="D67" s="6" t="s">
        <v>31</v>
      </c>
      <c r="E67" s="6" t="s">
        <v>32</v>
      </c>
      <c r="F67" s="6" t="s">
        <v>33</v>
      </c>
      <c r="G67" s="6">
        <v>0</v>
      </c>
      <c r="H67" s="6" t="s">
        <v>23</v>
      </c>
      <c r="I67" s="6">
        <v>55.05</v>
      </c>
      <c r="J67" s="6">
        <v>17.96</v>
      </c>
      <c r="K67" s="6">
        <v>0</v>
      </c>
      <c r="L67" s="35" t="s">
        <v>114</v>
      </c>
      <c r="M67" s="21"/>
      <c r="N67" s="44">
        <v>0.83636586468955065</v>
      </c>
      <c r="O67" s="6" t="s">
        <v>13</v>
      </c>
      <c r="P67" s="6">
        <v>1E-3</v>
      </c>
      <c r="Q67" s="6">
        <v>1E-3</v>
      </c>
      <c r="R67" s="6" t="s">
        <v>13</v>
      </c>
      <c r="S67" s="39" t="s">
        <v>36</v>
      </c>
      <c r="T67" s="6">
        <v>800</v>
      </c>
      <c r="U67" s="6">
        <v>900</v>
      </c>
      <c r="V67" s="6">
        <v>900</v>
      </c>
      <c r="W67" s="6"/>
      <c r="X67" s="6"/>
      <c r="Y67" s="29">
        <v>0</v>
      </c>
      <c r="Z67" s="6">
        <v>8.01</v>
      </c>
      <c r="AA67" s="47">
        <f t="shared" si="0"/>
        <v>3010.9171128823823</v>
      </c>
      <c r="AB67" s="18">
        <f t="shared" si="1"/>
        <v>0.83636586468955065</v>
      </c>
      <c r="AC67" s="43">
        <f t="shared" si="6"/>
        <v>-13.123147180559945</v>
      </c>
      <c r="AD67" s="16">
        <v>1.9984330078756764E-6</v>
      </c>
      <c r="AE67" s="16">
        <f t="shared" si="3"/>
        <v>1.9984330078756764E-7</v>
      </c>
      <c r="AF67" s="6" t="s">
        <v>122</v>
      </c>
    </row>
    <row r="68" spans="4:32" ht="30" x14ac:dyDescent="0.25">
      <c r="D68" s="10" t="s">
        <v>31</v>
      </c>
      <c r="E68" s="10" t="s">
        <v>32</v>
      </c>
      <c r="F68" s="10" t="s">
        <v>33</v>
      </c>
      <c r="G68" s="10">
        <v>0</v>
      </c>
      <c r="H68" s="10" t="s">
        <v>23</v>
      </c>
      <c r="I68" s="10">
        <v>55.05</v>
      </c>
      <c r="J68" s="10">
        <v>17.96</v>
      </c>
      <c r="K68" s="10">
        <v>0</v>
      </c>
      <c r="L68" s="36" t="s">
        <v>114</v>
      </c>
      <c r="M68" s="11"/>
      <c r="N68" s="45">
        <v>0.83636586468955065</v>
      </c>
      <c r="O68" s="10" t="s">
        <v>13</v>
      </c>
      <c r="P68" s="10">
        <v>1E-3</v>
      </c>
      <c r="Q68" s="10">
        <v>1E-3</v>
      </c>
      <c r="R68" s="10" t="s">
        <v>13</v>
      </c>
      <c r="S68" s="40" t="s">
        <v>36</v>
      </c>
      <c r="T68" s="10">
        <v>800</v>
      </c>
      <c r="U68" s="10">
        <v>900</v>
      </c>
      <c r="V68" s="6">
        <v>900</v>
      </c>
      <c r="W68" s="10"/>
      <c r="X68" s="10"/>
      <c r="Y68" s="30">
        <v>0</v>
      </c>
      <c r="Z68" s="10">
        <v>8.01</v>
      </c>
      <c r="AA68" s="48">
        <f t="shared" si="0"/>
        <v>3010.9171128823823</v>
      </c>
      <c r="AB68" s="20">
        <f t="shared" si="1"/>
        <v>0.83636586468955065</v>
      </c>
      <c r="AC68" s="43">
        <f t="shared" si="6"/>
        <v>-11.013147180559946</v>
      </c>
      <c r="AD68" s="17">
        <v>1.6483557640120784E-5</v>
      </c>
      <c r="AE68" s="17">
        <f t="shared" si="3"/>
        <v>1.6483557640120785E-6</v>
      </c>
      <c r="AF68" s="10" t="s">
        <v>122</v>
      </c>
    </row>
    <row r="69" spans="4:32" x14ac:dyDescent="0.25">
      <c r="D69" s="12" t="s">
        <v>37</v>
      </c>
      <c r="E69" s="12" t="s">
        <v>38</v>
      </c>
      <c r="F69" s="12" t="s">
        <v>35</v>
      </c>
      <c r="G69" s="6">
        <v>0</v>
      </c>
      <c r="H69" s="12" t="s">
        <v>23</v>
      </c>
      <c r="I69" s="12">
        <v>48.82</v>
      </c>
      <c r="J69" s="12">
        <v>20.5</v>
      </c>
      <c r="K69" s="31">
        <v>0</v>
      </c>
      <c r="L69" s="35" t="s">
        <v>40</v>
      </c>
      <c r="M69" s="13" t="s">
        <v>13</v>
      </c>
      <c r="N69" s="13">
        <v>8</v>
      </c>
      <c r="O69" s="12" t="s">
        <v>39</v>
      </c>
      <c r="P69" s="12">
        <v>1E-3</v>
      </c>
      <c r="Q69" s="12">
        <v>1E-3</v>
      </c>
      <c r="R69" s="12" t="s">
        <v>13</v>
      </c>
      <c r="S69" s="42">
        <v>1304</v>
      </c>
      <c r="T69" s="12">
        <v>1304</v>
      </c>
      <c r="U69" s="14">
        <v>1292</v>
      </c>
      <c r="V69" s="14">
        <v>1292</v>
      </c>
      <c r="W69" s="14">
        <f t="shared" ref="W69:W90" si="7">S69-V69</f>
        <v>12</v>
      </c>
      <c r="X69" s="14"/>
      <c r="Y69" s="31">
        <v>0</v>
      </c>
      <c r="Z69" s="14">
        <v>10.27</v>
      </c>
      <c r="AA69" s="47">
        <f>EXP(Z69)</f>
        <v>28853.887166488628</v>
      </c>
      <c r="AB69" s="18">
        <f>AA69/3600</f>
        <v>8.0149686573579526</v>
      </c>
      <c r="AC69" s="14">
        <v>-13.97</v>
      </c>
      <c r="AD69" s="16">
        <f>EXP(AC69)</f>
        <v>8.5685253871283137E-7</v>
      </c>
      <c r="AE69" s="16">
        <f t="shared" si="3"/>
        <v>8.5685253871283137E-8</v>
      </c>
      <c r="AF69" s="6" t="s">
        <v>123</v>
      </c>
    </row>
    <row r="70" spans="4:32" x14ac:dyDescent="0.25">
      <c r="D70" s="6" t="s">
        <v>37</v>
      </c>
      <c r="E70" s="6" t="s">
        <v>38</v>
      </c>
      <c r="F70" s="6" t="s">
        <v>35</v>
      </c>
      <c r="G70" s="6">
        <v>0</v>
      </c>
      <c r="H70" s="6" t="s">
        <v>23</v>
      </c>
      <c r="I70" s="6">
        <v>48.82</v>
      </c>
      <c r="J70" s="6">
        <v>20.5</v>
      </c>
      <c r="K70" s="29">
        <v>0</v>
      </c>
      <c r="L70" s="35" t="s">
        <v>40</v>
      </c>
      <c r="M70" s="21" t="s">
        <v>13</v>
      </c>
      <c r="N70" s="21">
        <v>12</v>
      </c>
      <c r="O70" s="6" t="s">
        <v>39</v>
      </c>
      <c r="P70" s="6">
        <v>1E-3</v>
      </c>
      <c r="Q70" s="6">
        <v>1E-3</v>
      </c>
      <c r="R70" s="6" t="s">
        <v>13</v>
      </c>
      <c r="S70" s="24">
        <v>1304</v>
      </c>
      <c r="T70" s="6">
        <v>1304</v>
      </c>
      <c r="U70" s="1">
        <v>1292</v>
      </c>
      <c r="V70" s="1">
        <v>1292</v>
      </c>
      <c r="W70" s="1">
        <f t="shared" si="7"/>
        <v>12</v>
      </c>
      <c r="X70" s="1"/>
      <c r="Y70" s="29">
        <v>0</v>
      </c>
      <c r="Z70" s="1">
        <v>10.67</v>
      </c>
      <c r="AA70" s="47">
        <f t="shared" si="0"/>
        <v>43044.941497922242</v>
      </c>
      <c r="AB70" s="18">
        <f t="shared" si="1"/>
        <v>11.95692819386729</v>
      </c>
      <c r="AC70" s="1">
        <v>-14.44</v>
      </c>
      <c r="AD70" s="16">
        <f t="shared" si="2"/>
        <v>5.3553478027931087E-7</v>
      </c>
      <c r="AE70" s="16">
        <f t="shared" si="3"/>
        <v>5.3553478027931087E-8</v>
      </c>
      <c r="AF70" s="6" t="s">
        <v>123</v>
      </c>
    </row>
    <row r="71" spans="4:32" x14ac:dyDescent="0.25">
      <c r="D71" s="6" t="s">
        <v>37</v>
      </c>
      <c r="E71" s="6" t="s">
        <v>38</v>
      </c>
      <c r="F71" s="6" t="s">
        <v>35</v>
      </c>
      <c r="G71" s="6">
        <v>0</v>
      </c>
      <c r="H71" s="6" t="s">
        <v>23</v>
      </c>
      <c r="I71" s="6">
        <v>48.82</v>
      </c>
      <c r="J71" s="6">
        <v>20.5</v>
      </c>
      <c r="K71" s="29">
        <v>0</v>
      </c>
      <c r="L71" s="35" t="s">
        <v>40</v>
      </c>
      <c r="M71" s="21" t="s">
        <v>13</v>
      </c>
      <c r="N71" s="21">
        <v>24</v>
      </c>
      <c r="O71" s="6" t="s">
        <v>39</v>
      </c>
      <c r="P71" s="6">
        <v>1E-3</v>
      </c>
      <c r="Q71" s="6">
        <v>1E-3</v>
      </c>
      <c r="R71" s="6" t="s">
        <v>13</v>
      </c>
      <c r="S71" s="24">
        <v>1304</v>
      </c>
      <c r="T71" s="6">
        <v>1304</v>
      </c>
      <c r="U71" s="1">
        <v>1292</v>
      </c>
      <c r="V71" s="1">
        <v>1292</v>
      </c>
      <c r="W71" s="1">
        <f t="shared" si="7"/>
        <v>12</v>
      </c>
      <c r="X71" s="1"/>
      <c r="Y71" s="29">
        <v>0</v>
      </c>
      <c r="Z71" s="1">
        <v>11.37</v>
      </c>
      <c r="AA71" s="47">
        <f t="shared" si="0"/>
        <v>86681.867484349132</v>
      </c>
      <c r="AB71" s="18">
        <f t="shared" si="1"/>
        <v>24.078296523430314</v>
      </c>
      <c r="AC71" s="1">
        <v>-13.72</v>
      </c>
      <c r="AD71" s="16">
        <f t="shared" si="2"/>
        <v>1.1002204380606923E-6</v>
      </c>
      <c r="AE71" s="16">
        <f t="shared" si="3"/>
        <v>1.1002204380606923E-7</v>
      </c>
      <c r="AF71" s="6" t="s">
        <v>123</v>
      </c>
    </row>
    <row r="72" spans="4:32" x14ac:dyDescent="0.25">
      <c r="D72" s="6" t="s">
        <v>37</v>
      </c>
      <c r="E72" s="6" t="s">
        <v>38</v>
      </c>
      <c r="F72" s="6" t="s">
        <v>35</v>
      </c>
      <c r="G72" s="6">
        <v>0</v>
      </c>
      <c r="H72" s="6" t="s">
        <v>23</v>
      </c>
      <c r="I72" s="6">
        <v>48.82</v>
      </c>
      <c r="J72" s="6">
        <v>20.5</v>
      </c>
      <c r="K72" s="29">
        <v>0</v>
      </c>
      <c r="L72" s="35" t="s">
        <v>40</v>
      </c>
      <c r="M72" s="21" t="s">
        <v>13</v>
      </c>
      <c r="N72" s="21">
        <v>48</v>
      </c>
      <c r="O72" s="6" t="s">
        <v>39</v>
      </c>
      <c r="P72" s="6">
        <v>1E-3</v>
      </c>
      <c r="Q72" s="6">
        <v>1E-3</v>
      </c>
      <c r="R72" s="6" t="s">
        <v>13</v>
      </c>
      <c r="S72" s="24">
        <v>1304</v>
      </c>
      <c r="T72" s="6">
        <v>1304</v>
      </c>
      <c r="U72" s="1">
        <v>1292</v>
      </c>
      <c r="V72" s="1">
        <v>1292</v>
      </c>
      <c r="W72" s="1">
        <f t="shared" si="7"/>
        <v>12</v>
      </c>
      <c r="X72" s="1"/>
      <c r="Y72" s="29">
        <v>0</v>
      </c>
      <c r="Z72" s="1">
        <v>12.06</v>
      </c>
      <c r="AA72" s="47">
        <f t="shared" si="0"/>
        <v>172818.98565406553</v>
      </c>
      <c r="AB72" s="18">
        <f t="shared" si="1"/>
        <v>48.005273792795983</v>
      </c>
      <c r="AC72" s="1">
        <v>-14.41</v>
      </c>
      <c r="AD72" s="16">
        <f t="shared" si="2"/>
        <v>5.5184424242861596E-7</v>
      </c>
      <c r="AE72" s="16">
        <f t="shared" si="3"/>
        <v>5.5184424242861594E-8</v>
      </c>
      <c r="AF72" s="6" t="s">
        <v>123</v>
      </c>
    </row>
    <row r="73" spans="4:32" x14ac:dyDescent="0.25">
      <c r="D73" s="6" t="s">
        <v>37</v>
      </c>
      <c r="E73" s="6" t="s">
        <v>38</v>
      </c>
      <c r="F73" s="6" t="s">
        <v>35</v>
      </c>
      <c r="G73" s="6">
        <v>0</v>
      </c>
      <c r="H73" s="6" t="s">
        <v>23</v>
      </c>
      <c r="I73" s="6">
        <v>48.82</v>
      </c>
      <c r="J73" s="6">
        <v>20.5</v>
      </c>
      <c r="K73" s="29">
        <v>0</v>
      </c>
      <c r="L73" s="35" t="s">
        <v>40</v>
      </c>
      <c r="M73" s="21" t="s">
        <v>13</v>
      </c>
      <c r="N73" s="21">
        <v>0.5</v>
      </c>
      <c r="O73" s="6" t="s">
        <v>39</v>
      </c>
      <c r="P73" s="6">
        <v>1E-3</v>
      </c>
      <c r="Q73" s="6">
        <v>1E-3</v>
      </c>
      <c r="R73" s="6" t="s">
        <v>13</v>
      </c>
      <c r="S73" s="24">
        <v>1304</v>
      </c>
      <c r="T73" s="6">
        <v>1304</v>
      </c>
      <c r="U73" s="1">
        <v>1280</v>
      </c>
      <c r="V73" s="1">
        <v>1280</v>
      </c>
      <c r="W73" s="1">
        <f t="shared" si="7"/>
        <v>24</v>
      </c>
      <c r="X73" s="1"/>
      <c r="Y73" s="29">
        <v>0</v>
      </c>
      <c r="Z73" s="1">
        <v>7.5</v>
      </c>
      <c r="AA73" s="47">
        <f t="shared" si="0"/>
        <v>1808.0424144560632</v>
      </c>
      <c r="AB73" s="18">
        <f t="shared" si="1"/>
        <v>0.50223400401557305</v>
      </c>
      <c r="AC73" s="1">
        <v>-11.99</v>
      </c>
      <c r="AD73" s="16">
        <f t="shared" si="2"/>
        <v>6.2059627140797664E-6</v>
      </c>
      <c r="AE73" s="16">
        <f t="shared" si="3"/>
        <v>6.2059627140797666E-7</v>
      </c>
      <c r="AF73" s="6" t="s">
        <v>123</v>
      </c>
    </row>
    <row r="74" spans="4:32" x14ac:dyDescent="0.25">
      <c r="D74" s="6" t="s">
        <v>37</v>
      </c>
      <c r="E74" s="6" t="s">
        <v>38</v>
      </c>
      <c r="F74" s="6" t="s">
        <v>35</v>
      </c>
      <c r="G74" s="6">
        <v>0</v>
      </c>
      <c r="H74" s="6" t="s">
        <v>23</v>
      </c>
      <c r="I74" s="6">
        <v>48.82</v>
      </c>
      <c r="J74" s="6">
        <v>20.5</v>
      </c>
      <c r="K74" s="29">
        <v>0</v>
      </c>
      <c r="L74" s="35" t="s">
        <v>40</v>
      </c>
      <c r="M74" s="21" t="s">
        <v>13</v>
      </c>
      <c r="N74" s="21">
        <v>4</v>
      </c>
      <c r="O74" s="6" t="s">
        <v>39</v>
      </c>
      <c r="P74" s="6">
        <v>1E-3</v>
      </c>
      <c r="Q74" s="6">
        <v>1E-3</v>
      </c>
      <c r="R74" s="6" t="s">
        <v>13</v>
      </c>
      <c r="S74" s="24">
        <v>1304</v>
      </c>
      <c r="T74" s="6">
        <v>1304</v>
      </c>
      <c r="U74" s="1">
        <v>1280</v>
      </c>
      <c r="V74" s="1">
        <v>1280</v>
      </c>
      <c r="W74" s="1">
        <f t="shared" si="7"/>
        <v>24</v>
      </c>
      <c r="X74" s="1"/>
      <c r="Y74" s="29">
        <v>0</v>
      </c>
      <c r="Z74" s="1">
        <v>9.57</v>
      </c>
      <c r="AA74" s="47">
        <f t="shared" si="0"/>
        <v>14328.416324133817</v>
      </c>
      <c r="AB74" s="18">
        <f t="shared" si="1"/>
        <v>3.9801156455927269</v>
      </c>
      <c r="AC74" s="1">
        <v>-13.9</v>
      </c>
      <c r="AD74" s="16">
        <f t="shared" si="2"/>
        <v>9.1898135789795714E-7</v>
      </c>
      <c r="AE74" s="16">
        <f t="shared" si="3"/>
        <v>9.1898135789795708E-8</v>
      </c>
      <c r="AF74" s="6" t="s">
        <v>123</v>
      </c>
    </row>
    <row r="75" spans="4:32" x14ac:dyDescent="0.25">
      <c r="D75" s="6" t="s">
        <v>37</v>
      </c>
      <c r="E75" s="6" t="s">
        <v>38</v>
      </c>
      <c r="F75" s="6" t="s">
        <v>35</v>
      </c>
      <c r="G75" s="6">
        <v>0</v>
      </c>
      <c r="H75" s="6" t="s">
        <v>23</v>
      </c>
      <c r="I75" s="6">
        <v>48.82</v>
      </c>
      <c r="J75" s="6">
        <v>20.5</v>
      </c>
      <c r="K75" s="29">
        <v>0</v>
      </c>
      <c r="L75" s="35" t="s">
        <v>40</v>
      </c>
      <c r="M75" s="21" t="s">
        <v>13</v>
      </c>
      <c r="N75" s="21">
        <v>4</v>
      </c>
      <c r="O75" s="6" t="s">
        <v>39</v>
      </c>
      <c r="P75" s="6">
        <v>1E-3</v>
      </c>
      <c r="Q75" s="6">
        <v>1E-3</v>
      </c>
      <c r="R75" s="6" t="s">
        <v>13</v>
      </c>
      <c r="S75" s="24">
        <v>1304</v>
      </c>
      <c r="T75" s="6">
        <v>1304</v>
      </c>
      <c r="U75" s="1">
        <v>1280</v>
      </c>
      <c r="V75" s="1">
        <v>1280</v>
      </c>
      <c r="W75" s="1">
        <f t="shared" si="7"/>
        <v>24</v>
      </c>
      <c r="X75" s="1"/>
      <c r="Y75" s="29">
        <v>0</v>
      </c>
      <c r="Z75" s="1">
        <v>9.57</v>
      </c>
      <c r="AA75" s="47">
        <f t="shared" si="0"/>
        <v>14328.416324133817</v>
      </c>
      <c r="AB75" s="18">
        <f t="shared" si="1"/>
        <v>3.9801156455927269</v>
      </c>
      <c r="AC75" s="1">
        <v>-13.84</v>
      </c>
      <c r="AD75" s="16">
        <f t="shared" si="2"/>
        <v>9.7580799140993231E-7</v>
      </c>
      <c r="AE75" s="16">
        <f t="shared" si="3"/>
        <v>9.7580799140993231E-8</v>
      </c>
      <c r="AF75" s="6" t="s">
        <v>123</v>
      </c>
    </row>
    <row r="76" spans="4:32" x14ac:dyDescent="0.25">
      <c r="D76" s="6" t="s">
        <v>37</v>
      </c>
      <c r="E76" s="6" t="s">
        <v>38</v>
      </c>
      <c r="F76" s="6" t="s">
        <v>35</v>
      </c>
      <c r="G76" s="6">
        <v>0</v>
      </c>
      <c r="H76" s="6" t="s">
        <v>23</v>
      </c>
      <c r="I76" s="6">
        <v>48.82</v>
      </c>
      <c r="J76" s="6">
        <v>20.5</v>
      </c>
      <c r="K76" s="29">
        <v>0</v>
      </c>
      <c r="L76" s="35" t="s">
        <v>40</v>
      </c>
      <c r="M76" s="21" t="s">
        <v>13</v>
      </c>
      <c r="N76" s="21">
        <v>8</v>
      </c>
      <c r="O76" s="6" t="s">
        <v>39</v>
      </c>
      <c r="P76" s="6">
        <v>1E-3</v>
      </c>
      <c r="Q76" s="6">
        <v>1E-3</v>
      </c>
      <c r="R76" s="6" t="s">
        <v>13</v>
      </c>
      <c r="S76" s="24">
        <v>1304</v>
      </c>
      <c r="T76" s="6">
        <v>1304</v>
      </c>
      <c r="U76" s="1">
        <v>1280</v>
      </c>
      <c r="V76" s="1">
        <v>1280</v>
      </c>
      <c r="W76" s="1">
        <f t="shared" si="7"/>
        <v>24</v>
      </c>
      <c r="X76" s="1"/>
      <c r="Y76" s="29">
        <v>0</v>
      </c>
      <c r="Z76" s="1">
        <v>10.27</v>
      </c>
      <c r="AA76" s="47">
        <f t="shared" si="0"/>
        <v>28853.887166488628</v>
      </c>
      <c r="AB76" s="18">
        <f t="shared" si="1"/>
        <v>8.0149686573579526</v>
      </c>
      <c r="AC76" s="1">
        <v>-14.37</v>
      </c>
      <c r="AD76" s="16">
        <f t="shared" si="2"/>
        <v>5.7436543319574034E-7</v>
      </c>
      <c r="AE76" s="16">
        <f t="shared" si="3"/>
        <v>5.7436543319574033E-8</v>
      </c>
      <c r="AF76" s="6" t="s">
        <v>123</v>
      </c>
    </row>
    <row r="77" spans="4:32" x14ac:dyDescent="0.25">
      <c r="D77" s="6" t="s">
        <v>37</v>
      </c>
      <c r="E77" s="6" t="s">
        <v>38</v>
      </c>
      <c r="F77" s="6" t="s">
        <v>35</v>
      </c>
      <c r="G77" s="6">
        <v>0</v>
      </c>
      <c r="H77" s="6" t="s">
        <v>23</v>
      </c>
      <c r="I77" s="6">
        <v>48.82</v>
      </c>
      <c r="J77" s="6">
        <v>20.5</v>
      </c>
      <c r="K77" s="29">
        <v>0</v>
      </c>
      <c r="L77" s="35" t="s">
        <v>40</v>
      </c>
      <c r="M77" s="21" t="s">
        <v>13</v>
      </c>
      <c r="N77" s="21">
        <v>12</v>
      </c>
      <c r="O77" s="6" t="s">
        <v>39</v>
      </c>
      <c r="P77" s="6">
        <v>1E-3</v>
      </c>
      <c r="Q77" s="6">
        <v>1E-3</v>
      </c>
      <c r="R77" s="6" t="s">
        <v>13</v>
      </c>
      <c r="S77" s="24">
        <v>1304</v>
      </c>
      <c r="T77" s="6">
        <v>1304</v>
      </c>
      <c r="U77" s="1">
        <v>1280</v>
      </c>
      <c r="V77" s="1">
        <v>1280</v>
      </c>
      <c r="W77" s="1">
        <f t="shared" si="7"/>
        <v>24</v>
      </c>
      <c r="X77" s="1"/>
      <c r="Y77" s="29">
        <v>0</v>
      </c>
      <c r="Z77" s="1">
        <v>10.67</v>
      </c>
      <c r="AA77" s="47">
        <f t="shared" si="0"/>
        <v>43044.941497922242</v>
      </c>
      <c r="AB77" s="18">
        <f t="shared" si="1"/>
        <v>11.95692819386729</v>
      </c>
      <c r="AC77" s="1">
        <v>-14.61</v>
      </c>
      <c r="AD77" s="16">
        <f t="shared" si="2"/>
        <v>4.518118521853295E-7</v>
      </c>
      <c r="AE77" s="16">
        <f t="shared" si="3"/>
        <v>4.5181185218532947E-8</v>
      </c>
      <c r="AF77" s="6" t="s">
        <v>123</v>
      </c>
    </row>
    <row r="78" spans="4:32" x14ac:dyDescent="0.25">
      <c r="D78" s="6" t="s">
        <v>37</v>
      </c>
      <c r="E78" s="6" t="s">
        <v>38</v>
      </c>
      <c r="F78" s="6" t="s">
        <v>35</v>
      </c>
      <c r="G78" s="6">
        <v>0</v>
      </c>
      <c r="H78" s="6" t="s">
        <v>23</v>
      </c>
      <c r="I78" s="6">
        <v>48.82</v>
      </c>
      <c r="J78" s="6">
        <v>20.5</v>
      </c>
      <c r="K78" s="29">
        <v>0</v>
      </c>
      <c r="L78" s="35" t="s">
        <v>40</v>
      </c>
      <c r="M78" s="21" t="s">
        <v>13</v>
      </c>
      <c r="N78" s="21">
        <v>17</v>
      </c>
      <c r="O78" s="6" t="s">
        <v>39</v>
      </c>
      <c r="P78" s="6">
        <v>1E-3</v>
      </c>
      <c r="Q78" s="6">
        <v>1E-3</v>
      </c>
      <c r="R78" s="6" t="s">
        <v>13</v>
      </c>
      <c r="S78" s="24">
        <v>1304</v>
      </c>
      <c r="T78" s="6">
        <v>1304</v>
      </c>
      <c r="U78" s="1">
        <v>1280</v>
      </c>
      <c r="V78" s="1">
        <v>1280</v>
      </c>
      <c r="W78" s="1">
        <f t="shared" si="7"/>
        <v>24</v>
      </c>
      <c r="X78" s="1"/>
      <c r="Y78" s="29">
        <v>0</v>
      </c>
      <c r="Z78" s="1">
        <v>11.02</v>
      </c>
      <c r="AA78" s="47">
        <f t="shared" si="0"/>
        <v>61083.679610796666</v>
      </c>
      <c r="AB78" s="18">
        <f t="shared" si="1"/>
        <v>16.96768878077685</v>
      </c>
      <c r="AC78" s="1">
        <v>-14.88</v>
      </c>
      <c r="AD78" s="16">
        <f t="shared" si="2"/>
        <v>3.449039032566334E-7</v>
      </c>
      <c r="AE78" s="16">
        <f t="shared" ref="AE78:AE141" si="8">AD78/10</f>
        <v>3.4490390325663342E-8</v>
      </c>
      <c r="AF78" s="6" t="s">
        <v>123</v>
      </c>
    </row>
    <row r="79" spans="4:32" ht="15" customHeight="1" x14ac:dyDescent="0.25">
      <c r="D79" s="6" t="s">
        <v>37</v>
      </c>
      <c r="E79" s="6" t="s">
        <v>38</v>
      </c>
      <c r="F79" s="6" t="s">
        <v>35</v>
      </c>
      <c r="G79" s="6">
        <v>0</v>
      </c>
      <c r="H79" s="6" t="s">
        <v>23</v>
      </c>
      <c r="I79" s="6">
        <v>48.82</v>
      </c>
      <c r="J79" s="6">
        <v>20.5</v>
      </c>
      <c r="K79" s="29">
        <v>0</v>
      </c>
      <c r="L79" s="35" t="s">
        <v>40</v>
      </c>
      <c r="M79" s="21" t="s">
        <v>13</v>
      </c>
      <c r="N79" s="21">
        <v>48</v>
      </c>
      <c r="O79" s="6" t="s">
        <v>39</v>
      </c>
      <c r="P79" s="6">
        <v>1E-3</v>
      </c>
      <c r="Q79" s="6">
        <v>1E-3</v>
      </c>
      <c r="R79" s="6" t="s">
        <v>13</v>
      </c>
      <c r="S79" s="24">
        <v>1304</v>
      </c>
      <c r="T79" s="6">
        <v>1304</v>
      </c>
      <c r="U79" s="1">
        <v>1280</v>
      </c>
      <c r="V79" s="1">
        <v>1280</v>
      </c>
      <c r="W79" s="1">
        <f t="shared" si="7"/>
        <v>24</v>
      </c>
      <c r="X79" s="1"/>
      <c r="Y79" s="29">
        <v>0</v>
      </c>
      <c r="Z79" s="1">
        <v>12.06</v>
      </c>
      <c r="AA79" s="47">
        <f t="shared" si="0"/>
        <v>172818.98565406553</v>
      </c>
      <c r="AB79" s="18">
        <f t="shared" si="1"/>
        <v>48.005273792795983</v>
      </c>
      <c r="AC79" s="1">
        <v>-15.85</v>
      </c>
      <c r="AD79" s="16">
        <f t="shared" si="2"/>
        <v>1.3074721950024548E-7</v>
      </c>
      <c r="AE79" s="16">
        <f t="shared" si="8"/>
        <v>1.3074721950024549E-8</v>
      </c>
      <c r="AF79" s="6" t="s">
        <v>123</v>
      </c>
    </row>
    <row r="80" spans="4:32" ht="15" customHeight="1" x14ac:dyDescent="0.25">
      <c r="D80" s="6" t="s">
        <v>37</v>
      </c>
      <c r="E80" s="6" t="s">
        <v>38</v>
      </c>
      <c r="F80" s="6" t="s">
        <v>35</v>
      </c>
      <c r="G80" s="6">
        <v>0</v>
      </c>
      <c r="H80" s="6" t="s">
        <v>23</v>
      </c>
      <c r="I80" s="6">
        <v>48.82</v>
      </c>
      <c r="J80" s="6">
        <v>20.5</v>
      </c>
      <c r="K80" s="29">
        <v>0</v>
      </c>
      <c r="L80" s="35" t="s">
        <v>40</v>
      </c>
      <c r="M80" s="21" t="s">
        <v>13</v>
      </c>
      <c r="N80" s="21">
        <v>0.5</v>
      </c>
      <c r="O80" s="6" t="s">
        <v>39</v>
      </c>
      <c r="P80" s="6">
        <v>1E-3</v>
      </c>
      <c r="Q80" s="6">
        <v>1E-3</v>
      </c>
      <c r="R80" s="6" t="s">
        <v>13</v>
      </c>
      <c r="S80" s="24">
        <v>1304</v>
      </c>
      <c r="T80" s="6">
        <v>1304</v>
      </c>
      <c r="U80" s="1">
        <v>1250</v>
      </c>
      <c r="V80" s="1">
        <v>1250</v>
      </c>
      <c r="W80" s="1">
        <f t="shared" si="7"/>
        <v>54</v>
      </c>
      <c r="X80" s="1"/>
      <c r="Y80" s="29">
        <v>0</v>
      </c>
      <c r="Z80" s="1">
        <v>7.5</v>
      </c>
      <c r="AA80" s="47">
        <f t="shared" si="0"/>
        <v>1808.0424144560632</v>
      </c>
      <c r="AB80" s="18">
        <f t="shared" si="1"/>
        <v>0.50223400401557305</v>
      </c>
      <c r="AC80" s="1">
        <v>-11.24</v>
      </c>
      <c r="AD80" s="16">
        <f t="shared" si="2"/>
        <v>1.3138023168804505E-5</v>
      </c>
      <c r="AE80" s="16">
        <f t="shared" si="8"/>
        <v>1.3138023168804505E-6</v>
      </c>
      <c r="AF80" s="6" t="s">
        <v>123</v>
      </c>
    </row>
    <row r="81" spans="4:32" x14ac:dyDescent="0.25">
      <c r="D81" s="6" t="s">
        <v>37</v>
      </c>
      <c r="E81" s="6" t="s">
        <v>38</v>
      </c>
      <c r="F81" s="6" t="s">
        <v>35</v>
      </c>
      <c r="G81" s="6">
        <v>0</v>
      </c>
      <c r="H81" s="6" t="s">
        <v>23</v>
      </c>
      <c r="I81" s="6">
        <v>48.82</v>
      </c>
      <c r="J81" s="6">
        <v>20.5</v>
      </c>
      <c r="K81" s="29">
        <v>0</v>
      </c>
      <c r="L81" s="35" t="s">
        <v>40</v>
      </c>
      <c r="M81" s="21" t="s">
        <v>13</v>
      </c>
      <c r="N81" s="21">
        <v>2</v>
      </c>
      <c r="O81" s="6" t="s">
        <v>39</v>
      </c>
      <c r="P81" s="6">
        <v>1E-3</v>
      </c>
      <c r="Q81" s="6">
        <v>1E-3</v>
      </c>
      <c r="R81" s="6" t="s">
        <v>13</v>
      </c>
      <c r="S81" s="24">
        <v>1304</v>
      </c>
      <c r="T81" s="6">
        <v>1304</v>
      </c>
      <c r="U81" s="1">
        <v>1250</v>
      </c>
      <c r="V81" s="1">
        <v>1250</v>
      </c>
      <c r="W81" s="1">
        <f t="shared" si="7"/>
        <v>54</v>
      </c>
      <c r="X81" s="1"/>
      <c r="Y81" s="29">
        <v>0</v>
      </c>
      <c r="Z81" s="1">
        <v>8.8800000000000008</v>
      </c>
      <c r="AA81" s="47">
        <f t="shared" ref="AA81:AA144" si="9">EXP(Z81)</f>
        <v>7186.7907358009452</v>
      </c>
      <c r="AB81" s="18">
        <f t="shared" ref="AB81:AB144" si="10">AA81/3600</f>
        <v>1.9963307599447071</v>
      </c>
      <c r="AC81" s="1">
        <v>-12.72</v>
      </c>
      <c r="AD81" s="16">
        <f t="shared" ref="AD81:AD144" si="11">EXP(AC81)</f>
        <v>2.9907092240796304E-6</v>
      </c>
      <c r="AE81" s="16">
        <f t="shared" si="8"/>
        <v>2.9907092240796304E-7</v>
      </c>
      <c r="AF81" s="6" t="s">
        <v>123</v>
      </c>
    </row>
    <row r="82" spans="4:32" x14ac:dyDescent="0.25">
      <c r="D82" s="6" t="s">
        <v>37</v>
      </c>
      <c r="E82" s="6" t="s">
        <v>38</v>
      </c>
      <c r="F82" s="6" t="s">
        <v>35</v>
      </c>
      <c r="G82" s="6">
        <v>0</v>
      </c>
      <c r="H82" s="6" t="s">
        <v>23</v>
      </c>
      <c r="I82" s="6">
        <v>48.82</v>
      </c>
      <c r="J82" s="6">
        <v>20.5</v>
      </c>
      <c r="K82" s="29">
        <v>0</v>
      </c>
      <c r="L82" s="35" t="s">
        <v>40</v>
      </c>
      <c r="M82" s="21" t="s">
        <v>13</v>
      </c>
      <c r="N82" s="21">
        <v>6</v>
      </c>
      <c r="O82" s="6" t="s">
        <v>39</v>
      </c>
      <c r="P82" s="6">
        <v>1E-3</v>
      </c>
      <c r="Q82" s="6">
        <v>1E-3</v>
      </c>
      <c r="R82" s="6" t="s">
        <v>13</v>
      </c>
      <c r="S82" s="24">
        <v>1304</v>
      </c>
      <c r="T82" s="6">
        <v>1304</v>
      </c>
      <c r="U82" s="1">
        <v>1250</v>
      </c>
      <c r="V82" s="1">
        <v>1250</v>
      </c>
      <c r="W82" s="1">
        <f t="shared" si="7"/>
        <v>54</v>
      </c>
      <c r="X82" s="1"/>
      <c r="Y82" s="29">
        <v>0</v>
      </c>
      <c r="Z82" s="1">
        <v>9.98</v>
      </c>
      <c r="AA82" s="47">
        <f t="shared" si="9"/>
        <v>21590.312549706177</v>
      </c>
      <c r="AB82" s="18">
        <f t="shared" si="10"/>
        <v>5.9973090415850496</v>
      </c>
      <c r="AC82" s="1">
        <v>-13.81</v>
      </c>
      <c r="AD82" s="16">
        <f t="shared" si="11"/>
        <v>1.0055257690164387E-6</v>
      </c>
      <c r="AE82" s="16">
        <f t="shared" si="8"/>
        <v>1.0055257690164387E-7</v>
      </c>
      <c r="AF82" s="6" t="s">
        <v>123</v>
      </c>
    </row>
    <row r="83" spans="4:32" x14ac:dyDescent="0.25">
      <c r="D83" s="6" t="s">
        <v>37</v>
      </c>
      <c r="E83" s="6" t="s">
        <v>38</v>
      </c>
      <c r="F83" s="6" t="s">
        <v>35</v>
      </c>
      <c r="G83" s="6">
        <v>0</v>
      </c>
      <c r="H83" s="6" t="s">
        <v>23</v>
      </c>
      <c r="I83" s="6">
        <v>48.82</v>
      </c>
      <c r="J83" s="6">
        <v>20.5</v>
      </c>
      <c r="K83" s="29">
        <v>0</v>
      </c>
      <c r="L83" s="35" t="s">
        <v>40</v>
      </c>
      <c r="M83" s="21" t="s">
        <v>13</v>
      </c>
      <c r="N83" s="21">
        <v>12</v>
      </c>
      <c r="O83" s="6" t="s">
        <v>39</v>
      </c>
      <c r="P83" s="6">
        <v>1E-3</v>
      </c>
      <c r="Q83" s="6">
        <v>1E-3</v>
      </c>
      <c r="R83" s="6" t="s">
        <v>13</v>
      </c>
      <c r="S83" s="24">
        <v>1304</v>
      </c>
      <c r="T83" s="6">
        <v>1304</v>
      </c>
      <c r="U83" s="1">
        <v>1250</v>
      </c>
      <c r="V83" s="1">
        <v>1250</v>
      </c>
      <c r="W83" s="1">
        <f t="shared" si="7"/>
        <v>54</v>
      </c>
      <c r="X83" s="1"/>
      <c r="Y83" s="29">
        <v>0</v>
      </c>
      <c r="Z83" s="1">
        <v>10.67</v>
      </c>
      <c r="AA83" s="47">
        <f t="shared" si="9"/>
        <v>43044.941497922242</v>
      </c>
      <c r="AB83" s="18">
        <f t="shared" si="10"/>
        <v>11.95692819386729</v>
      </c>
      <c r="AC83" s="1">
        <v>-14.62</v>
      </c>
      <c r="AD83" s="16">
        <f t="shared" si="11"/>
        <v>4.4731624914198925E-7</v>
      </c>
      <c r="AE83" s="16">
        <f t="shared" si="8"/>
        <v>4.4731624914198927E-8</v>
      </c>
      <c r="AF83" s="6" t="s">
        <v>123</v>
      </c>
    </row>
    <row r="84" spans="4:32" x14ac:dyDescent="0.25">
      <c r="D84" s="6" t="s">
        <v>37</v>
      </c>
      <c r="E84" s="6" t="s">
        <v>38</v>
      </c>
      <c r="F84" s="6" t="s">
        <v>35</v>
      </c>
      <c r="G84" s="6">
        <v>0</v>
      </c>
      <c r="H84" s="6" t="s">
        <v>23</v>
      </c>
      <c r="I84" s="6">
        <v>48.82</v>
      </c>
      <c r="J84" s="6">
        <v>20.5</v>
      </c>
      <c r="K84" s="29">
        <v>0</v>
      </c>
      <c r="L84" s="35" t="s">
        <v>40</v>
      </c>
      <c r="M84" s="21" t="s">
        <v>13</v>
      </c>
      <c r="N84" s="21">
        <v>48</v>
      </c>
      <c r="O84" s="6" t="s">
        <v>39</v>
      </c>
      <c r="P84" s="6">
        <v>1E-3</v>
      </c>
      <c r="Q84" s="6">
        <v>1E-3</v>
      </c>
      <c r="R84" s="6" t="s">
        <v>13</v>
      </c>
      <c r="S84" s="24">
        <v>1304</v>
      </c>
      <c r="T84" s="6">
        <v>1304</v>
      </c>
      <c r="U84" s="1">
        <v>1250</v>
      </c>
      <c r="V84" s="1">
        <v>1250</v>
      </c>
      <c r="W84" s="1">
        <f t="shared" si="7"/>
        <v>54</v>
      </c>
      <c r="X84" s="1"/>
      <c r="Y84" s="29">
        <v>0</v>
      </c>
      <c r="Z84" s="1">
        <v>12.06</v>
      </c>
      <c r="AA84" s="47">
        <f t="shared" si="9"/>
        <v>172818.98565406553</v>
      </c>
      <c r="AB84" s="18">
        <f t="shared" si="10"/>
        <v>48.005273792795983</v>
      </c>
      <c r="AC84" s="1">
        <v>-15.95</v>
      </c>
      <c r="AD84" s="16">
        <f t="shared" si="11"/>
        <v>1.1830497650798304E-7</v>
      </c>
      <c r="AE84" s="16">
        <f t="shared" si="8"/>
        <v>1.1830497650798303E-8</v>
      </c>
      <c r="AF84" s="6" t="s">
        <v>123</v>
      </c>
    </row>
    <row r="85" spans="4:32" x14ac:dyDescent="0.25">
      <c r="D85" s="6" t="s">
        <v>37</v>
      </c>
      <c r="E85" s="6" t="s">
        <v>38</v>
      </c>
      <c r="F85" s="6" t="s">
        <v>35</v>
      </c>
      <c r="G85" s="6">
        <v>0</v>
      </c>
      <c r="H85" s="6" t="s">
        <v>23</v>
      </c>
      <c r="I85" s="6">
        <v>48.82</v>
      </c>
      <c r="J85" s="6">
        <v>20.5</v>
      </c>
      <c r="K85" s="29">
        <v>0</v>
      </c>
      <c r="L85" s="35" t="s">
        <v>40</v>
      </c>
      <c r="M85" s="21" t="s">
        <v>13</v>
      </c>
      <c r="N85" s="21">
        <v>48</v>
      </c>
      <c r="O85" s="6" t="s">
        <v>39</v>
      </c>
      <c r="P85" s="6">
        <v>1E-3</v>
      </c>
      <c r="Q85" s="6">
        <v>1E-3</v>
      </c>
      <c r="R85" s="6" t="s">
        <v>13</v>
      </c>
      <c r="S85" s="24">
        <v>1304</v>
      </c>
      <c r="T85" s="6">
        <v>1304</v>
      </c>
      <c r="U85" s="1">
        <v>1250</v>
      </c>
      <c r="V85" s="1">
        <v>1250</v>
      </c>
      <c r="W85" s="1">
        <f t="shared" si="7"/>
        <v>54</v>
      </c>
      <c r="X85" s="1"/>
      <c r="Y85" s="29">
        <v>0</v>
      </c>
      <c r="Z85" s="1">
        <v>12.06</v>
      </c>
      <c r="AA85" s="47">
        <f t="shared" si="9"/>
        <v>172818.98565406553</v>
      </c>
      <c r="AB85" s="18">
        <f t="shared" si="10"/>
        <v>48.005273792795983</v>
      </c>
      <c r="AC85" s="1">
        <v>-15.93</v>
      </c>
      <c r="AD85" s="16">
        <f t="shared" si="11"/>
        <v>1.206948955652781E-7</v>
      </c>
      <c r="AE85" s="16">
        <f t="shared" si="8"/>
        <v>1.206948955652781E-8</v>
      </c>
      <c r="AF85" s="6" t="s">
        <v>123</v>
      </c>
    </row>
    <row r="86" spans="4:32" x14ac:dyDescent="0.25">
      <c r="D86" s="6" t="s">
        <v>37</v>
      </c>
      <c r="E86" s="6" t="s">
        <v>38</v>
      </c>
      <c r="F86" s="6" t="s">
        <v>35</v>
      </c>
      <c r="G86" s="6">
        <v>0</v>
      </c>
      <c r="H86" s="6" t="s">
        <v>23</v>
      </c>
      <c r="I86" s="6">
        <v>48.82</v>
      </c>
      <c r="J86" s="6">
        <v>20.5</v>
      </c>
      <c r="K86" s="29">
        <v>0</v>
      </c>
      <c r="L86" s="35" t="s">
        <v>41</v>
      </c>
      <c r="M86" s="21">
        <v>10</v>
      </c>
      <c r="N86" s="21">
        <v>2</v>
      </c>
      <c r="O86" s="6" t="s">
        <v>39</v>
      </c>
      <c r="P86" s="6">
        <v>1E-3</v>
      </c>
      <c r="Q86" s="6">
        <v>1E-3</v>
      </c>
      <c r="R86" s="6" t="s">
        <v>13</v>
      </c>
      <c r="S86" s="24">
        <v>1304</v>
      </c>
      <c r="T86" s="6">
        <v>1304</v>
      </c>
      <c r="U86" s="1">
        <v>1280</v>
      </c>
      <c r="V86" s="1">
        <v>1001</v>
      </c>
      <c r="W86" s="1">
        <f>S86-V86</f>
        <v>303</v>
      </c>
      <c r="X86" s="1"/>
      <c r="Y86" s="29">
        <v>0</v>
      </c>
      <c r="Z86" s="7">
        <v>8.8800000000000008</v>
      </c>
      <c r="AA86" s="53">
        <f t="shared" si="9"/>
        <v>7186.7907358009452</v>
      </c>
      <c r="AB86" s="54">
        <f t="shared" si="10"/>
        <v>1.9963307599447071</v>
      </c>
      <c r="AC86" s="7">
        <v>-13.22</v>
      </c>
      <c r="AD86" s="55">
        <f t="shared" si="11"/>
        <v>1.8139568386896763E-6</v>
      </c>
      <c r="AE86" s="16">
        <f t="shared" si="8"/>
        <v>1.8139568386896764E-7</v>
      </c>
      <c r="AF86" s="63" t="s">
        <v>13</v>
      </c>
    </row>
    <row r="87" spans="4:32" x14ac:dyDescent="0.25">
      <c r="D87" s="6" t="s">
        <v>37</v>
      </c>
      <c r="E87" s="6" t="s">
        <v>38</v>
      </c>
      <c r="F87" s="6" t="s">
        <v>35</v>
      </c>
      <c r="G87" s="6">
        <v>0</v>
      </c>
      <c r="H87" s="6" t="s">
        <v>23</v>
      </c>
      <c r="I87" s="6">
        <v>48.82</v>
      </c>
      <c r="J87" s="6">
        <v>20.5</v>
      </c>
      <c r="K87" s="29">
        <v>0</v>
      </c>
      <c r="L87" s="35" t="s">
        <v>42</v>
      </c>
      <c r="M87" s="21">
        <v>2</v>
      </c>
      <c r="N87" s="21"/>
      <c r="O87" s="6" t="s">
        <v>39</v>
      </c>
      <c r="P87" s="6">
        <v>1E-3</v>
      </c>
      <c r="Q87" s="6">
        <v>1E-3</v>
      </c>
      <c r="R87" s="6" t="s">
        <v>13</v>
      </c>
      <c r="S87" s="24">
        <v>1304</v>
      </c>
      <c r="T87" s="6">
        <v>1304</v>
      </c>
      <c r="U87" s="1">
        <v>1320</v>
      </c>
      <c r="V87" s="1">
        <v>1002</v>
      </c>
      <c r="W87" s="1">
        <f t="shared" si="7"/>
        <v>302</v>
      </c>
      <c r="X87" s="1"/>
      <c r="Y87" s="29">
        <v>0</v>
      </c>
      <c r="Z87" s="7">
        <v>9.34</v>
      </c>
      <c r="AA87" s="53">
        <f t="shared" si="9"/>
        <v>11384.408240181616</v>
      </c>
      <c r="AB87" s="54">
        <f t="shared" si="10"/>
        <v>3.1623356222726713</v>
      </c>
      <c r="AC87" s="7">
        <v>-13.45</v>
      </c>
      <c r="AD87" s="55">
        <f t="shared" si="11"/>
        <v>1.4412496618296697E-6</v>
      </c>
      <c r="AE87" s="16">
        <f t="shared" si="8"/>
        <v>1.4412496618296696E-7</v>
      </c>
      <c r="AF87" s="63" t="s">
        <v>124</v>
      </c>
    </row>
    <row r="88" spans="4:32" x14ac:dyDescent="0.25">
      <c r="D88" s="6" t="s">
        <v>37</v>
      </c>
      <c r="E88" s="6" t="s">
        <v>38</v>
      </c>
      <c r="F88" s="6" t="s">
        <v>35</v>
      </c>
      <c r="G88" s="6">
        <v>0</v>
      </c>
      <c r="H88" s="6" t="s">
        <v>23</v>
      </c>
      <c r="I88" s="6">
        <v>48.82</v>
      </c>
      <c r="J88" s="6">
        <v>20.5</v>
      </c>
      <c r="K88" s="29">
        <v>0</v>
      </c>
      <c r="L88" s="35" t="s">
        <v>42</v>
      </c>
      <c r="M88" s="21">
        <v>2</v>
      </c>
      <c r="N88" s="21"/>
      <c r="O88" s="6" t="s">
        <v>39</v>
      </c>
      <c r="P88" s="6">
        <v>1E-3</v>
      </c>
      <c r="Q88" s="6">
        <v>1E-3</v>
      </c>
      <c r="R88" s="6" t="s">
        <v>13</v>
      </c>
      <c r="S88" s="24">
        <v>1304</v>
      </c>
      <c r="T88" s="6">
        <v>1304</v>
      </c>
      <c r="U88" s="1">
        <v>1280</v>
      </c>
      <c r="V88" s="1">
        <v>1005</v>
      </c>
      <c r="W88" s="1">
        <f>S88-V88</f>
        <v>299</v>
      </c>
      <c r="X88" s="1"/>
      <c r="Y88" s="29">
        <v>0</v>
      </c>
      <c r="Z88" s="7">
        <v>9.52</v>
      </c>
      <c r="AA88" s="53">
        <f t="shared" si="9"/>
        <v>13629.611214012439</v>
      </c>
      <c r="AB88" s="54">
        <f t="shared" si="10"/>
        <v>3.7860031150034552</v>
      </c>
      <c r="AC88" s="7">
        <v>-13.43</v>
      </c>
      <c r="AD88" s="55">
        <f t="shared" si="11"/>
        <v>1.470364836311737E-6</v>
      </c>
      <c r="AE88" s="16">
        <f t="shared" si="8"/>
        <v>1.4703648363117369E-7</v>
      </c>
      <c r="AF88" s="63" t="s">
        <v>124</v>
      </c>
    </row>
    <row r="89" spans="4:32" x14ac:dyDescent="0.25">
      <c r="D89" s="6" t="s">
        <v>37</v>
      </c>
      <c r="E89" s="6" t="s">
        <v>38</v>
      </c>
      <c r="F89" s="6" t="s">
        <v>35</v>
      </c>
      <c r="G89" s="6">
        <v>0</v>
      </c>
      <c r="H89" s="6" t="s">
        <v>23</v>
      </c>
      <c r="I89" s="6">
        <v>48.82</v>
      </c>
      <c r="J89" s="6">
        <v>20.5</v>
      </c>
      <c r="K89" s="29">
        <v>0</v>
      </c>
      <c r="L89" s="35" t="s">
        <v>42</v>
      </c>
      <c r="M89" s="21">
        <v>2</v>
      </c>
      <c r="N89" s="21"/>
      <c r="O89" s="6" t="s">
        <v>39</v>
      </c>
      <c r="P89" s="6">
        <v>1E-3</v>
      </c>
      <c r="Q89" s="6">
        <v>1E-3</v>
      </c>
      <c r="R89" s="6" t="s">
        <v>13</v>
      </c>
      <c r="S89" s="24">
        <v>1304</v>
      </c>
      <c r="T89" s="6">
        <v>1304</v>
      </c>
      <c r="U89" s="1">
        <v>1280</v>
      </c>
      <c r="V89" s="1">
        <v>1000</v>
      </c>
      <c r="W89" s="1">
        <f t="shared" si="7"/>
        <v>304</v>
      </c>
      <c r="X89" s="1"/>
      <c r="Y89" s="29">
        <v>0</v>
      </c>
      <c r="Z89" s="7">
        <v>9.7100000000000009</v>
      </c>
      <c r="AA89" s="53">
        <f t="shared" si="9"/>
        <v>16481.601876769324</v>
      </c>
      <c r="AB89" s="54">
        <f t="shared" si="10"/>
        <v>4.5782227435470348</v>
      </c>
      <c r="AC89" s="7">
        <v>-13.57</v>
      </c>
      <c r="AD89" s="55">
        <f t="shared" si="11"/>
        <v>1.278273779488425E-6</v>
      </c>
      <c r="AE89" s="16">
        <f t="shared" si="8"/>
        <v>1.2782737794884251E-7</v>
      </c>
      <c r="AF89" s="63" t="s">
        <v>124</v>
      </c>
    </row>
    <row r="90" spans="4:32" x14ac:dyDescent="0.25">
      <c r="D90" s="10" t="s">
        <v>37</v>
      </c>
      <c r="E90" s="10" t="s">
        <v>38</v>
      </c>
      <c r="F90" s="10" t="s">
        <v>35</v>
      </c>
      <c r="G90" s="10">
        <v>0</v>
      </c>
      <c r="H90" s="10" t="s">
        <v>23</v>
      </c>
      <c r="I90" s="10">
        <v>48.82</v>
      </c>
      <c r="J90" s="10">
        <v>20.5</v>
      </c>
      <c r="K90" s="30">
        <v>0</v>
      </c>
      <c r="L90" s="36" t="s">
        <v>42</v>
      </c>
      <c r="M90" s="11">
        <v>2</v>
      </c>
      <c r="N90" s="11"/>
      <c r="O90" s="10" t="s">
        <v>39</v>
      </c>
      <c r="P90" s="10">
        <v>1E-3</v>
      </c>
      <c r="Q90" s="10">
        <v>1E-3</v>
      </c>
      <c r="R90" s="10" t="s">
        <v>13</v>
      </c>
      <c r="S90" s="25">
        <v>1304</v>
      </c>
      <c r="T90" s="10">
        <v>1304</v>
      </c>
      <c r="U90" s="8">
        <v>1280</v>
      </c>
      <c r="V90" s="8">
        <v>1000</v>
      </c>
      <c r="W90" s="8">
        <f t="shared" si="7"/>
        <v>304</v>
      </c>
      <c r="X90" s="8"/>
      <c r="Y90" s="30">
        <v>0</v>
      </c>
      <c r="Z90" s="19">
        <v>10.24</v>
      </c>
      <c r="AA90" s="56">
        <f t="shared" si="9"/>
        <v>28001.125926231529</v>
      </c>
      <c r="AB90" s="57">
        <f t="shared" si="10"/>
        <v>7.7780905350643135</v>
      </c>
      <c r="AC90" s="19">
        <v>-14.05</v>
      </c>
      <c r="AD90" s="58">
        <f t="shared" si="11"/>
        <v>7.9097458492870222E-7</v>
      </c>
      <c r="AE90" s="17">
        <f t="shared" si="8"/>
        <v>7.9097458492870225E-8</v>
      </c>
      <c r="AF90" s="64" t="s">
        <v>124</v>
      </c>
    </row>
    <row r="91" spans="4:32" x14ac:dyDescent="0.25">
      <c r="D91" s="6" t="s">
        <v>43</v>
      </c>
      <c r="E91" s="6" t="s">
        <v>44</v>
      </c>
      <c r="F91" s="6" t="s">
        <v>35</v>
      </c>
      <c r="G91" s="6">
        <v>0</v>
      </c>
      <c r="H91" s="6" t="s">
        <v>23</v>
      </c>
      <c r="I91" s="6">
        <v>49.52</v>
      </c>
      <c r="J91" s="6">
        <v>15.57</v>
      </c>
      <c r="K91" s="29">
        <v>4</v>
      </c>
      <c r="L91" s="35" t="s">
        <v>55</v>
      </c>
      <c r="M91" s="21" t="s">
        <v>13</v>
      </c>
      <c r="N91" s="21" t="s">
        <v>13</v>
      </c>
      <c r="O91" s="6" t="s">
        <v>45</v>
      </c>
      <c r="P91" s="6">
        <v>1</v>
      </c>
      <c r="Q91" s="1">
        <v>0.75</v>
      </c>
      <c r="R91" s="16">
        <v>6.8999999999999997E-5</v>
      </c>
      <c r="S91" s="24" t="s">
        <v>13</v>
      </c>
      <c r="T91" s="6">
        <v>1079</v>
      </c>
      <c r="U91" s="1">
        <v>1075</v>
      </c>
      <c r="V91" s="1">
        <v>1075</v>
      </c>
      <c r="W91" s="1">
        <v>4</v>
      </c>
      <c r="X91" s="1"/>
      <c r="Y91" s="29">
        <v>2.95</v>
      </c>
      <c r="Z91" s="7">
        <v>8.19</v>
      </c>
      <c r="AA91" s="47">
        <f t="shared" si="9"/>
        <v>3604.7222464633783</v>
      </c>
      <c r="AB91" s="18">
        <f t="shared" si="10"/>
        <v>1.0013117351287162</v>
      </c>
      <c r="AC91" s="7">
        <v>-14.33</v>
      </c>
      <c r="AD91" s="16">
        <f t="shared" si="11"/>
        <v>5.9780573119380437E-7</v>
      </c>
      <c r="AE91" s="16">
        <f t="shared" si="8"/>
        <v>5.9780573119380437E-8</v>
      </c>
      <c r="AF91" s="6" t="s">
        <v>125</v>
      </c>
    </row>
    <row r="92" spans="4:32" x14ac:dyDescent="0.25">
      <c r="D92" s="6" t="s">
        <v>43</v>
      </c>
      <c r="E92" s="6" t="s">
        <v>44</v>
      </c>
      <c r="F92" s="6" t="s">
        <v>35</v>
      </c>
      <c r="G92" s="6">
        <v>0</v>
      </c>
      <c r="H92" s="6" t="s">
        <v>23</v>
      </c>
      <c r="I92" s="6">
        <v>49.52</v>
      </c>
      <c r="J92" s="6">
        <v>15.57</v>
      </c>
      <c r="K92" s="29">
        <v>4</v>
      </c>
      <c r="L92" s="35" t="s">
        <v>55</v>
      </c>
      <c r="M92" s="21" t="s">
        <v>13</v>
      </c>
      <c r="N92" s="21" t="s">
        <v>13</v>
      </c>
      <c r="O92" s="6" t="s">
        <v>45</v>
      </c>
      <c r="P92" s="6">
        <v>1</v>
      </c>
      <c r="Q92" s="1">
        <v>0.75</v>
      </c>
      <c r="R92" s="16">
        <v>4.3000000000000003E-6</v>
      </c>
      <c r="S92" s="24" t="s">
        <v>13</v>
      </c>
      <c r="T92" s="6">
        <v>1079</v>
      </c>
      <c r="U92" s="1">
        <v>1075</v>
      </c>
      <c r="V92" s="1">
        <v>1075</v>
      </c>
      <c r="W92" s="1">
        <v>4</v>
      </c>
      <c r="X92" s="1"/>
      <c r="Y92" s="29">
        <v>2.95</v>
      </c>
      <c r="Z92" s="7">
        <v>10.96</v>
      </c>
      <c r="AA92" s="47">
        <f t="shared" si="9"/>
        <v>57526.443038271682</v>
      </c>
      <c r="AB92" s="18">
        <f t="shared" si="10"/>
        <v>15.979567510631023</v>
      </c>
      <c r="AC92" s="7">
        <v>-15.33</v>
      </c>
      <c r="AD92" s="16">
        <f t="shared" si="11"/>
        <v>2.1992043832066224E-7</v>
      </c>
      <c r="AE92" s="16">
        <f t="shared" si="8"/>
        <v>2.1992043832066226E-8</v>
      </c>
      <c r="AF92" s="6" t="s">
        <v>125</v>
      </c>
    </row>
    <row r="93" spans="4:32" x14ac:dyDescent="0.25">
      <c r="D93" s="6" t="s">
        <v>43</v>
      </c>
      <c r="E93" s="6" t="s">
        <v>44</v>
      </c>
      <c r="F93" s="6" t="s">
        <v>35</v>
      </c>
      <c r="G93" s="6">
        <v>0</v>
      </c>
      <c r="H93" s="6" t="s">
        <v>23</v>
      </c>
      <c r="I93" s="6">
        <v>49.52</v>
      </c>
      <c r="J93" s="6">
        <v>15.57</v>
      </c>
      <c r="K93" s="29">
        <v>4</v>
      </c>
      <c r="L93" s="35" t="s">
        <v>55</v>
      </c>
      <c r="M93" s="21" t="s">
        <v>13</v>
      </c>
      <c r="N93" s="21" t="s">
        <v>13</v>
      </c>
      <c r="O93" s="6" t="s">
        <v>45</v>
      </c>
      <c r="P93" s="6">
        <v>1</v>
      </c>
      <c r="Q93" s="1">
        <v>0.5</v>
      </c>
      <c r="R93" s="16">
        <v>1.3999999999999999E-4</v>
      </c>
      <c r="S93" s="24" t="s">
        <v>13</v>
      </c>
      <c r="T93" s="6">
        <f t="shared" ref="T93:T112" si="12">U93+W93</f>
        <v>1097</v>
      </c>
      <c r="U93" s="1">
        <v>1075</v>
      </c>
      <c r="V93" s="1">
        <v>1075</v>
      </c>
      <c r="W93" s="1">
        <v>22</v>
      </c>
      <c r="X93" s="1"/>
      <c r="Y93" s="29">
        <v>2.34</v>
      </c>
      <c r="Z93" s="7">
        <v>8.19</v>
      </c>
      <c r="AA93" s="47">
        <f t="shared" si="9"/>
        <v>3604.7222464633783</v>
      </c>
      <c r="AB93" s="18">
        <f t="shared" si="10"/>
        <v>1.0013117351287162</v>
      </c>
      <c r="AC93" s="7">
        <v>-12.82</v>
      </c>
      <c r="AD93" s="16">
        <f t="shared" si="11"/>
        <v>2.7061056124125422E-6</v>
      </c>
      <c r="AE93" s="16">
        <f t="shared" si="8"/>
        <v>2.7061056124125424E-7</v>
      </c>
      <c r="AF93" s="6" t="s">
        <v>125</v>
      </c>
    </row>
    <row r="94" spans="4:32" x14ac:dyDescent="0.25">
      <c r="D94" s="6" t="s">
        <v>43</v>
      </c>
      <c r="E94" s="6" t="s">
        <v>44</v>
      </c>
      <c r="F94" s="6" t="s">
        <v>35</v>
      </c>
      <c r="G94" s="6">
        <v>0</v>
      </c>
      <c r="H94" s="6" t="s">
        <v>23</v>
      </c>
      <c r="I94" s="6">
        <v>49.52</v>
      </c>
      <c r="J94" s="6">
        <v>15.57</v>
      </c>
      <c r="K94" s="29">
        <v>4</v>
      </c>
      <c r="L94" s="35" t="s">
        <v>55</v>
      </c>
      <c r="M94" s="21" t="s">
        <v>13</v>
      </c>
      <c r="N94" s="21" t="s">
        <v>13</v>
      </c>
      <c r="O94" s="6" t="s">
        <v>45</v>
      </c>
      <c r="P94" s="6">
        <v>1</v>
      </c>
      <c r="Q94" s="1">
        <v>0.5</v>
      </c>
      <c r="R94" s="16">
        <v>1.3999999999999999E-4</v>
      </c>
      <c r="S94" s="24" t="s">
        <v>13</v>
      </c>
      <c r="T94" s="6">
        <f t="shared" si="12"/>
        <v>1097</v>
      </c>
      <c r="U94" s="1">
        <v>1075</v>
      </c>
      <c r="V94" s="1">
        <v>1075</v>
      </c>
      <c r="W94" s="1">
        <v>22</v>
      </c>
      <c r="X94" s="1"/>
      <c r="Y94" s="29">
        <v>2.34</v>
      </c>
      <c r="Z94" s="7">
        <v>8.19</v>
      </c>
      <c r="AA94" s="47">
        <f t="shared" si="9"/>
        <v>3604.7222464633783</v>
      </c>
      <c r="AB94" s="18">
        <f t="shared" si="10"/>
        <v>1.0013117351287162</v>
      </c>
      <c r="AC94" s="7">
        <v>-13.63</v>
      </c>
      <c r="AD94" s="16">
        <f t="shared" si="11"/>
        <v>1.2038329097328907E-6</v>
      </c>
      <c r="AE94" s="16">
        <f t="shared" si="8"/>
        <v>1.2038329097328908E-7</v>
      </c>
      <c r="AF94" s="6" t="s">
        <v>125</v>
      </c>
    </row>
    <row r="95" spans="4:32" x14ac:dyDescent="0.25">
      <c r="D95" s="6" t="s">
        <v>43</v>
      </c>
      <c r="E95" s="6" t="s">
        <v>44</v>
      </c>
      <c r="F95" s="6" t="s">
        <v>35</v>
      </c>
      <c r="G95" s="6">
        <v>0</v>
      </c>
      <c r="H95" s="6" t="s">
        <v>23</v>
      </c>
      <c r="I95" s="6">
        <v>49.52</v>
      </c>
      <c r="J95" s="6">
        <v>15.57</v>
      </c>
      <c r="K95" s="29">
        <v>4</v>
      </c>
      <c r="L95" s="35" t="s">
        <v>55</v>
      </c>
      <c r="M95" s="21" t="s">
        <v>13</v>
      </c>
      <c r="N95" s="21" t="s">
        <v>13</v>
      </c>
      <c r="O95" s="6" t="s">
        <v>45</v>
      </c>
      <c r="P95" s="6">
        <v>1</v>
      </c>
      <c r="Q95" s="1">
        <v>0.5</v>
      </c>
      <c r="R95" s="16">
        <v>3.4999999999999997E-5</v>
      </c>
      <c r="S95" s="24" t="s">
        <v>13</v>
      </c>
      <c r="T95" s="6">
        <f t="shared" si="12"/>
        <v>1097</v>
      </c>
      <c r="U95" s="1">
        <v>1075</v>
      </c>
      <c r="V95" s="1">
        <v>1075</v>
      </c>
      <c r="W95" s="1">
        <v>22</v>
      </c>
      <c r="X95" s="1"/>
      <c r="Y95" s="29">
        <v>2.34</v>
      </c>
      <c r="Z95" s="7">
        <v>9.57</v>
      </c>
      <c r="AA95" s="47">
        <f t="shared" si="9"/>
        <v>14328.416324133817</v>
      </c>
      <c r="AB95" s="18">
        <f t="shared" si="10"/>
        <v>3.9801156455927269</v>
      </c>
      <c r="AC95" s="7">
        <v>-13.28</v>
      </c>
      <c r="AD95" s="16">
        <f t="shared" si="11"/>
        <v>1.7083202161305435E-6</v>
      </c>
      <c r="AE95" s="16">
        <f t="shared" si="8"/>
        <v>1.7083202161305436E-7</v>
      </c>
      <c r="AF95" s="6" t="s">
        <v>125</v>
      </c>
    </row>
    <row r="96" spans="4:32" x14ac:dyDescent="0.25">
      <c r="D96" s="6" t="s">
        <v>43</v>
      </c>
      <c r="E96" s="6" t="s">
        <v>44</v>
      </c>
      <c r="F96" s="6" t="s">
        <v>35</v>
      </c>
      <c r="G96" s="6">
        <v>0</v>
      </c>
      <c r="H96" s="6" t="s">
        <v>23</v>
      </c>
      <c r="I96" s="6">
        <v>49.52</v>
      </c>
      <c r="J96" s="6">
        <v>15.57</v>
      </c>
      <c r="K96" s="29">
        <v>4</v>
      </c>
      <c r="L96" s="35" t="s">
        <v>55</v>
      </c>
      <c r="M96" s="21" t="s">
        <v>13</v>
      </c>
      <c r="N96" s="21" t="s">
        <v>13</v>
      </c>
      <c r="O96" s="6" t="s">
        <v>45</v>
      </c>
      <c r="P96" s="6">
        <v>1</v>
      </c>
      <c r="Q96" s="1">
        <v>0.5</v>
      </c>
      <c r="R96" s="16">
        <v>1.7E-5</v>
      </c>
      <c r="S96" s="24" t="s">
        <v>13</v>
      </c>
      <c r="T96" s="6">
        <f t="shared" si="12"/>
        <v>1097</v>
      </c>
      <c r="U96" s="1">
        <v>1075</v>
      </c>
      <c r="V96" s="1">
        <v>1075</v>
      </c>
      <c r="W96" s="1">
        <v>22</v>
      </c>
      <c r="X96" s="1"/>
      <c r="Y96" s="29">
        <v>2.34</v>
      </c>
      <c r="Z96" s="7">
        <v>10.27</v>
      </c>
      <c r="AA96" s="47">
        <f t="shared" si="9"/>
        <v>28853.887166488628</v>
      </c>
      <c r="AB96" s="18">
        <f t="shared" si="10"/>
        <v>8.0149686573579526</v>
      </c>
      <c r="AC96" s="7">
        <v>-14.33</v>
      </c>
      <c r="AD96" s="16">
        <f t="shared" si="11"/>
        <v>5.9780573119380437E-7</v>
      </c>
      <c r="AE96" s="16">
        <f t="shared" si="8"/>
        <v>5.9780573119380437E-8</v>
      </c>
      <c r="AF96" s="6" t="s">
        <v>125</v>
      </c>
    </row>
    <row r="97" spans="4:32" x14ac:dyDescent="0.25">
      <c r="D97" s="6" t="s">
        <v>43</v>
      </c>
      <c r="E97" s="6" t="s">
        <v>44</v>
      </c>
      <c r="F97" s="6" t="s">
        <v>35</v>
      </c>
      <c r="G97" s="6">
        <v>0</v>
      </c>
      <c r="H97" s="6" t="s">
        <v>23</v>
      </c>
      <c r="I97" s="6">
        <v>49.52</v>
      </c>
      <c r="J97" s="6">
        <v>15.57</v>
      </c>
      <c r="K97" s="29">
        <v>4</v>
      </c>
      <c r="L97" s="35" t="s">
        <v>55</v>
      </c>
      <c r="M97" s="21" t="s">
        <v>13</v>
      </c>
      <c r="N97" s="21" t="s">
        <v>13</v>
      </c>
      <c r="O97" s="6" t="s">
        <v>45</v>
      </c>
      <c r="P97" s="6">
        <v>1</v>
      </c>
      <c r="Q97" s="1">
        <v>0.5</v>
      </c>
      <c r="R97" s="16">
        <v>8.6999999999999997E-6</v>
      </c>
      <c r="S97" s="24" t="s">
        <v>13</v>
      </c>
      <c r="T97" s="6">
        <f t="shared" si="12"/>
        <v>1097</v>
      </c>
      <c r="U97" s="1">
        <v>1075</v>
      </c>
      <c r="V97" s="1">
        <v>1075</v>
      </c>
      <c r="W97" s="1">
        <v>22</v>
      </c>
      <c r="X97" s="1"/>
      <c r="Y97" s="29">
        <v>2.34</v>
      </c>
      <c r="Z97" s="7">
        <v>10.96</v>
      </c>
      <c r="AA97" s="47">
        <f t="shared" si="9"/>
        <v>57526.443038271682</v>
      </c>
      <c r="AB97" s="18">
        <f t="shared" si="10"/>
        <v>15.979567510631023</v>
      </c>
      <c r="AC97" s="7">
        <v>-16.02</v>
      </c>
      <c r="AD97" s="16">
        <f t="shared" si="11"/>
        <v>1.1030682896016174E-7</v>
      </c>
      <c r="AE97" s="16">
        <f t="shared" si="8"/>
        <v>1.1030682896016174E-8</v>
      </c>
      <c r="AF97" s="6" t="s">
        <v>125</v>
      </c>
    </row>
    <row r="98" spans="4:32" x14ac:dyDescent="0.25">
      <c r="D98" s="6" t="s">
        <v>43</v>
      </c>
      <c r="E98" s="6" t="s">
        <v>44</v>
      </c>
      <c r="F98" s="6" t="s">
        <v>35</v>
      </c>
      <c r="G98" s="6">
        <v>0</v>
      </c>
      <c r="H98" s="6" t="s">
        <v>23</v>
      </c>
      <c r="I98" s="6">
        <v>49.52</v>
      </c>
      <c r="J98" s="6">
        <v>15.57</v>
      </c>
      <c r="K98" s="29">
        <v>4</v>
      </c>
      <c r="L98" s="35" t="s">
        <v>55</v>
      </c>
      <c r="M98" s="21" t="s">
        <v>13</v>
      </c>
      <c r="N98" s="21" t="s">
        <v>13</v>
      </c>
      <c r="O98" s="6" t="s">
        <v>45</v>
      </c>
      <c r="P98" s="6">
        <v>1</v>
      </c>
      <c r="Q98" s="1">
        <v>0.25</v>
      </c>
      <c r="R98" s="16">
        <v>2.1000000000000001E-4</v>
      </c>
      <c r="S98" s="24" t="s">
        <v>13</v>
      </c>
      <c r="T98" s="6">
        <f t="shared" si="12"/>
        <v>1116</v>
      </c>
      <c r="U98" s="1">
        <v>1075</v>
      </c>
      <c r="V98" s="1">
        <v>1075</v>
      </c>
      <c r="W98" s="1">
        <v>41</v>
      </c>
      <c r="X98" s="1"/>
      <c r="Y98" s="29">
        <v>1.57</v>
      </c>
      <c r="Z98" s="7">
        <v>8.19</v>
      </c>
      <c r="AA98" s="47">
        <f t="shared" si="9"/>
        <v>3604.7222464633783</v>
      </c>
      <c r="AB98" s="18">
        <f t="shared" si="10"/>
        <v>1.0013117351287162</v>
      </c>
      <c r="AC98" s="7">
        <v>-12.43</v>
      </c>
      <c r="AD98" s="16">
        <f t="shared" si="11"/>
        <v>3.9968660157513528E-6</v>
      </c>
      <c r="AE98" s="16">
        <f t="shared" si="8"/>
        <v>3.9968660157513527E-7</v>
      </c>
      <c r="AF98" s="6" t="s">
        <v>125</v>
      </c>
    </row>
    <row r="99" spans="4:32" x14ac:dyDescent="0.25">
      <c r="D99" s="6" t="s">
        <v>43</v>
      </c>
      <c r="E99" s="6" t="s">
        <v>44</v>
      </c>
      <c r="F99" s="6" t="s">
        <v>35</v>
      </c>
      <c r="G99" s="6">
        <v>0</v>
      </c>
      <c r="H99" s="6" t="s">
        <v>23</v>
      </c>
      <c r="I99" s="6">
        <v>49.52</v>
      </c>
      <c r="J99" s="6">
        <v>15.57</v>
      </c>
      <c r="K99" s="29">
        <v>4</v>
      </c>
      <c r="L99" s="35" t="s">
        <v>55</v>
      </c>
      <c r="M99" s="21" t="s">
        <v>13</v>
      </c>
      <c r="N99" s="21" t="s">
        <v>13</v>
      </c>
      <c r="O99" s="6" t="s">
        <v>45</v>
      </c>
      <c r="P99" s="6">
        <v>1</v>
      </c>
      <c r="Q99" s="1">
        <v>0.25</v>
      </c>
      <c r="R99" s="16">
        <v>1E-4</v>
      </c>
      <c r="S99" s="24" t="s">
        <v>13</v>
      </c>
      <c r="T99" s="6">
        <f t="shared" si="12"/>
        <v>1116</v>
      </c>
      <c r="U99" s="1">
        <v>1075</v>
      </c>
      <c r="V99" s="1">
        <v>1075</v>
      </c>
      <c r="W99" s="1">
        <v>41</v>
      </c>
      <c r="X99" s="1"/>
      <c r="Y99" s="29">
        <v>1.57</v>
      </c>
      <c r="Z99" s="7">
        <v>8.8800000000000008</v>
      </c>
      <c r="AA99" s="47">
        <f t="shared" si="9"/>
        <v>7186.7907358009452</v>
      </c>
      <c r="AB99" s="18">
        <f t="shared" si="10"/>
        <v>1.9963307599447071</v>
      </c>
      <c r="AC99" s="7">
        <v>-13.48</v>
      </c>
      <c r="AD99" s="16">
        <f t="shared" si="11"/>
        <v>1.3986542970508992E-6</v>
      </c>
      <c r="AE99" s="16">
        <f t="shared" si="8"/>
        <v>1.3986542970508993E-7</v>
      </c>
      <c r="AF99" s="6" t="s">
        <v>125</v>
      </c>
    </row>
    <row r="100" spans="4:32" x14ac:dyDescent="0.25">
      <c r="D100" s="6" t="s">
        <v>43</v>
      </c>
      <c r="E100" s="6" t="s">
        <v>44</v>
      </c>
      <c r="F100" s="6" t="s">
        <v>35</v>
      </c>
      <c r="G100" s="6">
        <v>0</v>
      </c>
      <c r="H100" s="6" t="s">
        <v>23</v>
      </c>
      <c r="I100" s="6">
        <v>49.52</v>
      </c>
      <c r="J100" s="6">
        <v>15.57</v>
      </c>
      <c r="K100" s="29">
        <v>4</v>
      </c>
      <c r="L100" s="35" t="s">
        <v>55</v>
      </c>
      <c r="M100" s="21" t="s">
        <v>13</v>
      </c>
      <c r="N100" s="21" t="s">
        <v>13</v>
      </c>
      <c r="O100" s="6" t="s">
        <v>45</v>
      </c>
      <c r="P100" s="6">
        <v>1</v>
      </c>
      <c r="Q100" s="1">
        <v>0.25</v>
      </c>
      <c r="R100" s="16">
        <v>5.1999999999999997E-5</v>
      </c>
      <c r="S100" s="24" t="s">
        <v>13</v>
      </c>
      <c r="T100" s="6">
        <f t="shared" si="12"/>
        <v>1116</v>
      </c>
      <c r="U100" s="1">
        <v>1075</v>
      </c>
      <c r="V100" s="1">
        <v>1075</v>
      </c>
      <c r="W100" s="1">
        <v>41</v>
      </c>
      <c r="X100" s="1"/>
      <c r="Y100" s="29">
        <v>1.57</v>
      </c>
      <c r="Z100" s="7">
        <v>9.57</v>
      </c>
      <c r="AA100" s="47">
        <f t="shared" si="9"/>
        <v>14328.416324133817</v>
      </c>
      <c r="AB100" s="18">
        <f t="shared" si="10"/>
        <v>3.9801156455927269</v>
      </c>
      <c r="AC100" s="7">
        <v>-13.07</v>
      </c>
      <c r="AD100" s="16">
        <f t="shared" si="11"/>
        <v>2.1075171700208111E-6</v>
      </c>
      <c r="AE100" s="16">
        <f t="shared" si="8"/>
        <v>2.1075171700208112E-7</v>
      </c>
      <c r="AF100" s="6" t="s">
        <v>125</v>
      </c>
    </row>
    <row r="101" spans="4:32" x14ac:dyDescent="0.25">
      <c r="D101" s="6" t="s">
        <v>43</v>
      </c>
      <c r="E101" s="6" t="s">
        <v>44</v>
      </c>
      <c r="F101" s="6" t="s">
        <v>35</v>
      </c>
      <c r="G101" s="6">
        <v>0</v>
      </c>
      <c r="H101" s="6" t="s">
        <v>23</v>
      </c>
      <c r="I101" s="6">
        <v>49.52</v>
      </c>
      <c r="J101" s="6">
        <v>15.57</v>
      </c>
      <c r="K101" s="29">
        <v>4</v>
      </c>
      <c r="L101" s="35" t="s">
        <v>55</v>
      </c>
      <c r="M101" s="21" t="s">
        <v>13</v>
      </c>
      <c r="N101" s="21" t="s">
        <v>13</v>
      </c>
      <c r="O101" s="6" t="s">
        <v>45</v>
      </c>
      <c r="P101" s="6">
        <v>1</v>
      </c>
      <c r="Q101" s="1">
        <v>0.25</v>
      </c>
      <c r="R101" s="16">
        <v>1.7E-5</v>
      </c>
      <c r="S101" s="24" t="s">
        <v>13</v>
      </c>
      <c r="T101" s="6">
        <f t="shared" si="12"/>
        <v>1116</v>
      </c>
      <c r="U101" s="1">
        <v>1075</v>
      </c>
      <c r="V101" s="1">
        <v>1075</v>
      </c>
      <c r="W101" s="1">
        <v>41</v>
      </c>
      <c r="X101" s="1"/>
      <c r="Y101" s="29">
        <v>1.57</v>
      </c>
      <c r="Z101" s="7">
        <v>10.27</v>
      </c>
      <c r="AA101" s="47">
        <f t="shared" si="9"/>
        <v>28853.887166488628</v>
      </c>
      <c r="AB101" s="18">
        <f t="shared" si="10"/>
        <v>8.0149686573579526</v>
      </c>
      <c r="AC101" s="7">
        <v>-14.04</v>
      </c>
      <c r="AD101" s="16">
        <f t="shared" si="11"/>
        <v>7.9892401166656734E-7</v>
      </c>
      <c r="AE101" s="16">
        <f t="shared" si="8"/>
        <v>7.9892401166656734E-8</v>
      </c>
      <c r="AF101" s="6" t="s">
        <v>125</v>
      </c>
    </row>
    <row r="102" spans="4:32" x14ac:dyDescent="0.25">
      <c r="D102" s="6" t="s">
        <v>43</v>
      </c>
      <c r="E102" s="6" t="s">
        <v>44</v>
      </c>
      <c r="F102" s="6" t="s">
        <v>35</v>
      </c>
      <c r="G102" s="6">
        <v>0</v>
      </c>
      <c r="H102" s="6" t="s">
        <v>23</v>
      </c>
      <c r="I102" s="6">
        <v>49.52</v>
      </c>
      <c r="J102" s="6">
        <v>15.57</v>
      </c>
      <c r="K102" s="29">
        <v>4</v>
      </c>
      <c r="L102" s="35" t="s">
        <v>55</v>
      </c>
      <c r="M102" s="21" t="s">
        <v>13</v>
      </c>
      <c r="N102" s="21" t="s">
        <v>13</v>
      </c>
      <c r="O102" s="6" t="s">
        <v>45</v>
      </c>
      <c r="P102" s="6">
        <v>1</v>
      </c>
      <c r="Q102" s="1">
        <v>0.25</v>
      </c>
      <c r="R102" s="16">
        <v>1.2999999999999999E-5</v>
      </c>
      <c r="S102" s="24" t="s">
        <v>13</v>
      </c>
      <c r="T102" s="6">
        <f t="shared" si="12"/>
        <v>1116</v>
      </c>
      <c r="U102" s="1">
        <v>1075</v>
      </c>
      <c r="V102" s="1">
        <v>1075</v>
      </c>
      <c r="W102" s="1">
        <v>41</v>
      </c>
      <c r="X102" s="1"/>
      <c r="Y102" s="29">
        <v>1.57</v>
      </c>
      <c r="Z102" s="7">
        <v>10.96</v>
      </c>
      <c r="AA102" s="47">
        <f t="shared" si="9"/>
        <v>57526.443038271682</v>
      </c>
      <c r="AB102" s="18">
        <f t="shared" si="10"/>
        <v>15.979567510631023</v>
      </c>
      <c r="AC102" s="7">
        <v>-16.22</v>
      </c>
      <c r="AD102" s="16">
        <f t="shared" si="11"/>
        <v>9.0311593144197421E-8</v>
      </c>
      <c r="AE102" s="16">
        <f t="shared" si="8"/>
        <v>9.0311593144197427E-9</v>
      </c>
      <c r="AF102" s="6" t="s">
        <v>125</v>
      </c>
    </row>
    <row r="103" spans="4:32" x14ac:dyDescent="0.25">
      <c r="D103" s="6" t="s">
        <v>43</v>
      </c>
      <c r="E103" s="6" t="s">
        <v>44</v>
      </c>
      <c r="F103" s="6" t="s">
        <v>35</v>
      </c>
      <c r="G103" s="6">
        <v>0</v>
      </c>
      <c r="H103" s="6" t="s">
        <v>23</v>
      </c>
      <c r="I103" s="6">
        <v>49.52</v>
      </c>
      <c r="J103" s="6">
        <v>15.57</v>
      </c>
      <c r="K103" s="29">
        <v>4</v>
      </c>
      <c r="L103" s="35" t="s">
        <v>55</v>
      </c>
      <c r="M103" s="21" t="s">
        <v>13</v>
      </c>
      <c r="N103" s="21" t="s">
        <v>13</v>
      </c>
      <c r="O103" s="6" t="s">
        <v>45</v>
      </c>
      <c r="P103" s="6">
        <v>1</v>
      </c>
      <c r="Q103" s="1">
        <v>9.9999999999999978E-2</v>
      </c>
      <c r="R103" s="16">
        <v>5.0000000000000001E-4</v>
      </c>
      <c r="S103" s="24" t="s">
        <v>13</v>
      </c>
      <c r="T103" s="6">
        <f t="shared" si="12"/>
        <v>1153</v>
      </c>
      <c r="U103" s="1">
        <v>1075</v>
      </c>
      <c r="V103" s="1">
        <v>1075</v>
      </c>
      <c r="W103" s="1">
        <v>78</v>
      </c>
      <c r="X103" s="1"/>
      <c r="Y103" s="29">
        <v>0.92</v>
      </c>
      <c r="Z103" s="7">
        <v>7.5</v>
      </c>
      <c r="AA103" s="47">
        <f t="shared" si="9"/>
        <v>1808.0424144560632</v>
      </c>
      <c r="AB103" s="18">
        <f t="shared" si="10"/>
        <v>0.50223400401557305</v>
      </c>
      <c r="AC103" s="7">
        <v>-11.42</v>
      </c>
      <c r="AD103" s="16">
        <f t="shared" si="11"/>
        <v>1.0973799389733532E-5</v>
      </c>
      <c r="AE103" s="16">
        <f t="shared" si="8"/>
        <v>1.0973799389733532E-6</v>
      </c>
      <c r="AF103" s="6" t="s">
        <v>125</v>
      </c>
    </row>
    <row r="104" spans="4:32" x14ac:dyDescent="0.25">
      <c r="D104" s="6" t="s">
        <v>43</v>
      </c>
      <c r="E104" s="6" t="s">
        <v>44</v>
      </c>
      <c r="F104" s="6" t="s">
        <v>35</v>
      </c>
      <c r="G104" s="6">
        <v>0</v>
      </c>
      <c r="H104" s="6" t="s">
        <v>23</v>
      </c>
      <c r="I104" s="6">
        <v>49.52</v>
      </c>
      <c r="J104" s="6">
        <v>15.57</v>
      </c>
      <c r="K104" s="29">
        <v>4</v>
      </c>
      <c r="L104" s="35" t="s">
        <v>55</v>
      </c>
      <c r="M104" s="21" t="s">
        <v>13</v>
      </c>
      <c r="N104" s="21" t="s">
        <v>13</v>
      </c>
      <c r="O104" s="6" t="s">
        <v>45</v>
      </c>
      <c r="P104" s="6">
        <v>1</v>
      </c>
      <c r="Q104" s="1">
        <v>9.9999999999999978E-2</v>
      </c>
      <c r="R104" s="16">
        <v>2.5000000000000001E-4</v>
      </c>
      <c r="S104" s="24" t="s">
        <v>13</v>
      </c>
      <c r="T104" s="6">
        <f t="shared" si="12"/>
        <v>1153</v>
      </c>
      <c r="U104" s="1">
        <v>1075</v>
      </c>
      <c r="V104" s="1">
        <v>1075</v>
      </c>
      <c r="W104" s="1">
        <v>78</v>
      </c>
      <c r="X104" s="1"/>
      <c r="Y104" s="29">
        <v>0.92</v>
      </c>
      <c r="Z104" s="7">
        <v>8.19</v>
      </c>
      <c r="AA104" s="47">
        <f t="shared" si="9"/>
        <v>3604.7222464633783</v>
      </c>
      <c r="AB104" s="18">
        <f t="shared" si="10"/>
        <v>1.0013117351287162</v>
      </c>
      <c r="AC104" s="7">
        <v>-11.62</v>
      </c>
      <c r="AD104" s="16">
        <f t="shared" si="11"/>
        <v>8.9845870384832392E-6</v>
      </c>
      <c r="AE104" s="16">
        <f t="shared" si="8"/>
        <v>8.984587038483239E-7</v>
      </c>
      <c r="AF104" s="6" t="s">
        <v>125</v>
      </c>
    </row>
    <row r="105" spans="4:32" x14ac:dyDescent="0.25">
      <c r="D105" s="6" t="s">
        <v>43</v>
      </c>
      <c r="E105" s="6" t="s">
        <v>44</v>
      </c>
      <c r="F105" s="6" t="s">
        <v>35</v>
      </c>
      <c r="G105" s="6">
        <v>0</v>
      </c>
      <c r="H105" s="6" t="s">
        <v>23</v>
      </c>
      <c r="I105" s="6">
        <v>49.52</v>
      </c>
      <c r="J105" s="6">
        <v>15.57</v>
      </c>
      <c r="K105" s="29">
        <v>4</v>
      </c>
      <c r="L105" s="35" t="s">
        <v>55</v>
      </c>
      <c r="M105" s="21" t="s">
        <v>13</v>
      </c>
      <c r="N105" s="21" t="s">
        <v>13</v>
      </c>
      <c r="O105" s="6" t="s">
        <v>45</v>
      </c>
      <c r="P105" s="6">
        <v>1</v>
      </c>
      <c r="Q105" s="1">
        <v>9.9999999999999978E-2</v>
      </c>
      <c r="R105" s="16">
        <v>1.25E-4</v>
      </c>
      <c r="S105" s="24" t="s">
        <v>13</v>
      </c>
      <c r="T105" s="6">
        <f t="shared" si="12"/>
        <v>1153</v>
      </c>
      <c r="U105" s="1">
        <v>1075</v>
      </c>
      <c r="V105" s="1">
        <v>1075</v>
      </c>
      <c r="W105" s="1">
        <v>78</v>
      </c>
      <c r="X105" s="1"/>
      <c r="Y105" s="29">
        <v>0.92</v>
      </c>
      <c r="Z105" s="7">
        <v>8.8800000000000008</v>
      </c>
      <c r="AA105" s="47">
        <f t="shared" si="9"/>
        <v>7186.7907358009452</v>
      </c>
      <c r="AB105" s="18">
        <f t="shared" si="10"/>
        <v>1.9963307599447071</v>
      </c>
      <c r="AC105" s="7">
        <v>-11.87</v>
      </c>
      <c r="AD105" s="16">
        <f t="shared" si="11"/>
        <v>6.9972034211439407E-6</v>
      </c>
      <c r="AE105" s="16">
        <f t="shared" si="8"/>
        <v>6.9972034211439407E-7</v>
      </c>
      <c r="AF105" s="6" t="s">
        <v>125</v>
      </c>
    </row>
    <row r="106" spans="4:32" x14ac:dyDescent="0.25">
      <c r="D106" s="6" t="s">
        <v>43</v>
      </c>
      <c r="E106" s="6" t="s">
        <v>44</v>
      </c>
      <c r="F106" s="6" t="s">
        <v>35</v>
      </c>
      <c r="G106" s="6">
        <v>0</v>
      </c>
      <c r="H106" s="6" t="s">
        <v>23</v>
      </c>
      <c r="I106" s="6">
        <v>49.52</v>
      </c>
      <c r="J106" s="6">
        <v>15.57</v>
      </c>
      <c r="K106" s="29">
        <v>4</v>
      </c>
      <c r="L106" s="35" t="s">
        <v>55</v>
      </c>
      <c r="M106" s="21" t="s">
        <v>13</v>
      </c>
      <c r="N106" s="21" t="s">
        <v>13</v>
      </c>
      <c r="O106" s="6" t="s">
        <v>45</v>
      </c>
      <c r="P106" s="6">
        <v>1</v>
      </c>
      <c r="Q106" s="1">
        <v>9.9999999999999978E-2</v>
      </c>
      <c r="R106" s="16">
        <v>6.2500000000000001E-5</v>
      </c>
      <c r="S106" s="24" t="s">
        <v>13</v>
      </c>
      <c r="T106" s="6">
        <f t="shared" si="12"/>
        <v>1153</v>
      </c>
      <c r="U106" s="1">
        <v>1075</v>
      </c>
      <c r="V106" s="1">
        <v>1075</v>
      </c>
      <c r="W106" s="1">
        <v>78</v>
      </c>
      <c r="X106" s="1"/>
      <c r="Y106" s="29">
        <v>0.92</v>
      </c>
      <c r="Z106" s="7">
        <v>9.57</v>
      </c>
      <c r="AA106" s="47">
        <f t="shared" si="9"/>
        <v>14328.416324133817</v>
      </c>
      <c r="AB106" s="18">
        <f t="shared" si="10"/>
        <v>3.9801156455927269</v>
      </c>
      <c r="AC106" s="7">
        <v>-12.02</v>
      </c>
      <c r="AD106" s="16">
        <f t="shared" si="11"/>
        <v>6.0225487972472907E-6</v>
      </c>
      <c r="AE106" s="16">
        <f t="shared" si="8"/>
        <v>6.0225487972472907E-7</v>
      </c>
      <c r="AF106" s="6" t="s">
        <v>125</v>
      </c>
    </row>
    <row r="107" spans="4:32" x14ac:dyDescent="0.25">
      <c r="D107" s="6" t="s">
        <v>43</v>
      </c>
      <c r="E107" s="6" t="s">
        <v>44</v>
      </c>
      <c r="F107" s="6" t="s">
        <v>35</v>
      </c>
      <c r="G107" s="6">
        <v>0</v>
      </c>
      <c r="H107" s="6" t="s">
        <v>23</v>
      </c>
      <c r="I107" s="6">
        <v>49.52</v>
      </c>
      <c r="J107" s="6">
        <v>15.57</v>
      </c>
      <c r="K107" s="29">
        <v>4</v>
      </c>
      <c r="L107" s="35" t="s">
        <v>55</v>
      </c>
      <c r="M107" s="21" t="s">
        <v>13</v>
      </c>
      <c r="N107" s="21" t="s">
        <v>13</v>
      </c>
      <c r="O107" s="6" t="s">
        <v>45</v>
      </c>
      <c r="P107" s="6">
        <v>1</v>
      </c>
      <c r="Q107" s="1">
        <v>9.9999999999999978E-2</v>
      </c>
      <c r="R107" s="16">
        <v>3.1000000000000001E-5</v>
      </c>
      <c r="S107" s="24" t="s">
        <v>13</v>
      </c>
      <c r="T107" s="6">
        <f t="shared" si="12"/>
        <v>1153</v>
      </c>
      <c r="U107" s="1">
        <v>1075</v>
      </c>
      <c r="V107" s="1">
        <v>1075</v>
      </c>
      <c r="W107" s="1">
        <v>78</v>
      </c>
      <c r="X107" s="1"/>
      <c r="Y107" s="29">
        <v>0.92</v>
      </c>
      <c r="Z107" s="7">
        <v>10.27</v>
      </c>
      <c r="AA107" s="47">
        <f t="shared" si="9"/>
        <v>28853.887166488628</v>
      </c>
      <c r="AB107" s="18">
        <f t="shared" si="10"/>
        <v>8.0149686573579526</v>
      </c>
      <c r="AC107" s="7">
        <v>-13.28</v>
      </c>
      <c r="AD107" s="16">
        <f t="shared" si="11"/>
        <v>1.7083202161305435E-6</v>
      </c>
      <c r="AE107" s="16">
        <f t="shared" si="8"/>
        <v>1.7083202161305436E-7</v>
      </c>
      <c r="AF107" s="6" t="s">
        <v>125</v>
      </c>
    </row>
    <row r="108" spans="4:32" x14ac:dyDescent="0.25">
      <c r="D108" s="6" t="s">
        <v>43</v>
      </c>
      <c r="E108" s="6" t="s">
        <v>44</v>
      </c>
      <c r="F108" s="6" t="s">
        <v>35</v>
      </c>
      <c r="G108" s="6">
        <v>0</v>
      </c>
      <c r="H108" s="6" t="s">
        <v>23</v>
      </c>
      <c r="I108" s="6">
        <v>49.52</v>
      </c>
      <c r="J108" s="6">
        <v>15.57</v>
      </c>
      <c r="K108" s="29">
        <v>4</v>
      </c>
      <c r="L108" s="35" t="s">
        <v>55</v>
      </c>
      <c r="M108" s="21" t="s">
        <v>13</v>
      </c>
      <c r="N108" s="21" t="s">
        <v>13</v>
      </c>
      <c r="O108" s="6" t="s">
        <v>45</v>
      </c>
      <c r="P108" s="6">
        <v>1</v>
      </c>
      <c r="Q108" s="1">
        <v>5.0000000000000044E-2</v>
      </c>
      <c r="R108" s="16">
        <v>5.2999999999999998E-4</v>
      </c>
      <c r="S108" s="24" t="s">
        <v>13</v>
      </c>
      <c r="T108" s="6">
        <f t="shared" si="12"/>
        <v>1166</v>
      </c>
      <c r="U108" s="1">
        <v>1075</v>
      </c>
      <c r="V108" s="1">
        <v>1075</v>
      </c>
      <c r="W108" s="1">
        <v>91</v>
      </c>
      <c r="X108" s="1"/>
      <c r="Y108" s="29">
        <v>0.61</v>
      </c>
      <c r="Z108" s="7">
        <v>7.5</v>
      </c>
      <c r="AA108" s="47">
        <f t="shared" si="9"/>
        <v>1808.0424144560632</v>
      </c>
      <c r="AB108" s="18">
        <f t="shared" si="10"/>
        <v>0.50223400401557305</v>
      </c>
      <c r="AC108" s="7">
        <v>-10.82</v>
      </c>
      <c r="AD108" s="16">
        <f t="shared" si="11"/>
        <v>1.9995566179747357E-5</v>
      </c>
      <c r="AE108" s="16">
        <f t="shared" si="8"/>
        <v>1.9995566179747358E-6</v>
      </c>
      <c r="AF108" s="6" t="s">
        <v>125</v>
      </c>
    </row>
    <row r="109" spans="4:32" x14ac:dyDescent="0.25">
      <c r="D109" s="6" t="s">
        <v>43</v>
      </c>
      <c r="E109" s="6" t="s">
        <v>44</v>
      </c>
      <c r="F109" s="6" t="s">
        <v>35</v>
      </c>
      <c r="G109" s="6">
        <v>0</v>
      </c>
      <c r="H109" s="6" t="s">
        <v>23</v>
      </c>
      <c r="I109" s="6">
        <v>49.52</v>
      </c>
      <c r="J109" s="6">
        <v>15.57</v>
      </c>
      <c r="K109" s="29">
        <v>4</v>
      </c>
      <c r="L109" s="35" t="s">
        <v>55</v>
      </c>
      <c r="M109" s="21" t="s">
        <v>13</v>
      </c>
      <c r="N109" s="21" t="s">
        <v>13</v>
      </c>
      <c r="O109" s="6" t="s">
        <v>45</v>
      </c>
      <c r="P109" s="6">
        <v>1</v>
      </c>
      <c r="Q109" s="1">
        <v>5.0000000000000044E-2</v>
      </c>
      <c r="R109" s="16">
        <v>2.5999999999999998E-4</v>
      </c>
      <c r="S109" s="24" t="s">
        <v>13</v>
      </c>
      <c r="T109" s="6">
        <f t="shared" si="12"/>
        <v>1166</v>
      </c>
      <c r="U109" s="1">
        <v>1075</v>
      </c>
      <c r="V109" s="1">
        <v>1075</v>
      </c>
      <c r="W109" s="1">
        <v>91</v>
      </c>
      <c r="X109" s="1"/>
      <c r="Y109" s="29">
        <v>0.61</v>
      </c>
      <c r="Z109" s="7">
        <v>8.19</v>
      </c>
      <c r="AA109" s="47">
        <f t="shared" si="9"/>
        <v>3604.7222464633783</v>
      </c>
      <c r="AB109" s="18">
        <f t="shared" si="10"/>
        <v>1.0013117351287162</v>
      </c>
      <c r="AC109" s="7">
        <v>-11.87</v>
      </c>
      <c r="AD109" s="16">
        <f t="shared" si="11"/>
        <v>6.9972034211439407E-6</v>
      </c>
      <c r="AE109" s="16">
        <f t="shared" si="8"/>
        <v>6.9972034211439407E-7</v>
      </c>
      <c r="AF109" s="6" t="s">
        <v>125</v>
      </c>
    </row>
    <row r="110" spans="4:32" x14ac:dyDescent="0.25">
      <c r="D110" s="6" t="s">
        <v>43</v>
      </c>
      <c r="E110" s="6" t="s">
        <v>44</v>
      </c>
      <c r="F110" s="6" t="s">
        <v>35</v>
      </c>
      <c r="G110" s="6">
        <v>0</v>
      </c>
      <c r="H110" s="6" t="s">
        <v>23</v>
      </c>
      <c r="I110" s="6">
        <v>49.52</v>
      </c>
      <c r="J110" s="6">
        <v>15.57</v>
      </c>
      <c r="K110" s="29">
        <v>4</v>
      </c>
      <c r="L110" s="35" t="s">
        <v>55</v>
      </c>
      <c r="M110" s="21" t="s">
        <v>13</v>
      </c>
      <c r="N110" s="21" t="s">
        <v>13</v>
      </c>
      <c r="O110" s="6" t="s">
        <v>45</v>
      </c>
      <c r="P110" s="6">
        <v>1</v>
      </c>
      <c r="Q110" s="1">
        <v>5.0000000000000044E-2</v>
      </c>
      <c r="R110" s="16">
        <v>1.2999999999999999E-4</v>
      </c>
      <c r="S110" s="24" t="s">
        <v>13</v>
      </c>
      <c r="T110" s="6">
        <f t="shared" si="12"/>
        <v>1166</v>
      </c>
      <c r="U110" s="1">
        <v>1075</v>
      </c>
      <c r="V110" s="1">
        <v>1075</v>
      </c>
      <c r="W110" s="1">
        <v>91</v>
      </c>
      <c r="X110" s="1"/>
      <c r="Y110" s="29">
        <v>0.61</v>
      </c>
      <c r="Z110" s="7">
        <v>8.8800000000000008</v>
      </c>
      <c r="AA110" s="47">
        <f t="shared" si="9"/>
        <v>7186.7907358009452</v>
      </c>
      <c r="AB110" s="18">
        <f t="shared" si="10"/>
        <v>1.9963307599447071</v>
      </c>
      <c r="AC110" s="7">
        <v>-12.98</v>
      </c>
      <c r="AD110" s="16">
        <f t="shared" si="11"/>
        <v>2.3059910899039529E-6</v>
      </c>
      <c r="AE110" s="16">
        <f t="shared" si="8"/>
        <v>2.3059910899039529E-7</v>
      </c>
      <c r="AF110" s="6" t="s">
        <v>125</v>
      </c>
    </row>
    <row r="111" spans="4:32" x14ac:dyDescent="0.25">
      <c r="D111" s="6" t="s">
        <v>43</v>
      </c>
      <c r="E111" s="6" t="s">
        <v>44</v>
      </c>
      <c r="F111" s="6" t="s">
        <v>35</v>
      </c>
      <c r="G111" s="6">
        <v>0</v>
      </c>
      <c r="H111" s="6" t="s">
        <v>23</v>
      </c>
      <c r="I111" s="6">
        <v>49.52</v>
      </c>
      <c r="J111" s="6">
        <v>15.57</v>
      </c>
      <c r="K111" s="29">
        <v>4</v>
      </c>
      <c r="L111" s="35" t="s">
        <v>55</v>
      </c>
      <c r="M111" s="21" t="s">
        <v>13</v>
      </c>
      <c r="N111" s="21" t="s">
        <v>13</v>
      </c>
      <c r="O111" s="6" t="s">
        <v>45</v>
      </c>
      <c r="P111" s="6">
        <v>1</v>
      </c>
      <c r="Q111" s="1">
        <v>5.0000000000000044E-2</v>
      </c>
      <c r="R111" s="16">
        <v>6.6000000000000005E-5</v>
      </c>
      <c r="S111" s="24" t="s">
        <v>13</v>
      </c>
      <c r="T111" s="6">
        <f t="shared" si="12"/>
        <v>1166</v>
      </c>
      <c r="U111" s="1">
        <v>1075</v>
      </c>
      <c r="V111" s="1">
        <v>1075</v>
      </c>
      <c r="W111" s="1">
        <v>91</v>
      </c>
      <c r="X111" s="1"/>
      <c r="Y111" s="29">
        <v>0.61</v>
      </c>
      <c r="Z111" s="7">
        <v>9.57</v>
      </c>
      <c r="AA111" s="47">
        <f t="shared" si="9"/>
        <v>14328.416324133817</v>
      </c>
      <c r="AB111" s="18">
        <f t="shared" si="10"/>
        <v>3.9801156455927269</v>
      </c>
      <c r="AC111" s="7">
        <v>-12.72</v>
      </c>
      <c r="AD111" s="16">
        <f t="shared" si="11"/>
        <v>2.9907092240796304E-6</v>
      </c>
      <c r="AE111" s="16">
        <f t="shared" si="8"/>
        <v>2.9907092240796304E-7</v>
      </c>
      <c r="AF111" s="6" t="s">
        <v>125</v>
      </c>
    </row>
    <row r="112" spans="4:32" x14ac:dyDescent="0.25">
      <c r="D112" s="10" t="s">
        <v>43</v>
      </c>
      <c r="E112" s="10" t="s">
        <v>44</v>
      </c>
      <c r="F112" s="10" t="s">
        <v>35</v>
      </c>
      <c r="G112" s="10">
        <v>0</v>
      </c>
      <c r="H112" s="10" t="s">
        <v>23</v>
      </c>
      <c r="I112" s="10">
        <v>49.52</v>
      </c>
      <c r="J112" s="10">
        <v>15.57</v>
      </c>
      <c r="K112" s="30">
        <v>4</v>
      </c>
      <c r="L112" s="35" t="s">
        <v>55</v>
      </c>
      <c r="M112" s="21" t="s">
        <v>13</v>
      </c>
      <c r="N112" s="21" t="s">
        <v>13</v>
      </c>
      <c r="O112" s="10" t="s">
        <v>45</v>
      </c>
      <c r="P112" s="10">
        <v>1</v>
      </c>
      <c r="Q112" s="1">
        <v>5.0000000000000044E-2</v>
      </c>
      <c r="R112" s="17">
        <v>3.3000000000000003E-5</v>
      </c>
      <c r="S112" s="25" t="s">
        <v>13</v>
      </c>
      <c r="T112" s="10">
        <f t="shared" si="12"/>
        <v>1166</v>
      </c>
      <c r="U112" s="8">
        <v>1075</v>
      </c>
      <c r="V112" s="8">
        <v>1075</v>
      </c>
      <c r="W112" s="8">
        <v>91</v>
      </c>
      <c r="X112" s="8"/>
      <c r="Y112" s="30">
        <v>0.61</v>
      </c>
      <c r="Z112" s="19">
        <v>10.27</v>
      </c>
      <c r="AA112" s="48">
        <f t="shared" si="9"/>
        <v>28853.887166488628</v>
      </c>
      <c r="AB112" s="20">
        <f t="shared" si="10"/>
        <v>8.0149686573579526</v>
      </c>
      <c r="AC112" s="19">
        <v>-13.28</v>
      </c>
      <c r="AD112" s="17">
        <f t="shared" si="11"/>
        <v>1.7083202161305435E-6</v>
      </c>
      <c r="AE112" s="17">
        <f t="shared" si="8"/>
        <v>1.7083202161305436E-7</v>
      </c>
      <c r="AF112" s="6" t="s">
        <v>125</v>
      </c>
    </row>
    <row r="113" spans="4:32" x14ac:dyDescent="0.25">
      <c r="D113" s="12" t="s">
        <v>46</v>
      </c>
      <c r="E113" s="12" t="s">
        <v>47</v>
      </c>
      <c r="F113" s="12" t="s">
        <v>35</v>
      </c>
      <c r="G113" s="6">
        <v>0</v>
      </c>
      <c r="H113" s="12" t="s">
        <v>50</v>
      </c>
      <c r="I113" s="6">
        <v>58.78</v>
      </c>
      <c r="J113" s="6">
        <v>18.66</v>
      </c>
      <c r="K113" s="31">
        <v>4.34</v>
      </c>
      <c r="L113" s="13" t="s">
        <v>108</v>
      </c>
      <c r="M113" s="13">
        <v>187200</v>
      </c>
      <c r="N113" s="13" t="s">
        <v>13</v>
      </c>
      <c r="O113" s="12" t="s">
        <v>48</v>
      </c>
      <c r="P113" s="12">
        <v>1.5</v>
      </c>
      <c r="Q113" s="12">
        <v>1.5</v>
      </c>
      <c r="R113" s="14">
        <f>P113-Q113</f>
        <v>0</v>
      </c>
      <c r="S113" s="42" t="s">
        <v>13</v>
      </c>
      <c r="T113" s="6">
        <f>V113+W113</f>
        <v>1047</v>
      </c>
      <c r="U113" s="14">
        <v>1025</v>
      </c>
      <c r="V113" s="14">
        <v>995</v>
      </c>
      <c r="W113" s="14">
        <v>52</v>
      </c>
      <c r="X113" s="14"/>
      <c r="Y113" s="31">
        <v>0.61</v>
      </c>
      <c r="Z113" s="49">
        <v>10.67</v>
      </c>
      <c r="AA113" s="47">
        <f t="shared" si="9"/>
        <v>43044.941497922242</v>
      </c>
      <c r="AB113" s="18">
        <f t="shared" si="10"/>
        <v>11.95692819386729</v>
      </c>
      <c r="AC113" s="49">
        <v>-13.11</v>
      </c>
      <c r="AD113" s="16">
        <f t="shared" si="11"/>
        <v>2.0248802397881886E-6</v>
      </c>
      <c r="AE113" s="16">
        <f t="shared" si="8"/>
        <v>2.0248802397881887E-7</v>
      </c>
      <c r="AF113" s="12" t="s">
        <v>49</v>
      </c>
    </row>
    <row r="114" spans="4:32" x14ac:dyDescent="0.25">
      <c r="D114" s="6" t="s">
        <v>46</v>
      </c>
      <c r="E114" s="6" t="s">
        <v>47</v>
      </c>
      <c r="F114" s="6" t="s">
        <v>35</v>
      </c>
      <c r="G114" s="6">
        <v>0</v>
      </c>
      <c r="H114" s="6" t="s">
        <v>50</v>
      </c>
      <c r="I114" s="6">
        <v>58.78</v>
      </c>
      <c r="J114" s="6">
        <v>18.66</v>
      </c>
      <c r="K114" s="29">
        <v>4.34</v>
      </c>
      <c r="L114" s="21" t="s">
        <v>108</v>
      </c>
      <c r="M114" s="21">
        <v>187200</v>
      </c>
      <c r="N114" s="21" t="s">
        <v>13</v>
      </c>
      <c r="O114" s="6" t="s">
        <v>48</v>
      </c>
      <c r="P114" s="6">
        <v>1.5</v>
      </c>
      <c r="Q114" s="6">
        <v>1.5</v>
      </c>
      <c r="R114" s="1">
        <f>P114-Q114</f>
        <v>0</v>
      </c>
      <c r="S114" s="24" t="s">
        <v>13</v>
      </c>
      <c r="T114" s="6">
        <f>V114+W114</f>
        <v>1047</v>
      </c>
      <c r="U114" s="1">
        <v>1025</v>
      </c>
      <c r="V114" s="1">
        <v>995</v>
      </c>
      <c r="W114" s="1">
        <v>52</v>
      </c>
      <c r="X114" s="1"/>
      <c r="Y114" s="29">
        <v>0.61</v>
      </c>
      <c r="Z114" s="7">
        <v>10.67</v>
      </c>
      <c r="AA114" s="47">
        <f t="shared" si="9"/>
        <v>43044.941497922242</v>
      </c>
      <c r="AB114" s="18">
        <f t="shared" si="10"/>
        <v>11.95692819386729</v>
      </c>
      <c r="AC114" s="7">
        <v>-13.89</v>
      </c>
      <c r="AD114" s="16">
        <f t="shared" si="11"/>
        <v>9.2821727409206702E-7</v>
      </c>
      <c r="AE114" s="16">
        <f t="shared" si="8"/>
        <v>9.2821727409206697E-8</v>
      </c>
      <c r="AF114" s="6" t="s">
        <v>110</v>
      </c>
    </row>
    <row r="115" spans="4:32" x14ac:dyDescent="0.25">
      <c r="D115" s="6" t="s">
        <v>46</v>
      </c>
      <c r="E115" s="6" t="s">
        <v>47</v>
      </c>
      <c r="F115" s="6" t="s">
        <v>35</v>
      </c>
      <c r="G115" s="6">
        <v>0</v>
      </c>
      <c r="H115" s="6" t="s">
        <v>50</v>
      </c>
      <c r="I115" s="6">
        <v>58.78</v>
      </c>
      <c r="J115" s="6">
        <v>18.66</v>
      </c>
      <c r="K115" s="29">
        <v>4.34</v>
      </c>
      <c r="L115" s="21" t="s">
        <v>108</v>
      </c>
      <c r="M115" s="21">
        <v>295200</v>
      </c>
      <c r="N115" s="21" t="s">
        <v>13</v>
      </c>
      <c r="O115" s="6" t="s">
        <v>48</v>
      </c>
      <c r="P115" s="6">
        <v>1.5</v>
      </c>
      <c r="Q115" s="6">
        <v>1.5</v>
      </c>
      <c r="R115" s="1">
        <f>P115-Q115</f>
        <v>0</v>
      </c>
      <c r="S115" s="24" t="s">
        <v>13</v>
      </c>
      <c r="T115" s="6">
        <f>V115+W115</f>
        <v>1047</v>
      </c>
      <c r="U115" s="1">
        <v>1025</v>
      </c>
      <c r="V115" s="1">
        <v>965</v>
      </c>
      <c r="W115" s="1">
        <v>82</v>
      </c>
      <c r="X115" s="1"/>
      <c r="Y115" s="29">
        <v>0.61</v>
      </c>
      <c r="Z115" s="7">
        <v>10.67</v>
      </c>
      <c r="AA115" s="47">
        <f t="shared" si="9"/>
        <v>43044.941497922242</v>
      </c>
      <c r="AB115" s="18">
        <f t="shared" si="10"/>
        <v>11.95692819386729</v>
      </c>
      <c r="AC115" s="7">
        <v>-12.8</v>
      </c>
      <c r="AD115" s="16">
        <f t="shared" si="11"/>
        <v>2.7607725720371986E-6</v>
      </c>
      <c r="AE115" s="16">
        <f t="shared" si="8"/>
        <v>2.7607725720371986E-7</v>
      </c>
      <c r="AF115" s="6" t="s">
        <v>49</v>
      </c>
    </row>
    <row r="116" spans="4:32" x14ac:dyDescent="0.25">
      <c r="D116" s="6" t="s">
        <v>46</v>
      </c>
      <c r="E116" s="6" t="s">
        <v>47</v>
      </c>
      <c r="F116" s="6" t="s">
        <v>35</v>
      </c>
      <c r="G116" s="6">
        <v>0</v>
      </c>
      <c r="H116" s="6" t="s">
        <v>50</v>
      </c>
      <c r="I116" s="6">
        <v>58.78</v>
      </c>
      <c r="J116" s="6">
        <v>18.66</v>
      </c>
      <c r="K116" s="29">
        <v>4.34</v>
      </c>
      <c r="L116" s="21" t="s">
        <v>108</v>
      </c>
      <c r="M116" s="21">
        <v>295200</v>
      </c>
      <c r="N116" s="21" t="s">
        <v>13</v>
      </c>
      <c r="O116" s="6" t="s">
        <v>48</v>
      </c>
      <c r="P116" s="6">
        <v>1.5</v>
      </c>
      <c r="Q116" s="6">
        <v>1.5</v>
      </c>
      <c r="R116" s="1">
        <f t="shared" ref="R116:R134" si="13">P116-Q116</f>
        <v>0</v>
      </c>
      <c r="S116" s="24" t="s">
        <v>13</v>
      </c>
      <c r="T116" s="6">
        <f>V116+W116</f>
        <v>1047</v>
      </c>
      <c r="U116" s="1">
        <v>1025</v>
      </c>
      <c r="V116" s="1">
        <v>965</v>
      </c>
      <c r="W116" s="1">
        <v>82</v>
      </c>
      <c r="X116" s="1"/>
      <c r="Y116" s="29">
        <v>0.61</v>
      </c>
      <c r="Z116" s="7">
        <v>10.67</v>
      </c>
      <c r="AA116" s="47">
        <f t="shared" si="9"/>
        <v>43044.941497922242</v>
      </c>
      <c r="AB116" s="18">
        <f t="shared" si="10"/>
        <v>11.95692819386729</v>
      </c>
      <c r="AC116" s="7">
        <v>-14.55</v>
      </c>
      <c r="AD116" s="16">
        <f t="shared" si="11"/>
        <v>4.7975033681273213E-7</v>
      </c>
      <c r="AE116" s="16">
        <f t="shared" si="8"/>
        <v>4.797503368127321E-8</v>
      </c>
      <c r="AF116" s="6" t="s">
        <v>110</v>
      </c>
    </row>
    <row r="117" spans="4:32" x14ac:dyDescent="0.25">
      <c r="D117" s="6" t="s">
        <v>46</v>
      </c>
      <c r="E117" s="6" t="s">
        <v>47</v>
      </c>
      <c r="F117" s="6" t="s">
        <v>35</v>
      </c>
      <c r="G117" s="6">
        <v>0</v>
      </c>
      <c r="H117" s="6" t="s">
        <v>50</v>
      </c>
      <c r="I117" s="6">
        <v>58.78</v>
      </c>
      <c r="J117" s="6">
        <v>18.66</v>
      </c>
      <c r="K117" s="29">
        <v>4.34</v>
      </c>
      <c r="L117" s="21" t="s">
        <v>108</v>
      </c>
      <c r="M117" s="21">
        <v>403200</v>
      </c>
      <c r="N117" s="21" t="s">
        <v>13</v>
      </c>
      <c r="O117" s="6" t="s">
        <v>48</v>
      </c>
      <c r="P117" s="6">
        <v>1.5</v>
      </c>
      <c r="Q117" s="6">
        <v>1.5</v>
      </c>
      <c r="R117" s="1">
        <f t="shared" si="13"/>
        <v>0</v>
      </c>
      <c r="S117" s="24" t="s">
        <v>13</v>
      </c>
      <c r="T117" s="6">
        <f t="shared" ref="T117:T134" si="14">V117+W117</f>
        <v>1047</v>
      </c>
      <c r="U117" s="1">
        <v>1025</v>
      </c>
      <c r="V117" s="1">
        <v>935</v>
      </c>
      <c r="W117" s="1">
        <v>112</v>
      </c>
      <c r="X117" s="1"/>
      <c r="Y117" s="29">
        <v>0.61</v>
      </c>
      <c r="Z117" s="7">
        <v>10.67</v>
      </c>
      <c r="AA117" s="47">
        <f t="shared" si="9"/>
        <v>43044.941497922242</v>
      </c>
      <c r="AB117" s="18">
        <f t="shared" si="10"/>
        <v>11.95692819386729</v>
      </c>
      <c r="AC117" s="7">
        <v>-12.51</v>
      </c>
      <c r="AD117" s="16">
        <f t="shared" si="11"/>
        <v>3.6895723534572989E-6</v>
      </c>
      <c r="AE117" s="16">
        <f t="shared" si="8"/>
        <v>3.6895723534572991E-7</v>
      </c>
      <c r="AF117" s="6" t="s">
        <v>49</v>
      </c>
    </row>
    <row r="118" spans="4:32" x14ac:dyDescent="0.25">
      <c r="D118" s="6" t="s">
        <v>46</v>
      </c>
      <c r="E118" s="6" t="s">
        <v>47</v>
      </c>
      <c r="F118" s="6" t="s">
        <v>35</v>
      </c>
      <c r="G118" s="6">
        <v>0</v>
      </c>
      <c r="H118" s="6" t="s">
        <v>50</v>
      </c>
      <c r="I118" s="6">
        <v>58.78</v>
      </c>
      <c r="J118" s="6">
        <v>18.66</v>
      </c>
      <c r="K118" s="29">
        <v>4.34</v>
      </c>
      <c r="L118" s="21" t="s">
        <v>108</v>
      </c>
      <c r="M118" s="21">
        <v>403200</v>
      </c>
      <c r="N118" s="21" t="s">
        <v>13</v>
      </c>
      <c r="O118" s="6" t="s">
        <v>48</v>
      </c>
      <c r="P118" s="6">
        <v>1.5</v>
      </c>
      <c r="Q118" s="6">
        <v>1.5</v>
      </c>
      <c r="R118" s="1">
        <f t="shared" si="13"/>
        <v>0</v>
      </c>
      <c r="S118" s="24" t="s">
        <v>13</v>
      </c>
      <c r="T118" s="6">
        <f t="shared" si="14"/>
        <v>1047</v>
      </c>
      <c r="U118" s="1">
        <v>1025</v>
      </c>
      <c r="V118" s="1">
        <v>935</v>
      </c>
      <c r="W118" s="1">
        <v>112</v>
      </c>
      <c r="X118" s="1"/>
      <c r="Y118" s="29">
        <v>0.61</v>
      </c>
      <c r="Z118" s="7">
        <v>10.67</v>
      </c>
      <c r="AA118" s="47">
        <f t="shared" si="9"/>
        <v>43044.941497922242</v>
      </c>
      <c r="AB118" s="18">
        <f t="shared" si="10"/>
        <v>11.95692819386729</v>
      </c>
      <c r="AC118" s="7">
        <v>-14.35</v>
      </c>
      <c r="AD118" s="16">
        <f t="shared" si="11"/>
        <v>5.8596838461134207E-7</v>
      </c>
      <c r="AE118" s="16">
        <f t="shared" si="8"/>
        <v>5.8596838461134206E-8</v>
      </c>
      <c r="AF118" s="6" t="s">
        <v>110</v>
      </c>
    </row>
    <row r="119" spans="4:32" x14ac:dyDescent="0.25">
      <c r="D119" s="6" t="s">
        <v>46</v>
      </c>
      <c r="E119" s="6" t="s">
        <v>47</v>
      </c>
      <c r="F119" s="6" t="s">
        <v>35</v>
      </c>
      <c r="G119" s="6">
        <v>0</v>
      </c>
      <c r="H119" s="6" t="s">
        <v>50</v>
      </c>
      <c r="I119" s="6">
        <v>58.78</v>
      </c>
      <c r="J119" s="6">
        <v>18.66</v>
      </c>
      <c r="K119" s="29">
        <v>4.34</v>
      </c>
      <c r="L119" s="21" t="s">
        <v>108</v>
      </c>
      <c r="M119" s="21">
        <v>187200</v>
      </c>
      <c r="N119" s="21" t="s">
        <v>13</v>
      </c>
      <c r="O119" s="6" t="s">
        <v>48</v>
      </c>
      <c r="P119" s="6">
        <v>1.5</v>
      </c>
      <c r="Q119" s="6">
        <v>1.5</v>
      </c>
      <c r="R119" s="1">
        <f t="shared" si="13"/>
        <v>0</v>
      </c>
      <c r="S119" s="24" t="s">
        <v>13</v>
      </c>
      <c r="T119" s="6">
        <f t="shared" si="14"/>
        <v>1047</v>
      </c>
      <c r="U119" s="1">
        <v>1025</v>
      </c>
      <c r="V119" s="1">
        <v>995</v>
      </c>
      <c r="W119" s="1">
        <v>52</v>
      </c>
      <c r="X119" s="1"/>
      <c r="Y119" s="29">
        <v>0.61</v>
      </c>
      <c r="Z119" s="7">
        <v>11.37</v>
      </c>
      <c r="AA119" s="47">
        <f t="shared" si="9"/>
        <v>86681.867484349132</v>
      </c>
      <c r="AB119" s="18">
        <f t="shared" si="10"/>
        <v>24.078296523430314</v>
      </c>
      <c r="AC119" s="7">
        <v>-13.88</v>
      </c>
      <c r="AD119" s="16">
        <f t="shared" si="11"/>
        <v>9.375460127871031E-7</v>
      </c>
      <c r="AE119" s="16">
        <f t="shared" si="8"/>
        <v>9.3754601278710305E-8</v>
      </c>
      <c r="AF119" s="6" t="s">
        <v>49</v>
      </c>
    </row>
    <row r="120" spans="4:32" x14ac:dyDescent="0.25">
      <c r="D120" s="6" t="s">
        <v>46</v>
      </c>
      <c r="E120" s="6" t="s">
        <v>47</v>
      </c>
      <c r="F120" s="6" t="s">
        <v>35</v>
      </c>
      <c r="G120" s="6">
        <v>0</v>
      </c>
      <c r="H120" s="6" t="s">
        <v>50</v>
      </c>
      <c r="I120" s="6">
        <v>58.78</v>
      </c>
      <c r="J120" s="6">
        <v>18.66</v>
      </c>
      <c r="K120" s="29">
        <v>4.34</v>
      </c>
      <c r="L120" s="21" t="s">
        <v>108</v>
      </c>
      <c r="M120" s="21">
        <v>187200</v>
      </c>
      <c r="N120" s="21" t="s">
        <v>13</v>
      </c>
      <c r="O120" s="6" t="s">
        <v>48</v>
      </c>
      <c r="P120" s="6">
        <v>1.5</v>
      </c>
      <c r="Q120" s="6">
        <v>1.5</v>
      </c>
      <c r="R120" s="1">
        <f t="shared" si="13"/>
        <v>0</v>
      </c>
      <c r="S120" s="24" t="s">
        <v>13</v>
      </c>
      <c r="T120" s="6">
        <f t="shared" si="14"/>
        <v>1047</v>
      </c>
      <c r="U120" s="1">
        <v>1025</v>
      </c>
      <c r="V120" s="1">
        <v>995</v>
      </c>
      <c r="W120" s="1">
        <v>52</v>
      </c>
      <c r="X120" s="1"/>
      <c r="Y120" s="29">
        <v>0.61</v>
      </c>
      <c r="Z120" s="7">
        <v>11.37</v>
      </c>
      <c r="AA120" s="47">
        <f t="shared" si="9"/>
        <v>86681.867484349132</v>
      </c>
      <c r="AB120" s="18">
        <f t="shared" si="10"/>
        <v>24.078296523430314</v>
      </c>
      <c r="AC120" s="7">
        <v>-15.34</v>
      </c>
      <c r="AD120" s="16">
        <f t="shared" si="11"/>
        <v>2.1773219339741586E-7</v>
      </c>
      <c r="AE120" s="16">
        <f t="shared" si="8"/>
        <v>2.1773219339741586E-8</v>
      </c>
      <c r="AF120" s="6" t="s">
        <v>110</v>
      </c>
    </row>
    <row r="121" spans="4:32" x14ac:dyDescent="0.25">
      <c r="D121" s="6" t="s">
        <v>46</v>
      </c>
      <c r="E121" s="6" t="s">
        <v>47</v>
      </c>
      <c r="F121" s="6" t="s">
        <v>35</v>
      </c>
      <c r="G121" s="6">
        <v>0</v>
      </c>
      <c r="H121" s="6" t="s">
        <v>50</v>
      </c>
      <c r="I121" s="6">
        <v>58.78</v>
      </c>
      <c r="J121" s="6">
        <v>18.66</v>
      </c>
      <c r="K121" s="29">
        <v>4.34</v>
      </c>
      <c r="L121" s="21" t="s">
        <v>108</v>
      </c>
      <c r="M121" s="21">
        <v>295200</v>
      </c>
      <c r="N121" s="21" t="s">
        <v>13</v>
      </c>
      <c r="O121" s="6" t="s">
        <v>48</v>
      </c>
      <c r="P121" s="6">
        <v>1.5</v>
      </c>
      <c r="Q121" s="6">
        <v>1.5</v>
      </c>
      <c r="R121" s="1">
        <f t="shared" si="13"/>
        <v>0</v>
      </c>
      <c r="S121" s="24" t="s">
        <v>13</v>
      </c>
      <c r="T121" s="6">
        <f t="shared" si="14"/>
        <v>1047</v>
      </c>
      <c r="U121" s="1">
        <v>1025</v>
      </c>
      <c r="V121" s="1">
        <v>965</v>
      </c>
      <c r="W121" s="1">
        <v>82</v>
      </c>
      <c r="X121" s="1"/>
      <c r="Y121" s="29">
        <v>0.61</v>
      </c>
      <c r="Z121" s="7">
        <v>11.37</v>
      </c>
      <c r="AA121" s="47">
        <f t="shared" si="9"/>
        <v>86681.867484349132</v>
      </c>
      <c r="AB121" s="18">
        <f t="shared" si="10"/>
        <v>24.078296523430314</v>
      </c>
      <c r="AC121" s="7">
        <v>-13.37</v>
      </c>
      <c r="AD121" s="16">
        <f t="shared" si="11"/>
        <v>1.5612871199509886E-6</v>
      </c>
      <c r="AE121" s="16">
        <f t="shared" si="8"/>
        <v>1.5612871199509885E-7</v>
      </c>
      <c r="AF121" s="6" t="s">
        <v>49</v>
      </c>
    </row>
    <row r="122" spans="4:32" x14ac:dyDescent="0.25">
      <c r="D122" s="6" t="s">
        <v>46</v>
      </c>
      <c r="E122" s="6" t="s">
        <v>47</v>
      </c>
      <c r="F122" s="6" t="s">
        <v>35</v>
      </c>
      <c r="G122" s="6">
        <v>0</v>
      </c>
      <c r="H122" s="6" t="s">
        <v>50</v>
      </c>
      <c r="I122" s="6">
        <v>58.78</v>
      </c>
      <c r="J122" s="6">
        <v>18.66</v>
      </c>
      <c r="K122" s="29">
        <v>4.34</v>
      </c>
      <c r="L122" s="21" t="s">
        <v>108</v>
      </c>
      <c r="M122" s="21">
        <v>295200</v>
      </c>
      <c r="N122" s="21" t="s">
        <v>13</v>
      </c>
      <c r="O122" s="6" t="s">
        <v>48</v>
      </c>
      <c r="P122" s="6">
        <v>1.5</v>
      </c>
      <c r="Q122" s="6">
        <v>1.5</v>
      </c>
      <c r="R122" s="1">
        <f t="shared" si="13"/>
        <v>0</v>
      </c>
      <c r="S122" s="24" t="s">
        <v>13</v>
      </c>
      <c r="T122" s="6">
        <f t="shared" si="14"/>
        <v>1047</v>
      </c>
      <c r="U122" s="1">
        <v>1025</v>
      </c>
      <c r="V122" s="1">
        <v>965</v>
      </c>
      <c r="W122" s="1">
        <v>82</v>
      </c>
      <c r="X122" s="1"/>
      <c r="Y122" s="29">
        <v>0.61</v>
      </c>
      <c r="Z122" s="7">
        <v>11.37</v>
      </c>
      <c r="AA122" s="47">
        <f t="shared" si="9"/>
        <v>86681.867484349132</v>
      </c>
      <c r="AB122" s="18">
        <f t="shared" si="10"/>
        <v>24.078296523430314</v>
      </c>
      <c r="AC122" s="7">
        <v>-15.31</v>
      </c>
      <c r="AD122" s="16">
        <f t="shared" si="11"/>
        <v>2.2436312587401101E-7</v>
      </c>
      <c r="AE122" s="16">
        <f t="shared" si="8"/>
        <v>2.24363125874011E-8</v>
      </c>
      <c r="AF122" s="6" t="s">
        <v>110</v>
      </c>
    </row>
    <row r="123" spans="4:32" x14ac:dyDescent="0.25">
      <c r="D123" s="6" t="s">
        <v>46</v>
      </c>
      <c r="E123" s="6" t="s">
        <v>47</v>
      </c>
      <c r="F123" s="6" t="s">
        <v>35</v>
      </c>
      <c r="G123" s="6">
        <v>0</v>
      </c>
      <c r="H123" s="6" t="s">
        <v>50</v>
      </c>
      <c r="I123" s="6">
        <v>58.78</v>
      </c>
      <c r="J123" s="6">
        <v>18.66</v>
      </c>
      <c r="K123" s="29">
        <v>4.34</v>
      </c>
      <c r="L123" s="21" t="s">
        <v>108</v>
      </c>
      <c r="M123" s="21">
        <v>403200</v>
      </c>
      <c r="N123" s="21" t="s">
        <v>13</v>
      </c>
      <c r="O123" s="6" t="s">
        <v>48</v>
      </c>
      <c r="P123" s="6">
        <v>1.5</v>
      </c>
      <c r="Q123" s="6">
        <v>1.5</v>
      </c>
      <c r="R123" s="1">
        <f t="shared" si="13"/>
        <v>0</v>
      </c>
      <c r="S123" s="24" t="s">
        <v>13</v>
      </c>
      <c r="T123" s="6">
        <f t="shared" si="14"/>
        <v>1047</v>
      </c>
      <c r="U123" s="1">
        <v>1025</v>
      </c>
      <c r="V123" s="1">
        <v>935</v>
      </c>
      <c r="W123" s="1">
        <v>112</v>
      </c>
      <c r="X123" s="1"/>
      <c r="Y123" s="29">
        <v>0.61</v>
      </c>
      <c r="Z123" s="7">
        <v>11.37</v>
      </c>
      <c r="AA123" s="47">
        <f t="shared" si="9"/>
        <v>86681.867484349132</v>
      </c>
      <c r="AB123" s="18">
        <f t="shared" si="10"/>
        <v>24.078296523430314</v>
      </c>
      <c r="AC123" s="7">
        <v>-12.98</v>
      </c>
      <c r="AD123" s="16">
        <f t="shared" si="11"/>
        <v>2.3059910899039529E-6</v>
      </c>
      <c r="AE123" s="16">
        <f t="shared" si="8"/>
        <v>2.3059910899039529E-7</v>
      </c>
      <c r="AF123" s="6" t="s">
        <v>49</v>
      </c>
    </row>
    <row r="124" spans="4:32" x14ac:dyDescent="0.25">
      <c r="D124" s="6" t="s">
        <v>46</v>
      </c>
      <c r="E124" s="6" t="s">
        <v>47</v>
      </c>
      <c r="F124" s="6" t="s">
        <v>35</v>
      </c>
      <c r="G124" s="6">
        <v>0</v>
      </c>
      <c r="H124" s="6" t="s">
        <v>50</v>
      </c>
      <c r="I124" s="6">
        <v>58.78</v>
      </c>
      <c r="J124" s="6">
        <v>18.66</v>
      </c>
      <c r="K124" s="29">
        <v>4.34</v>
      </c>
      <c r="L124" s="21" t="s">
        <v>108</v>
      </c>
      <c r="M124" s="21">
        <v>403200</v>
      </c>
      <c r="N124" s="21" t="s">
        <v>13</v>
      </c>
      <c r="O124" s="6" t="s">
        <v>48</v>
      </c>
      <c r="P124" s="6">
        <v>1.5</v>
      </c>
      <c r="Q124" s="6">
        <v>1.5</v>
      </c>
      <c r="R124" s="1">
        <f t="shared" si="13"/>
        <v>0</v>
      </c>
      <c r="S124" s="24" t="s">
        <v>13</v>
      </c>
      <c r="T124" s="6">
        <f t="shared" si="14"/>
        <v>1047</v>
      </c>
      <c r="U124" s="1">
        <v>1025</v>
      </c>
      <c r="V124" s="1">
        <v>935</v>
      </c>
      <c r="W124" s="1">
        <v>112</v>
      </c>
      <c r="X124" s="1"/>
      <c r="Y124" s="29">
        <v>0.61</v>
      </c>
      <c r="Z124" s="7">
        <v>11.37</v>
      </c>
      <c r="AA124" s="47">
        <f t="shared" si="9"/>
        <v>86681.867484349132</v>
      </c>
      <c r="AB124" s="18">
        <f t="shared" si="10"/>
        <v>24.078296523430314</v>
      </c>
      <c r="AC124" s="7">
        <v>-15.13</v>
      </c>
      <c r="AD124" s="16">
        <f t="shared" si="11"/>
        <v>2.6861142994065017E-7</v>
      </c>
      <c r="AE124" s="16">
        <f t="shared" si="8"/>
        <v>2.6861142994065016E-8</v>
      </c>
      <c r="AF124" s="6" t="s">
        <v>110</v>
      </c>
    </row>
    <row r="125" spans="4:32" x14ac:dyDescent="0.25">
      <c r="D125" s="6" t="s">
        <v>46</v>
      </c>
      <c r="E125" s="6" t="s">
        <v>47</v>
      </c>
      <c r="F125" s="6" t="s">
        <v>35</v>
      </c>
      <c r="G125" s="6">
        <v>0</v>
      </c>
      <c r="H125" s="6" t="s">
        <v>50</v>
      </c>
      <c r="I125" s="6">
        <v>58.78</v>
      </c>
      <c r="J125" s="6">
        <v>18.66</v>
      </c>
      <c r="K125" s="29">
        <v>4.34</v>
      </c>
      <c r="L125" s="21" t="s">
        <v>108</v>
      </c>
      <c r="M125" s="21">
        <v>187200</v>
      </c>
      <c r="N125" s="21" t="s">
        <v>13</v>
      </c>
      <c r="O125" s="6" t="s">
        <v>48</v>
      </c>
      <c r="P125" s="6">
        <v>1.5</v>
      </c>
      <c r="Q125" s="6">
        <v>1.5</v>
      </c>
      <c r="R125" s="1">
        <f t="shared" si="13"/>
        <v>0</v>
      </c>
      <c r="S125" s="24" t="s">
        <v>13</v>
      </c>
      <c r="T125" s="6">
        <f t="shared" si="14"/>
        <v>1047</v>
      </c>
      <c r="U125" s="1">
        <v>1025</v>
      </c>
      <c r="V125" s="1">
        <v>995</v>
      </c>
      <c r="W125" s="1">
        <v>52</v>
      </c>
      <c r="X125" s="1"/>
      <c r="Y125" s="29">
        <v>0.61</v>
      </c>
      <c r="Z125" s="7">
        <v>12.06</v>
      </c>
      <c r="AA125" s="47">
        <f t="shared" si="9"/>
        <v>172818.98565406553</v>
      </c>
      <c r="AB125" s="18">
        <f t="shared" si="10"/>
        <v>48.005273792795983</v>
      </c>
      <c r="AC125" s="7">
        <v>-14.18</v>
      </c>
      <c r="AD125" s="16">
        <f t="shared" si="11"/>
        <v>6.9455116900018157E-7</v>
      </c>
      <c r="AE125" s="16">
        <f t="shared" si="8"/>
        <v>6.945511690001816E-8</v>
      </c>
      <c r="AF125" s="6" t="s">
        <v>49</v>
      </c>
    </row>
    <row r="126" spans="4:32" x14ac:dyDescent="0.25">
      <c r="D126" s="6" t="s">
        <v>46</v>
      </c>
      <c r="E126" s="6" t="s">
        <v>47</v>
      </c>
      <c r="F126" s="6" t="s">
        <v>35</v>
      </c>
      <c r="G126" s="6">
        <v>0</v>
      </c>
      <c r="H126" s="6" t="s">
        <v>50</v>
      </c>
      <c r="I126" s="6">
        <v>58.78</v>
      </c>
      <c r="J126" s="6">
        <v>18.66</v>
      </c>
      <c r="K126" s="29">
        <v>4.34</v>
      </c>
      <c r="L126" s="21" t="s">
        <v>108</v>
      </c>
      <c r="M126" s="21">
        <v>187200</v>
      </c>
      <c r="N126" s="21" t="s">
        <v>13</v>
      </c>
      <c r="O126" s="6" t="s">
        <v>48</v>
      </c>
      <c r="P126" s="6">
        <v>1.5</v>
      </c>
      <c r="Q126" s="6">
        <v>1.5</v>
      </c>
      <c r="R126" s="1">
        <f t="shared" si="13"/>
        <v>0</v>
      </c>
      <c r="S126" s="24" t="s">
        <v>13</v>
      </c>
      <c r="T126" s="6">
        <f t="shared" si="14"/>
        <v>1047</v>
      </c>
      <c r="U126" s="1">
        <v>1025</v>
      </c>
      <c r="V126" s="1">
        <v>995</v>
      </c>
      <c r="W126" s="1">
        <v>52</v>
      </c>
      <c r="X126" s="1"/>
      <c r="Y126" s="29">
        <v>0.61</v>
      </c>
      <c r="Z126" s="7">
        <v>12.06</v>
      </c>
      <c r="AA126" s="47">
        <f t="shared" si="9"/>
        <v>172818.98565406553</v>
      </c>
      <c r="AB126" s="18">
        <f t="shared" si="10"/>
        <v>48.005273792795983</v>
      </c>
      <c r="AC126" s="7">
        <v>-15.75</v>
      </c>
      <c r="AD126" s="16">
        <f t="shared" si="11"/>
        <v>1.4449802461092448E-7</v>
      </c>
      <c r="AE126" s="16">
        <f t="shared" si="8"/>
        <v>1.4449802461092448E-8</v>
      </c>
      <c r="AF126" s="6" t="s">
        <v>110</v>
      </c>
    </row>
    <row r="127" spans="4:32" x14ac:dyDescent="0.25">
      <c r="D127" s="6" t="s">
        <v>46</v>
      </c>
      <c r="E127" s="6" t="s">
        <v>47</v>
      </c>
      <c r="F127" s="6" t="s">
        <v>35</v>
      </c>
      <c r="G127" s="6">
        <v>0</v>
      </c>
      <c r="H127" s="6" t="s">
        <v>50</v>
      </c>
      <c r="I127" s="6">
        <v>58.78</v>
      </c>
      <c r="J127" s="6">
        <v>18.66</v>
      </c>
      <c r="K127" s="29">
        <v>4.34</v>
      </c>
      <c r="L127" s="21" t="s">
        <v>108</v>
      </c>
      <c r="M127" s="21">
        <v>295200</v>
      </c>
      <c r="N127" s="21" t="s">
        <v>13</v>
      </c>
      <c r="O127" s="6" t="s">
        <v>48</v>
      </c>
      <c r="P127" s="6">
        <v>1.5</v>
      </c>
      <c r="Q127" s="6">
        <v>1.5</v>
      </c>
      <c r="R127" s="1">
        <f t="shared" si="13"/>
        <v>0</v>
      </c>
      <c r="S127" s="24" t="s">
        <v>13</v>
      </c>
      <c r="T127" s="6">
        <f t="shared" si="14"/>
        <v>1047</v>
      </c>
      <c r="U127" s="1">
        <v>1025</v>
      </c>
      <c r="V127" s="1">
        <v>965</v>
      </c>
      <c r="W127" s="1">
        <v>82</v>
      </c>
      <c r="X127" s="1"/>
      <c r="Y127" s="29">
        <v>0.61</v>
      </c>
      <c r="Z127" s="7">
        <v>12.06</v>
      </c>
      <c r="AA127" s="47">
        <f t="shared" si="9"/>
        <v>172818.98565406553</v>
      </c>
      <c r="AB127" s="18">
        <f t="shared" si="10"/>
        <v>48.005273792795983</v>
      </c>
      <c r="AC127" s="7">
        <v>-14.01</v>
      </c>
      <c r="AD127" s="16">
        <f t="shared" si="11"/>
        <v>8.2325487010614625E-7</v>
      </c>
      <c r="AE127" s="16">
        <f t="shared" si="8"/>
        <v>8.232548701061463E-8</v>
      </c>
      <c r="AF127" s="6" t="s">
        <v>49</v>
      </c>
    </row>
    <row r="128" spans="4:32" x14ac:dyDescent="0.25">
      <c r="D128" s="6" t="s">
        <v>46</v>
      </c>
      <c r="E128" s="6" t="s">
        <v>47</v>
      </c>
      <c r="F128" s="6" t="s">
        <v>35</v>
      </c>
      <c r="G128" s="6">
        <v>0</v>
      </c>
      <c r="H128" s="6" t="s">
        <v>50</v>
      </c>
      <c r="I128" s="6">
        <v>58.78</v>
      </c>
      <c r="J128" s="6">
        <v>18.66</v>
      </c>
      <c r="K128" s="29">
        <v>4.34</v>
      </c>
      <c r="L128" s="21" t="s">
        <v>108</v>
      </c>
      <c r="M128" s="21">
        <v>295200</v>
      </c>
      <c r="N128" s="21" t="s">
        <v>13</v>
      </c>
      <c r="O128" s="6" t="s">
        <v>48</v>
      </c>
      <c r="P128" s="6">
        <v>1.5</v>
      </c>
      <c r="Q128" s="6">
        <v>1.5</v>
      </c>
      <c r="R128" s="1">
        <f t="shared" si="13"/>
        <v>0</v>
      </c>
      <c r="S128" s="24" t="s">
        <v>13</v>
      </c>
      <c r="T128" s="6">
        <f t="shared" si="14"/>
        <v>1047</v>
      </c>
      <c r="U128" s="1">
        <v>1025</v>
      </c>
      <c r="V128" s="1">
        <v>965</v>
      </c>
      <c r="W128" s="1">
        <v>82</v>
      </c>
      <c r="X128" s="1"/>
      <c r="Y128" s="29">
        <v>0.61</v>
      </c>
      <c r="Z128" s="7">
        <v>12.06</v>
      </c>
      <c r="AA128" s="47">
        <f t="shared" si="9"/>
        <v>172818.98565406553</v>
      </c>
      <c r="AB128" s="18">
        <f t="shared" si="10"/>
        <v>48.005273792795983</v>
      </c>
      <c r="AC128" s="7">
        <v>-16.010000000000002</v>
      </c>
      <c r="AD128" s="16">
        <f t="shared" si="11"/>
        <v>1.1141543102173589E-7</v>
      </c>
      <c r="AE128" s="16">
        <f t="shared" si="8"/>
        <v>1.1141543102173589E-8</v>
      </c>
      <c r="AF128" s="6" t="s">
        <v>110</v>
      </c>
    </row>
    <row r="129" spans="4:32" x14ac:dyDescent="0.25">
      <c r="D129" s="6" t="s">
        <v>46</v>
      </c>
      <c r="E129" s="6" t="s">
        <v>47</v>
      </c>
      <c r="F129" s="6" t="s">
        <v>35</v>
      </c>
      <c r="G129" s="6">
        <v>0</v>
      </c>
      <c r="H129" s="6" t="s">
        <v>50</v>
      </c>
      <c r="I129" s="6">
        <v>58.78</v>
      </c>
      <c r="J129" s="6">
        <v>18.66</v>
      </c>
      <c r="K129" s="29">
        <v>4.34</v>
      </c>
      <c r="L129" s="21" t="s">
        <v>108</v>
      </c>
      <c r="M129" s="21">
        <v>403200</v>
      </c>
      <c r="N129" s="21" t="s">
        <v>13</v>
      </c>
      <c r="O129" s="6" t="s">
        <v>48</v>
      </c>
      <c r="P129" s="6">
        <v>1.5</v>
      </c>
      <c r="Q129" s="6">
        <v>1.5</v>
      </c>
      <c r="R129" s="1">
        <f t="shared" si="13"/>
        <v>0</v>
      </c>
      <c r="S129" s="24" t="s">
        <v>13</v>
      </c>
      <c r="T129" s="6">
        <f t="shared" si="14"/>
        <v>1047</v>
      </c>
      <c r="U129" s="1">
        <v>1025</v>
      </c>
      <c r="V129" s="1">
        <v>935</v>
      </c>
      <c r="W129" s="1">
        <v>112</v>
      </c>
      <c r="X129" s="1"/>
      <c r="Y129" s="29">
        <v>0.61</v>
      </c>
      <c r="Z129" s="7">
        <v>12.06</v>
      </c>
      <c r="AA129" s="47">
        <f t="shared" si="9"/>
        <v>172818.98565406553</v>
      </c>
      <c r="AB129" s="18">
        <f t="shared" si="10"/>
        <v>48.005273792795983</v>
      </c>
      <c r="AC129" s="7">
        <v>-13.74</v>
      </c>
      <c r="AD129" s="16">
        <f t="shared" si="11"/>
        <v>1.0784346137320683E-6</v>
      </c>
      <c r="AE129" s="16">
        <f t="shared" si="8"/>
        <v>1.0784346137320683E-7</v>
      </c>
      <c r="AF129" s="6" t="s">
        <v>49</v>
      </c>
    </row>
    <row r="130" spans="4:32" x14ac:dyDescent="0.25">
      <c r="D130" s="6" t="s">
        <v>46</v>
      </c>
      <c r="E130" s="6" t="s">
        <v>47</v>
      </c>
      <c r="F130" s="6" t="s">
        <v>35</v>
      </c>
      <c r="G130" s="6">
        <v>0</v>
      </c>
      <c r="H130" s="6" t="s">
        <v>50</v>
      </c>
      <c r="I130" s="6">
        <v>58.78</v>
      </c>
      <c r="J130" s="6">
        <v>18.66</v>
      </c>
      <c r="K130" s="29">
        <v>4.34</v>
      </c>
      <c r="L130" s="21" t="s">
        <v>108</v>
      </c>
      <c r="M130" s="21">
        <v>403200</v>
      </c>
      <c r="N130" s="21" t="s">
        <v>13</v>
      </c>
      <c r="O130" s="6" t="s">
        <v>48</v>
      </c>
      <c r="P130" s="6">
        <v>1.5</v>
      </c>
      <c r="Q130" s="6">
        <v>1.5</v>
      </c>
      <c r="R130" s="1">
        <f t="shared" si="13"/>
        <v>0</v>
      </c>
      <c r="S130" s="24" t="s">
        <v>13</v>
      </c>
      <c r="T130" s="6">
        <f t="shared" si="14"/>
        <v>1047</v>
      </c>
      <c r="U130" s="1">
        <v>1025</v>
      </c>
      <c r="V130" s="1">
        <v>935</v>
      </c>
      <c r="W130" s="1">
        <v>112</v>
      </c>
      <c r="X130" s="1"/>
      <c r="Y130" s="29">
        <v>0.61</v>
      </c>
      <c r="Z130" s="7">
        <v>12.06</v>
      </c>
      <c r="AA130" s="47">
        <f t="shared" si="9"/>
        <v>172818.98565406553</v>
      </c>
      <c r="AB130" s="18">
        <f t="shared" si="10"/>
        <v>48.005273792795983</v>
      </c>
      <c r="AC130" s="7">
        <v>-16.13</v>
      </c>
      <c r="AD130" s="16">
        <f t="shared" si="11"/>
        <v>9.8816622738828587E-8</v>
      </c>
      <c r="AE130" s="16">
        <f t="shared" si="8"/>
        <v>9.8816622738828594E-9</v>
      </c>
      <c r="AF130" s="6" t="s">
        <v>110</v>
      </c>
    </row>
    <row r="131" spans="4:32" x14ac:dyDescent="0.25">
      <c r="D131" s="6" t="s">
        <v>46</v>
      </c>
      <c r="E131" s="6" t="s">
        <v>47</v>
      </c>
      <c r="F131" s="6" t="s">
        <v>35</v>
      </c>
      <c r="G131" s="6">
        <v>0</v>
      </c>
      <c r="H131" s="6" t="s">
        <v>50</v>
      </c>
      <c r="I131" s="6">
        <v>58.78</v>
      </c>
      <c r="J131" s="6">
        <v>18.66</v>
      </c>
      <c r="K131" s="29">
        <v>4.34</v>
      </c>
      <c r="L131" s="21" t="s">
        <v>108</v>
      </c>
      <c r="M131" s="21">
        <v>493200</v>
      </c>
      <c r="N131" s="21" t="s">
        <v>13</v>
      </c>
      <c r="O131" s="6" t="s">
        <v>48</v>
      </c>
      <c r="P131" s="6">
        <v>1.5</v>
      </c>
      <c r="Q131" s="6">
        <v>1.5</v>
      </c>
      <c r="R131" s="1">
        <f t="shared" si="13"/>
        <v>0</v>
      </c>
      <c r="S131" s="24" t="s">
        <v>13</v>
      </c>
      <c r="T131" s="6">
        <f t="shared" si="14"/>
        <v>1047</v>
      </c>
      <c r="U131" s="1">
        <v>1025</v>
      </c>
      <c r="V131" s="1">
        <v>910</v>
      </c>
      <c r="W131" s="1">
        <v>137</v>
      </c>
      <c r="X131" s="1"/>
      <c r="Y131" s="29">
        <v>0.61</v>
      </c>
      <c r="Z131" s="7">
        <v>12.06</v>
      </c>
      <c r="AA131" s="47">
        <f t="shared" si="9"/>
        <v>172818.98565406553</v>
      </c>
      <c r="AB131" s="18">
        <f t="shared" si="10"/>
        <v>48.005273792795983</v>
      </c>
      <c r="AC131" s="7">
        <v>-13.84</v>
      </c>
      <c r="AD131" s="16">
        <f t="shared" si="11"/>
        <v>9.7580799140993231E-7</v>
      </c>
      <c r="AE131" s="16">
        <f t="shared" si="8"/>
        <v>9.7580799140993231E-8</v>
      </c>
      <c r="AF131" s="6" t="s">
        <v>49</v>
      </c>
    </row>
    <row r="132" spans="4:32" x14ac:dyDescent="0.25">
      <c r="D132" s="6" t="s">
        <v>46</v>
      </c>
      <c r="E132" s="6" t="s">
        <v>47</v>
      </c>
      <c r="F132" s="6" t="s">
        <v>35</v>
      </c>
      <c r="G132" s="6">
        <v>0</v>
      </c>
      <c r="H132" s="6" t="s">
        <v>50</v>
      </c>
      <c r="I132" s="6">
        <v>58.78</v>
      </c>
      <c r="J132" s="6">
        <v>18.66</v>
      </c>
      <c r="K132" s="29">
        <v>4.34</v>
      </c>
      <c r="L132" s="21" t="s">
        <v>108</v>
      </c>
      <c r="M132" s="21">
        <v>493200</v>
      </c>
      <c r="N132" s="21" t="s">
        <v>13</v>
      </c>
      <c r="O132" s="6" t="s">
        <v>48</v>
      </c>
      <c r="P132" s="6">
        <v>1.5</v>
      </c>
      <c r="Q132" s="6">
        <v>1.5</v>
      </c>
      <c r="R132" s="1">
        <f t="shared" si="13"/>
        <v>0</v>
      </c>
      <c r="S132" s="24" t="s">
        <v>13</v>
      </c>
      <c r="T132" s="6">
        <f t="shared" si="14"/>
        <v>1047</v>
      </c>
      <c r="U132" s="1">
        <v>1025</v>
      </c>
      <c r="V132" s="1">
        <v>910</v>
      </c>
      <c r="W132" s="1">
        <v>137</v>
      </c>
      <c r="X132" s="1"/>
      <c r="Y132" s="29">
        <v>0.61</v>
      </c>
      <c r="Z132" s="7">
        <v>12.06</v>
      </c>
      <c r="AA132" s="47">
        <f t="shared" si="9"/>
        <v>172818.98565406553</v>
      </c>
      <c r="AB132" s="18">
        <f t="shared" si="10"/>
        <v>48.005273792795983</v>
      </c>
      <c r="AC132" s="7">
        <v>-16.41</v>
      </c>
      <c r="AD132" s="16">
        <f t="shared" si="11"/>
        <v>7.4683996851570709E-8</v>
      </c>
      <c r="AE132" s="16">
        <f t="shared" si="8"/>
        <v>7.4683996851570706E-9</v>
      </c>
      <c r="AF132" s="6" t="s">
        <v>110</v>
      </c>
    </row>
    <row r="133" spans="4:32" x14ac:dyDescent="0.25">
      <c r="D133" s="6" t="s">
        <v>46</v>
      </c>
      <c r="E133" s="6" t="s">
        <v>47</v>
      </c>
      <c r="F133" s="6" t="s">
        <v>35</v>
      </c>
      <c r="G133" s="6">
        <v>0</v>
      </c>
      <c r="H133" s="6" t="s">
        <v>50</v>
      </c>
      <c r="I133" s="6">
        <v>58.78</v>
      </c>
      <c r="J133" s="6">
        <v>18.66</v>
      </c>
      <c r="K133" s="29">
        <v>4.34</v>
      </c>
      <c r="L133" s="21" t="s">
        <v>108</v>
      </c>
      <c r="M133" s="21">
        <v>558000</v>
      </c>
      <c r="N133" s="21" t="s">
        <v>13</v>
      </c>
      <c r="O133" s="6" t="s">
        <v>48</v>
      </c>
      <c r="P133" s="6">
        <v>1.5</v>
      </c>
      <c r="Q133" s="6">
        <v>1.5</v>
      </c>
      <c r="R133" s="1">
        <f t="shared" si="13"/>
        <v>0</v>
      </c>
      <c r="S133" s="24" t="s">
        <v>13</v>
      </c>
      <c r="T133" s="6">
        <f t="shared" si="14"/>
        <v>1047</v>
      </c>
      <c r="U133" s="1">
        <v>1025</v>
      </c>
      <c r="V133" s="1">
        <v>892</v>
      </c>
      <c r="W133" s="1">
        <v>155</v>
      </c>
      <c r="X133" s="1"/>
      <c r="Y133" s="29">
        <v>0.61</v>
      </c>
      <c r="Z133" s="7">
        <v>12.06</v>
      </c>
      <c r="AA133" s="47">
        <f t="shared" si="9"/>
        <v>172818.98565406553</v>
      </c>
      <c r="AB133" s="18">
        <f t="shared" si="10"/>
        <v>48.005273792795983</v>
      </c>
      <c r="AC133" s="7">
        <v>-13.89</v>
      </c>
      <c r="AD133" s="16">
        <f t="shared" si="11"/>
        <v>9.2821727409206702E-7</v>
      </c>
      <c r="AE133" s="16">
        <f t="shared" si="8"/>
        <v>9.2821727409206697E-8</v>
      </c>
      <c r="AF133" s="6" t="s">
        <v>49</v>
      </c>
    </row>
    <row r="134" spans="4:32" x14ac:dyDescent="0.25">
      <c r="D134" s="6" t="s">
        <v>46</v>
      </c>
      <c r="E134" s="6" t="s">
        <v>47</v>
      </c>
      <c r="F134" s="6" t="s">
        <v>35</v>
      </c>
      <c r="G134" s="6">
        <v>0</v>
      </c>
      <c r="H134" s="6" t="s">
        <v>50</v>
      </c>
      <c r="I134" s="6">
        <v>58.78</v>
      </c>
      <c r="J134" s="6">
        <v>18.66</v>
      </c>
      <c r="K134" s="29">
        <v>4.34</v>
      </c>
      <c r="L134" s="21" t="s">
        <v>108</v>
      </c>
      <c r="M134" s="21">
        <v>558000</v>
      </c>
      <c r="N134" s="21" t="s">
        <v>13</v>
      </c>
      <c r="O134" s="6" t="s">
        <v>48</v>
      </c>
      <c r="P134" s="6">
        <v>1.5</v>
      </c>
      <c r="Q134" s="6">
        <v>1.5</v>
      </c>
      <c r="R134" s="1">
        <f t="shared" si="13"/>
        <v>0</v>
      </c>
      <c r="S134" s="24" t="s">
        <v>13</v>
      </c>
      <c r="T134" s="6">
        <f t="shared" si="14"/>
        <v>1047</v>
      </c>
      <c r="U134" s="1">
        <v>1025</v>
      </c>
      <c r="V134" s="1">
        <v>892</v>
      </c>
      <c r="W134" s="1">
        <v>155</v>
      </c>
      <c r="X134" s="1"/>
      <c r="Y134" s="29">
        <v>0.61</v>
      </c>
      <c r="Z134" s="7">
        <v>12.06</v>
      </c>
      <c r="AA134" s="47">
        <f t="shared" si="9"/>
        <v>172818.98565406553</v>
      </c>
      <c r="AB134" s="18">
        <f t="shared" si="10"/>
        <v>48.005273792795983</v>
      </c>
      <c r="AC134" s="7">
        <v>-16.489999999999998</v>
      </c>
      <c r="AD134" s="16">
        <f t="shared" si="11"/>
        <v>6.8942018307173079E-8</v>
      </c>
      <c r="AE134" s="16">
        <f t="shared" si="8"/>
        <v>6.8942018307173076E-9</v>
      </c>
      <c r="AF134" s="6" t="s">
        <v>110</v>
      </c>
    </row>
    <row r="135" spans="4:32" x14ac:dyDescent="0.25">
      <c r="D135" s="6" t="s">
        <v>46</v>
      </c>
      <c r="E135" s="6" t="s">
        <v>47</v>
      </c>
      <c r="F135" s="6" t="s">
        <v>35</v>
      </c>
      <c r="G135" s="6">
        <v>0</v>
      </c>
      <c r="H135" s="6" t="s">
        <v>50</v>
      </c>
      <c r="I135" s="6">
        <v>58.78</v>
      </c>
      <c r="J135" s="6">
        <v>18.66</v>
      </c>
      <c r="K135" s="29">
        <v>4.34</v>
      </c>
      <c r="L135" s="21" t="s">
        <v>109</v>
      </c>
      <c r="M135" s="21">
        <v>0</v>
      </c>
      <c r="N135" s="21" t="s">
        <v>13</v>
      </c>
      <c r="O135" s="6" t="s">
        <v>48</v>
      </c>
      <c r="P135" s="6">
        <v>1.5</v>
      </c>
      <c r="Q135" s="6">
        <v>1</v>
      </c>
      <c r="R135" s="1">
        <f>P135-Q135</f>
        <v>0.5</v>
      </c>
      <c r="S135" s="24" t="s">
        <v>13</v>
      </c>
      <c r="T135" s="6">
        <f>V135+W135</f>
        <v>1077</v>
      </c>
      <c r="U135" s="1">
        <v>1025</v>
      </c>
      <c r="V135" s="1">
        <v>1025</v>
      </c>
      <c r="W135" s="1">
        <v>52</v>
      </c>
      <c r="X135" s="1"/>
      <c r="Y135" s="29">
        <v>0.61</v>
      </c>
      <c r="Z135" s="7">
        <v>10.67</v>
      </c>
      <c r="AA135" s="47">
        <f t="shared" si="9"/>
        <v>43044.941497922242</v>
      </c>
      <c r="AB135" s="18">
        <f t="shared" si="10"/>
        <v>11.95692819386729</v>
      </c>
      <c r="AC135" s="7">
        <v>-13.76</v>
      </c>
      <c r="AD135" s="16">
        <f t="shared" si="11"/>
        <v>1.0570801776282568E-6</v>
      </c>
      <c r="AE135" s="16">
        <f t="shared" si="8"/>
        <v>1.0570801776282569E-7</v>
      </c>
      <c r="AF135" s="6" t="s">
        <v>49</v>
      </c>
    </row>
    <row r="136" spans="4:32" x14ac:dyDescent="0.25">
      <c r="D136" s="6" t="s">
        <v>46</v>
      </c>
      <c r="E136" s="6" t="s">
        <v>47</v>
      </c>
      <c r="F136" s="6" t="s">
        <v>35</v>
      </c>
      <c r="G136" s="6">
        <v>0</v>
      </c>
      <c r="H136" s="6" t="s">
        <v>50</v>
      </c>
      <c r="I136" s="6">
        <v>58.78</v>
      </c>
      <c r="J136" s="6">
        <v>18.66</v>
      </c>
      <c r="K136" s="29">
        <v>4.34</v>
      </c>
      <c r="L136" s="21" t="s">
        <v>109</v>
      </c>
      <c r="M136" s="21">
        <v>0</v>
      </c>
      <c r="N136" s="21" t="s">
        <v>13</v>
      </c>
      <c r="O136" s="6" t="s">
        <v>48</v>
      </c>
      <c r="P136" s="6">
        <v>1.5</v>
      </c>
      <c r="Q136" s="6">
        <v>1</v>
      </c>
      <c r="R136" s="1">
        <f>P136-Q136</f>
        <v>0.5</v>
      </c>
      <c r="S136" s="24" t="s">
        <v>13</v>
      </c>
      <c r="T136" s="6">
        <f t="shared" ref="T136:T155" si="15">V136+W136</f>
        <v>1077</v>
      </c>
      <c r="U136" s="1">
        <v>1025</v>
      </c>
      <c r="V136" s="1">
        <v>1025</v>
      </c>
      <c r="W136" s="1">
        <v>52</v>
      </c>
      <c r="X136" s="1"/>
      <c r="Y136" s="29">
        <v>0.61</v>
      </c>
      <c r="Z136" s="7">
        <v>10.67</v>
      </c>
      <c r="AA136" s="47">
        <f t="shared" si="9"/>
        <v>43044.941497922242</v>
      </c>
      <c r="AB136" s="18">
        <f t="shared" si="10"/>
        <v>11.95692819386729</v>
      </c>
      <c r="AC136" s="7">
        <v>-12.9</v>
      </c>
      <c r="AD136" s="16">
        <f t="shared" si="11"/>
        <v>2.498050325866635E-6</v>
      </c>
      <c r="AE136" s="16">
        <f t="shared" si="8"/>
        <v>2.4980503258666351E-7</v>
      </c>
      <c r="AF136" s="6" t="s">
        <v>110</v>
      </c>
    </row>
    <row r="137" spans="4:32" x14ac:dyDescent="0.25">
      <c r="D137" s="6" t="s">
        <v>46</v>
      </c>
      <c r="E137" s="6" t="s">
        <v>47</v>
      </c>
      <c r="F137" s="6" t="s">
        <v>35</v>
      </c>
      <c r="G137" s="6">
        <v>0</v>
      </c>
      <c r="H137" s="6" t="s">
        <v>50</v>
      </c>
      <c r="I137" s="6">
        <v>58.78</v>
      </c>
      <c r="J137" s="6">
        <v>18.66</v>
      </c>
      <c r="K137" s="29">
        <v>4.34</v>
      </c>
      <c r="L137" s="21" t="s">
        <v>109</v>
      </c>
      <c r="M137" s="21">
        <v>0</v>
      </c>
      <c r="N137" s="21" t="s">
        <v>13</v>
      </c>
      <c r="O137" s="6" t="s">
        <v>48</v>
      </c>
      <c r="P137" s="6">
        <v>1.5</v>
      </c>
      <c r="Q137" s="6">
        <v>0.65</v>
      </c>
      <c r="R137" s="1">
        <f t="shared" ref="R137:R156" si="16">P137-Q137</f>
        <v>0.85</v>
      </c>
      <c r="S137" s="24" t="s">
        <v>13</v>
      </c>
      <c r="T137" s="6">
        <f t="shared" si="15"/>
        <v>1107</v>
      </c>
      <c r="U137" s="1">
        <v>1025</v>
      </c>
      <c r="V137" s="1">
        <v>1025</v>
      </c>
      <c r="W137" s="1">
        <v>82</v>
      </c>
      <c r="X137" s="1"/>
      <c r="Y137" s="29">
        <v>0.61</v>
      </c>
      <c r="Z137" s="7">
        <v>10.67</v>
      </c>
      <c r="AA137" s="47">
        <f t="shared" si="9"/>
        <v>43044.941497922242</v>
      </c>
      <c r="AB137" s="18">
        <f t="shared" si="10"/>
        <v>11.95692819386729</v>
      </c>
      <c r="AC137" s="7">
        <v>-12.62</v>
      </c>
      <c r="AD137" s="16">
        <f t="shared" si="11"/>
        <v>3.3052448588733977E-6</v>
      </c>
      <c r="AE137" s="16">
        <f t="shared" si="8"/>
        <v>3.3052448588733979E-7</v>
      </c>
      <c r="AF137" s="6" t="s">
        <v>49</v>
      </c>
    </row>
    <row r="138" spans="4:32" x14ac:dyDescent="0.25">
      <c r="D138" s="6" t="s">
        <v>46</v>
      </c>
      <c r="E138" s="6" t="s">
        <v>47</v>
      </c>
      <c r="F138" s="6" t="s">
        <v>35</v>
      </c>
      <c r="G138" s="6">
        <v>0</v>
      </c>
      <c r="H138" s="6" t="s">
        <v>50</v>
      </c>
      <c r="I138" s="6">
        <v>58.78</v>
      </c>
      <c r="J138" s="6">
        <v>18.66</v>
      </c>
      <c r="K138" s="29">
        <v>4.34</v>
      </c>
      <c r="L138" s="21" t="s">
        <v>109</v>
      </c>
      <c r="M138" s="21">
        <v>0</v>
      </c>
      <c r="N138" s="21" t="s">
        <v>13</v>
      </c>
      <c r="O138" s="6" t="s">
        <v>48</v>
      </c>
      <c r="P138" s="6">
        <v>1.5</v>
      </c>
      <c r="Q138" s="6">
        <v>0.65</v>
      </c>
      <c r="R138" s="1">
        <f t="shared" si="16"/>
        <v>0.85</v>
      </c>
      <c r="S138" s="24" t="s">
        <v>13</v>
      </c>
      <c r="T138" s="6">
        <f t="shared" si="15"/>
        <v>1107</v>
      </c>
      <c r="U138" s="1">
        <v>1025</v>
      </c>
      <c r="V138" s="1">
        <v>1025</v>
      </c>
      <c r="W138" s="1">
        <v>82</v>
      </c>
      <c r="X138" s="1"/>
      <c r="Y138" s="29">
        <v>0.61</v>
      </c>
      <c r="Z138" s="7">
        <v>10.67</v>
      </c>
      <c r="AA138" s="47">
        <f t="shared" si="9"/>
        <v>43044.941497922242</v>
      </c>
      <c r="AB138" s="18">
        <f t="shared" si="10"/>
        <v>11.95692819386729</v>
      </c>
      <c r="AC138" s="7">
        <v>-14.22</v>
      </c>
      <c r="AD138" s="16">
        <f t="shared" si="11"/>
        <v>6.6731742812627425E-7</v>
      </c>
      <c r="AE138" s="16">
        <f t="shared" si="8"/>
        <v>6.6731742812627431E-8</v>
      </c>
      <c r="AF138" s="6" t="s">
        <v>110</v>
      </c>
    </row>
    <row r="139" spans="4:32" x14ac:dyDescent="0.25">
      <c r="D139" s="6" t="s">
        <v>46</v>
      </c>
      <c r="E139" s="6" t="s">
        <v>47</v>
      </c>
      <c r="F139" s="6" t="s">
        <v>35</v>
      </c>
      <c r="G139" s="6">
        <v>0</v>
      </c>
      <c r="H139" s="6" t="s">
        <v>50</v>
      </c>
      <c r="I139" s="6">
        <v>58.78</v>
      </c>
      <c r="J139" s="6">
        <v>18.66</v>
      </c>
      <c r="K139" s="29">
        <v>4.34</v>
      </c>
      <c r="L139" s="21" t="s">
        <v>109</v>
      </c>
      <c r="M139" s="21">
        <v>0</v>
      </c>
      <c r="N139" s="21" t="s">
        <v>13</v>
      </c>
      <c r="O139" s="6" t="s">
        <v>48</v>
      </c>
      <c r="P139" s="6">
        <v>1.5</v>
      </c>
      <c r="Q139" s="6">
        <v>0.42</v>
      </c>
      <c r="R139" s="1">
        <f t="shared" si="16"/>
        <v>1.08</v>
      </c>
      <c r="S139" s="24" t="s">
        <v>13</v>
      </c>
      <c r="T139" s="6">
        <f t="shared" si="15"/>
        <v>1137</v>
      </c>
      <c r="U139" s="1">
        <v>1025</v>
      </c>
      <c r="V139" s="1">
        <v>1025</v>
      </c>
      <c r="W139" s="1">
        <v>112</v>
      </c>
      <c r="X139" s="1"/>
      <c r="Y139" s="29">
        <v>0.61</v>
      </c>
      <c r="Z139" s="7">
        <v>10.67</v>
      </c>
      <c r="AA139" s="47">
        <f t="shared" si="9"/>
        <v>43044.941497922242</v>
      </c>
      <c r="AB139" s="18">
        <f t="shared" si="10"/>
        <v>11.95692819386729</v>
      </c>
      <c r="AC139" s="7">
        <v>-12.74</v>
      </c>
      <c r="AD139" s="16">
        <f t="shared" si="11"/>
        <v>2.9314892136891307E-6</v>
      </c>
      <c r="AE139" s="16">
        <f t="shared" si="8"/>
        <v>2.9314892136891308E-7</v>
      </c>
      <c r="AF139" s="6" t="s">
        <v>49</v>
      </c>
    </row>
    <row r="140" spans="4:32" x14ac:dyDescent="0.25">
      <c r="D140" s="6" t="s">
        <v>46</v>
      </c>
      <c r="E140" s="6" t="s">
        <v>47</v>
      </c>
      <c r="F140" s="6" t="s">
        <v>35</v>
      </c>
      <c r="G140" s="6">
        <v>0</v>
      </c>
      <c r="H140" s="6" t="s">
        <v>50</v>
      </c>
      <c r="I140" s="6">
        <v>58.78</v>
      </c>
      <c r="J140" s="6">
        <v>18.66</v>
      </c>
      <c r="K140" s="29">
        <v>4.34</v>
      </c>
      <c r="L140" s="21" t="s">
        <v>109</v>
      </c>
      <c r="M140" s="21">
        <v>0</v>
      </c>
      <c r="N140" s="21" t="s">
        <v>13</v>
      </c>
      <c r="O140" s="6" t="s">
        <v>48</v>
      </c>
      <c r="P140" s="6">
        <v>1.5</v>
      </c>
      <c r="Q140" s="6">
        <v>0.42</v>
      </c>
      <c r="R140" s="1">
        <f t="shared" si="16"/>
        <v>1.08</v>
      </c>
      <c r="S140" s="24" t="s">
        <v>13</v>
      </c>
      <c r="T140" s="6">
        <f t="shared" si="15"/>
        <v>1137</v>
      </c>
      <c r="U140" s="1">
        <v>1025</v>
      </c>
      <c r="V140" s="1">
        <v>1025</v>
      </c>
      <c r="W140" s="1">
        <v>112</v>
      </c>
      <c r="X140" s="1"/>
      <c r="Y140" s="29">
        <v>0.61</v>
      </c>
      <c r="Z140" s="7">
        <v>10.67</v>
      </c>
      <c r="AA140" s="47">
        <f t="shared" si="9"/>
        <v>43044.941497922242</v>
      </c>
      <c r="AB140" s="18">
        <f t="shared" si="10"/>
        <v>11.95692819386729</v>
      </c>
      <c r="AC140" s="7">
        <v>-14.4</v>
      </c>
      <c r="AD140" s="16">
        <f t="shared" si="11"/>
        <v>5.5739036926945956E-7</v>
      </c>
      <c r="AE140" s="16">
        <f t="shared" si="8"/>
        <v>5.5739036926945958E-8</v>
      </c>
      <c r="AF140" s="6" t="s">
        <v>110</v>
      </c>
    </row>
    <row r="141" spans="4:32" x14ac:dyDescent="0.25">
      <c r="D141" s="6" t="s">
        <v>46</v>
      </c>
      <c r="E141" s="6" t="s">
        <v>47</v>
      </c>
      <c r="F141" s="6" t="s">
        <v>35</v>
      </c>
      <c r="G141" s="6">
        <v>0</v>
      </c>
      <c r="H141" s="6" t="s">
        <v>50</v>
      </c>
      <c r="I141" s="6">
        <v>58.78</v>
      </c>
      <c r="J141" s="6">
        <v>18.66</v>
      </c>
      <c r="K141" s="29">
        <v>4.34</v>
      </c>
      <c r="L141" s="21" t="s">
        <v>109</v>
      </c>
      <c r="M141" s="21">
        <v>0</v>
      </c>
      <c r="N141" s="21" t="s">
        <v>13</v>
      </c>
      <c r="O141" s="6" t="s">
        <v>48</v>
      </c>
      <c r="P141" s="6">
        <v>1.5</v>
      </c>
      <c r="Q141" s="6">
        <v>1</v>
      </c>
      <c r="R141" s="1">
        <f t="shared" si="16"/>
        <v>0.5</v>
      </c>
      <c r="S141" s="24" t="s">
        <v>13</v>
      </c>
      <c r="T141" s="6">
        <f t="shared" si="15"/>
        <v>1077</v>
      </c>
      <c r="U141" s="1">
        <v>1025</v>
      </c>
      <c r="V141" s="1">
        <v>1025</v>
      </c>
      <c r="W141" s="1">
        <v>52</v>
      </c>
      <c r="X141" s="1"/>
      <c r="Y141" s="29">
        <v>0.61</v>
      </c>
      <c r="Z141" s="7">
        <v>11.37</v>
      </c>
      <c r="AA141" s="47">
        <f t="shared" si="9"/>
        <v>86681.867484349132</v>
      </c>
      <c r="AB141" s="18">
        <f t="shared" si="10"/>
        <v>24.078296523430314</v>
      </c>
      <c r="AC141" s="7">
        <v>-13.88</v>
      </c>
      <c r="AD141" s="16">
        <f t="shared" si="11"/>
        <v>9.375460127871031E-7</v>
      </c>
      <c r="AE141" s="16">
        <f t="shared" si="8"/>
        <v>9.3754601278710305E-8</v>
      </c>
      <c r="AF141" s="6" t="s">
        <v>49</v>
      </c>
    </row>
    <row r="142" spans="4:32" x14ac:dyDescent="0.25">
      <c r="D142" s="6" t="s">
        <v>46</v>
      </c>
      <c r="E142" s="6" t="s">
        <v>47</v>
      </c>
      <c r="F142" s="6" t="s">
        <v>35</v>
      </c>
      <c r="G142" s="6">
        <v>0</v>
      </c>
      <c r="H142" s="6" t="s">
        <v>50</v>
      </c>
      <c r="I142" s="6">
        <v>58.78</v>
      </c>
      <c r="J142" s="6">
        <v>18.66</v>
      </c>
      <c r="K142" s="29">
        <v>4.34</v>
      </c>
      <c r="L142" s="21" t="s">
        <v>109</v>
      </c>
      <c r="M142" s="21">
        <v>0</v>
      </c>
      <c r="N142" s="21" t="s">
        <v>13</v>
      </c>
      <c r="O142" s="6" t="s">
        <v>48</v>
      </c>
      <c r="P142" s="6">
        <v>1.5</v>
      </c>
      <c r="Q142" s="6">
        <v>1</v>
      </c>
      <c r="R142" s="1">
        <f t="shared" si="16"/>
        <v>0.5</v>
      </c>
      <c r="S142" s="24" t="s">
        <v>13</v>
      </c>
      <c r="T142" s="6">
        <f t="shared" si="15"/>
        <v>1077</v>
      </c>
      <c r="U142" s="1">
        <v>1025</v>
      </c>
      <c r="V142" s="1">
        <v>1025</v>
      </c>
      <c r="W142" s="1">
        <v>52</v>
      </c>
      <c r="X142" s="1"/>
      <c r="Y142" s="29">
        <v>0.61</v>
      </c>
      <c r="Z142" s="7">
        <v>11.37</v>
      </c>
      <c r="AA142" s="47">
        <f t="shared" si="9"/>
        <v>86681.867484349132</v>
      </c>
      <c r="AB142" s="18">
        <f t="shared" si="10"/>
        <v>24.078296523430314</v>
      </c>
      <c r="AC142" s="7">
        <v>-15</v>
      </c>
      <c r="AD142" s="16">
        <f t="shared" si="11"/>
        <v>3.0590232050182579E-7</v>
      </c>
      <c r="AE142" s="16">
        <f t="shared" ref="AE142:AE205" si="17">AD142/10</f>
        <v>3.0590232050182579E-8</v>
      </c>
      <c r="AF142" s="6" t="s">
        <v>110</v>
      </c>
    </row>
    <row r="143" spans="4:32" x14ac:dyDescent="0.25">
      <c r="D143" s="6" t="s">
        <v>46</v>
      </c>
      <c r="E143" s="6" t="s">
        <v>47</v>
      </c>
      <c r="F143" s="6" t="s">
        <v>35</v>
      </c>
      <c r="G143" s="6">
        <v>0</v>
      </c>
      <c r="H143" s="6" t="s">
        <v>50</v>
      </c>
      <c r="I143" s="6">
        <v>58.78</v>
      </c>
      <c r="J143" s="6">
        <v>18.66</v>
      </c>
      <c r="K143" s="29">
        <v>4.34</v>
      </c>
      <c r="L143" s="21" t="s">
        <v>109</v>
      </c>
      <c r="M143" s="21">
        <v>0</v>
      </c>
      <c r="N143" s="21" t="s">
        <v>13</v>
      </c>
      <c r="O143" s="6" t="s">
        <v>48</v>
      </c>
      <c r="P143" s="6">
        <v>1.5</v>
      </c>
      <c r="Q143" s="6">
        <v>0.65</v>
      </c>
      <c r="R143" s="1">
        <f t="shared" si="16"/>
        <v>0.85</v>
      </c>
      <c r="S143" s="24" t="s">
        <v>13</v>
      </c>
      <c r="T143" s="6">
        <f t="shared" si="15"/>
        <v>1107</v>
      </c>
      <c r="U143" s="1">
        <v>1025</v>
      </c>
      <c r="V143" s="1">
        <v>1025</v>
      </c>
      <c r="W143" s="1">
        <v>82</v>
      </c>
      <c r="X143" s="1"/>
      <c r="Y143" s="29">
        <v>0.61</v>
      </c>
      <c r="Z143" s="7">
        <v>11.37</v>
      </c>
      <c r="AA143" s="47">
        <f t="shared" si="9"/>
        <v>86681.867484349132</v>
      </c>
      <c r="AB143" s="18">
        <f t="shared" si="10"/>
        <v>24.078296523430314</v>
      </c>
      <c r="AC143" s="7">
        <v>-13.44</v>
      </c>
      <c r="AD143" s="16">
        <f t="shared" si="11"/>
        <v>1.4557344617410582E-6</v>
      </c>
      <c r="AE143" s="16">
        <f t="shared" si="17"/>
        <v>1.4557344617410583E-7</v>
      </c>
      <c r="AF143" s="6" t="s">
        <v>49</v>
      </c>
    </row>
    <row r="144" spans="4:32" x14ac:dyDescent="0.25">
      <c r="D144" s="6" t="s">
        <v>46</v>
      </c>
      <c r="E144" s="6" t="s">
        <v>47</v>
      </c>
      <c r="F144" s="6" t="s">
        <v>35</v>
      </c>
      <c r="G144" s="6">
        <v>0</v>
      </c>
      <c r="H144" s="6" t="s">
        <v>50</v>
      </c>
      <c r="I144" s="6">
        <v>58.78</v>
      </c>
      <c r="J144" s="6">
        <v>18.66</v>
      </c>
      <c r="K144" s="29">
        <v>4.34</v>
      </c>
      <c r="L144" s="21" t="s">
        <v>109</v>
      </c>
      <c r="M144" s="21">
        <v>0</v>
      </c>
      <c r="N144" s="21" t="s">
        <v>13</v>
      </c>
      <c r="O144" s="6" t="s">
        <v>48</v>
      </c>
      <c r="P144" s="6">
        <v>1.5</v>
      </c>
      <c r="Q144" s="6">
        <v>0.65</v>
      </c>
      <c r="R144" s="1">
        <f t="shared" si="16"/>
        <v>0.85</v>
      </c>
      <c r="S144" s="24" t="s">
        <v>13</v>
      </c>
      <c r="T144" s="6">
        <f t="shared" si="15"/>
        <v>1107</v>
      </c>
      <c r="U144" s="1">
        <v>1025</v>
      </c>
      <c r="V144" s="1">
        <v>1025</v>
      </c>
      <c r="W144" s="1">
        <v>82</v>
      </c>
      <c r="X144" s="1"/>
      <c r="Y144" s="29">
        <v>0.61</v>
      </c>
      <c r="Z144" s="7">
        <v>11.37</v>
      </c>
      <c r="AA144" s="47">
        <f t="shared" si="9"/>
        <v>86681.867484349132</v>
      </c>
      <c r="AB144" s="18">
        <f t="shared" si="10"/>
        <v>24.078296523430314</v>
      </c>
      <c r="AC144" s="7">
        <v>-15.3</v>
      </c>
      <c r="AD144" s="16">
        <f t="shared" si="11"/>
        <v>2.2661801277657099E-7</v>
      </c>
      <c r="AE144" s="16">
        <f t="shared" si="17"/>
        <v>2.26618012776571E-8</v>
      </c>
      <c r="AF144" s="6" t="s">
        <v>110</v>
      </c>
    </row>
    <row r="145" spans="4:32" x14ac:dyDescent="0.25">
      <c r="D145" s="6" t="s">
        <v>46</v>
      </c>
      <c r="E145" s="6" t="s">
        <v>47</v>
      </c>
      <c r="F145" s="6" t="s">
        <v>35</v>
      </c>
      <c r="G145" s="6">
        <v>0</v>
      </c>
      <c r="H145" s="6" t="s">
        <v>50</v>
      </c>
      <c r="I145" s="6">
        <v>58.78</v>
      </c>
      <c r="J145" s="6">
        <v>18.66</v>
      </c>
      <c r="K145" s="29">
        <v>4.34</v>
      </c>
      <c r="L145" s="21" t="s">
        <v>109</v>
      </c>
      <c r="M145" s="21">
        <v>0</v>
      </c>
      <c r="N145" s="21" t="s">
        <v>13</v>
      </c>
      <c r="O145" s="6" t="s">
        <v>48</v>
      </c>
      <c r="P145" s="6">
        <v>1.5</v>
      </c>
      <c r="Q145" s="6">
        <v>0.42</v>
      </c>
      <c r="R145" s="1">
        <f t="shared" si="16"/>
        <v>1.08</v>
      </c>
      <c r="S145" s="24" t="s">
        <v>13</v>
      </c>
      <c r="T145" s="6">
        <f t="shared" si="15"/>
        <v>1137</v>
      </c>
      <c r="U145" s="1">
        <v>1025</v>
      </c>
      <c r="V145" s="1">
        <v>1025</v>
      </c>
      <c r="W145" s="1">
        <v>112</v>
      </c>
      <c r="X145" s="1"/>
      <c r="Y145" s="29">
        <v>0.61</v>
      </c>
      <c r="Z145" s="7">
        <v>11.37</v>
      </c>
      <c r="AA145" s="47">
        <f t="shared" ref="AA145:AA208" si="18">EXP(Z145)</f>
        <v>86681.867484349132</v>
      </c>
      <c r="AB145" s="18">
        <f t="shared" ref="AB145:AB208" si="19">AA145/3600</f>
        <v>24.078296523430314</v>
      </c>
      <c r="AC145" s="7">
        <v>-13.33</v>
      </c>
      <c r="AD145" s="16">
        <f t="shared" ref="AD145:AD208" si="20">EXP(AC145)</f>
        <v>1.6250044560527911E-6</v>
      </c>
      <c r="AE145" s="16">
        <f t="shared" si="17"/>
        <v>1.6250044560527911E-7</v>
      </c>
      <c r="AF145" s="6" t="s">
        <v>49</v>
      </c>
    </row>
    <row r="146" spans="4:32" x14ac:dyDescent="0.25">
      <c r="D146" s="6" t="s">
        <v>46</v>
      </c>
      <c r="E146" s="6" t="s">
        <v>47</v>
      </c>
      <c r="F146" s="6" t="s">
        <v>35</v>
      </c>
      <c r="G146" s="6">
        <v>0</v>
      </c>
      <c r="H146" s="6" t="s">
        <v>50</v>
      </c>
      <c r="I146" s="6">
        <v>58.78</v>
      </c>
      <c r="J146" s="6">
        <v>18.66</v>
      </c>
      <c r="K146" s="29">
        <v>4.34</v>
      </c>
      <c r="L146" s="21" t="s">
        <v>109</v>
      </c>
      <c r="M146" s="21">
        <v>0</v>
      </c>
      <c r="N146" s="21" t="s">
        <v>13</v>
      </c>
      <c r="O146" s="6" t="s">
        <v>48</v>
      </c>
      <c r="P146" s="6">
        <v>1.5</v>
      </c>
      <c r="Q146" s="6">
        <v>0.42</v>
      </c>
      <c r="R146" s="1">
        <f t="shared" si="16"/>
        <v>1.08</v>
      </c>
      <c r="S146" s="24" t="s">
        <v>13</v>
      </c>
      <c r="T146" s="6">
        <f t="shared" si="15"/>
        <v>1137</v>
      </c>
      <c r="U146" s="1">
        <v>1025</v>
      </c>
      <c r="V146" s="1">
        <v>1025</v>
      </c>
      <c r="W146" s="1">
        <v>112</v>
      </c>
      <c r="X146" s="1"/>
      <c r="Y146" s="29">
        <v>0.61</v>
      </c>
      <c r="Z146" s="7">
        <v>11.37</v>
      </c>
      <c r="AA146" s="47">
        <f t="shared" si="18"/>
        <v>86681.867484349132</v>
      </c>
      <c r="AB146" s="18">
        <f t="shared" si="19"/>
        <v>24.078296523430314</v>
      </c>
      <c r="AC146" s="7">
        <v>-15.43</v>
      </c>
      <c r="AD146" s="16">
        <f t="shared" si="20"/>
        <v>1.989922415834046E-7</v>
      </c>
      <c r="AE146" s="16">
        <f t="shared" si="17"/>
        <v>1.9899224158340458E-8</v>
      </c>
      <c r="AF146" s="6" t="s">
        <v>110</v>
      </c>
    </row>
    <row r="147" spans="4:32" x14ac:dyDescent="0.25">
      <c r="D147" s="6" t="s">
        <v>46</v>
      </c>
      <c r="E147" s="6" t="s">
        <v>47</v>
      </c>
      <c r="F147" s="6" t="s">
        <v>35</v>
      </c>
      <c r="G147" s="6">
        <v>0</v>
      </c>
      <c r="H147" s="6" t="s">
        <v>50</v>
      </c>
      <c r="I147" s="6">
        <v>58.78</v>
      </c>
      <c r="J147" s="6">
        <v>18.66</v>
      </c>
      <c r="K147" s="29">
        <v>4.34</v>
      </c>
      <c r="L147" s="21" t="s">
        <v>109</v>
      </c>
      <c r="M147" s="21">
        <v>0</v>
      </c>
      <c r="N147" s="21" t="s">
        <v>13</v>
      </c>
      <c r="O147" s="6" t="s">
        <v>48</v>
      </c>
      <c r="P147" s="6">
        <v>1.5</v>
      </c>
      <c r="Q147" s="6">
        <v>1</v>
      </c>
      <c r="R147" s="1">
        <f t="shared" si="16"/>
        <v>0.5</v>
      </c>
      <c r="S147" s="24" t="s">
        <v>13</v>
      </c>
      <c r="T147" s="6">
        <f t="shared" si="15"/>
        <v>1077</v>
      </c>
      <c r="U147" s="1">
        <v>1025</v>
      </c>
      <c r="V147" s="1">
        <v>1025</v>
      </c>
      <c r="W147" s="1">
        <v>52</v>
      </c>
      <c r="X147" s="1"/>
      <c r="Y147" s="29">
        <v>0.61</v>
      </c>
      <c r="Z147" s="7">
        <v>12.06</v>
      </c>
      <c r="AA147" s="47">
        <f t="shared" si="18"/>
        <v>172818.98565406553</v>
      </c>
      <c r="AB147" s="18">
        <f t="shared" si="19"/>
        <v>48.005273792795983</v>
      </c>
      <c r="AC147" s="7">
        <v>-14.64</v>
      </c>
      <c r="AD147" s="16">
        <f t="shared" si="20"/>
        <v>4.3845879395753129E-7</v>
      </c>
      <c r="AE147" s="16">
        <f t="shared" si="17"/>
        <v>4.3845879395753128E-8</v>
      </c>
      <c r="AF147" s="6" t="s">
        <v>49</v>
      </c>
    </row>
    <row r="148" spans="4:32" x14ac:dyDescent="0.25">
      <c r="D148" s="6" t="s">
        <v>46</v>
      </c>
      <c r="E148" s="6" t="s">
        <v>47</v>
      </c>
      <c r="F148" s="6" t="s">
        <v>35</v>
      </c>
      <c r="G148" s="6">
        <v>0</v>
      </c>
      <c r="H148" s="6" t="s">
        <v>50</v>
      </c>
      <c r="I148" s="6">
        <v>58.78</v>
      </c>
      <c r="J148" s="6">
        <v>18.66</v>
      </c>
      <c r="K148" s="29">
        <v>4.34</v>
      </c>
      <c r="L148" s="21" t="s">
        <v>109</v>
      </c>
      <c r="M148" s="21">
        <v>0</v>
      </c>
      <c r="N148" s="21" t="s">
        <v>13</v>
      </c>
      <c r="O148" s="6" t="s">
        <v>48</v>
      </c>
      <c r="P148" s="6">
        <v>1.5</v>
      </c>
      <c r="Q148" s="6">
        <v>1</v>
      </c>
      <c r="R148" s="1">
        <f t="shared" si="16"/>
        <v>0.5</v>
      </c>
      <c r="S148" s="24" t="s">
        <v>13</v>
      </c>
      <c r="T148" s="6">
        <f t="shared" si="15"/>
        <v>1077</v>
      </c>
      <c r="U148" s="1">
        <v>1025</v>
      </c>
      <c r="V148" s="1">
        <v>1025</v>
      </c>
      <c r="W148" s="1">
        <v>52</v>
      </c>
      <c r="X148" s="1"/>
      <c r="Y148" s="29">
        <v>0.61</v>
      </c>
      <c r="Z148" s="7">
        <v>12.06</v>
      </c>
      <c r="AA148" s="47">
        <f t="shared" si="18"/>
        <v>172818.98565406553</v>
      </c>
      <c r="AB148" s="18">
        <f t="shared" si="19"/>
        <v>48.005273792795983</v>
      </c>
      <c r="AC148" s="7">
        <v>-15.57</v>
      </c>
      <c r="AD148" s="16">
        <f t="shared" si="20"/>
        <v>1.7299554400100139E-7</v>
      </c>
      <c r="AE148" s="16">
        <f t="shared" si="17"/>
        <v>1.7299554400100138E-8</v>
      </c>
      <c r="AF148" s="6" t="s">
        <v>110</v>
      </c>
    </row>
    <row r="149" spans="4:32" x14ac:dyDescent="0.25">
      <c r="D149" s="6" t="s">
        <v>46</v>
      </c>
      <c r="E149" s="6" t="s">
        <v>47</v>
      </c>
      <c r="F149" s="6" t="s">
        <v>35</v>
      </c>
      <c r="G149" s="6">
        <v>0</v>
      </c>
      <c r="H149" s="6" t="s">
        <v>50</v>
      </c>
      <c r="I149" s="6">
        <v>58.78</v>
      </c>
      <c r="J149" s="6">
        <v>18.66</v>
      </c>
      <c r="K149" s="29">
        <v>4.34</v>
      </c>
      <c r="L149" s="21" t="s">
        <v>109</v>
      </c>
      <c r="M149" s="21">
        <v>0</v>
      </c>
      <c r="N149" s="21" t="s">
        <v>13</v>
      </c>
      <c r="O149" s="6" t="s">
        <v>48</v>
      </c>
      <c r="P149" s="6">
        <v>1.5</v>
      </c>
      <c r="Q149" s="6">
        <v>0.65</v>
      </c>
      <c r="R149" s="1">
        <f t="shared" si="16"/>
        <v>0.85</v>
      </c>
      <c r="S149" s="24" t="s">
        <v>13</v>
      </c>
      <c r="T149" s="6">
        <f t="shared" si="15"/>
        <v>1107</v>
      </c>
      <c r="U149" s="1">
        <v>1025</v>
      </c>
      <c r="V149" s="1">
        <v>1025</v>
      </c>
      <c r="W149" s="1">
        <v>82</v>
      </c>
      <c r="X149" s="1"/>
      <c r="Y149" s="29">
        <v>0.61</v>
      </c>
      <c r="Z149" s="7">
        <v>12.06</v>
      </c>
      <c r="AA149" s="47">
        <f t="shared" si="18"/>
        <v>172818.98565406553</v>
      </c>
      <c r="AB149" s="18">
        <f t="shared" si="19"/>
        <v>48.005273792795983</v>
      </c>
      <c r="AC149" s="7">
        <v>-14.29</v>
      </c>
      <c r="AD149" s="16">
        <f t="shared" si="20"/>
        <v>6.2220264590047089E-7</v>
      </c>
      <c r="AE149" s="16">
        <f t="shared" si="17"/>
        <v>6.2220264590047084E-8</v>
      </c>
      <c r="AF149" s="6" t="s">
        <v>49</v>
      </c>
    </row>
    <row r="150" spans="4:32" x14ac:dyDescent="0.25">
      <c r="D150" s="6" t="s">
        <v>46</v>
      </c>
      <c r="E150" s="6" t="s">
        <v>47</v>
      </c>
      <c r="F150" s="6" t="s">
        <v>35</v>
      </c>
      <c r="G150" s="6">
        <v>0</v>
      </c>
      <c r="H150" s="6" t="s">
        <v>50</v>
      </c>
      <c r="I150" s="6">
        <v>58.78</v>
      </c>
      <c r="J150" s="6">
        <v>18.66</v>
      </c>
      <c r="K150" s="29">
        <v>4.34</v>
      </c>
      <c r="L150" s="21" t="s">
        <v>109</v>
      </c>
      <c r="M150" s="21">
        <v>0</v>
      </c>
      <c r="N150" s="21" t="s">
        <v>13</v>
      </c>
      <c r="O150" s="6" t="s">
        <v>48</v>
      </c>
      <c r="P150" s="6">
        <v>1.5</v>
      </c>
      <c r="Q150" s="6">
        <v>0.65</v>
      </c>
      <c r="R150" s="1">
        <f t="shared" si="16"/>
        <v>0.85</v>
      </c>
      <c r="S150" s="24" t="s">
        <v>13</v>
      </c>
      <c r="T150" s="6">
        <f t="shared" si="15"/>
        <v>1107</v>
      </c>
      <c r="U150" s="1">
        <v>1025</v>
      </c>
      <c r="V150" s="1">
        <v>1025</v>
      </c>
      <c r="W150" s="1">
        <v>82</v>
      </c>
      <c r="X150" s="1"/>
      <c r="Y150" s="29">
        <v>0.61</v>
      </c>
      <c r="Z150" s="7">
        <v>12.06</v>
      </c>
      <c r="AA150" s="47">
        <f t="shared" si="18"/>
        <v>172818.98565406553</v>
      </c>
      <c r="AB150" s="18">
        <f t="shared" si="19"/>
        <v>48.005273792795983</v>
      </c>
      <c r="AC150" s="7">
        <v>-15.98</v>
      </c>
      <c r="AD150" s="16">
        <f t="shared" si="20"/>
        <v>1.148085360487332E-7</v>
      </c>
      <c r="AE150" s="16">
        <f t="shared" si="17"/>
        <v>1.148085360487332E-8</v>
      </c>
      <c r="AF150" s="6" t="s">
        <v>110</v>
      </c>
    </row>
    <row r="151" spans="4:32" x14ac:dyDescent="0.25">
      <c r="D151" s="6" t="s">
        <v>46</v>
      </c>
      <c r="E151" s="6" t="s">
        <v>47</v>
      </c>
      <c r="F151" s="6" t="s">
        <v>35</v>
      </c>
      <c r="G151" s="6">
        <v>0</v>
      </c>
      <c r="H151" s="6" t="s">
        <v>50</v>
      </c>
      <c r="I151" s="6">
        <v>58.78</v>
      </c>
      <c r="J151" s="6">
        <v>18.66</v>
      </c>
      <c r="K151" s="29">
        <v>4.34</v>
      </c>
      <c r="L151" s="21" t="s">
        <v>109</v>
      </c>
      <c r="M151" s="21">
        <v>0</v>
      </c>
      <c r="N151" s="21" t="s">
        <v>13</v>
      </c>
      <c r="O151" s="6" t="s">
        <v>48</v>
      </c>
      <c r="P151" s="6">
        <v>1.5</v>
      </c>
      <c r="Q151" s="6">
        <v>0.42</v>
      </c>
      <c r="R151" s="1">
        <f t="shared" si="16"/>
        <v>1.08</v>
      </c>
      <c r="S151" s="24" t="s">
        <v>13</v>
      </c>
      <c r="T151" s="6">
        <f t="shared" si="15"/>
        <v>1137</v>
      </c>
      <c r="U151" s="1">
        <v>1025</v>
      </c>
      <c r="V151" s="1">
        <v>1025</v>
      </c>
      <c r="W151" s="1">
        <v>112</v>
      </c>
      <c r="X151" s="1"/>
      <c r="Y151" s="29">
        <v>0.61</v>
      </c>
      <c r="Z151" s="7">
        <v>12.06</v>
      </c>
      <c r="AA151" s="47">
        <f t="shared" si="18"/>
        <v>172818.98565406553</v>
      </c>
      <c r="AB151" s="18">
        <f t="shared" si="19"/>
        <v>48.005273792795983</v>
      </c>
      <c r="AC151" s="7">
        <v>-14.17</v>
      </c>
      <c r="AD151" s="16">
        <f t="shared" si="20"/>
        <v>7.0153152429713744E-7</v>
      </c>
      <c r="AE151" s="16">
        <f t="shared" si="17"/>
        <v>7.0153152429713739E-8</v>
      </c>
      <c r="AF151" s="6" t="s">
        <v>49</v>
      </c>
    </row>
    <row r="152" spans="4:32" x14ac:dyDescent="0.25">
      <c r="D152" s="6" t="s">
        <v>46</v>
      </c>
      <c r="E152" s="6" t="s">
        <v>47</v>
      </c>
      <c r="F152" s="6" t="s">
        <v>35</v>
      </c>
      <c r="G152" s="6">
        <v>0</v>
      </c>
      <c r="H152" s="6" t="s">
        <v>50</v>
      </c>
      <c r="I152" s="6">
        <v>58.78</v>
      </c>
      <c r="J152" s="6">
        <v>18.66</v>
      </c>
      <c r="K152" s="29">
        <v>4.34</v>
      </c>
      <c r="L152" s="21" t="s">
        <v>109</v>
      </c>
      <c r="M152" s="21">
        <v>0</v>
      </c>
      <c r="N152" s="21" t="s">
        <v>13</v>
      </c>
      <c r="O152" s="6" t="s">
        <v>48</v>
      </c>
      <c r="P152" s="6">
        <v>1.5</v>
      </c>
      <c r="Q152" s="6">
        <v>0.42</v>
      </c>
      <c r="R152" s="1">
        <f t="shared" si="16"/>
        <v>1.08</v>
      </c>
      <c r="S152" s="24" t="s">
        <v>13</v>
      </c>
      <c r="T152" s="6">
        <f t="shared" si="15"/>
        <v>1137</v>
      </c>
      <c r="U152" s="1">
        <v>1025</v>
      </c>
      <c r="V152" s="1">
        <v>1025</v>
      </c>
      <c r="W152" s="1">
        <v>112</v>
      </c>
      <c r="X152" s="1"/>
      <c r="Y152" s="29">
        <v>0.61</v>
      </c>
      <c r="Z152" s="7">
        <v>12.06</v>
      </c>
      <c r="AA152" s="47">
        <f t="shared" si="18"/>
        <v>172818.98565406553</v>
      </c>
      <c r="AB152" s="18">
        <f t="shared" si="19"/>
        <v>48.005273792795983</v>
      </c>
      <c r="AC152" s="7">
        <v>-16.13</v>
      </c>
      <c r="AD152" s="16">
        <f t="shared" si="20"/>
        <v>9.8816622738828587E-8</v>
      </c>
      <c r="AE152" s="16">
        <f t="shared" si="17"/>
        <v>9.8816622738828594E-9</v>
      </c>
      <c r="AF152" s="6" t="s">
        <v>110</v>
      </c>
    </row>
    <row r="153" spans="4:32" x14ac:dyDescent="0.25">
      <c r="D153" s="6" t="s">
        <v>46</v>
      </c>
      <c r="E153" s="6" t="s">
        <v>47</v>
      </c>
      <c r="F153" s="6" t="s">
        <v>35</v>
      </c>
      <c r="G153" s="6">
        <v>0</v>
      </c>
      <c r="H153" s="6" t="s">
        <v>50</v>
      </c>
      <c r="I153" s="6">
        <v>58.78</v>
      </c>
      <c r="J153" s="6">
        <v>18.66</v>
      </c>
      <c r="K153" s="29">
        <v>4.34</v>
      </c>
      <c r="L153" s="21" t="s">
        <v>109</v>
      </c>
      <c r="M153" s="21">
        <v>0</v>
      </c>
      <c r="N153" s="21" t="s">
        <v>13</v>
      </c>
      <c r="O153" s="6" t="s">
        <v>48</v>
      </c>
      <c r="P153" s="6">
        <v>1.5</v>
      </c>
      <c r="Q153" s="6">
        <v>0.22</v>
      </c>
      <c r="R153" s="1">
        <f t="shared" si="16"/>
        <v>1.28</v>
      </c>
      <c r="S153" s="24" t="s">
        <v>13</v>
      </c>
      <c r="T153" s="6">
        <f t="shared" si="15"/>
        <v>1162</v>
      </c>
      <c r="U153" s="1">
        <v>1025</v>
      </c>
      <c r="V153" s="1">
        <v>1025</v>
      </c>
      <c r="W153" s="1">
        <v>137</v>
      </c>
      <c r="X153" s="1"/>
      <c r="Y153" s="29">
        <v>0.61</v>
      </c>
      <c r="Z153" s="7">
        <v>12.06</v>
      </c>
      <c r="AA153" s="47">
        <f t="shared" si="18"/>
        <v>172818.98565406553</v>
      </c>
      <c r="AB153" s="18">
        <f t="shared" si="19"/>
        <v>48.005273792795983</v>
      </c>
      <c r="AC153" s="7">
        <v>-14.69</v>
      </c>
      <c r="AD153" s="16">
        <f t="shared" si="20"/>
        <v>4.1707490624350008E-7</v>
      </c>
      <c r="AE153" s="16">
        <f t="shared" si="17"/>
        <v>4.1707490624350005E-8</v>
      </c>
      <c r="AF153" s="6" t="s">
        <v>49</v>
      </c>
    </row>
    <row r="154" spans="4:32" x14ac:dyDescent="0.25">
      <c r="D154" s="6" t="s">
        <v>46</v>
      </c>
      <c r="E154" s="6" t="s">
        <v>47</v>
      </c>
      <c r="F154" s="6" t="s">
        <v>35</v>
      </c>
      <c r="G154" s="6">
        <v>0</v>
      </c>
      <c r="H154" s="6" t="s">
        <v>50</v>
      </c>
      <c r="I154" s="6">
        <v>58.78</v>
      </c>
      <c r="J154" s="6">
        <v>18.66</v>
      </c>
      <c r="K154" s="29">
        <v>4.34</v>
      </c>
      <c r="L154" s="21" t="s">
        <v>109</v>
      </c>
      <c r="M154" s="21">
        <v>0</v>
      </c>
      <c r="N154" s="21" t="s">
        <v>13</v>
      </c>
      <c r="O154" s="6" t="s">
        <v>48</v>
      </c>
      <c r="P154" s="6">
        <v>1.5</v>
      </c>
      <c r="Q154" s="6">
        <v>0.22</v>
      </c>
      <c r="R154" s="1">
        <f t="shared" si="16"/>
        <v>1.28</v>
      </c>
      <c r="S154" s="24" t="s">
        <v>13</v>
      </c>
      <c r="T154" s="6">
        <f t="shared" si="15"/>
        <v>1162</v>
      </c>
      <c r="U154" s="1">
        <v>1025</v>
      </c>
      <c r="V154" s="1">
        <v>1025</v>
      </c>
      <c r="W154" s="1">
        <v>137</v>
      </c>
      <c r="X154" s="1"/>
      <c r="Y154" s="29">
        <v>0.61</v>
      </c>
      <c r="Z154" s="7">
        <v>12.06</v>
      </c>
      <c r="AA154" s="47">
        <f t="shared" si="18"/>
        <v>172818.98565406553</v>
      </c>
      <c r="AB154" s="18">
        <f t="shared" si="19"/>
        <v>48.005273792795983</v>
      </c>
      <c r="AC154" s="7">
        <v>-16.57</v>
      </c>
      <c r="AD154" s="16">
        <f t="shared" si="20"/>
        <v>6.3641504052238053E-8</v>
      </c>
      <c r="AE154" s="16">
        <f t="shared" si="17"/>
        <v>6.3641504052238051E-9</v>
      </c>
      <c r="AF154" s="6" t="s">
        <v>110</v>
      </c>
    </row>
    <row r="155" spans="4:32" x14ac:dyDescent="0.25">
      <c r="D155" s="6" t="s">
        <v>46</v>
      </c>
      <c r="E155" s="6" t="s">
        <v>47</v>
      </c>
      <c r="F155" s="6" t="s">
        <v>35</v>
      </c>
      <c r="G155" s="6">
        <v>0</v>
      </c>
      <c r="H155" s="6" t="s">
        <v>50</v>
      </c>
      <c r="I155" s="6">
        <v>58.78</v>
      </c>
      <c r="J155" s="6">
        <v>18.66</v>
      </c>
      <c r="K155" s="29">
        <v>4.34</v>
      </c>
      <c r="L155" s="21" t="s">
        <v>109</v>
      </c>
      <c r="M155" s="21">
        <v>0</v>
      </c>
      <c r="N155" s="21" t="s">
        <v>13</v>
      </c>
      <c r="O155" s="6" t="s">
        <v>48</v>
      </c>
      <c r="P155" s="6">
        <v>1.5</v>
      </c>
      <c r="Q155" s="6">
        <v>0.1</v>
      </c>
      <c r="R155" s="1">
        <f t="shared" si="16"/>
        <v>1.4</v>
      </c>
      <c r="S155" s="24" t="s">
        <v>13</v>
      </c>
      <c r="T155" s="6">
        <f t="shared" si="15"/>
        <v>1180</v>
      </c>
      <c r="U155" s="1">
        <v>1025</v>
      </c>
      <c r="V155" s="1">
        <v>1025</v>
      </c>
      <c r="W155" s="1">
        <v>155</v>
      </c>
      <c r="X155" s="1"/>
      <c r="Y155" s="29">
        <v>0.61</v>
      </c>
      <c r="Z155" s="7">
        <v>12.06</v>
      </c>
      <c r="AA155" s="47">
        <f t="shared" si="18"/>
        <v>172818.98565406553</v>
      </c>
      <c r="AB155" s="18">
        <f t="shared" si="19"/>
        <v>48.005273792795983</v>
      </c>
      <c r="AC155" s="7">
        <v>-14.67</v>
      </c>
      <c r="AD155" s="16">
        <f t="shared" si="20"/>
        <v>4.2550037824115212E-7</v>
      </c>
      <c r="AE155" s="16">
        <f t="shared" si="17"/>
        <v>4.2550037824115209E-8</v>
      </c>
      <c r="AF155" s="6" t="s">
        <v>49</v>
      </c>
    </row>
    <row r="156" spans="4:32" x14ac:dyDescent="0.25">
      <c r="D156" s="10" t="s">
        <v>46</v>
      </c>
      <c r="E156" s="10" t="s">
        <v>47</v>
      </c>
      <c r="F156" s="10" t="s">
        <v>35</v>
      </c>
      <c r="G156" s="10">
        <v>0</v>
      </c>
      <c r="H156" s="10" t="s">
        <v>50</v>
      </c>
      <c r="I156" s="10">
        <v>58.78</v>
      </c>
      <c r="J156" s="10">
        <v>18.66</v>
      </c>
      <c r="K156" s="30">
        <v>4.34</v>
      </c>
      <c r="L156" s="11" t="s">
        <v>109</v>
      </c>
      <c r="M156" s="11">
        <v>0</v>
      </c>
      <c r="N156" s="21" t="s">
        <v>13</v>
      </c>
      <c r="O156" s="6" t="s">
        <v>48</v>
      </c>
      <c r="P156" s="10">
        <v>1.5</v>
      </c>
      <c r="Q156" s="6">
        <v>0.1</v>
      </c>
      <c r="R156" s="1">
        <f t="shared" si="16"/>
        <v>1.4</v>
      </c>
      <c r="S156" s="24" t="s">
        <v>13</v>
      </c>
      <c r="T156" s="6">
        <f>V156+W156</f>
        <v>1180</v>
      </c>
      <c r="U156" s="1">
        <v>1025</v>
      </c>
      <c r="V156" s="1">
        <v>1025</v>
      </c>
      <c r="W156" s="1">
        <v>155</v>
      </c>
      <c r="X156" s="1"/>
      <c r="Y156" s="29">
        <v>0.61</v>
      </c>
      <c r="Z156" s="7">
        <v>12.06</v>
      </c>
      <c r="AA156" s="48">
        <f t="shared" si="18"/>
        <v>172818.98565406553</v>
      </c>
      <c r="AB156" s="20">
        <f t="shared" si="19"/>
        <v>48.005273792795983</v>
      </c>
      <c r="AC156" s="7">
        <v>-16.71</v>
      </c>
      <c r="AD156" s="17">
        <f t="shared" si="20"/>
        <v>5.5327265660979591E-8</v>
      </c>
      <c r="AE156" s="17">
        <f t="shared" si="17"/>
        <v>5.5327265660979591E-9</v>
      </c>
      <c r="AF156" s="6" t="s">
        <v>110</v>
      </c>
    </row>
    <row r="157" spans="4:32" ht="17.25" x14ac:dyDescent="0.25">
      <c r="D157" s="12" t="s">
        <v>52</v>
      </c>
      <c r="E157" s="12" t="s">
        <v>54</v>
      </c>
      <c r="F157" s="12" t="s">
        <v>35</v>
      </c>
      <c r="G157" s="6">
        <v>0</v>
      </c>
      <c r="H157" s="12" t="s">
        <v>23</v>
      </c>
      <c r="I157" s="6">
        <v>50.33</v>
      </c>
      <c r="J157" s="6">
        <v>17.29</v>
      </c>
      <c r="K157" s="27">
        <v>0</v>
      </c>
      <c r="L157" s="37" t="s">
        <v>40</v>
      </c>
      <c r="M157" s="13"/>
      <c r="N157" s="13">
        <v>24</v>
      </c>
      <c r="O157" s="12" t="s">
        <v>53</v>
      </c>
      <c r="P157" s="14">
        <v>3</v>
      </c>
      <c r="Q157" s="14">
        <v>3</v>
      </c>
      <c r="R157" s="14" t="s">
        <v>13</v>
      </c>
      <c r="S157" s="42" t="s">
        <v>13</v>
      </c>
      <c r="T157" s="14" t="s">
        <v>13</v>
      </c>
      <c r="U157" s="14">
        <v>1050</v>
      </c>
      <c r="V157" s="14">
        <v>1050</v>
      </c>
      <c r="W157" s="14" t="s">
        <v>13</v>
      </c>
      <c r="X157" s="14"/>
      <c r="Y157" s="50">
        <v>0</v>
      </c>
      <c r="Z157" s="51">
        <v>11.366742954792146</v>
      </c>
      <c r="AA157" s="47">
        <f t="shared" si="18"/>
        <v>86399.999999999927</v>
      </c>
      <c r="AB157" s="18">
        <f t="shared" si="19"/>
        <v>23.999999999999979</v>
      </c>
      <c r="AC157" s="51">
        <v>-15.890242808625</v>
      </c>
      <c r="AD157" s="16">
        <f t="shared" si="20"/>
        <v>1.2559004964465364E-7</v>
      </c>
      <c r="AE157" s="16">
        <f t="shared" si="17"/>
        <v>1.2559004964465363E-8</v>
      </c>
      <c r="AF157" s="14" t="s">
        <v>30</v>
      </c>
    </row>
    <row r="158" spans="4:32" ht="17.25" x14ac:dyDescent="0.25">
      <c r="D158" s="6" t="s">
        <v>52</v>
      </c>
      <c r="E158" s="6" t="s">
        <v>54</v>
      </c>
      <c r="F158" s="6" t="s">
        <v>35</v>
      </c>
      <c r="G158" s="6">
        <v>0</v>
      </c>
      <c r="H158" s="6" t="s">
        <v>23</v>
      </c>
      <c r="I158" s="6">
        <v>50.33</v>
      </c>
      <c r="J158" s="6">
        <v>17.29</v>
      </c>
      <c r="K158" s="27">
        <v>2</v>
      </c>
      <c r="L158" s="35" t="s">
        <v>40</v>
      </c>
      <c r="M158" s="21"/>
      <c r="N158" s="21">
        <v>24</v>
      </c>
      <c r="O158" s="6" t="s">
        <v>53</v>
      </c>
      <c r="P158" s="1">
        <v>3</v>
      </c>
      <c r="Q158" s="1">
        <v>3</v>
      </c>
      <c r="R158" s="1">
        <v>0</v>
      </c>
      <c r="S158" s="24" t="s">
        <v>13</v>
      </c>
      <c r="T158" s="1" t="s">
        <v>13</v>
      </c>
      <c r="U158" s="1">
        <v>1050</v>
      </c>
      <c r="V158" s="1">
        <v>1050</v>
      </c>
      <c r="W158" s="1" t="s">
        <v>13</v>
      </c>
      <c r="X158" s="1"/>
      <c r="Y158" s="27">
        <v>2</v>
      </c>
      <c r="Z158" s="18">
        <v>11.366742954792146</v>
      </c>
      <c r="AA158" s="47">
        <f t="shared" si="18"/>
        <v>86399.999999999927</v>
      </c>
      <c r="AB158" s="18">
        <f t="shared" si="19"/>
        <v>23.999999999999979</v>
      </c>
      <c r="AC158" s="18">
        <v>-15.796660695499998</v>
      </c>
      <c r="AD158" s="16">
        <f t="shared" si="20"/>
        <v>1.3791052998365492E-7</v>
      </c>
      <c r="AE158" s="16">
        <f t="shared" si="17"/>
        <v>1.3791052998365492E-8</v>
      </c>
      <c r="AF158" s="1" t="s">
        <v>30</v>
      </c>
    </row>
    <row r="159" spans="4:32" ht="17.25" x14ac:dyDescent="0.25">
      <c r="D159" s="6" t="s">
        <v>52</v>
      </c>
      <c r="E159" s="6" t="s">
        <v>54</v>
      </c>
      <c r="F159" s="6" t="s">
        <v>35</v>
      </c>
      <c r="G159" s="6">
        <v>0</v>
      </c>
      <c r="H159" s="6" t="s">
        <v>23</v>
      </c>
      <c r="I159" s="6">
        <v>50.33</v>
      </c>
      <c r="J159" s="6">
        <v>17.29</v>
      </c>
      <c r="K159" s="27">
        <v>3</v>
      </c>
      <c r="L159" s="35" t="s">
        <v>40</v>
      </c>
      <c r="M159" s="21"/>
      <c r="N159" s="21">
        <v>24</v>
      </c>
      <c r="O159" s="6" t="s">
        <v>53</v>
      </c>
      <c r="P159" s="1">
        <v>3</v>
      </c>
      <c r="Q159" s="1">
        <v>3</v>
      </c>
      <c r="R159" s="1">
        <v>0</v>
      </c>
      <c r="S159" s="24" t="s">
        <v>13</v>
      </c>
      <c r="T159" s="1" t="s">
        <v>13</v>
      </c>
      <c r="U159" s="1">
        <v>1050</v>
      </c>
      <c r="V159" s="1">
        <v>1050</v>
      </c>
      <c r="W159" s="1" t="s">
        <v>13</v>
      </c>
      <c r="X159" s="1"/>
      <c r="Y159" s="27">
        <v>3</v>
      </c>
      <c r="Z159" s="18">
        <v>11.366742954792146</v>
      </c>
      <c r="AA159" s="47">
        <f t="shared" si="18"/>
        <v>86399.999999999927</v>
      </c>
      <c r="AB159" s="18">
        <f t="shared" si="19"/>
        <v>23.999999999999979</v>
      </c>
      <c r="AC159" s="18">
        <v>-15.731153216312499</v>
      </c>
      <c r="AD159" s="16">
        <f t="shared" si="20"/>
        <v>1.4724717254769758E-7</v>
      </c>
      <c r="AE159" s="16">
        <f t="shared" si="17"/>
        <v>1.4724717254769758E-8</v>
      </c>
      <c r="AF159" s="1" t="s">
        <v>30</v>
      </c>
    </row>
    <row r="160" spans="4:32" ht="17.25" x14ac:dyDescent="0.25">
      <c r="D160" s="6" t="s">
        <v>52</v>
      </c>
      <c r="E160" s="6" t="s">
        <v>54</v>
      </c>
      <c r="F160" s="6" t="s">
        <v>35</v>
      </c>
      <c r="G160" s="6">
        <v>0</v>
      </c>
      <c r="H160" s="6" t="s">
        <v>23</v>
      </c>
      <c r="I160" s="6">
        <v>50.33</v>
      </c>
      <c r="J160" s="6">
        <v>17.29</v>
      </c>
      <c r="K160" s="27">
        <v>3</v>
      </c>
      <c r="L160" s="35" t="s">
        <v>40</v>
      </c>
      <c r="M160" s="21"/>
      <c r="N160" s="21">
        <v>24</v>
      </c>
      <c r="O160" s="6" t="s">
        <v>53</v>
      </c>
      <c r="P160" s="1">
        <v>3</v>
      </c>
      <c r="Q160" s="1">
        <v>3</v>
      </c>
      <c r="R160" s="1">
        <v>0</v>
      </c>
      <c r="S160" s="24" t="s">
        <v>13</v>
      </c>
      <c r="T160" s="1" t="s">
        <v>13</v>
      </c>
      <c r="U160" s="1">
        <v>1050</v>
      </c>
      <c r="V160" s="1">
        <v>1050</v>
      </c>
      <c r="W160" s="1" t="s">
        <v>13</v>
      </c>
      <c r="X160" s="1"/>
      <c r="Y160" s="27">
        <v>3</v>
      </c>
      <c r="Z160" s="18">
        <v>11.366742954792146</v>
      </c>
      <c r="AA160" s="47">
        <f t="shared" si="18"/>
        <v>86399.999999999927</v>
      </c>
      <c r="AB160" s="18">
        <f t="shared" si="19"/>
        <v>23.999999999999979</v>
      </c>
      <c r="AC160" s="18">
        <v>-15.68436215975</v>
      </c>
      <c r="AD160" s="16">
        <f t="shared" si="20"/>
        <v>1.5430075882261764E-7</v>
      </c>
      <c r="AE160" s="16">
        <f t="shared" si="17"/>
        <v>1.5430075882261763E-8</v>
      </c>
      <c r="AF160" s="1" t="s">
        <v>30</v>
      </c>
    </row>
    <row r="161" spans="4:32" ht="17.25" x14ac:dyDescent="0.25">
      <c r="D161" s="6" t="s">
        <v>52</v>
      </c>
      <c r="E161" s="6" t="s">
        <v>54</v>
      </c>
      <c r="F161" s="6" t="s">
        <v>35</v>
      </c>
      <c r="G161" s="6">
        <v>0</v>
      </c>
      <c r="H161" s="6" t="s">
        <v>23</v>
      </c>
      <c r="I161" s="6">
        <v>50.33</v>
      </c>
      <c r="J161" s="6">
        <v>17.29</v>
      </c>
      <c r="K161" s="27">
        <v>0</v>
      </c>
      <c r="L161" s="35" t="s">
        <v>40</v>
      </c>
      <c r="M161" s="21"/>
      <c r="N161" s="21">
        <v>26.87</v>
      </c>
      <c r="O161" s="6" t="s">
        <v>53</v>
      </c>
      <c r="P161" s="1">
        <v>3</v>
      </c>
      <c r="Q161" s="1">
        <v>3</v>
      </c>
      <c r="R161" s="1">
        <v>0</v>
      </c>
      <c r="S161" s="24" t="s">
        <v>13</v>
      </c>
      <c r="T161" s="1" t="s">
        <v>13</v>
      </c>
      <c r="U161" s="1">
        <v>1075</v>
      </c>
      <c r="V161" s="1">
        <v>1075</v>
      </c>
      <c r="W161" s="1" t="s">
        <v>13</v>
      </c>
      <c r="X161" s="1"/>
      <c r="Y161" s="27">
        <v>0</v>
      </c>
      <c r="Z161" s="18">
        <v>11.366742954792146</v>
      </c>
      <c r="AA161" s="47">
        <f t="shared" si="18"/>
        <v>86399.999999999927</v>
      </c>
      <c r="AB161" s="18">
        <f t="shared" si="19"/>
        <v>23.999999999999979</v>
      </c>
      <c r="AC161" s="18">
        <v>-15.68436215975</v>
      </c>
      <c r="AD161" s="16">
        <f t="shared" si="20"/>
        <v>1.5430075882261764E-7</v>
      </c>
      <c r="AE161" s="16">
        <f t="shared" si="17"/>
        <v>1.5430075882261763E-8</v>
      </c>
      <c r="AF161" s="1" t="s">
        <v>30</v>
      </c>
    </row>
    <row r="162" spans="4:32" ht="17.25" x14ac:dyDescent="0.25">
      <c r="D162" s="6" t="s">
        <v>52</v>
      </c>
      <c r="E162" s="6" t="s">
        <v>54</v>
      </c>
      <c r="F162" s="6" t="s">
        <v>35</v>
      </c>
      <c r="G162" s="6">
        <v>0</v>
      </c>
      <c r="H162" s="6" t="s">
        <v>23</v>
      </c>
      <c r="I162" s="6">
        <v>50.33</v>
      </c>
      <c r="J162" s="6">
        <v>17.29</v>
      </c>
      <c r="K162" s="27">
        <v>2</v>
      </c>
      <c r="L162" s="35" t="s">
        <v>40</v>
      </c>
      <c r="M162" s="21"/>
      <c r="N162" s="21">
        <v>26.87</v>
      </c>
      <c r="O162" s="6" t="s">
        <v>53</v>
      </c>
      <c r="P162" s="1">
        <v>3</v>
      </c>
      <c r="Q162" s="1">
        <v>3</v>
      </c>
      <c r="R162" s="1">
        <v>0</v>
      </c>
      <c r="S162" s="24" t="s">
        <v>13</v>
      </c>
      <c r="T162" s="1" t="s">
        <v>13</v>
      </c>
      <c r="U162" s="1">
        <v>1075</v>
      </c>
      <c r="V162" s="1">
        <v>1075</v>
      </c>
      <c r="W162" s="1" t="s">
        <v>13</v>
      </c>
      <c r="X162" s="1"/>
      <c r="Y162" s="27">
        <v>2</v>
      </c>
      <c r="Z162" s="18">
        <v>11.479575485288674</v>
      </c>
      <c r="AA162" s="47">
        <f t="shared" si="18"/>
        <v>96719.999999999956</v>
      </c>
      <c r="AB162" s="18">
        <f t="shared" si="19"/>
        <v>26.866666666666653</v>
      </c>
      <c r="AC162" s="18">
        <v>-15.703078582375001</v>
      </c>
      <c r="AD162" s="16">
        <f t="shared" si="20"/>
        <v>1.5143965890758081E-7</v>
      </c>
      <c r="AE162" s="16">
        <f t="shared" si="17"/>
        <v>1.514396589075808E-8</v>
      </c>
      <c r="AF162" s="1" t="s">
        <v>30</v>
      </c>
    </row>
    <row r="163" spans="4:32" ht="17.25" x14ac:dyDescent="0.25">
      <c r="D163" s="6" t="s">
        <v>52</v>
      </c>
      <c r="E163" s="6" t="s">
        <v>54</v>
      </c>
      <c r="F163" s="6" t="s">
        <v>35</v>
      </c>
      <c r="G163" s="6">
        <v>0</v>
      </c>
      <c r="H163" s="6" t="s">
        <v>23</v>
      </c>
      <c r="I163" s="6">
        <v>50.33</v>
      </c>
      <c r="J163" s="6">
        <v>17.29</v>
      </c>
      <c r="K163" s="27">
        <v>3</v>
      </c>
      <c r="L163" s="35" t="s">
        <v>40</v>
      </c>
      <c r="M163" s="21"/>
      <c r="N163" s="21">
        <v>26.87</v>
      </c>
      <c r="O163" s="6" t="s">
        <v>53</v>
      </c>
      <c r="P163" s="1">
        <v>3</v>
      </c>
      <c r="Q163" s="1">
        <v>3</v>
      </c>
      <c r="R163" s="1">
        <v>0</v>
      </c>
      <c r="S163" s="24" t="s">
        <v>13</v>
      </c>
      <c r="T163" s="1" t="s">
        <v>13</v>
      </c>
      <c r="U163" s="1">
        <v>1075</v>
      </c>
      <c r="V163" s="1">
        <v>1075</v>
      </c>
      <c r="W163" s="1" t="s">
        <v>13</v>
      </c>
      <c r="X163" s="1"/>
      <c r="Y163" s="27">
        <v>3</v>
      </c>
      <c r="Z163" s="18">
        <v>11.479575485288674</v>
      </c>
      <c r="AA163" s="47">
        <f t="shared" si="18"/>
        <v>96719.999999999956</v>
      </c>
      <c r="AB163" s="18">
        <f t="shared" si="19"/>
        <v>26.866666666666653</v>
      </c>
      <c r="AC163" s="18">
        <v>-15.637571103187502</v>
      </c>
      <c r="AD163" s="16">
        <f t="shared" si="20"/>
        <v>1.6169223327886481E-7</v>
      </c>
      <c r="AE163" s="16">
        <f t="shared" si="17"/>
        <v>1.6169223327886479E-8</v>
      </c>
      <c r="AF163" s="1" t="s">
        <v>30</v>
      </c>
    </row>
    <row r="164" spans="4:32" ht="17.25" x14ac:dyDescent="0.25">
      <c r="D164" s="6" t="s">
        <v>52</v>
      </c>
      <c r="E164" s="6" t="s">
        <v>54</v>
      </c>
      <c r="F164" s="6" t="s">
        <v>35</v>
      </c>
      <c r="G164" s="6">
        <v>0</v>
      </c>
      <c r="H164" s="6" t="s">
        <v>23</v>
      </c>
      <c r="I164" s="6">
        <v>50.33</v>
      </c>
      <c r="J164" s="6">
        <v>17.29</v>
      </c>
      <c r="K164" s="27">
        <v>3</v>
      </c>
      <c r="L164" s="35" t="s">
        <v>40</v>
      </c>
      <c r="M164" s="21"/>
      <c r="N164" s="21">
        <v>26.87</v>
      </c>
      <c r="O164" s="6" t="s">
        <v>53</v>
      </c>
      <c r="P164" s="1">
        <v>3</v>
      </c>
      <c r="Q164" s="1">
        <v>3</v>
      </c>
      <c r="R164" s="1">
        <v>0</v>
      </c>
      <c r="S164" s="24" t="s">
        <v>13</v>
      </c>
      <c r="T164" s="1" t="s">
        <v>13</v>
      </c>
      <c r="U164" s="1">
        <v>1075</v>
      </c>
      <c r="V164" s="1">
        <v>1075</v>
      </c>
      <c r="W164" s="1" t="s">
        <v>13</v>
      </c>
      <c r="X164" s="1"/>
      <c r="Y164" s="27">
        <v>3</v>
      </c>
      <c r="Z164" s="18">
        <v>11.479575485288674</v>
      </c>
      <c r="AA164" s="47">
        <f t="shared" si="18"/>
        <v>96719.999999999956</v>
      </c>
      <c r="AB164" s="18">
        <f t="shared" si="19"/>
        <v>26.866666666666653</v>
      </c>
      <c r="AC164" s="18">
        <v>-15.572063624000002</v>
      </c>
      <c r="AD164" s="16">
        <f t="shared" si="20"/>
        <v>1.726389143458256E-7</v>
      </c>
      <c r="AE164" s="16">
        <f t="shared" si="17"/>
        <v>1.7263891434582559E-8</v>
      </c>
      <c r="AF164" s="1" t="s">
        <v>30</v>
      </c>
    </row>
    <row r="165" spans="4:32" ht="17.25" x14ac:dyDescent="0.25">
      <c r="D165" s="6" t="s">
        <v>52</v>
      </c>
      <c r="E165" s="6" t="s">
        <v>54</v>
      </c>
      <c r="F165" s="6" t="s">
        <v>35</v>
      </c>
      <c r="G165" s="6">
        <v>0</v>
      </c>
      <c r="H165" s="6" t="s">
        <v>23</v>
      </c>
      <c r="I165" s="6">
        <v>50.33</v>
      </c>
      <c r="J165" s="6">
        <v>17.29</v>
      </c>
      <c r="K165" s="27">
        <v>0</v>
      </c>
      <c r="L165" s="35" t="s">
        <v>40</v>
      </c>
      <c r="M165" s="21"/>
      <c r="N165" s="21">
        <v>23.7</v>
      </c>
      <c r="O165" s="6" t="s">
        <v>53</v>
      </c>
      <c r="P165" s="1">
        <v>3</v>
      </c>
      <c r="Q165" s="1">
        <v>3</v>
      </c>
      <c r="R165" s="1">
        <v>0</v>
      </c>
      <c r="S165" s="24" t="s">
        <v>13</v>
      </c>
      <c r="T165" s="1" t="s">
        <v>13</v>
      </c>
      <c r="U165" s="1">
        <v>1100</v>
      </c>
      <c r="V165" s="1">
        <v>1100</v>
      </c>
      <c r="W165" s="1" t="s">
        <v>13</v>
      </c>
      <c r="X165" s="1"/>
      <c r="Y165" s="27">
        <v>0</v>
      </c>
      <c r="Z165" s="18">
        <v>11.366742954792146</v>
      </c>
      <c r="AA165" s="47">
        <f t="shared" si="18"/>
        <v>86399.999999999927</v>
      </c>
      <c r="AB165" s="18">
        <f t="shared" si="19"/>
        <v>23.999999999999979</v>
      </c>
      <c r="AC165" s="18">
        <v>-15.581421835312499</v>
      </c>
      <c r="AD165" s="16">
        <f t="shared" si="20"/>
        <v>1.710308589015297E-7</v>
      </c>
      <c r="AE165" s="16">
        <f t="shared" si="17"/>
        <v>1.7103085890152971E-8</v>
      </c>
      <c r="AF165" s="1" t="s">
        <v>30</v>
      </c>
    </row>
    <row r="166" spans="4:32" ht="17.25" x14ac:dyDescent="0.25">
      <c r="D166" s="6" t="s">
        <v>52</v>
      </c>
      <c r="E166" s="6" t="s">
        <v>54</v>
      </c>
      <c r="F166" s="6" t="s">
        <v>35</v>
      </c>
      <c r="G166" s="6">
        <v>0</v>
      </c>
      <c r="H166" s="6" t="s">
        <v>23</v>
      </c>
      <c r="I166" s="6">
        <v>50.33</v>
      </c>
      <c r="J166" s="6">
        <v>17.29</v>
      </c>
      <c r="K166" s="27">
        <v>2</v>
      </c>
      <c r="L166" s="35" t="s">
        <v>40</v>
      </c>
      <c r="M166" s="21"/>
      <c r="N166" s="21">
        <v>23.7</v>
      </c>
      <c r="O166" s="6" t="s">
        <v>53</v>
      </c>
      <c r="P166" s="1">
        <v>3</v>
      </c>
      <c r="Q166" s="1">
        <v>3</v>
      </c>
      <c r="R166" s="1">
        <v>0</v>
      </c>
      <c r="S166" s="24" t="s">
        <v>13</v>
      </c>
      <c r="T166" s="1" t="s">
        <v>13</v>
      </c>
      <c r="U166" s="1">
        <v>1100</v>
      </c>
      <c r="V166" s="1">
        <v>1100</v>
      </c>
      <c r="W166" s="1" t="s">
        <v>13</v>
      </c>
      <c r="X166" s="1"/>
      <c r="Y166" s="27">
        <v>2</v>
      </c>
      <c r="Z166" s="18">
        <v>11.354164172585287</v>
      </c>
      <c r="AA166" s="47">
        <f t="shared" si="18"/>
        <v>85320.000000000044</v>
      </c>
      <c r="AB166" s="18">
        <f t="shared" si="19"/>
        <v>23.700000000000014</v>
      </c>
      <c r="AC166" s="18">
        <v>-15.628212891874998</v>
      </c>
      <c r="AD166" s="16">
        <f t="shared" si="20"/>
        <v>1.6321248569234502E-7</v>
      </c>
      <c r="AE166" s="16">
        <f t="shared" si="17"/>
        <v>1.63212485692345E-8</v>
      </c>
      <c r="AF166" s="1" t="s">
        <v>30</v>
      </c>
    </row>
    <row r="167" spans="4:32" ht="17.25" x14ac:dyDescent="0.25">
      <c r="D167" s="6" t="s">
        <v>52</v>
      </c>
      <c r="E167" s="6" t="s">
        <v>54</v>
      </c>
      <c r="F167" s="6" t="s">
        <v>35</v>
      </c>
      <c r="G167" s="6">
        <v>0</v>
      </c>
      <c r="H167" s="6" t="s">
        <v>23</v>
      </c>
      <c r="I167" s="6">
        <v>50.33</v>
      </c>
      <c r="J167" s="6">
        <v>17.29</v>
      </c>
      <c r="K167" s="27">
        <v>3</v>
      </c>
      <c r="L167" s="35" t="s">
        <v>40</v>
      </c>
      <c r="M167" s="21"/>
      <c r="N167" s="21">
        <v>23.7</v>
      </c>
      <c r="O167" s="6" t="s">
        <v>53</v>
      </c>
      <c r="P167" s="1">
        <v>3</v>
      </c>
      <c r="Q167" s="1">
        <v>3</v>
      </c>
      <c r="R167" s="1">
        <v>0</v>
      </c>
      <c r="S167" s="24" t="s">
        <v>13</v>
      </c>
      <c r="T167" s="1" t="s">
        <v>13</v>
      </c>
      <c r="U167" s="1">
        <v>1100</v>
      </c>
      <c r="V167" s="1">
        <v>1100</v>
      </c>
      <c r="W167" s="1" t="s">
        <v>13</v>
      </c>
      <c r="X167" s="1"/>
      <c r="Y167" s="27">
        <v>3</v>
      </c>
      <c r="Z167" s="18">
        <v>11.354164172585287</v>
      </c>
      <c r="AA167" s="47">
        <f t="shared" si="18"/>
        <v>85320.000000000044</v>
      </c>
      <c r="AB167" s="18">
        <f t="shared" si="19"/>
        <v>23.700000000000014</v>
      </c>
      <c r="AC167" s="18">
        <v>-15.562705412687498</v>
      </c>
      <c r="AD167" s="16">
        <f t="shared" si="20"/>
        <v>1.742620889465635E-7</v>
      </c>
      <c r="AE167" s="16">
        <f t="shared" si="17"/>
        <v>1.7426208894656349E-8</v>
      </c>
      <c r="AF167" s="1" t="s">
        <v>30</v>
      </c>
    </row>
    <row r="168" spans="4:32" ht="17.25" x14ac:dyDescent="0.25">
      <c r="D168" s="6" t="s">
        <v>52</v>
      </c>
      <c r="E168" s="6" t="s">
        <v>54</v>
      </c>
      <c r="F168" s="6" t="s">
        <v>35</v>
      </c>
      <c r="G168" s="6">
        <v>0</v>
      </c>
      <c r="H168" s="6" t="s">
        <v>23</v>
      </c>
      <c r="I168" s="6">
        <v>50.33</v>
      </c>
      <c r="J168" s="6">
        <v>17.29</v>
      </c>
      <c r="K168" s="27">
        <v>3</v>
      </c>
      <c r="L168" s="35" t="s">
        <v>40</v>
      </c>
      <c r="M168" s="21"/>
      <c r="N168" s="21">
        <v>23.7</v>
      </c>
      <c r="O168" s="6" t="s">
        <v>53</v>
      </c>
      <c r="P168" s="1">
        <v>3</v>
      </c>
      <c r="Q168" s="1">
        <v>3</v>
      </c>
      <c r="R168" s="1">
        <v>0</v>
      </c>
      <c r="S168" s="24" t="s">
        <v>13</v>
      </c>
      <c r="T168" s="1" t="s">
        <v>13</v>
      </c>
      <c r="U168" s="1">
        <v>1100</v>
      </c>
      <c r="V168" s="1">
        <v>1100</v>
      </c>
      <c r="W168" s="1" t="s">
        <v>13</v>
      </c>
      <c r="X168" s="1"/>
      <c r="Y168" s="27">
        <v>3</v>
      </c>
      <c r="Z168" s="18">
        <v>11.354164172585287</v>
      </c>
      <c r="AA168" s="47">
        <f t="shared" si="18"/>
        <v>85320.000000000044</v>
      </c>
      <c r="AB168" s="18">
        <f t="shared" si="19"/>
        <v>23.700000000000014</v>
      </c>
      <c r="AC168" s="18">
        <v>-15.450406876937501</v>
      </c>
      <c r="AD168" s="16">
        <f t="shared" si="20"/>
        <v>1.9497258520909195E-7</v>
      </c>
      <c r="AE168" s="16">
        <f t="shared" si="17"/>
        <v>1.9497258520909194E-8</v>
      </c>
      <c r="AF168" s="1" t="s">
        <v>30</v>
      </c>
    </row>
    <row r="169" spans="4:32" ht="17.25" x14ac:dyDescent="0.25">
      <c r="D169" s="6" t="s">
        <v>52</v>
      </c>
      <c r="E169" s="6" t="s">
        <v>54</v>
      </c>
      <c r="F169" s="6" t="s">
        <v>35</v>
      </c>
      <c r="G169" s="6">
        <v>0</v>
      </c>
      <c r="H169" s="6" t="s">
        <v>23</v>
      </c>
      <c r="I169" s="6">
        <v>50.33</v>
      </c>
      <c r="J169" s="6">
        <v>17.29</v>
      </c>
      <c r="K169" s="27">
        <v>0</v>
      </c>
      <c r="L169" s="35" t="s">
        <v>40</v>
      </c>
      <c r="M169" s="21"/>
      <c r="N169" s="21">
        <v>22.77</v>
      </c>
      <c r="O169" s="6" t="s">
        <v>53</v>
      </c>
      <c r="P169" s="1">
        <v>3</v>
      </c>
      <c r="Q169" s="1">
        <v>3</v>
      </c>
      <c r="R169" s="1">
        <v>0</v>
      </c>
      <c r="S169" s="24" t="s">
        <v>13</v>
      </c>
      <c r="T169" s="1" t="s">
        <v>13</v>
      </c>
      <c r="U169" s="1">
        <v>1125</v>
      </c>
      <c r="V169" s="1">
        <v>1125</v>
      </c>
      <c r="W169" s="1" t="s">
        <v>13</v>
      </c>
      <c r="X169" s="1"/>
      <c r="Y169" s="27">
        <v>0</v>
      </c>
      <c r="Z169" s="18">
        <v>11.366742954792146</v>
      </c>
      <c r="AA169" s="47">
        <f t="shared" si="18"/>
        <v>86399.999999999927</v>
      </c>
      <c r="AB169" s="18">
        <f t="shared" si="19"/>
        <v>23.999999999999979</v>
      </c>
      <c r="AC169" s="18">
        <v>-15.366182975125001</v>
      </c>
      <c r="AD169" s="16">
        <f t="shared" si="20"/>
        <v>2.1210530261947208E-7</v>
      </c>
      <c r="AE169" s="16">
        <f t="shared" si="17"/>
        <v>2.1210530261947208E-8</v>
      </c>
      <c r="AF169" s="1" t="s">
        <v>30</v>
      </c>
    </row>
    <row r="170" spans="4:32" ht="17.25" x14ac:dyDescent="0.25">
      <c r="D170" s="6" t="s">
        <v>52</v>
      </c>
      <c r="E170" s="6" t="s">
        <v>54</v>
      </c>
      <c r="F170" s="6" t="s">
        <v>35</v>
      </c>
      <c r="G170" s="6">
        <v>0</v>
      </c>
      <c r="H170" s="6" t="s">
        <v>23</v>
      </c>
      <c r="I170" s="6">
        <v>50.33</v>
      </c>
      <c r="J170" s="6">
        <v>17.29</v>
      </c>
      <c r="K170" s="27">
        <v>1</v>
      </c>
      <c r="L170" s="35" t="s">
        <v>40</v>
      </c>
      <c r="M170" s="21"/>
      <c r="N170" s="21">
        <v>22.77</v>
      </c>
      <c r="O170" s="6" t="s">
        <v>53</v>
      </c>
      <c r="P170" s="1">
        <v>3</v>
      </c>
      <c r="Q170" s="1">
        <v>3</v>
      </c>
      <c r="R170" s="1">
        <v>0</v>
      </c>
      <c r="S170" s="24" t="s">
        <v>13</v>
      </c>
      <c r="T170" s="1" t="s">
        <v>13</v>
      </c>
      <c r="U170" s="1">
        <v>1125</v>
      </c>
      <c r="V170" s="1">
        <v>1125</v>
      </c>
      <c r="W170" s="1" t="s">
        <v>13</v>
      </c>
      <c r="X170" s="1"/>
      <c r="Y170" s="27">
        <v>1</v>
      </c>
      <c r="Z170" s="18">
        <v>11.313986602352836</v>
      </c>
      <c r="AA170" s="47">
        <f t="shared" si="18"/>
        <v>81959.999999999985</v>
      </c>
      <c r="AB170" s="18">
        <f t="shared" si="19"/>
        <v>22.766666666666662</v>
      </c>
      <c r="AC170" s="18">
        <v>-15.515914356124998</v>
      </c>
      <c r="AD170" s="16">
        <f t="shared" si="20"/>
        <v>1.8260977167326724E-7</v>
      </c>
      <c r="AE170" s="16">
        <f t="shared" si="17"/>
        <v>1.8260977167326723E-8</v>
      </c>
      <c r="AF170" s="1" t="s">
        <v>30</v>
      </c>
    </row>
    <row r="171" spans="4:32" ht="17.25" x14ac:dyDescent="0.25">
      <c r="D171" s="6" t="s">
        <v>52</v>
      </c>
      <c r="E171" s="6" t="s">
        <v>54</v>
      </c>
      <c r="F171" s="6" t="s">
        <v>35</v>
      </c>
      <c r="G171" s="6">
        <v>0</v>
      </c>
      <c r="H171" s="6" t="s">
        <v>23</v>
      </c>
      <c r="I171" s="6">
        <v>50.33</v>
      </c>
      <c r="J171" s="6">
        <v>17.29</v>
      </c>
      <c r="K171" s="27">
        <v>2</v>
      </c>
      <c r="L171" s="35" t="s">
        <v>40</v>
      </c>
      <c r="M171" s="21"/>
      <c r="N171" s="21">
        <v>22.77</v>
      </c>
      <c r="O171" s="6" t="s">
        <v>53</v>
      </c>
      <c r="P171" s="1">
        <v>3</v>
      </c>
      <c r="Q171" s="1">
        <v>3</v>
      </c>
      <c r="R171" s="1">
        <v>0</v>
      </c>
      <c r="S171" s="24" t="s">
        <v>13</v>
      </c>
      <c r="T171" s="1" t="s">
        <v>13</v>
      </c>
      <c r="U171" s="1">
        <v>1125</v>
      </c>
      <c r="V171" s="1">
        <v>1125</v>
      </c>
      <c r="W171" s="1" t="s">
        <v>13</v>
      </c>
      <c r="X171" s="1"/>
      <c r="Y171" s="27">
        <v>2</v>
      </c>
      <c r="Z171" s="18">
        <v>11.313986602352836</v>
      </c>
      <c r="AA171" s="47">
        <f t="shared" si="18"/>
        <v>81959.999999999985</v>
      </c>
      <c r="AB171" s="18">
        <f t="shared" si="19"/>
        <v>22.766666666666662</v>
      </c>
      <c r="AC171" s="18">
        <v>-15.450406876937501</v>
      </c>
      <c r="AD171" s="16">
        <f t="shared" si="20"/>
        <v>1.9497258520909195E-7</v>
      </c>
      <c r="AE171" s="16">
        <f t="shared" si="17"/>
        <v>1.9497258520909194E-8</v>
      </c>
      <c r="AF171" s="1" t="s">
        <v>30</v>
      </c>
    </row>
    <row r="172" spans="4:32" ht="17.25" x14ac:dyDescent="0.25">
      <c r="D172" s="6" t="s">
        <v>52</v>
      </c>
      <c r="E172" s="6" t="s">
        <v>54</v>
      </c>
      <c r="F172" s="6" t="s">
        <v>35</v>
      </c>
      <c r="G172" s="6">
        <v>0</v>
      </c>
      <c r="H172" s="6" t="s">
        <v>23</v>
      </c>
      <c r="I172" s="6">
        <v>50.33</v>
      </c>
      <c r="J172" s="6">
        <v>17.29</v>
      </c>
      <c r="K172" s="27">
        <v>3</v>
      </c>
      <c r="L172" s="35" t="s">
        <v>40</v>
      </c>
      <c r="M172" s="21"/>
      <c r="N172" s="21">
        <v>22.77</v>
      </c>
      <c r="O172" s="6" t="s">
        <v>53</v>
      </c>
      <c r="P172" s="1">
        <v>3</v>
      </c>
      <c r="Q172" s="1">
        <v>3</v>
      </c>
      <c r="R172" s="1">
        <v>0</v>
      </c>
      <c r="S172" s="24" t="s">
        <v>13</v>
      </c>
      <c r="T172" s="1" t="s">
        <v>13</v>
      </c>
      <c r="U172" s="1">
        <v>1125</v>
      </c>
      <c r="V172" s="1">
        <v>1125</v>
      </c>
      <c r="W172" s="1" t="s">
        <v>13</v>
      </c>
      <c r="X172" s="1"/>
      <c r="Y172" s="27">
        <v>3</v>
      </c>
      <c r="Z172" s="18">
        <v>11.313986602352836</v>
      </c>
      <c r="AA172" s="47">
        <f t="shared" si="18"/>
        <v>81959.999999999985</v>
      </c>
      <c r="AB172" s="18">
        <f t="shared" si="19"/>
        <v>22.766666666666662</v>
      </c>
      <c r="AC172" s="18">
        <v>-15.292251675829942</v>
      </c>
      <c r="AD172" s="16">
        <f t="shared" si="20"/>
        <v>2.2838074288548518E-7</v>
      </c>
      <c r="AE172" s="16">
        <f t="shared" si="17"/>
        <v>2.2838074288548516E-8</v>
      </c>
      <c r="AF172" s="1" t="s">
        <v>30</v>
      </c>
    </row>
    <row r="173" spans="4:32" ht="17.25" x14ac:dyDescent="0.25">
      <c r="D173" s="6" t="s">
        <v>52</v>
      </c>
      <c r="E173" s="6" t="s">
        <v>54</v>
      </c>
      <c r="F173" s="6" t="s">
        <v>35</v>
      </c>
      <c r="G173" s="6">
        <v>0</v>
      </c>
      <c r="H173" s="6" t="s">
        <v>23</v>
      </c>
      <c r="I173" s="6">
        <v>50.33</v>
      </c>
      <c r="J173" s="6">
        <v>17.29</v>
      </c>
      <c r="K173" s="27">
        <v>0</v>
      </c>
      <c r="L173" s="35" t="s">
        <v>40</v>
      </c>
      <c r="M173" s="21"/>
      <c r="N173" s="21">
        <v>26.67</v>
      </c>
      <c r="O173" s="6" t="s">
        <v>53</v>
      </c>
      <c r="P173" s="1">
        <v>3</v>
      </c>
      <c r="Q173" s="1">
        <v>3</v>
      </c>
      <c r="R173" s="1">
        <v>0</v>
      </c>
      <c r="S173" s="24" t="s">
        <v>13</v>
      </c>
      <c r="T173" s="1" t="s">
        <v>13</v>
      </c>
      <c r="U173" s="1">
        <v>1150</v>
      </c>
      <c r="V173" s="1">
        <v>1150</v>
      </c>
      <c r="W173" s="1" t="s">
        <v>13</v>
      </c>
      <c r="X173" s="1"/>
      <c r="Y173" s="27">
        <v>0</v>
      </c>
      <c r="Z173" s="18">
        <v>11.366742954792146</v>
      </c>
      <c r="AA173" s="47">
        <f t="shared" si="18"/>
        <v>86399.999999999927</v>
      </c>
      <c r="AB173" s="18">
        <f t="shared" si="19"/>
        <v>23.999999999999979</v>
      </c>
      <c r="AC173" s="18">
        <v>-15.281959073312498</v>
      </c>
      <c r="AD173" s="16">
        <f t="shared" si="20"/>
        <v>2.3074351376657072E-7</v>
      </c>
      <c r="AE173" s="16">
        <f t="shared" si="17"/>
        <v>2.3074351376657071E-8</v>
      </c>
      <c r="AF173" s="1" t="s">
        <v>30</v>
      </c>
    </row>
    <row r="174" spans="4:32" ht="17.25" x14ac:dyDescent="0.25">
      <c r="D174" s="6" t="s">
        <v>52</v>
      </c>
      <c r="E174" s="6" t="s">
        <v>54</v>
      </c>
      <c r="F174" s="6" t="s">
        <v>35</v>
      </c>
      <c r="G174" s="6">
        <v>0</v>
      </c>
      <c r="H174" s="6" t="s">
        <v>23</v>
      </c>
      <c r="I174" s="6">
        <v>50.33</v>
      </c>
      <c r="J174" s="6">
        <v>17.29</v>
      </c>
      <c r="K174" s="27">
        <v>2</v>
      </c>
      <c r="L174" s="35" t="s">
        <v>40</v>
      </c>
      <c r="M174" s="21"/>
      <c r="N174" s="21">
        <v>26.67</v>
      </c>
      <c r="O174" s="6" t="s">
        <v>53</v>
      </c>
      <c r="P174" s="1">
        <v>3</v>
      </c>
      <c r="Q174" s="1">
        <v>3</v>
      </c>
      <c r="R174" s="1">
        <v>0</v>
      </c>
      <c r="S174" s="24" t="s">
        <v>13</v>
      </c>
      <c r="T174" s="1" t="s">
        <v>13</v>
      </c>
      <c r="U174" s="1">
        <v>1150</v>
      </c>
      <c r="V174" s="1">
        <v>1150</v>
      </c>
      <c r="W174" s="1" t="s">
        <v>13</v>
      </c>
      <c r="X174" s="1"/>
      <c r="Y174" s="27">
        <v>2</v>
      </c>
      <c r="Z174" s="18">
        <v>11.472103470449973</v>
      </c>
      <c r="AA174" s="47">
        <f t="shared" si="18"/>
        <v>95999.999999999971</v>
      </c>
      <c r="AB174" s="18">
        <f t="shared" si="19"/>
        <v>26.666666666666657</v>
      </c>
      <c r="AC174" s="18">
        <v>-15.375560771130651</v>
      </c>
      <c r="AD174" s="16">
        <f t="shared" si="20"/>
        <v>2.1012551986816987E-7</v>
      </c>
      <c r="AE174" s="16">
        <f t="shared" si="17"/>
        <v>2.1012551986816988E-8</v>
      </c>
      <c r="AF174" s="1" t="s">
        <v>30</v>
      </c>
    </row>
    <row r="175" spans="4:32" ht="17.25" x14ac:dyDescent="0.25">
      <c r="D175" s="6" t="s">
        <v>52</v>
      </c>
      <c r="E175" s="6" t="s">
        <v>54</v>
      </c>
      <c r="F175" s="6" t="s">
        <v>35</v>
      </c>
      <c r="G175" s="6">
        <v>0</v>
      </c>
      <c r="H175" s="6" t="s">
        <v>23</v>
      </c>
      <c r="I175" s="6">
        <v>50.33</v>
      </c>
      <c r="J175" s="6">
        <v>17.29</v>
      </c>
      <c r="K175" s="27">
        <v>3</v>
      </c>
      <c r="L175" s="35" t="s">
        <v>40</v>
      </c>
      <c r="M175" s="21"/>
      <c r="N175" s="21">
        <v>26.67</v>
      </c>
      <c r="O175" s="6" t="s">
        <v>53</v>
      </c>
      <c r="P175" s="1">
        <v>3</v>
      </c>
      <c r="Q175" s="1">
        <v>3</v>
      </c>
      <c r="R175" s="1">
        <v>0</v>
      </c>
      <c r="S175" s="24" t="s">
        <v>13</v>
      </c>
      <c r="T175" s="1" t="s">
        <v>13</v>
      </c>
      <c r="U175" s="1">
        <v>1150</v>
      </c>
      <c r="V175" s="1">
        <v>1150</v>
      </c>
      <c r="W175" s="1" t="s">
        <v>13</v>
      </c>
      <c r="X175" s="1"/>
      <c r="Y175" s="27">
        <v>3</v>
      </c>
      <c r="Z175" s="18">
        <v>11.472103470449973</v>
      </c>
      <c r="AA175" s="47">
        <f t="shared" si="18"/>
        <v>95999.999999999971</v>
      </c>
      <c r="AB175" s="18">
        <f t="shared" si="19"/>
        <v>26.666666666666657</v>
      </c>
      <c r="AC175" s="18">
        <v>-15.310033707250001</v>
      </c>
      <c r="AD175" s="16">
        <f t="shared" si="20"/>
        <v>2.2435556333749306E-7</v>
      </c>
      <c r="AE175" s="16">
        <f t="shared" si="17"/>
        <v>2.2435556333749306E-8</v>
      </c>
      <c r="AF175" s="1" t="s">
        <v>30</v>
      </c>
    </row>
    <row r="176" spans="4:32" ht="17.25" x14ac:dyDescent="0.25">
      <c r="D176" s="6" t="s">
        <v>52</v>
      </c>
      <c r="E176" s="6" t="s">
        <v>54</v>
      </c>
      <c r="F176" s="6" t="s">
        <v>35</v>
      </c>
      <c r="G176" s="6">
        <v>0</v>
      </c>
      <c r="H176" s="6" t="s">
        <v>23</v>
      </c>
      <c r="I176" s="6">
        <v>50.33</v>
      </c>
      <c r="J176" s="6">
        <v>17.29</v>
      </c>
      <c r="K176" s="27">
        <v>3</v>
      </c>
      <c r="L176" s="35" t="s">
        <v>40</v>
      </c>
      <c r="M176" s="21"/>
      <c r="N176" s="21">
        <v>26.67</v>
      </c>
      <c r="O176" s="6" t="s">
        <v>53</v>
      </c>
      <c r="P176" s="1">
        <v>3</v>
      </c>
      <c r="Q176" s="1">
        <v>3</v>
      </c>
      <c r="R176" s="1">
        <v>0</v>
      </c>
      <c r="S176" s="24" t="s">
        <v>13</v>
      </c>
      <c r="T176" s="1" t="s">
        <v>13</v>
      </c>
      <c r="U176" s="1">
        <v>1150</v>
      </c>
      <c r="V176" s="1">
        <v>1150</v>
      </c>
      <c r="W176" s="1" t="s">
        <v>13</v>
      </c>
      <c r="X176" s="1"/>
      <c r="Y176" s="27">
        <v>3</v>
      </c>
      <c r="Z176" s="18">
        <v>11.472103470449973</v>
      </c>
      <c r="AA176" s="47">
        <f t="shared" si="18"/>
        <v>95999.999999999971</v>
      </c>
      <c r="AB176" s="18">
        <f t="shared" si="19"/>
        <v>26.666666666666657</v>
      </c>
      <c r="AC176" s="18">
        <v>-15.105087449579941</v>
      </c>
      <c r="AD176" s="16">
        <f t="shared" si="20"/>
        <v>2.7538727710909991E-7</v>
      </c>
      <c r="AE176" s="16">
        <f t="shared" si="17"/>
        <v>2.753872771090999E-8</v>
      </c>
      <c r="AF176" s="1" t="s">
        <v>30</v>
      </c>
    </row>
    <row r="177" spans="4:32" ht="17.25" x14ac:dyDescent="0.25">
      <c r="D177" s="6" t="s">
        <v>52</v>
      </c>
      <c r="E177" s="6" t="s">
        <v>54</v>
      </c>
      <c r="F177" s="6" t="s">
        <v>35</v>
      </c>
      <c r="G177" s="6">
        <v>0</v>
      </c>
      <c r="H177" s="6" t="s">
        <v>23</v>
      </c>
      <c r="I177" s="6">
        <v>50.33</v>
      </c>
      <c r="J177" s="6">
        <v>17.29</v>
      </c>
      <c r="K177" s="27">
        <v>1</v>
      </c>
      <c r="L177" s="35" t="s">
        <v>58</v>
      </c>
      <c r="M177" s="21"/>
      <c r="N177" s="21" t="s">
        <v>13</v>
      </c>
      <c r="O177" s="6" t="s">
        <v>53</v>
      </c>
      <c r="P177" s="1">
        <v>3</v>
      </c>
      <c r="Q177" s="1">
        <v>0.3</v>
      </c>
      <c r="R177" s="16">
        <v>1.8000000000000001E-4</v>
      </c>
      <c r="S177" s="24" t="s">
        <v>13</v>
      </c>
      <c r="T177" s="1">
        <f t="shared" ref="T177:T192" si="21">U177+W177</f>
        <v>1061</v>
      </c>
      <c r="U177" s="1">
        <v>1050</v>
      </c>
      <c r="V177" s="1">
        <v>1050</v>
      </c>
      <c r="W177" s="1">
        <v>11</v>
      </c>
      <c r="X177" s="1"/>
      <c r="Y177" s="27">
        <v>1</v>
      </c>
      <c r="Z177" s="18">
        <v>9.588297240667746</v>
      </c>
      <c r="AA177" s="47">
        <f t="shared" si="18"/>
        <v>14593.000000000004</v>
      </c>
      <c r="AB177" s="18">
        <f t="shared" si="19"/>
        <v>4.0536111111111124</v>
      </c>
      <c r="AC177" s="18">
        <v>-13.257619642409898</v>
      </c>
      <c r="AD177" s="16">
        <f t="shared" si="20"/>
        <v>1.7469840751236745E-6</v>
      </c>
      <c r="AE177" s="16">
        <f t="shared" si="17"/>
        <v>1.7469840751236746E-7</v>
      </c>
      <c r="AF177" s="1" t="s">
        <v>30</v>
      </c>
    </row>
    <row r="178" spans="4:32" ht="17.25" x14ac:dyDescent="0.25">
      <c r="D178" s="6" t="s">
        <v>52</v>
      </c>
      <c r="E178" s="6" t="s">
        <v>54</v>
      </c>
      <c r="F178" s="6" t="s">
        <v>35</v>
      </c>
      <c r="G178" s="6">
        <v>0</v>
      </c>
      <c r="H178" s="6" t="s">
        <v>23</v>
      </c>
      <c r="I178" s="6">
        <v>50.33</v>
      </c>
      <c r="J178" s="6">
        <v>17.29</v>
      </c>
      <c r="K178" s="27">
        <v>2</v>
      </c>
      <c r="L178" s="35" t="s">
        <v>58</v>
      </c>
      <c r="M178" s="21"/>
      <c r="N178" s="21" t="s">
        <v>13</v>
      </c>
      <c r="O178" s="6" t="s">
        <v>53</v>
      </c>
      <c r="P178" s="1">
        <v>3</v>
      </c>
      <c r="Q178" s="1">
        <v>0.3</v>
      </c>
      <c r="R178" s="16">
        <v>1.8000000000000001E-4</v>
      </c>
      <c r="S178" s="24" t="s">
        <v>13</v>
      </c>
      <c r="T178" s="1">
        <f t="shared" si="21"/>
        <v>1066</v>
      </c>
      <c r="U178" s="1">
        <v>1050</v>
      </c>
      <c r="V178" s="1">
        <v>1050</v>
      </c>
      <c r="W178" s="1">
        <v>16</v>
      </c>
      <c r="X178" s="1"/>
      <c r="Y178" s="27">
        <v>2</v>
      </c>
      <c r="Z178" s="18">
        <v>9.588297240667746</v>
      </c>
      <c r="AA178" s="47">
        <f t="shared" si="18"/>
        <v>14593.000000000004</v>
      </c>
      <c r="AB178" s="18">
        <f t="shared" si="19"/>
        <v>4.0536111111111124</v>
      </c>
      <c r="AC178" s="18">
        <v>-13.136912464500002</v>
      </c>
      <c r="AD178" s="16">
        <f t="shared" si="20"/>
        <v>1.9711124789031516E-6</v>
      </c>
      <c r="AE178" s="16">
        <f t="shared" si="17"/>
        <v>1.9711124789031516E-7</v>
      </c>
      <c r="AF178" s="1" t="s">
        <v>30</v>
      </c>
    </row>
    <row r="179" spans="4:32" ht="17.25" x14ac:dyDescent="0.25">
      <c r="D179" s="6" t="s">
        <v>52</v>
      </c>
      <c r="E179" s="6" t="s">
        <v>54</v>
      </c>
      <c r="F179" s="6" t="s">
        <v>35</v>
      </c>
      <c r="G179" s="6">
        <v>0</v>
      </c>
      <c r="H179" s="6" t="s">
        <v>23</v>
      </c>
      <c r="I179" s="6">
        <v>50.33</v>
      </c>
      <c r="J179" s="6">
        <v>17.29</v>
      </c>
      <c r="K179" s="27">
        <v>3</v>
      </c>
      <c r="L179" s="35" t="s">
        <v>58</v>
      </c>
      <c r="M179" s="21"/>
      <c r="N179" s="21" t="s">
        <v>13</v>
      </c>
      <c r="O179" s="6" t="s">
        <v>53</v>
      </c>
      <c r="P179" s="1">
        <v>3</v>
      </c>
      <c r="Q179" s="1">
        <v>0.3</v>
      </c>
      <c r="R179" s="16">
        <v>1.8000000000000001E-4</v>
      </c>
      <c r="S179" s="24" t="s">
        <v>13</v>
      </c>
      <c r="T179" s="1">
        <f t="shared" si="21"/>
        <v>1069</v>
      </c>
      <c r="U179" s="1">
        <v>1050</v>
      </c>
      <c r="V179" s="1">
        <v>1050</v>
      </c>
      <c r="W179" s="1">
        <v>19</v>
      </c>
      <c r="X179" s="1"/>
      <c r="Y179" s="27">
        <v>3</v>
      </c>
      <c r="Z179" s="18">
        <v>9.588297240667746</v>
      </c>
      <c r="AA179" s="47">
        <f t="shared" si="18"/>
        <v>14593.000000000004</v>
      </c>
      <c r="AB179" s="18">
        <f t="shared" si="19"/>
        <v>4.0536111111111124</v>
      </c>
      <c r="AC179" s="18">
        <v>-13.044268511999999</v>
      </c>
      <c r="AD179" s="16">
        <f t="shared" si="20"/>
        <v>2.1624504493462685E-6</v>
      </c>
      <c r="AE179" s="16">
        <f t="shared" si="17"/>
        <v>2.1624504493462686E-7</v>
      </c>
      <c r="AF179" s="1" t="s">
        <v>30</v>
      </c>
    </row>
    <row r="180" spans="4:32" ht="17.25" x14ac:dyDescent="0.25">
      <c r="D180" s="6" t="s">
        <v>52</v>
      </c>
      <c r="E180" s="6" t="s">
        <v>54</v>
      </c>
      <c r="F180" s="6" t="s">
        <v>35</v>
      </c>
      <c r="G180" s="6">
        <v>0</v>
      </c>
      <c r="H180" s="6" t="s">
        <v>23</v>
      </c>
      <c r="I180" s="6">
        <v>50.33</v>
      </c>
      <c r="J180" s="6">
        <v>17.29</v>
      </c>
      <c r="K180" s="27">
        <v>5</v>
      </c>
      <c r="L180" s="35" t="s">
        <v>58</v>
      </c>
      <c r="M180" s="21"/>
      <c r="N180" s="21" t="s">
        <v>13</v>
      </c>
      <c r="O180" s="6" t="s">
        <v>53</v>
      </c>
      <c r="P180" s="1">
        <v>3</v>
      </c>
      <c r="Q180" s="1">
        <v>0.3</v>
      </c>
      <c r="R180" s="16">
        <v>1.8000000000000001E-4</v>
      </c>
      <c r="S180" s="24" t="s">
        <v>13</v>
      </c>
      <c r="T180" s="1">
        <f t="shared" si="21"/>
        <v>1078</v>
      </c>
      <c r="U180" s="1">
        <v>1050</v>
      </c>
      <c r="V180" s="1">
        <v>1050</v>
      </c>
      <c r="W180" s="1">
        <v>28</v>
      </c>
      <c r="X180" s="1"/>
      <c r="Y180" s="27">
        <v>5</v>
      </c>
      <c r="Z180" s="18">
        <v>9.588297240667746</v>
      </c>
      <c r="AA180" s="47">
        <f t="shared" si="18"/>
        <v>14593.000000000004</v>
      </c>
      <c r="AB180" s="18">
        <f t="shared" si="19"/>
        <v>4.0536111111111124</v>
      </c>
      <c r="AC180" s="18">
        <v>-12.821923026</v>
      </c>
      <c r="AD180" s="16">
        <f t="shared" si="20"/>
        <v>2.70090670138381E-6</v>
      </c>
      <c r="AE180" s="16">
        <f t="shared" si="17"/>
        <v>2.7009067013838099E-7</v>
      </c>
      <c r="AF180" s="1" t="s">
        <v>30</v>
      </c>
    </row>
    <row r="181" spans="4:32" ht="17.25" x14ac:dyDescent="0.25">
      <c r="D181" s="6" t="s">
        <v>52</v>
      </c>
      <c r="E181" s="6" t="s">
        <v>54</v>
      </c>
      <c r="F181" s="6" t="s">
        <v>35</v>
      </c>
      <c r="G181" s="6">
        <v>0</v>
      </c>
      <c r="H181" s="6" t="s">
        <v>23</v>
      </c>
      <c r="I181" s="6">
        <v>50.33</v>
      </c>
      <c r="J181" s="6">
        <v>17.29</v>
      </c>
      <c r="K181" s="27">
        <v>1</v>
      </c>
      <c r="L181" s="35" t="s">
        <v>58</v>
      </c>
      <c r="M181" s="21"/>
      <c r="N181" s="21" t="s">
        <v>13</v>
      </c>
      <c r="O181" s="6" t="s">
        <v>53</v>
      </c>
      <c r="P181" s="1">
        <v>3</v>
      </c>
      <c r="Q181" s="1">
        <v>0.3</v>
      </c>
      <c r="R181" s="16">
        <v>1.8000000000000001E-4</v>
      </c>
      <c r="S181" s="24" t="s">
        <v>13</v>
      </c>
      <c r="T181" s="1">
        <f t="shared" si="21"/>
        <v>1111</v>
      </c>
      <c r="U181" s="1">
        <v>1100</v>
      </c>
      <c r="V181" s="1">
        <v>1100</v>
      </c>
      <c r="W181" s="1">
        <v>11</v>
      </c>
      <c r="X181" s="1"/>
      <c r="Y181" s="27">
        <v>1</v>
      </c>
      <c r="Z181" s="18">
        <v>9.5783804869936109</v>
      </c>
      <c r="AA181" s="47">
        <f t="shared" si="18"/>
        <v>14448.999999999995</v>
      </c>
      <c r="AB181" s="18">
        <f t="shared" si="19"/>
        <v>4.0136111111111097</v>
      </c>
      <c r="AC181" s="18">
        <v>-12.923831373749998</v>
      </c>
      <c r="AD181" s="16">
        <f t="shared" si="20"/>
        <v>2.4392221176008364E-6</v>
      </c>
      <c r="AE181" s="16">
        <f t="shared" si="17"/>
        <v>2.4392221176008364E-7</v>
      </c>
      <c r="AF181" s="1" t="s">
        <v>30</v>
      </c>
    </row>
    <row r="182" spans="4:32" ht="17.25" x14ac:dyDescent="0.25">
      <c r="D182" s="6" t="s">
        <v>52</v>
      </c>
      <c r="E182" s="6" t="s">
        <v>54</v>
      </c>
      <c r="F182" s="6" t="s">
        <v>35</v>
      </c>
      <c r="G182" s="6">
        <v>0</v>
      </c>
      <c r="H182" s="6" t="s">
        <v>23</v>
      </c>
      <c r="I182" s="6">
        <v>50.33</v>
      </c>
      <c r="J182" s="6">
        <v>17.29</v>
      </c>
      <c r="K182" s="27">
        <v>2</v>
      </c>
      <c r="L182" s="35" t="s">
        <v>58</v>
      </c>
      <c r="M182" s="21"/>
      <c r="N182" s="21" t="s">
        <v>13</v>
      </c>
      <c r="O182" s="6" t="s">
        <v>53</v>
      </c>
      <c r="P182" s="1">
        <v>3</v>
      </c>
      <c r="Q182" s="1">
        <v>0.3</v>
      </c>
      <c r="R182" s="16">
        <v>1.8000000000000001E-4</v>
      </c>
      <c r="S182" s="24" t="s">
        <v>13</v>
      </c>
      <c r="T182" s="1">
        <f t="shared" si="21"/>
        <v>1116</v>
      </c>
      <c r="U182" s="1">
        <v>1100</v>
      </c>
      <c r="V182" s="1">
        <v>1100</v>
      </c>
      <c r="W182" s="1">
        <v>16</v>
      </c>
      <c r="X182" s="1"/>
      <c r="Y182" s="27">
        <v>2</v>
      </c>
      <c r="Z182" s="18">
        <v>9.5783804869936109</v>
      </c>
      <c r="AA182" s="47">
        <f t="shared" si="18"/>
        <v>14448.999999999995</v>
      </c>
      <c r="AB182" s="18">
        <f t="shared" si="19"/>
        <v>4.0136111111111097</v>
      </c>
      <c r="AC182" s="18">
        <v>-12.812658630749999</v>
      </c>
      <c r="AD182" s="16">
        <f t="shared" si="20"/>
        <v>2.7260452354555776E-6</v>
      </c>
      <c r="AE182" s="16">
        <f t="shared" si="17"/>
        <v>2.7260452354555776E-7</v>
      </c>
      <c r="AF182" s="1" t="s">
        <v>30</v>
      </c>
    </row>
    <row r="183" spans="4:32" ht="17.25" x14ac:dyDescent="0.25">
      <c r="D183" s="6" t="s">
        <v>52</v>
      </c>
      <c r="E183" s="6" t="s">
        <v>54</v>
      </c>
      <c r="F183" s="6" t="s">
        <v>35</v>
      </c>
      <c r="G183" s="6">
        <v>0</v>
      </c>
      <c r="H183" s="6" t="s">
        <v>23</v>
      </c>
      <c r="I183" s="6">
        <v>50.33</v>
      </c>
      <c r="J183" s="6">
        <v>17.29</v>
      </c>
      <c r="K183" s="27">
        <v>3</v>
      </c>
      <c r="L183" s="35" t="s">
        <v>58</v>
      </c>
      <c r="M183" s="21"/>
      <c r="N183" s="21" t="s">
        <v>13</v>
      </c>
      <c r="O183" s="6" t="s">
        <v>53</v>
      </c>
      <c r="P183" s="1">
        <v>3</v>
      </c>
      <c r="Q183" s="1">
        <v>0.3</v>
      </c>
      <c r="R183" s="16">
        <v>1.8000000000000001E-4</v>
      </c>
      <c r="S183" s="24" t="s">
        <v>13</v>
      </c>
      <c r="T183" s="1">
        <f t="shared" si="21"/>
        <v>1119</v>
      </c>
      <c r="U183" s="1">
        <v>1100</v>
      </c>
      <c r="V183" s="1">
        <v>1100</v>
      </c>
      <c r="W183" s="1">
        <v>19</v>
      </c>
      <c r="X183" s="1"/>
      <c r="Y183" s="27">
        <v>3</v>
      </c>
      <c r="Z183" s="18">
        <v>9.5783804869936109</v>
      </c>
      <c r="AA183" s="47">
        <f t="shared" si="18"/>
        <v>14448.999999999995</v>
      </c>
      <c r="AB183" s="18">
        <f t="shared" si="19"/>
        <v>4.0136111111111097</v>
      </c>
      <c r="AC183" s="18">
        <v>-12.747807863999999</v>
      </c>
      <c r="AD183" s="16">
        <f t="shared" si="20"/>
        <v>2.9086896682928214E-6</v>
      </c>
      <c r="AE183" s="16">
        <f t="shared" si="17"/>
        <v>2.9086896682928212E-7</v>
      </c>
      <c r="AF183" s="1" t="s">
        <v>30</v>
      </c>
    </row>
    <row r="184" spans="4:32" ht="17.25" x14ac:dyDescent="0.25">
      <c r="D184" s="6" t="s">
        <v>52</v>
      </c>
      <c r="E184" s="6" t="s">
        <v>54</v>
      </c>
      <c r="F184" s="6" t="s">
        <v>35</v>
      </c>
      <c r="G184" s="6">
        <v>0</v>
      </c>
      <c r="H184" s="6" t="s">
        <v>23</v>
      </c>
      <c r="I184" s="6">
        <v>50.33</v>
      </c>
      <c r="J184" s="6">
        <v>17.29</v>
      </c>
      <c r="K184" s="27">
        <v>5</v>
      </c>
      <c r="L184" s="35" t="s">
        <v>58</v>
      </c>
      <c r="M184" s="21"/>
      <c r="N184" s="21" t="s">
        <v>13</v>
      </c>
      <c r="O184" s="6" t="s">
        <v>53</v>
      </c>
      <c r="P184" s="1">
        <v>3</v>
      </c>
      <c r="Q184" s="1">
        <v>0.3</v>
      </c>
      <c r="R184" s="16">
        <v>1.8000000000000001E-4</v>
      </c>
      <c r="S184" s="24" t="s">
        <v>13</v>
      </c>
      <c r="T184" s="1">
        <f t="shared" si="21"/>
        <v>1128</v>
      </c>
      <c r="U184" s="1">
        <v>1100</v>
      </c>
      <c r="V184" s="1">
        <v>1100</v>
      </c>
      <c r="W184" s="1">
        <v>28</v>
      </c>
      <c r="X184" s="1"/>
      <c r="Y184" s="27">
        <v>5</v>
      </c>
      <c r="Z184" s="18">
        <v>9.5783804869936109</v>
      </c>
      <c r="AA184" s="47">
        <f t="shared" si="18"/>
        <v>14448.999999999995</v>
      </c>
      <c r="AB184" s="18">
        <f t="shared" si="19"/>
        <v>4.0136111111111097</v>
      </c>
      <c r="AC184" s="18">
        <v>-12.581048749499999</v>
      </c>
      <c r="AD184" s="16">
        <f t="shared" si="20"/>
        <v>3.4365285123627331E-6</v>
      </c>
      <c r="AE184" s="16">
        <f t="shared" si="17"/>
        <v>3.4365285123627333E-7</v>
      </c>
      <c r="AF184" s="1" t="s">
        <v>30</v>
      </c>
    </row>
    <row r="185" spans="4:32" ht="17.25" x14ac:dyDescent="0.25">
      <c r="D185" s="6" t="s">
        <v>52</v>
      </c>
      <c r="E185" s="6" t="s">
        <v>54</v>
      </c>
      <c r="F185" s="6" t="s">
        <v>35</v>
      </c>
      <c r="G185" s="6">
        <v>0</v>
      </c>
      <c r="H185" s="6" t="s">
        <v>23</v>
      </c>
      <c r="I185" s="6">
        <v>50.33</v>
      </c>
      <c r="J185" s="6">
        <v>17.29</v>
      </c>
      <c r="K185" s="27">
        <v>2</v>
      </c>
      <c r="L185" s="35" t="s">
        <v>59</v>
      </c>
      <c r="M185" s="21"/>
      <c r="N185" s="21" t="s">
        <v>13</v>
      </c>
      <c r="O185" s="6" t="s">
        <v>53</v>
      </c>
      <c r="P185" s="1">
        <v>3</v>
      </c>
      <c r="Q185" s="1">
        <v>0.3</v>
      </c>
      <c r="R185" s="16">
        <v>9.7999999999999997E-3</v>
      </c>
      <c r="S185" s="24" t="s">
        <v>13</v>
      </c>
      <c r="T185" s="1">
        <f t="shared" si="21"/>
        <v>1061</v>
      </c>
      <c r="U185" s="1">
        <v>1050</v>
      </c>
      <c r="V185" s="1">
        <v>1050</v>
      </c>
      <c r="W185" s="1">
        <v>11</v>
      </c>
      <c r="X185" s="1"/>
      <c r="Y185" s="27">
        <v>2</v>
      </c>
      <c r="Z185" s="18">
        <v>5.6058020662959978</v>
      </c>
      <c r="AA185" s="47">
        <f t="shared" si="18"/>
        <v>272.00000000000011</v>
      </c>
      <c r="AB185" s="18">
        <f t="shared" si="19"/>
        <v>7.5555555555555584E-2</v>
      </c>
      <c r="AC185" s="18">
        <v>-8.4459574529587069</v>
      </c>
      <c r="AD185" s="16">
        <f t="shared" si="20"/>
        <v>2.147668680167565E-4</v>
      </c>
      <c r="AE185" s="16">
        <f t="shared" si="17"/>
        <v>2.147668680167565E-5</v>
      </c>
      <c r="AF185" s="1" t="s">
        <v>30</v>
      </c>
    </row>
    <row r="186" spans="4:32" ht="17.25" x14ac:dyDescent="0.25">
      <c r="D186" s="6" t="s">
        <v>52</v>
      </c>
      <c r="E186" s="6" t="s">
        <v>54</v>
      </c>
      <c r="F186" s="6" t="s">
        <v>35</v>
      </c>
      <c r="G186" s="6">
        <v>0</v>
      </c>
      <c r="H186" s="6" t="s">
        <v>23</v>
      </c>
      <c r="I186" s="6">
        <v>50.33</v>
      </c>
      <c r="J186" s="6">
        <v>17.29</v>
      </c>
      <c r="K186" s="27">
        <v>3</v>
      </c>
      <c r="L186" s="35" t="s">
        <v>59</v>
      </c>
      <c r="M186" s="21"/>
      <c r="N186" s="21" t="s">
        <v>13</v>
      </c>
      <c r="O186" s="6" t="s">
        <v>53</v>
      </c>
      <c r="P186" s="1">
        <v>3</v>
      </c>
      <c r="Q186" s="1">
        <v>0.3</v>
      </c>
      <c r="R186" s="16">
        <v>9.7999999999999997E-3</v>
      </c>
      <c r="S186" s="24" t="s">
        <v>13</v>
      </c>
      <c r="T186" s="1">
        <f t="shared" si="21"/>
        <v>1066</v>
      </c>
      <c r="U186" s="1">
        <v>1050</v>
      </c>
      <c r="V186" s="1">
        <v>1050</v>
      </c>
      <c r="W186" s="1">
        <v>16</v>
      </c>
      <c r="X186" s="1"/>
      <c r="Y186" s="27">
        <v>3</v>
      </c>
      <c r="Z186" s="18">
        <v>5.6058020662959978</v>
      </c>
      <c r="AA186" s="47">
        <f t="shared" si="18"/>
        <v>272.00000000000011</v>
      </c>
      <c r="AB186" s="18">
        <f t="shared" si="19"/>
        <v>7.5555555555555584E-2</v>
      </c>
      <c r="AC186" s="18">
        <v>-8.3689451999999989</v>
      </c>
      <c r="AD186" s="16">
        <f t="shared" si="20"/>
        <v>2.3196009625322194E-4</v>
      </c>
      <c r="AE186" s="16">
        <f t="shared" si="17"/>
        <v>2.3196009625322193E-5</v>
      </c>
      <c r="AF186" s="1" t="s">
        <v>30</v>
      </c>
    </row>
    <row r="187" spans="4:32" ht="17.25" x14ac:dyDescent="0.25">
      <c r="D187" s="6" t="s">
        <v>52</v>
      </c>
      <c r="E187" s="6" t="s">
        <v>54</v>
      </c>
      <c r="F187" s="6" t="s">
        <v>35</v>
      </c>
      <c r="G187" s="6">
        <v>0</v>
      </c>
      <c r="H187" s="6" t="s">
        <v>23</v>
      </c>
      <c r="I187" s="6">
        <v>50.33</v>
      </c>
      <c r="J187" s="6">
        <v>17.29</v>
      </c>
      <c r="K187" s="27">
        <v>3</v>
      </c>
      <c r="L187" s="35" t="s">
        <v>59</v>
      </c>
      <c r="M187" s="21"/>
      <c r="N187" s="21" t="s">
        <v>13</v>
      </c>
      <c r="O187" s="6" t="s">
        <v>53</v>
      </c>
      <c r="P187" s="1">
        <v>3</v>
      </c>
      <c r="Q187" s="1">
        <v>0.3</v>
      </c>
      <c r="R187" s="16">
        <v>9.7999999999999997E-3</v>
      </c>
      <c r="S187" s="24" t="s">
        <v>13</v>
      </c>
      <c r="T187" s="1">
        <f t="shared" si="21"/>
        <v>1069</v>
      </c>
      <c r="U187" s="1">
        <v>1050</v>
      </c>
      <c r="V187" s="1">
        <v>1050</v>
      </c>
      <c r="W187" s="1">
        <v>19</v>
      </c>
      <c r="X187" s="1"/>
      <c r="Y187" s="27">
        <v>3</v>
      </c>
      <c r="Z187" s="18">
        <v>5.6058020662959978</v>
      </c>
      <c r="AA187" s="47">
        <f t="shared" si="18"/>
        <v>272.00000000000011</v>
      </c>
      <c r="AB187" s="18">
        <f t="shared" si="19"/>
        <v>7.5555555555555584E-2</v>
      </c>
      <c r="AC187" s="18">
        <v>-8.2306916999999995</v>
      </c>
      <c r="AD187" s="16">
        <f t="shared" si="20"/>
        <v>2.6635203082028938E-4</v>
      </c>
      <c r="AE187" s="16">
        <f t="shared" si="17"/>
        <v>2.6635203082028938E-5</v>
      </c>
      <c r="AF187" s="1" t="s">
        <v>30</v>
      </c>
    </row>
    <row r="188" spans="4:32" ht="17.25" x14ac:dyDescent="0.25">
      <c r="D188" s="6" t="s">
        <v>52</v>
      </c>
      <c r="E188" s="6" t="s">
        <v>54</v>
      </c>
      <c r="F188" s="6" t="s">
        <v>35</v>
      </c>
      <c r="G188" s="6">
        <v>0</v>
      </c>
      <c r="H188" s="6" t="s">
        <v>23</v>
      </c>
      <c r="I188" s="6">
        <v>50.33</v>
      </c>
      <c r="J188" s="6">
        <v>17.29</v>
      </c>
      <c r="K188" s="27">
        <v>5</v>
      </c>
      <c r="L188" s="35" t="s">
        <v>59</v>
      </c>
      <c r="M188" s="21"/>
      <c r="N188" s="21" t="s">
        <v>13</v>
      </c>
      <c r="O188" s="6" t="s">
        <v>53</v>
      </c>
      <c r="P188" s="1">
        <v>3</v>
      </c>
      <c r="Q188" s="1">
        <v>0.3</v>
      </c>
      <c r="R188" s="16">
        <v>9.7999999999999997E-3</v>
      </c>
      <c r="S188" s="24" t="s">
        <v>13</v>
      </c>
      <c r="T188" s="1">
        <f t="shared" si="21"/>
        <v>1078</v>
      </c>
      <c r="U188" s="1">
        <v>1050</v>
      </c>
      <c r="V188" s="1">
        <v>1050</v>
      </c>
      <c r="W188" s="1">
        <v>28</v>
      </c>
      <c r="X188" s="1"/>
      <c r="Y188" s="27">
        <v>5</v>
      </c>
      <c r="Z188" s="18">
        <v>5.6058020662959978</v>
      </c>
      <c r="AA188" s="47">
        <f t="shared" si="18"/>
        <v>272.00000000000011</v>
      </c>
      <c r="AB188" s="18">
        <f t="shared" si="19"/>
        <v>7.5555555555555584E-2</v>
      </c>
      <c r="AC188" s="18">
        <v>-8.1293058000000009</v>
      </c>
      <c r="AD188" s="16">
        <f t="shared" si="20"/>
        <v>2.947727610454433E-4</v>
      </c>
      <c r="AE188" s="16">
        <f t="shared" si="17"/>
        <v>2.9477276104544331E-5</v>
      </c>
      <c r="AF188" s="1" t="s">
        <v>30</v>
      </c>
    </row>
    <row r="189" spans="4:32" ht="17.25" x14ac:dyDescent="0.25">
      <c r="D189" s="6" t="s">
        <v>52</v>
      </c>
      <c r="E189" s="6" t="s">
        <v>54</v>
      </c>
      <c r="F189" s="6" t="s">
        <v>35</v>
      </c>
      <c r="G189" s="6">
        <v>0</v>
      </c>
      <c r="H189" s="6" t="s">
        <v>23</v>
      </c>
      <c r="I189" s="6">
        <v>50.33</v>
      </c>
      <c r="J189" s="6">
        <v>17.29</v>
      </c>
      <c r="K189" s="27">
        <v>2</v>
      </c>
      <c r="L189" s="35" t="s">
        <v>59</v>
      </c>
      <c r="M189" s="21"/>
      <c r="N189" s="21" t="s">
        <v>13</v>
      </c>
      <c r="O189" s="6" t="s">
        <v>53</v>
      </c>
      <c r="P189" s="1">
        <v>3</v>
      </c>
      <c r="Q189" s="1">
        <v>0.3</v>
      </c>
      <c r="R189" s="16">
        <v>9.7999999999999997E-3</v>
      </c>
      <c r="S189" s="24" t="s">
        <v>13</v>
      </c>
      <c r="T189" s="1">
        <f t="shared" si="21"/>
        <v>1111</v>
      </c>
      <c r="U189" s="1">
        <v>1100</v>
      </c>
      <c r="V189" s="1">
        <v>1100</v>
      </c>
      <c r="W189" s="1">
        <v>11</v>
      </c>
      <c r="X189" s="1"/>
      <c r="Y189" s="27">
        <v>2</v>
      </c>
      <c r="Z189" s="18">
        <v>5.6419070709381138</v>
      </c>
      <c r="AA189" s="47">
        <f t="shared" si="18"/>
        <v>282.00000000000006</v>
      </c>
      <c r="AB189" s="18">
        <f t="shared" si="19"/>
        <v>7.8333333333333352E-2</v>
      </c>
      <c r="AC189" s="18">
        <v>-8.1846072000000003</v>
      </c>
      <c r="AD189" s="16">
        <f t="shared" si="20"/>
        <v>2.7891396301248317E-4</v>
      </c>
      <c r="AE189" s="16">
        <f t="shared" si="17"/>
        <v>2.7891396301248316E-5</v>
      </c>
      <c r="AF189" s="1" t="s">
        <v>30</v>
      </c>
    </row>
    <row r="190" spans="4:32" ht="17.25" x14ac:dyDescent="0.25">
      <c r="D190" s="6" t="s">
        <v>52</v>
      </c>
      <c r="E190" s="6" t="s">
        <v>54</v>
      </c>
      <c r="F190" s="6" t="s">
        <v>35</v>
      </c>
      <c r="G190" s="6">
        <v>0</v>
      </c>
      <c r="H190" s="6" t="s">
        <v>23</v>
      </c>
      <c r="I190" s="6">
        <v>50.33</v>
      </c>
      <c r="J190" s="6">
        <v>17.29</v>
      </c>
      <c r="K190" s="27">
        <v>3</v>
      </c>
      <c r="L190" s="35" t="s">
        <v>59</v>
      </c>
      <c r="M190" s="21"/>
      <c r="N190" s="21" t="s">
        <v>13</v>
      </c>
      <c r="O190" s="6" t="s">
        <v>53</v>
      </c>
      <c r="P190" s="1">
        <v>3</v>
      </c>
      <c r="Q190" s="1">
        <v>0.3</v>
      </c>
      <c r="R190" s="16">
        <v>9.7999999999999997E-3</v>
      </c>
      <c r="S190" s="24" t="s">
        <v>13</v>
      </c>
      <c r="T190" s="1">
        <f t="shared" si="21"/>
        <v>1116</v>
      </c>
      <c r="U190" s="1">
        <v>1100</v>
      </c>
      <c r="V190" s="1">
        <v>1100</v>
      </c>
      <c r="W190" s="1">
        <v>16</v>
      </c>
      <c r="X190" s="1"/>
      <c r="Y190" s="27">
        <v>3</v>
      </c>
      <c r="Z190" s="18">
        <v>5.6419070709381138</v>
      </c>
      <c r="AA190" s="47">
        <f t="shared" si="18"/>
        <v>282.00000000000006</v>
      </c>
      <c r="AB190" s="18">
        <f t="shared" si="19"/>
        <v>7.8333333333333352E-2</v>
      </c>
      <c r="AC190" s="18">
        <v>-8.0740043999999997</v>
      </c>
      <c r="AD190" s="16">
        <f t="shared" si="20"/>
        <v>3.1153327612524459E-4</v>
      </c>
      <c r="AE190" s="16">
        <f t="shared" si="17"/>
        <v>3.1153327612524462E-5</v>
      </c>
      <c r="AF190" s="1" t="s">
        <v>30</v>
      </c>
    </row>
    <row r="191" spans="4:32" ht="17.25" x14ac:dyDescent="0.25">
      <c r="D191" s="6" t="s">
        <v>52</v>
      </c>
      <c r="E191" s="6" t="s">
        <v>54</v>
      </c>
      <c r="F191" s="6" t="s">
        <v>35</v>
      </c>
      <c r="G191" s="6">
        <v>0</v>
      </c>
      <c r="H191" s="6" t="s">
        <v>23</v>
      </c>
      <c r="I191" s="6">
        <v>50.33</v>
      </c>
      <c r="J191" s="6">
        <v>17.29</v>
      </c>
      <c r="K191" s="27">
        <v>3</v>
      </c>
      <c r="L191" s="35" t="s">
        <v>59</v>
      </c>
      <c r="M191" s="21"/>
      <c r="N191" s="21" t="s">
        <v>13</v>
      </c>
      <c r="O191" s="6" t="s">
        <v>53</v>
      </c>
      <c r="P191" s="1">
        <v>3</v>
      </c>
      <c r="Q191" s="1">
        <v>0.3</v>
      </c>
      <c r="R191" s="16">
        <v>9.7999999999999997E-3</v>
      </c>
      <c r="S191" s="24" t="s">
        <v>13</v>
      </c>
      <c r="T191" s="1">
        <f t="shared" si="21"/>
        <v>1119</v>
      </c>
      <c r="U191" s="1">
        <v>1100</v>
      </c>
      <c r="V191" s="1">
        <v>1100</v>
      </c>
      <c r="W191" s="1">
        <v>19</v>
      </c>
      <c r="X191" s="1"/>
      <c r="Y191" s="27">
        <v>3</v>
      </c>
      <c r="Z191" s="18">
        <v>5.6419070709381138</v>
      </c>
      <c r="AA191" s="47">
        <f t="shared" si="18"/>
        <v>282.00000000000006</v>
      </c>
      <c r="AB191" s="18">
        <f t="shared" si="19"/>
        <v>7.8333333333333352E-2</v>
      </c>
      <c r="AC191" s="18">
        <v>-8.0044472456652151</v>
      </c>
      <c r="AD191" s="16">
        <f t="shared" si="20"/>
        <v>3.3397405566136772E-4</v>
      </c>
      <c r="AE191" s="16">
        <f t="shared" si="17"/>
        <v>3.3397405566136771E-5</v>
      </c>
      <c r="AF191" s="1" t="s">
        <v>30</v>
      </c>
    </row>
    <row r="192" spans="4:32" ht="17.25" x14ac:dyDescent="0.25">
      <c r="D192" s="6" t="s">
        <v>52</v>
      </c>
      <c r="E192" s="6" t="s">
        <v>54</v>
      </c>
      <c r="F192" s="6" t="s">
        <v>35</v>
      </c>
      <c r="G192" s="6">
        <v>0</v>
      </c>
      <c r="H192" s="6" t="s">
        <v>23</v>
      </c>
      <c r="I192" s="6">
        <v>50.33</v>
      </c>
      <c r="J192" s="6">
        <v>17.29</v>
      </c>
      <c r="K192" s="27">
        <v>5</v>
      </c>
      <c r="L192" s="35" t="s">
        <v>59</v>
      </c>
      <c r="M192" s="21"/>
      <c r="N192" s="21" t="s">
        <v>13</v>
      </c>
      <c r="O192" s="6" t="s">
        <v>53</v>
      </c>
      <c r="P192" s="1">
        <v>3</v>
      </c>
      <c r="Q192" s="1">
        <v>0.3</v>
      </c>
      <c r="R192" s="16">
        <v>9.7999999999999997E-3</v>
      </c>
      <c r="S192" s="24" t="s">
        <v>13</v>
      </c>
      <c r="T192" s="1">
        <f t="shared" si="21"/>
        <v>1128</v>
      </c>
      <c r="U192" s="1">
        <v>1100</v>
      </c>
      <c r="V192" s="1">
        <v>1100</v>
      </c>
      <c r="W192" s="1">
        <v>28</v>
      </c>
      <c r="X192" s="1"/>
      <c r="Y192" s="27">
        <v>5</v>
      </c>
      <c r="Z192" s="18">
        <v>5.6419070709381138</v>
      </c>
      <c r="AA192" s="47">
        <f t="shared" si="18"/>
        <v>282.00000000000006</v>
      </c>
      <c r="AB192" s="18">
        <f t="shared" si="19"/>
        <v>7.8333333333333352E-2</v>
      </c>
      <c r="AC192" s="18">
        <v>-7.8527987999999995</v>
      </c>
      <c r="AD192" s="16">
        <f t="shared" si="20"/>
        <v>3.8866265553929457E-4</v>
      </c>
      <c r="AE192" s="16">
        <f t="shared" si="17"/>
        <v>3.8866265553929456E-5</v>
      </c>
      <c r="AF192" s="1" t="s">
        <v>30</v>
      </c>
    </row>
    <row r="193" spans="4:32" ht="17.25" x14ac:dyDescent="0.25">
      <c r="D193" s="6" t="s">
        <v>52</v>
      </c>
      <c r="E193" s="6" t="s">
        <v>56</v>
      </c>
      <c r="F193" s="6" t="s">
        <v>35</v>
      </c>
      <c r="G193" s="6">
        <v>0</v>
      </c>
      <c r="H193" s="6" t="s">
        <v>23</v>
      </c>
      <c r="I193" s="6">
        <v>47.56</v>
      </c>
      <c r="J193" s="6">
        <v>15.42</v>
      </c>
      <c r="K193" s="27">
        <v>0</v>
      </c>
      <c r="L193" s="35" t="s">
        <v>40</v>
      </c>
      <c r="M193" s="21"/>
      <c r="N193" s="21">
        <v>24</v>
      </c>
      <c r="O193" s="6" t="s">
        <v>53</v>
      </c>
      <c r="P193" s="1">
        <v>3</v>
      </c>
      <c r="Q193" s="1">
        <v>3</v>
      </c>
      <c r="R193" s="1">
        <v>0</v>
      </c>
      <c r="S193" s="24" t="s">
        <v>13</v>
      </c>
      <c r="T193" s="1" t="s">
        <v>13</v>
      </c>
      <c r="U193" s="1">
        <v>1050</v>
      </c>
      <c r="V193" s="1">
        <v>1050</v>
      </c>
      <c r="W193" s="1" t="s">
        <v>13</v>
      </c>
      <c r="X193" s="1"/>
      <c r="Y193" s="27">
        <v>0</v>
      </c>
      <c r="Z193" s="18">
        <v>11.366742954792146</v>
      </c>
      <c r="AA193" s="47">
        <f t="shared" si="18"/>
        <v>86399.999999999927</v>
      </c>
      <c r="AB193" s="18">
        <f t="shared" si="19"/>
        <v>23.999999999999979</v>
      </c>
      <c r="AC193" s="18">
        <v>-16.124198091437499</v>
      </c>
      <c r="AD193" s="16">
        <f t="shared" si="20"/>
        <v>9.9391614159284463E-8</v>
      </c>
      <c r="AE193" s="16">
        <f t="shared" si="17"/>
        <v>9.939161415928447E-9</v>
      </c>
      <c r="AF193" s="1" t="s">
        <v>30</v>
      </c>
    </row>
    <row r="194" spans="4:32" ht="17.25" x14ac:dyDescent="0.25">
      <c r="D194" s="6" t="s">
        <v>52</v>
      </c>
      <c r="E194" s="6" t="s">
        <v>56</v>
      </c>
      <c r="F194" s="6" t="s">
        <v>35</v>
      </c>
      <c r="G194" s="6">
        <v>0</v>
      </c>
      <c r="H194" s="6" t="s">
        <v>23</v>
      </c>
      <c r="I194" s="6">
        <v>47.56</v>
      </c>
      <c r="J194" s="6">
        <v>15.42</v>
      </c>
      <c r="K194" s="27">
        <v>2</v>
      </c>
      <c r="L194" s="35" t="s">
        <v>40</v>
      </c>
      <c r="M194" s="21"/>
      <c r="N194" s="21">
        <v>24</v>
      </c>
      <c r="O194" s="6" t="s">
        <v>53</v>
      </c>
      <c r="P194" s="1">
        <v>3</v>
      </c>
      <c r="Q194" s="1">
        <v>3</v>
      </c>
      <c r="R194" s="1">
        <v>0</v>
      </c>
      <c r="S194" s="24" t="s">
        <v>13</v>
      </c>
      <c r="T194" s="1" t="s">
        <v>13</v>
      </c>
      <c r="U194" s="1">
        <v>1050</v>
      </c>
      <c r="V194" s="1">
        <v>1050</v>
      </c>
      <c r="W194" s="1" t="s">
        <v>13</v>
      </c>
      <c r="X194" s="1"/>
      <c r="Y194" s="27">
        <v>2</v>
      </c>
      <c r="Z194" s="18">
        <v>11.366742954792146</v>
      </c>
      <c r="AA194" s="47">
        <f t="shared" si="18"/>
        <v>86399.999999999927</v>
      </c>
      <c r="AB194" s="18">
        <f t="shared" si="19"/>
        <v>23.999999999999979</v>
      </c>
      <c r="AC194" s="18">
        <v>-16.039974189624999</v>
      </c>
      <c r="AD194" s="16">
        <f t="shared" si="20"/>
        <v>1.0812539812448344E-7</v>
      </c>
      <c r="AE194" s="16">
        <f t="shared" si="17"/>
        <v>1.0812539812448345E-8</v>
      </c>
      <c r="AF194" s="1" t="s">
        <v>30</v>
      </c>
    </row>
    <row r="195" spans="4:32" ht="17.25" x14ac:dyDescent="0.25">
      <c r="D195" s="6" t="s">
        <v>52</v>
      </c>
      <c r="E195" s="6" t="s">
        <v>56</v>
      </c>
      <c r="F195" s="6" t="s">
        <v>35</v>
      </c>
      <c r="G195" s="6">
        <v>0</v>
      </c>
      <c r="H195" s="6" t="s">
        <v>23</v>
      </c>
      <c r="I195" s="6">
        <v>47.56</v>
      </c>
      <c r="J195" s="6">
        <v>15.42</v>
      </c>
      <c r="K195" s="27">
        <v>2</v>
      </c>
      <c r="L195" s="35" t="s">
        <v>40</v>
      </c>
      <c r="M195" s="21"/>
      <c r="N195" s="21">
        <v>24</v>
      </c>
      <c r="O195" s="6" t="s">
        <v>53</v>
      </c>
      <c r="P195" s="1">
        <v>3</v>
      </c>
      <c r="Q195" s="1">
        <v>3</v>
      </c>
      <c r="R195" s="1">
        <v>0</v>
      </c>
      <c r="S195" s="24" t="s">
        <v>13</v>
      </c>
      <c r="T195" s="1" t="s">
        <v>13</v>
      </c>
      <c r="U195" s="1">
        <v>1050</v>
      </c>
      <c r="V195" s="1">
        <v>1050</v>
      </c>
      <c r="W195" s="1" t="s">
        <v>13</v>
      </c>
      <c r="X195" s="1"/>
      <c r="Y195" s="27">
        <v>2</v>
      </c>
      <c r="Z195" s="18">
        <v>11.366742954792146</v>
      </c>
      <c r="AA195" s="47">
        <f t="shared" si="18"/>
        <v>86399.999999999927</v>
      </c>
      <c r="AB195" s="18">
        <f t="shared" si="19"/>
        <v>23.999999999999979</v>
      </c>
      <c r="AC195" s="18">
        <v>-15.890242808625</v>
      </c>
      <c r="AD195" s="16">
        <f t="shared" si="20"/>
        <v>1.2559004964465364E-7</v>
      </c>
      <c r="AE195" s="16">
        <f t="shared" si="17"/>
        <v>1.2559004964465363E-8</v>
      </c>
      <c r="AF195" s="1" t="s">
        <v>30</v>
      </c>
    </row>
    <row r="196" spans="4:32" ht="17.25" x14ac:dyDescent="0.25">
      <c r="D196" s="6" t="s">
        <v>52</v>
      </c>
      <c r="E196" s="6" t="s">
        <v>56</v>
      </c>
      <c r="F196" s="6" t="s">
        <v>35</v>
      </c>
      <c r="G196" s="6">
        <v>0</v>
      </c>
      <c r="H196" s="6" t="s">
        <v>23</v>
      </c>
      <c r="I196" s="6">
        <v>47.56</v>
      </c>
      <c r="J196" s="6">
        <v>15.42</v>
      </c>
      <c r="K196" s="27">
        <v>0</v>
      </c>
      <c r="L196" s="35" t="s">
        <v>40</v>
      </c>
      <c r="M196" s="21"/>
      <c r="N196" s="21">
        <v>26.87</v>
      </c>
      <c r="O196" s="6" t="s">
        <v>53</v>
      </c>
      <c r="P196" s="1">
        <v>3</v>
      </c>
      <c r="Q196" s="1">
        <v>3</v>
      </c>
      <c r="R196" s="1">
        <v>0</v>
      </c>
      <c r="S196" s="24" t="s">
        <v>13</v>
      </c>
      <c r="T196" s="1" t="s">
        <v>13</v>
      </c>
      <c r="U196" s="1">
        <v>1075</v>
      </c>
      <c r="V196" s="1">
        <v>1075</v>
      </c>
      <c r="W196" s="1" t="s">
        <v>13</v>
      </c>
      <c r="X196" s="1"/>
      <c r="Y196" s="27">
        <v>0</v>
      </c>
      <c r="Z196" s="18">
        <v>11.479575485288674</v>
      </c>
      <c r="AA196" s="47">
        <f t="shared" si="18"/>
        <v>96719.999999999956</v>
      </c>
      <c r="AB196" s="18">
        <f t="shared" si="19"/>
        <v>26.866666666666653</v>
      </c>
      <c r="AC196" s="18">
        <v>-15.937053449880652</v>
      </c>
      <c r="AD196" s="16">
        <f t="shared" si="20"/>
        <v>1.198465754772421E-7</v>
      </c>
      <c r="AE196" s="16">
        <f t="shared" si="17"/>
        <v>1.198465754772421E-8</v>
      </c>
      <c r="AF196" s="1" t="s">
        <v>30</v>
      </c>
    </row>
    <row r="197" spans="4:32" ht="17.25" x14ac:dyDescent="0.25">
      <c r="D197" s="6" t="s">
        <v>52</v>
      </c>
      <c r="E197" s="6" t="s">
        <v>56</v>
      </c>
      <c r="F197" s="6" t="s">
        <v>35</v>
      </c>
      <c r="G197" s="6">
        <v>0</v>
      </c>
      <c r="H197" s="6" t="s">
        <v>23</v>
      </c>
      <c r="I197" s="6">
        <v>47.56</v>
      </c>
      <c r="J197" s="6">
        <v>15.42</v>
      </c>
      <c r="K197" s="27">
        <v>2</v>
      </c>
      <c r="L197" s="35" t="s">
        <v>40</v>
      </c>
      <c r="M197" s="21"/>
      <c r="N197" s="21">
        <v>26.87</v>
      </c>
      <c r="O197" s="6" t="s">
        <v>53</v>
      </c>
      <c r="P197" s="1">
        <v>3</v>
      </c>
      <c r="Q197" s="1">
        <v>3</v>
      </c>
      <c r="R197" s="1">
        <v>0</v>
      </c>
      <c r="S197" s="24" t="s">
        <v>13</v>
      </c>
      <c r="T197" s="1" t="s">
        <v>13</v>
      </c>
      <c r="U197" s="1">
        <v>1075</v>
      </c>
      <c r="V197" s="1">
        <v>1075</v>
      </c>
      <c r="W197" s="1" t="s">
        <v>13</v>
      </c>
      <c r="X197" s="1"/>
      <c r="Y197" s="27">
        <v>2</v>
      </c>
      <c r="Z197" s="18">
        <v>11.479575485288674</v>
      </c>
      <c r="AA197" s="47">
        <f t="shared" si="18"/>
        <v>96719.999999999956</v>
      </c>
      <c r="AB197" s="18">
        <f t="shared" si="19"/>
        <v>26.866666666666653</v>
      </c>
      <c r="AC197" s="18">
        <v>-15.806018906812501</v>
      </c>
      <c r="AD197" s="16">
        <f t="shared" si="20"/>
        <v>1.3662595414276522E-7</v>
      </c>
      <c r="AE197" s="16">
        <f t="shared" si="17"/>
        <v>1.3662595414276522E-8</v>
      </c>
      <c r="AF197" s="1" t="s">
        <v>30</v>
      </c>
    </row>
    <row r="198" spans="4:32" ht="17.25" x14ac:dyDescent="0.25">
      <c r="D198" s="6" t="s">
        <v>52</v>
      </c>
      <c r="E198" s="6" t="s">
        <v>56</v>
      </c>
      <c r="F198" s="6" t="s">
        <v>35</v>
      </c>
      <c r="G198" s="6">
        <v>0</v>
      </c>
      <c r="H198" s="6" t="s">
        <v>23</v>
      </c>
      <c r="I198" s="6">
        <v>47.56</v>
      </c>
      <c r="J198" s="6">
        <v>15.42</v>
      </c>
      <c r="K198" s="27">
        <v>2</v>
      </c>
      <c r="L198" s="35" t="s">
        <v>40</v>
      </c>
      <c r="M198" s="21"/>
      <c r="N198" s="21">
        <v>26.87</v>
      </c>
      <c r="O198" s="6" t="s">
        <v>53</v>
      </c>
      <c r="P198" s="1">
        <v>3</v>
      </c>
      <c r="Q198" s="1">
        <v>3</v>
      </c>
      <c r="R198" s="1">
        <v>0</v>
      </c>
      <c r="S198" s="24" t="s">
        <v>13</v>
      </c>
      <c r="T198" s="1" t="s">
        <v>13</v>
      </c>
      <c r="U198" s="1">
        <v>1075</v>
      </c>
      <c r="V198" s="1">
        <v>1075</v>
      </c>
      <c r="W198" s="1" t="s">
        <v>13</v>
      </c>
      <c r="X198" s="1"/>
      <c r="Y198" s="27">
        <v>2</v>
      </c>
      <c r="Z198" s="18">
        <v>11.479575485288674</v>
      </c>
      <c r="AA198" s="47">
        <f t="shared" si="18"/>
        <v>96719.999999999956</v>
      </c>
      <c r="AB198" s="18">
        <f t="shared" si="19"/>
        <v>26.866666666666653</v>
      </c>
      <c r="AC198" s="18">
        <v>-15.656287525812498</v>
      </c>
      <c r="AD198" s="16">
        <f t="shared" si="20"/>
        <v>1.5869407799806048E-7</v>
      </c>
      <c r="AE198" s="16">
        <f t="shared" si="17"/>
        <v>1.5869407799806048E-8</v>
      </c>
      <c r="AF198" s="1" t="s">
        <v>30</v>
      </c>
    </row>
    <row r="199" spans="4:32" ht="17.25" x14ac:dyDescent="0.25">
      <c r="D199" s="6" t="s">
        <v>52</v>
      </c>
      <c r="E199" s="6" t="s">
        <v>56</v>
      </c>
      <c r="F199" s="6" t="s">
        <v>35</v>
      </c>
      <c r="G199" s="6">
        <v>0</v>
      </c>
      <c r="H199" s="6" t="s">
        <v>23</v>
      </c>
      <c r="I199" s="6">
        <v>47.56</v>
      </c>
      <c r="J199" s="6">
        <v>15.42</v>
      </c>
      <c r="K199" s="27">
        <v>0</v>
      </c>
      <c r="L199" s="35" t="s">
        <v>40</v>
      </c>
      <c r="M199" s="21"/>
      <c r="N199" s="21">
        <v>23.7</v>
      </c>
      <c r="O199" s="6" t="s">
        <v>53</v>
      </c>
      <c r="P199" s="1">
        <v>3</v>
      </c>
      <c r="Q199" s="1">
        <v>3</v>
      </c>
      <c r="R199" s="1">
        <v>0</v>
      </c>
      <c r="S199" s="24" t="s">
        <v>13</v>
      </c>
      <c r="T199" s="1" t="s">
        <v>13</v>
      </c>
      <c r="U199" s="1">
        <v>1100</v>
      </c>
      <c r="V199" s="1">
        <v>1100</v>
      </c>
      <c r="W199" s="1" t="s">
        <v>13</v>
      </c>
      <c r="X199" s="1"/>
      <c r="Y199" s="27">
        <v>0</v>
      </c>
      <c r="Z199" s="18">
        <v>11.354164172585287</v>
      </c>
      <c r="AA199" s="47">
        <f t="shared" si="18"/>
        <v>85320.000000000044</v>
      </c>
      <c r="AB199" s="18">
        <f t="shared" si="19"/>
        <v>23.700000000000014</v>
      </c>
      <c r="AC199" s="18">
        <v>-15.749889223630651</v>
      </c>
      <c r="AD199" s="16">
        <f t="shared" si="20"/>
        <v>1.4451403246409849E-7</v>
      </c>
      <c r="AE199" s="16">
        <f t="shared" si="17"/>
        <v>1.4451403246409849E-8</v>
      </c>
      <c r="AF199" s="1" t="s">
        <v>30</v>
      </c>
    </row>
    <row r="200" spans="4:32" ht="17.25" x14ac:dyDescent="0.25">
      <c r="D200" s="6" t="s">
        <v>52</v>
      </c>
      <c r="E200" s="6" t="s">
        <v>56</v>
      </c>
      <c r="F200" s="6" t="s">
        <v>35</v>
      </c>
      <c r="G200" s="6">
        <v>0</v>
      </c>
      <c r="H200" s="6" t="s">
        <v>23</v>
      </c>
      <c r="I200" s="6">
        <v>47.56</v>
      </c>
      <c r="J200" s="6">
        <v>15.42</v>
      </c>
      <c r="K200" s="27">
        <v>2</v>
      </c>
      <c r="L200" s="35" t="s">
        <v>40</v>
      </c>
      <c r="M200" s="21"/>
      <c r="N200" s="21">
        <v>23.7</v>
      </c>
      <c r="O200" s="6" t="s">
        <v>53</v>
      </c>
      <c r="P200" s="1">
        <v>3</v>
      </c>
      <c r="Q200" s="1">
        <v>3</v>
      </c>
      <c r="R200" s="1">
        <v>0</v>
      </c>
      <c r="S200" s="24" t="s">
        <v>13</v>
      </c>
      <c r="T200" s="1" t="s">
        <v>13</v>
      </c>
      <c r="U200" s="1">
        <v>1100</v>
      </c>
      <c r="V200" s="1">
        <v>1100</v>
      </c>
      <c r="W200" s="1" t="s">
        <v>13</v>
      </c>
      <c r="X200" s="1"/>
      <c r="Y200" s="27">
        <v>2</v>
      </c>
      <c r="Z200" s="18">
        <v>11.354164172585287</v>
      </c>
      <c r="AA200" s="47">
        <f t="shared" si="18"/>
        <v>85320.000000000044</v>
      </c>
      <c r="AB200" s="18">
        <f t="shared" si="19"/>
        <v>23.700000000000014</v>
      </c>
      <c r="AC200" s="18">
        <v>-15.693720371062501</v>
      </c>
      <c r="AD200" s="16">
        <f t="shared" si="20"/>
        <v>1.5286351521955168E-7</v>
      </c>
      <c r="AE200" s="16">
        <f t="shared" si="17"/>
        <v>1.5286351521955167E-8</v>
      </c>
      <c r="AF200" s="1" t="s">
        <v>30</v>
      </c>
    </row>
    <row r="201" spans="4:32" ht="17.25" x14ac:dyDescent="0.25">
      <c r="D201" s="6" t="s">
        <v>52</v>
      </c>
      <c r="E201" s="6" t="s">
        <v>56</v>
      </c>
      <c r="F201" s="6" t="s">
        <v>35</v>
      </c>
      <c r="G201" s="6">
        <v>0</v>
      </c>
      <c r="H201" s="6" t="s">
        <v>23</v>
      </c>
      <c r="I201" s="6">
        <v>47.56</v>
      </c>
      <c r="J201" s="6">
        <v>15.42</v>
      </c>
      <c r="K201" s="27">
        <v>2</v>
      </c>
      <c r="L201" s="35" t="s">
        <v>40</v>
      </c>
      <c r="M201" s="21"/>
      <c r="N201" s="21">
        <v>23.7</v>
      </c>
      <c r="O201" s="6" t="s">
        <v>53</v>
      </c>
      <c r="P201" s="1">
        <v>3</v>
      </c>
      <c r="Q201" s="1">
        <v>3</v>
      </c>
      <c r="R201" s="1">
        <v>0</v>
      </c>
      <c r="S201" s="24" t="s">
        <v>13</v>
      </c>
      <c r="T201" s="1" t="s">
        <v>13</v>
      </c>
      <c r="U201" s="1">
        <v>1100</v>
      </c>
      <c r="V201" s="1">
        <v>1100</v>
      </c>
      <c r="W201" s="1" t="s">
        <v>13</v>
      </c>
      <c r="X201" s="1"/>
      <c r="Y201" s="27">
        <v>2</v>
      </c>
      <c r="Z201" s="18">
        <v>11.354164172585287</v>
      </c>
      <c r="AA201" s="47">
        <f t="shared" si="18"/>
        <v>85320.000000000044</v>
      </c>
      <c r="AB201" s="18">
        <f t="shared" si="19"/>
        <v>23.700000000000014</v>
      </c>
      <c r="AC201" s="18">
        <v>-15.590780046624998</v>
      </c>
      <c r="AD201" s="16">
        <f t="shared" si="20"/>
        <v>1.6943778178539159E-7</v>
      </c>
      <c r="AE201" s="16">
        <f t="shared" si="17"/>
        <v>1.6943778178539158E-8</v>
      </c>
      <c r="AF201" s="1" t="s">
        <v>30</v>
      </c>
    </row>
    <row r="202" spans="4:32" ht="17.25" x14ac:dyDescent="0.25">
      <c r="D202" s="6" t="s">
        <v>52</v>
      </c>
      <c r="E202" s="6" t="s">
        <v>56</v>
      </c>
      <c r="F202" s="6" t="s">
        <v>35</v>
      </c>
      <c r="G202" s="6">
        <v>0</v>
      </c>
      <c r="H202" s="6" t="s">
        <v>23</v>
      </c>
      <c r="I202" s="6">
        <v>47.56</v>
      </c>
      <c r="J202" s="6">
        <v>15.42</v>
      </c>
      <c r="K202" s="27">
        <v>0</v>
      </c>
      <c r="L202" s="35" t="s">
        <v>40</v>
      </c>
      <c r="M202" s="21"/>
      <c r="N202" s="21">
        <v>22.77</v>
      </c>
      <c r="O202" s="6" t="s">
        <v>53</v>
      </c>
      <c r="P202" s="1">
        <v>3</v>
      </c>
      <c r="Q202" s="1">
        <v>3</v>
      </c>
      <c r="R202" s="1">
        <v>0</v>
      </c>
      <c r="S202" s="24" t="s">
        <v>13</v>
      </c>
      <c r="T202" s="1" t="s">
        <v>13</v>
      </c>
      <c r="U202" s="1">
        <v>1125</v>
      </c>
      <c r="V202" s="1">
        <v>1125</v>
      </c>
      <c r="W202" s="1" t="s">
        <v>13</v>
      </c>
      <c r="X202" s="1"/>
      <c r="Y202" s="27">
        <v>0</v>
      </c>
      <c r="Z202" s="18">
        <v>11.313986602352836</v>
      </c>
      <c r="AA202" s="47">
        <f t="shared" si="18"/>
        <v>81959.999999999985</v>
      </c>
      <c r="AB202" s="18">
        <f t="shared" si="19"/>
        <v>22.766666666666662</v>
      </c>
      <c r="AC202" s="18">
        <v>-15.56272499738065</v>
      </c>
      <c r="AD202" s="16">
        <f t="shared" si="20"/>
        <v>1.7425867611044313E-7</v>
      </c>
      <c r="AE202" s="16">
        <f t="shared" si="17"/>
        <v>1.7425867611044315E-8</v>
      </c>
      <c r="AF202" s="1" t="s">
        <v>30</v>
      </c>
    </row>
    <row r="203" spans="4:32" ht="17.25" x14ac:dyDescent="0.25">
      <c r="D203" s="6" t="s">
        <v>52</v>
      </c>
      <c r="E203" s="6" t="s">
        <v>56</v>
      </c>
      <c r="F203" s="6" t="s">
        <v>35</v>
      </c>
      <c r="G203" s="6">
        <v>0</v>
      </c>
      <c r="H203" s="6" t="s">
        <v>23</v>
      </c>
      <c r="I203" s="6">
        <v>47.56</v>
      </c>
      <c r="J203" s="6">
        <v>15.42</v>
      </c>
      <c r="K203" s="27">
        <v>2</v>
      </c>
      <c r="L203" s="35" t="s">
        <v>40</v>
      </c>
      <c r="M203" s="21"/>
      <c r="N203" s="21">
        <v>22.77</v>
      </c>
      <c r="O203" s="6" t="s">
        <v>53</v>
      </c>
      <c r="P203" s="1">
        <v>3</v>
      </c>
      <c r="Q203" s="1">
        <v>3</v>
      </c>
      <c r="R203" s="1">
        <v>0</v>
      </c>
      <c r="S203" s="24" t="s">
        <v>13</v>
      </c>
      <c r="T203" s="1" t="s">
        <v>13</v>
      </c>
      <c r="U203" s="1">
        <v>1125</v>
      </c>
      <c r="V203" s="1">
        <v>1125</v>
      </c>
      <c r="W203" s="1" t="s">
        <v>13</v>
      </c>
      <c r="X203" s="1"/>
      <c r="Y203" s="27">
        <v>2</v>
      </c>
      <c r="Z203" s="18">
        <v>11.313986602352836</v>
      </c>
      <c r="AA203" s="47">
        <f t="shared" si="18"/>
        <v>81959.999999999985</v>
      </c>
      <c r="AB203" s="18">
        <f t="shared" si="19"/>
        <v>22.766666666666662</v>
      </c>
      <c r="AC203" s="18">
        <v>-15.441048665625003</v>
      </c>
      <c r="AD203" s="16">
        <f t="shared" si="20"/>
        <v>1.968057440270249E-7</v>
      </c>
      <c r="AE203" s="16">
        <f t="shared" si="17"/>
        <v>1.9680574402702491E-8</v>
      </c>
      <c r="AF203" s="1" t="s">
        <v>30</v>
      </c>
    </row>
    <row r="204" spans="4:32" ht="17.25" x14ac:dyDescent="0.25">
      <c r="D204" s="6" t="s">
        <v>52</v>
      </c>
      <c r="E204" s="6" t="s">
        <v>56</v>
      </c>
      <c r="F204" s="6" t="s">
        <v>35</v>
      </c>
      <c r="G204" s="6">
        <v>0</v>
      </c>
      <c r="H204" s="6" t="s">
        <v>23</v>
      </c>
      <c r="I204" s="6">
        <v>47.56</v>
      </c>
      <c r="J204" s="6">
        <v>15.42</v>
      </c>
      <c r="K204" s="27">
        <v>2</v>
      </c>
      <c r="L204" s="35" t="s">
        <v>40</v>
      </c>
      <c r="M204" s="21"/>
      <c r="N204" s="21">
        <v>22.77</v>
      </c>
      <c r="O204" s="6" t="s">
        <v>53</v>
      </c>
      <c r="P204" s="1">
        <v>3</v>
      </c>
      <c r="Q204" s="1">
        <v>3</v>
      </c>
      <c r="R204" s="1">
        <v>0</v>
      </c>
      <c r="S204" s="24" t="s">
        <v>13</v>
      </c>
      <c r="T204" s="1" t="s">
        <v>13</v>
      </c>
      <c r="U204" s="1">
        <v>1125</v>
      </c>
      <c r="V204" s="1">
        <v>1125</v>
      </c>
      <c r="W204" s="1" t="s">
        <v>13</v>
      </c>
      <c r="X204" s="1"/>
      <c r="Y204" s="27">
        <v>2</v>
      </c>
      <c r="Z204" s="18">
        <v>11.313986602352836</v>
      </c>
      <c r="AA204" s="47">
        <f t="shared" si="18"/>
        <v>81959.999999999985</v>
      </c>
      <c r="AB204" s="18">
        <f t="shared" si="19"/>
        <v>22.766666666666662</v>
      </c>
      <c r="AC204" s="18">
        <v>-15.3381083411875</v>
      </c>
      <c r="AD204" s="16">
        <f t="shared" si="20"/>
        <v>2.1814445822908558E-7</v>
      </c>
      <c r="AE204" s="16">
        <f t="shared" si="17"/>
        <v>2.1814445822908558E-8</v>
      </c>
      <c r="AF204" s="1" t="s">
        <v>30</v>
      </c>
    </row>
    <row r="205" spans="4:32" ht="17.25" x14ac:dyDescent="0.25">
      <c r="D205" s="6" t="s">
        <v>52</v>
      </c>
      <c r="E205" s="6" t="s">
        <v>56</v>
      </c>
      <c r="F205" s="6" t="s">
        <v>35</v>
      </c>
      <c r="G205" s="6">
        <v>0</v>
      </c>
      <c r="H205" s="6" t="s">
        <v>23</v>
      </c>
      <c r="I205" s="6">
        <v>47.56</v>
      </c>
      <c r="J205" s="6">
        <v>15.42</v>
      </c>
      <c r="K205" s="27">
        <v>0</v>
      </c>
      <c r="L205" s="35" t="s">
        <v>40</v>
      </c>
      <c r="M205" s="21"/>
      <c r="N205" s="21">
        <v>26.67</v>
      </c>
      <c r="O205" s="6" t="s">
        <v>53</v>
      </c>
      <c r="P205" s="1">
        <v>3</v>
      </c>
      <c r="Q205" s="1">
        <v>3</v>
      </c>
      <c r="R205" s="1">
        <v>0</v>
      </c>
      <c r="S205" s="24" t="s">
        <v>13</v>
      </c>
      <c r="T205" s="1" t="s">
        <v>13</v>
      </c>
      <c r="U205" s="1">
        <v>1150</v>
      </c>
      <c r="V205" s="1">
        <v>1150</v>
      </c>
      <c r="W205" s="1" t="s">
        <v>13</v>
      </c>
      <c r="X205" s="1"/>
      <c r="Y205" s="27">
        <v>0</v>
      </c>
      <c r="Z205" s="18">
        <v>11.472103470449973</v>
      </c>
      <c r="AA205" s="47">
        <f t="shared" si="18"/>
        <v>95999.999999999971</v>
      </c>
      <c r="AB205" s="18">
        <f t="shared" si="19"/>
        <v>26.666666666666657</v>
      </c>
      <c r="AC205" s="18">
        <v>-15.450406876937501</v>
      </c>
      <c r="AD205" s="16">
        <f t="shared" si="20"/>
        <v>1.9497258520909195E-7</v>
      </c>
      <c r="AE205" s="16">
        <f t="shared" si="17"/>
        <v>1.9497258520909194E-8</v>
      </c>
      <c r="AF205" s="1" t="s">
        <v>30</v>
      </c>
    </row>
    <row r="206" spans="4:32" ht="17.25" x14ac:dyDescent="0.25">
      <c r="D206" s="6" t="s">
        <v>52</v>
      </c>
      <c r="E206" s="6" t="s">
        <v>56</v>
      </c>
      <c r="F206" s="6" t="s">
        <v>35</v>
      </c>
      <c r="G206" s="6">
        <v>0</v>
      </c>
      <c r="H206" s="6" t="s">
        <v>23</v>
      </c>
      <c r="I206" s="6">
        <v>47.56</v>
      </c>
      <c r="J206" s="6">
        <v>15.42</v>
      </c>
      <c r="K206" s="27">
        <v>2</v>
      </c>
      <c r="L206" s="35" t="s">
        <v>40</v>
      </c>
      <c r="M206" s="21"/>
      <c r="N206" s="21">
        <v>26.67</v>
      </c>
      <c r="O206" s="6" t="s">
        <v>53</v>
      </c>
      <c r="P206" s="1">
        <v>3</v>
      </c>
      <c r="Q206" s="1">
        <v>3</v>
      </c>
      <c r="R206" s="1">
        <v>0</v>
      </c>
      <c r="S206" s="24" t="s">
        <v>13</v>
      </c>
      <c r="T206" s="1" t="s">
        <v>13</v>
      </c>
      <c r="U206" s="1">
        <v>1150</v>
      </c>
      <c r="V206" s="1">
        <v>1150</v>
      </c>
      <c r="W206" s="1" t="s">
        <v>13</v>
      </c>
      <c r="X206" s="1"/>
      <c r="Y206" s="27">
        <v>2</v>
      </c>
      <c r="Z206" s="18">
        <v>11.472103470449973</v>
      </c>
      <c r="AA206" s="47">
        <f t="shared" si="18"/>
        <v>95999.999999999971</v>
      </c>
      <c r="AB206" s="18">
        <f t="shared" si="19"/>
        <v>26.666666666666657</v>
      </c>
      <c r="AC206" s="18">
        <v>-15.431690454312497</v>
      </c>
      <c r="AD206" s="16">
        <f t="shared" si="20"/>
        <v>1.9865613845399711E-7</v>
      </c>
      <c r="AE206" s="16">
        <f t="shared" ref="AE206:AE269" si="22">AD206/10</f>
        <v>1.9865613845399712E-8</v>
      </c>
      <c r="AF206" s="1" t="s">
        <v>30</v>
      </c>
    </row>
    <row r="207" spans="4:32" ht="17.25" x14ac:dyDescent="0.25">
      <c r="D207" s="6" t="s">
        <v>52</v>
      </c>
      <c r="E207" s="6" t="s">
        <v>56</v>
      </c>
      <c r="F207" s="6" t="s">
        <v>35</v>
      </c>
      <c r="G207" s="6">
        <v>0</v>
      </c>
      <c r="H207" s="6" t="s">
        <v>23</v>
      </c>
      <c r="I207" s="6">
        <v>47.56</v>
      </c>
      <c r="J207" s="6">
        <v>15.42</v>
      </c>
      <c r="K207" s="27">
        <v>2</v>
      </c>
      <c r="L207" s="35" t="s">
        <v>40</v>
      </c>
      <c r="M207" s="21"/>
      <c r="N207" s="21">
        <v>26.67</v>
      </c>
      <c r="O207" s="6" t="s">
        <v>53</v>
      </c>
      <c r="P207" s="1">
        <v>3</v>
      </c>
      <c r="Q207" s="1">
        <v>3</v>
      </c>
      <c r="R207" s="1">
        <v>0</v>
      </c>
      <c r="S207" s="24" t="s">
        <v>13</v>
      </c>
      <c r="T207" s="1" t="s">
        <v>13</v>
      </c>
      <c r="U207" s="1">
        <v>1150</v>
      </c>
      <c r="V207" s="1">
        <v>1150</v>
      </c>
      <c r="W207" s="1" t="s">
        <v>13</v>
      </c>
      <c r="X207" s="1"/>
      <c r="Y207" s="27">
        <v>2</v>
      </c>
      <c r="Z207" s="18">
        <v>11.472103470449973</v>
      </c>
      <c r="AA207" s="47">
        <f t="shared" si="18"/>
        <v>95999.999999999971</v>
      </c>
      <c r="AB207" s="18">
        <f t="shared" si="19"/>
        <v>26.666666666666657</v>
      </c>
      <c r="AC207" s="18">
        <v>-15.300675495937499</v>
      </c>
      <c r="AD207" s="16">
        <f t="shared" si="20"/>
        <v>2.2646498492024294E-7</v>
      </c>
      <c r="AE207" s="16">
        <f t="shared" si="22"/>
        <v>2.2646498492024293E-8</v>
      </c>
      <c r="AF207" s="1" t="s">
        <v>30</v>
      </c>
    </row>
    <row r="208" spans="4:32" ht="17.25" x14ac:dyDescent="0.25">
      <c r="D208" s="6" t="s">
        <v>52</v>
      </c>
      <c r="E208" s="6" t="s">
        <v>56</v>
      </c>
      <c r="F208" s="6" t="s">
        <v>35</v>
      </c>
      <c r="G208" s="6">
        <v>0</v>
      </c>
      <c r="H208" s="6" t="s">
        <v>23</v>
      </c>
      <c r="I208" s="6">
        <v>47.56</v>
      </c>
      <c r="J208" s="6">
        <v>15.42</v>
      </c>
      <c r="K208" s="27">
        <v>0</v>
      </c>
      <c r="L208" s="35" t="s">
        <v>58</v>
      </c>
      <c r="M208" s="21"/>
      <c r="N208" s="21" t="s">
        <v>13</v>
      </c>
      <c r="O208" s="6" t="s">
        <v>53</v>
      </c>
      <c r="P208" s="1">
        <v>3</v>
      </c>
      <c r="Q208" s="1">
        <v>0.3</v>
      </c>
      <c r="R208" s="16">
        <v>1.8000000000000001E-4</v>
      </c>
      <c r="S208" s="24" t="s">
        <v>13</v>
      </c>
      <c r="T208" s="1" t="s">
        <v>13</v>
      </c>
      <c r="U208" s="1">
        <v>1050</v>
      </c>
      <c r="V208" s="1">
        <v>1050</v>
      </c>
      <c r="W208" s="1" t="s">
        <v>13</v>
      </c>
      <c r="X208" s="1"/>
      <c r="Y208" s="27">
        <v>0</v>
      </c>
      <c r="Z208" s="18">
        <v>9.588297240667746</v>
      </c>
      <c r="AA208" s="47">
        <f t="shared" si="18"/>
        <v>14593.000000000004</v>
      </c>
      <c r="AB208" s="18">
        <f t="shared" si="19"/>
        <v>4.0536111111111124</v>
      </c>
      <c r="AC208" s="18">
        <v>-13.924386060749999</v>
      </c>
      <c r="AD208" s="16">
        <f t="shared" si="20"/>
        <v>8.9684206488691999E-7</v>
      </c>
      <c r="AE208" s="16">
        <f t="shared" si="22"/>
        <v>8.9684206488691997E-8</v>
      </c>
      <c r="AF208" s="1" t="s">
        <v>30</v>
      </c>
    </row>
    <row r="209" spans="4:32" ht="17.25" x14ac:dyDescent="0.25">
      <c r="D209" s="6" t="s">
        <v>52</v>
      </c>
      <c r="E209" s="6" t="s">
        <v>56</v>
      </c>
      <c r="F209" s="6" t="s">
        <v>35</v>
      </c>
      <c r="G209" s="6">
        <v>0</v>
      </c>
      <c r="H209" s="6" t="s">
        <v>23</v>
      </c>
      <c r="I209" s="6">
        <v>47.56</v>
      </c>
      <c r="J209" s="6">
        <v>15.42</v>
      </c>
      <c r="K209" s="27">
        <v>2</v>
      </c>
      <c r="L209" s="35" t="s">
        <v>58</v>
      </c>
      <c r="M209" s="21"/>
      <c r="N209" s="21" t="s">
        <v>13</v>
      </c>
      <c r="O209" s="6" t="s">
        <v>53</v>
      </c>
      <c r="P209" s="1">
        <v>3</v>
      </c>
      <c r="Q209" s="1">
        <v>0.3</v>
      </c>
      <c r="R209" s="16">
        <v>1.8000000000000001E-4</v>
      </c>
      <c r="S209" s="24" t="s">
        <v>13</v>
      </c>
      <c r="T209" s="1" t="s">
        <v>13</v>
      </c>
      <c r="U209" s="1">
        <v>1050</v>
      </c>
      <c r="V209" s="1">
        <v>1050</v>
      </c>
      <c r="W209" s="1">
        <v>18</v>
      </c>
      <c r="X209" s="1"/>
      <c r="Y209" s="27">
        <v>2</v>
      </c>
      <c r="Z209" s="18">
        <v>9.588297240667746</v>
      </c>
      <c r="AA209" s="47">
        <f t="shared" ref="AA209:AA342" si="23">EXP(Z209)</f>
        <v>14593.000000000004</v>
      </c>
      <c r="AB209" s="18">
        <f t="shared" ref="AB209:AB342" si="24">AA209/3600</f>
        <v>4.0536111111111124</v>
      </c>
      <c r="AC209" s="18">
        <v>-13.72056936525</v>
      </c>
      <c r="AD209" s="16">
        <f t="shared" ref="AD209:AD341" si="25">EXP(AC209)</f>
        <v>1.0995941890750444E-6</v>
      </c>
      <c r="AE209" s="16">
        <f t="shared" si="22"/>
        <v>1.0995941890750444E-7</v>
      </c>
      <c r="AF209" s="1" t="s">
        <v>30</v>
      </c>
    </row>
    <row r="210" spans="4:32" ht="17.25" x14ac:dyDescent="0.25">
      <c r="D210" s="6" t="s">
        <v>52</v>
      </c>
      <c r="E210" s="6" t="s">
        <v>56</v>
      </c>
      <c r="F210" s="6" t="s">
        <v>35</v>
      </c>
      <c r="G210" s="6">
        <v>0</v>
      </c>
      <c r="H210" s="6" t="s">
        <v>23</v>
      </c>
      <c r="I210" s="6">
        <v>47.56</v>
      </c>
      <c r="J210" s="6">
        <v>15.42</v>
      </c>
      <c r="K210" s="27">
        <v>2</v>
      </c>
      <c r="L210" s="35" t="s">
        <v>58</v>
      </c>
      <c r="M210" s="21"/>
      <c r="N210" s="21" t="s">
        <v>13</v>
      </c>
      <c r="O210" s="6" t="s">
        <v>53</v>
      </c>
      <c r="P210" s="1">
        <v>3</v>
      </c>
      <c r="Q210" s="1">
        <v>0.3</v>
      </c>
      <c r="R210" s="16">
        <v>1.8000000000000001E-4</v>
      </c>
      <c r="S210" s="24" t="s">
        <v>13</v>
      </c>
      <c r="T210" s="1" t="s">
        <v>13</v>
      </c>
      <c r="U210" s="1">
        <v>1050</v>
      </c>
      <c r="V210" s="1">
        <v>1050</v>
      </c>
      <c r="W210" s="1">
        <v>20</v>
      </c>
      <c r="X210" s="1"/>
      <c r="Y210" s="27">
        <v>2</v>
      </c>
      <c r="Z210" s="18">
        <v>9.588297240667746</v>
      </c>
      <c r="AA210" s="47">
        <f t="shared" si="23"/>
        <v>14593.000000000004</v>
      </c>
      <c r="AB210" s="18">
        <f t="shared" si="24"/>
        <v>4.0536111111111124</v>
      </c>
      <c r="AC210" s="18">
        <v>-13.600132227000001</v>
      </c>
      <c r="AD210" s="16">
        <f t="shared" si="25"/>
        <v>1.2403310638576911E-6</v>
      </c>
      <c r="AE210" s="16">
        <f t="shared" si="22"/>
        <v>1.2403310638576911E-7</v>
      </c>
      <c r="AF210" s="1" t="s">
        <v>30</v>
      </c>
    </row>
    <row r="211" spans="4:32" ht="17.25" x14ac:dyDescent="0.25">
      <c r="D211" s="6" t="s">
        <v>52</v>
      </c>
      <c r="E211" s="6" t="s">
        <v>56</v>
      </c>
      <c r="F211" s="6" t="s">
        <v>35</v>
      </c>
      <c r="G211" s="6">
        <v>0</v>
      </c>
      <c r="H211" s="6" t="s">
        <v>23</v>
      </c>
      <c r="I211" s="6">
        <v>47.56</v>
      </c>
      <c r="J211" s="6">
        <v>15.42</v>
      </c>
      <c r="K211" s="27">
        <v>5</v>
      </c>
      <c r="L211" s="35" t="s">
        <v>58</v>
      </c>
      <c r="M211" s="21"/>
      <c r="N211" s="21" t="s">
        <v>13</v>
      </c>
      <c r="O211" s="6" t="s">
        <v>53</v>
      </c>
      <c r="P211" s="1">
        <v>3</v>
      </c>
      <c r="Q211" s="1">
        <v>0.3</v>
      </c>
      <c r="R211" s="16">
        <v>1.8000000000000001E-4</v>
      </c>
      <c r="S211" s="24" t="s">
        <v>13</v>
      </c>
      <c r="T211" s="1" t="s">
        <v>13</v>
      </c>
      <c r="U211" s="1">
        <v>1050</v>
      </c>
      <c r="V211" s="1">
        <v>1050</v>
      </c>
      <c r="W211" s="1">
        <v>30</v>
      </c>
      <c r="X211" s="1"/>
      <c r="Y211" s="27">
        <v>5</v>
      </c>
      <c r="Z211" s="18">
        <v>9.588297240667746</v>
      </c>
      <c r="AA211" s="47">
        <f t="shared" si="23"/>
        <v>14593.000000000004</v>
      </c>
      <c r="AB211" s="18">
        <f t="shared" si="24"/>
        <v>4.0536111111111124</v>
      </c>
      <c r="AC211" s="18">
        <v>-13.479695088750001</v>
      </c>
      <c r="AD211" s="16">
        <f t="shared" si="25"/>
        <v>1.3990808275045929E-6</v>
      </c>
      <c r="AE211" s="16">
        <f t="shared" si="22"/>
        <v>1.399080827504593E-7</v>
      </c>
      <c r="AF211" s="1" t="s">
        <v>30</v>
      </c>
    </row>
    <row r="212" spans="4:32" ht="17.25" x14ac:dyDescent="0.25">
      <c r="D212" s="6" t="s">
        <v>52</v>
      </c>
      <c r="E212" s="6" t="s">
        <v>56</v>
      </c>
      <c r="F212" s="6" t="s">
        <v>35</v>
      </c>
      <c r="G212" s="6">
        <v>0</v>
      </c>
      <c r="H212" s="6" t="s">
        <v>23</v>
      </c>
      <c r="I212" s="6">
        <v>47.56</v>
      </c>
      <c r="J212" s="6">
        <v>15.42</v>
      </c>
      <c r="K212" s="27">
        <v>0</v>
      </c>
      <c r="L212" s="35" t="s">
        <v>58</v>
      </c>
      <c r="M212" s="21"/>
      <c r="N212" s="21" t="s">
        <v>13</v>
      </c>
      <c r="O212" s="6" t="s">
        <v>53</v>
      </c>
      <c r="P212" s="1">
        <v>3</v>
      </c>
      <c r="Q212" s="1">
        <v>0.3</v>
      </c>
      <c r="R212" s="16">
        <v>1.8000000000000001E-4</v>
      </c>
      <c r="S212" s="24" t="s">
        <v>13</v>
      </c>
      <c r="T212" s="1" t="s">
        <v>13</v>
      </c>
      <c r="U212" s="1">
        <v>1100</v>
      </c>
      <c r="V212" s="1">
        <v>1100</v>
      </c>
      <c r="W212" s="1" t="s">
        <v>57</v>
      </c>
      <c r="X212" s="1"/>
      <c r="Y212" s="27">
        <v>0</v>
      </c>
      <c r="Z212" s="18">
        <v>9.5783804869936109</v>
      </c>
      <c r="AA212" s="47">
        <f t="shared" si="23"/>
        <v>14448.999999999995</v>
      </c>
      <c r="AB212" s="18">
        <f t="shared" si="24"/>
        <v>4.0136111111111097</v>
      </c>
      <c r="AC212" s="18">
        <v>-13.692776179499999</v>
      </c>
      <c r="AD212" s="16">
        <f t="shared" si="25"/>
        <v>1.1305840735819999E-6</v>
      </c>
      <c r="AE212" s="16">
        <f t="shared" si="22"/>
        <v>1.1305840735819999E-7</v>
      </c>
      <c r="AF212" s="1" t="s">
        <v>30</v>
      </c>
    </row>
    <row r="213" spans="4:32" ht="17.25" x14ac:dyDescent="0.25">
      <c r="D213" s="6" t="s">
        <v>52</v>
      </c>
      <c r="E213" s="6" t="s">
        <v>56</v>
      </c>
      <c r="F213" s="6" t="s">
        <v>35</v>
      </c>
      <c r="G213" s="6">
        <v>0</v>
      </c>
      <c r="H213" s="6" t="s">
        <v>23</v>
      </c>
      <c r="I213" s="6">
        <v>47.56</v>
      </c>
      <c r="J213" s="6">
        <v>15.42</v>
      </c>
      <c r="K213" s="27">
        <v>2</v>
      </c>
      <c r="L213" s="35" t="s">
        <v>58</v>
      </c>
      <c r="M213" s="21"/>
      <c r="N213" s="21" t="s">
        <v>13</v>
      </c>
      <c r="O213" s="6" t="s">
        <v>53</v>
      </c>
      <c r="P213" s="1">
        <v>3</v>
      </c>
      <c r="Q213" s="1">
        <v>0.3</v>
      </c>
      <c r="R213" s="16">
        <v>1.8000000000000001E-4</v>
      </c>
      <c r="S213" s="24" t="s">
        <v>13</v>
      </c>
      <c r="T213" s="1" t="s">
        <v>13</v>
      </c>
      <c r="U213" s="1">
        <v>1100</v>
      </c>
      <c r="V213" s="1">
        <v>1100</v>
      </c>
      <c r="W213" s="1">
        <v>14</v>
      </c>
      <c r="X213" s="1"/>
      <c r="Y213" s="27">
        <v>2</v>
      </c>
      <c r="Z213" s="18">
        <v>9.5783804869936109</v>
      </c>
      <c r="AA213" s="47">
        <f t="shared" si="23"/>
        <v>14448.999999999995</v>
      </c>
      <c r="AB213" s="18">
        <f t="shared" si="24"/>
        <v>4.0136111111111097</v>
      </c>
      <c r="AC213" s="18">
        <v>-13.479695088750001</v>
      </c>
      <c r="AD213" s="16">
        <f t="shared" si="25"/>
        <v>1.3990808275045929E-6</v>
      </c>
      <c r="AE213" s="16">
        <f t="shared" si="22"/>
        <v>1.399080827504593E-7</v>
      </c>
      <c r="AF213" s="1" t="s">
        <v>30</v>
      </c>
    </row>
    <row r="214" spans="4:32" ht="17.25" x14ac:dyDescent="0.25">
      <c r="D214" s="6" t="s">
        <v>52</v>
      </c>
      <c r="E214" s="6" t="s">
        <v>56</v>
      </c>
      <c r="F214" s="6" t="s">
        <v>35</v>
      </c>
      <c r="G214" s="6">
        <v>0</v>
      </c>
      <c r="H214" s="6" t="s">
        <v>23</v>
      </c>
      <c r="I214" s="6">
        <v>47.56</v>
      </c>
      <c r="J214" s="6">
        <v>15.42</v>
      </c>
      <c r="K214" s="27">
        <v>2</v>
      </c>
      <c r="L214" s="35" t="s">
        <v>58</v>
      </c>
      <c r="M214" s="21"/>
      <c r="N214" s="21" t="s">
        <v>13</v>
      </c>
      <c r="O214" s="6" t="s">
        <v>53</v>
      </c>
      <c r="P214" s="1">
        <v>3</v>
      </c>
      <c r="Q214" s="1">
        <v>0.3</v>
      </c>
      <c r="R214" s="16">
        <v>1.8000000000000001E-4</v>
      </c>
      <c r="S214" s="24" t="s">
        <v>13</v>
      </c>
      <c r="T214" s="1" t="s">
        <v>13</v>
      </c>
      <c r="U214" s="1">
        <v>1100</v>
      </c>
      <c r="V214" s="1">
        <v>1100</v>
      </c>
      <c r="W214" s="1">
        <v>16</v>
      </c>
      <c r="X214" s="1"/>
      <c r="Y214" s="27">
        <v>2</v>
      </c>
      <c r="Z214" s="18">
        <v>9.5783804869936109</v>
      </c>
      <c r="AA214" s="47">
        <f t="shared" si="23"/>
        <v>14448.999999999995</v>
      </c>
      <c r="AB214" s="18">
        <f t="shared" si="24"/>
        <v>4.0136111111111097</v>
      </c>
      <c r="AC214" s="18">
        <v>-13.405579926750002</v>
      </c>
      <c r="AD214" s="16">
        <f t="shared" si="25"/>
        <v>1.5067132626181277E-6</v>
      </c>
      <c r="AE214" s="16">
        <f t="shared" si="22"/>
        <v>1.5067132626181278E-7</v>
      </c>
      <c r="AF214" s="1" t="s">
        <v>30</v>
      </c>
    </row>
    <row r="215" spans="4:32" ht="17.25" x14ac:dyDescent="0.25">
      <c r="D215" s="6" t="s">
        <v>52</v>
      </c>
      <c r="E215" s="6" t="s">
        <v>56</v>
      </c>
      <c r="F215" s="6" t="s">
        <v>35</v>
      </c>
      <c r="G215" s="6">
        <v>0</v>
      </c>
      <c r="H215" s="6" t="s">
        <v>23</v>
      </c>
      <c r="I215" s="6">
        <v>47.56</v>
      </c>
      <c r="J215" s="6">
        <v>15.42</v>
      </c>
      <c r="K215" s="27">
        <v>5</v>
      </c>
      <c r="L215" s="35" t="s">
        <v>58</v>
      </c>
      <c r="M215" s="21"/>
      <c r="N215" s="21" t="s">
        <v>13</v>
      </c>
      <c r="O215" s="6" t="s">
        <v>53</v>
      </c>
      <c r="P215" s="1">
        <v>3</v>
      </c>
      <c r="Q215" s="1">
        <v>0.3</v>
      </c>
      <c r="R215" s="16">
        <v>1.8000000000000001E-4</v>
      </c>
      <c r="S215" s="24" t="s">
        <v>13</v>
      </c>
      <c r="T215" s="1" t="s">
        <v>13</v>
      </c>
      <c r="U215" s="1">
        <v>1100</v>
      </c>
      <c r="V215" s="1">
        <v>1100</v>
      </c>
      <c r="W215" s="1">
        <v>22</v>
      </c>
      <c r="X215" s="1"/>
      <c r="Y215" s="27">
        <v>5</v>
      </c>
      <c r="Z215" s="18">
        <v>9.5783804869936109</v>
      </c>
      <c r="AA215" s="47">
        <f t="shared" si="23"/>
        <v>14448.999999999995</v>
      </c>
      <c r="AB215" s="18">
        <f t="shared" si="24"/>
        <v>4.0136111111111097</v>
      </c>
      <c r="AC215" s="18">
        <v>-13.127648069249998</v>
      </c>
      <c r="AD215" s="16">
        <f t="shared" si="25"/>
        <v>1.989458495144592E-6</v>
      </c>
      <c r="AE215" s="16">
        <f t="shared" si="22"/>
        <v>1.9894584951445919E-7</v>
      </c>
      <c r="AF215" s="1" t="s">
        <v>30</v>
      </c>
    </row>
    <row r="216" spans="4:32" ht="17.25" x14ac:dyDescent="0.25">
      <c r="D216" s="6" t="s">
        <v>52</v>
      </c>
      <c r="E216" s="6" t="s">
        <v>56</v>
      </c>
      <c r="F216" s="6" t="s">
        <v>35</v>
      </c>
      <c r="G216" s="6">
        <v>0</v>
      </c>
      <c r="H216" s="6" t="s">
        <v>23</v>
      </c>
      <c r="I216" s="6">
        <v>47.56</v>
      </c>
      <c r="J216" s="6">
        <v>15.42</v>
      </c>
      <c r="K216" s="27">
        <v>0</v>
      </c>
      <c r="L216" s="35" t="s">
        <v>59</v>
      </c>
      <c r="M216" s="21"/>
      <c r="N216" s="21" t="s">
        <v>13</v>
      </c>
      <c r="O216" s="6" t="s">
        <v>53</v>
      </c>
      <c r="P216" s="1">
        <v>3</v>
      </c>
      <c r="Q216" s="1">
        <v>0.3</v>
      </c>
      <c r="R216" s="16">
        <v>9.7999999999999997E-3</v>
      </c>
      <c r="S216" s="24" t="s">
        <v>13</v>
      </c>
      <c r="T216" s="1" t="s">
        <v>13</v>
      </c>
      <c r="U216" s="1">
        <v>1050</v>
      </c>
      <c r="V216" s="1">
        <v>1050</v>
      </c>
      <c r="W216" s="1" t="s">
        <v>57</v>
      </c>
      <c r="X216" s="1"/>
      <c r="Y216" s="27">
        <v>0</v>
      </c>
      <c r="Z216" s="18">
        <v>5.6058020662959978</v>
      </c>
      <c r="AA216" s="47">
        <f t="shared" si="23"/>
        <v>272.00000000000011</v>
      </c>
      <c r="AB216" s="18">
        <f t="shared" si="24"/>
        <v>7.5555555555555584E-2</v>
      </c>
      <c r="AC216" s="18">
        <v>-9.2353338000000011</v>
      </c>
      <c r="AD216" s="16">
        <f t="shared" si="25"/>
        <v>9.7531632176290644E-5</v>
      </c>
      <c r="AE216" s="16">
        <f t="shared" si="22"/>
        <v>9.753163217629065E-6</v>
      </c>
      <c r="AF216" s="1" t="s">
        <v>30</v>
      </c>
    </row>
    <row r="217" spans="4:32" ht="17.25" x14ac:dyDescent="0.25">
      <c r="D217" s="6" t="s">
        <v>52</v>
      </c>
      <c r="E217" s="6" t="s">
        <v>56</v>
      </c>
      <c r="F217" s="6" t="s">
        <v>35</v>
      </c>
      <c r="G217" s="6">
        <v>0</v>
      </c>
      <c r="H217" s="6" t="s">
        <v>23</v>
      </c>
      <c r="I217" s="6">
        <v>47.56</v>
      </c>
      <c r="J217" s="6">
        <v>15.42</v>
      </c>
      <c r="K217" s="27">
        <v>2</v>
      </c>
      <c r="L217" s="35" t="s">
        <v>59</v>
      </c>
      <c r="M217" s="21"/>
      <c r="N217" s="21" t="s">
        <v>13</v>
      </c>
      <c r="O217" s="6" t="s">
        <v>53</v>
      </c>
      <c r="P217" s="1">
        <v>3</v>
      </c>
      <c r="Q217" s="1">
        <v>0.3</v>
      </c>
      <c r="R217" s="16">
        <v>9.7999999999999997E-3</v>
      </c>
      <c r="S217" s="24" t="s">
        <v>13</v>
      </c>
      <c r="T217" s="1" t="s">
        <v>13</v>
      </c>
      <c r="U217" s="1">
        <v>1050</v>
      </c>
      <c r="V217" s="1">
        <v>1050</v>
      </c>
      <c r="W217" s="1">
        <v>18</v>
      </c>
      <c r="X217" s="1"/>
      <c r="Y217" s="27">
        <v>2</v>
      </c>
      <c r="Z217" s="18">
        <v>5.6058020662959978</v>
      </c>
      <c r="AA217" s="47">
        <f t="shared" si="23"/>
        <v>272.00000000000011</v>
      </c>
      <c r="AB217" s="18">
        <f t="shared" si="24"/>
        <v>7.5555555555555584E-2</v>
      </c>
      <c r="AC217" s="18">
        <v>-9.1155141000000004</v>
      </c>
      <c r="AD217" s="16">
        <f t="shared" si="25"/>
        <v>1.0994678301600037E-4</v>
      </c>
      <c r="AE217" s="16">
        <f t="shared" si="22"/>
        <v>1.0994678301600036E-5</v>
      </c>
      <c r="AF217" s="1" t="s">
        <v>30</v>
      </c>
    </row>
    <row r="218" spans="4:32" ht="17.25" x14ac:dyDescent="0.25">
      <c r="D218" s="6" t="s">
        <v>52</v>
      </c>
      <c r="E218" s="6" t="s">
        <v>56</v>
      </c>
      <c r="F218" s="6" t="s">
        <v>35</v>
      </c>
      <c r="G218" s="6">
        <v>0</v>
      </c>
      <c r="H218" s="6" t="s">
        <v>23</v>
      </c>
      <c r="I218" s="6">
        <v>47.56</v>
      </c>
      <c r="J218" s="6">
        <v>15.42</v>
      </c>
      <c r="K218" s="27">
        <v>2</v>
      </c>
      <c r="L218" s="35" t="s">
        <v>59</v>
      </c>
      <c r="M218" s="21"/>
      <c r="N218" s="21" t="s">
        <v>13</v>
      </c>
      <c r="O218" s="6" t="s">
        <v>53</v>
      </c>
      <c r="P218" s="1">
        <v>3</v>
      </c>
      <c r="Q218" s="1">
        <v>0.3</v>
      </c>
      <c r="R218" s="16">
        <v>9.7999999999999997E-3</v>
      </c>
      <c r="S218" s="24" t="s">
        <v>13</v>
      </c>
      <c r="T218" s="1" t="s">
        <v>13</v>
      </c>
      <c r="U218" s="1">
        <v>1050</v>
      </c>
      <c r="V218" s="1">
        <v>1050</v>
      </c>
      <c r="W218" s="1">
        <v>20</v>
      </c>
      <c r="X218" s="1"/>
      <c r="Y218" s="27">
        <v>2</v>
      </c>
      <c r="Z218" s="18">
        <v>5.6058020662959978</v>
      </c>
      <c r="AA218" s="47">
        <f t="shared" si="23"/>
        <v>272.00000000000011</v>
      </c>
      <c r="AB218" s="18">
        <f t="shared" si="24"/>
        <v>7.5555555555555584E-2</v>
      </c>
      <c r="AC218" s="18">
        <v>-9.0141281999999983</v>
      </c>
      <c r="AD218" s="16">
        <f t="shared" si="25"/>
        <v>1.2167850456360032E-4</v>
      </c>
      <c r="AE218" s="16">
        <f t="shared" si="22"/>
        <v>1.2167850456360031E-5</v>
      </c>
      <c r="AF218" s="1" t="s">
        <v>30</v>
      </c>
    </row>
    <row r="219" spans="4:32" ht="17.25" x14ac:dyDescent="0.25">
      <c r="D219" s="6" t="s">
        <v>52</v>
      </c>
      <c r="E219" s="6" t="s">
        <v>56</v>
      </c>
      <c r="F219" s="6" t="s">
        <v>35</v>
      </c>
      <c r="G219" s="6">
        <v>0</v>
      </c>
      <c r="H219" s="6" t="s">
        <v>23</v>
      </c>
      <c r="I219" s="6">
        <v>47.56</v>
      </c>
      <c r="J219" s="6">
        <v>15.42</v>
      </c>
      <c r="K219" s="27">
        <v>5</v>
      </c>
      <c r="L219" s="35" t="s">
        <v>59</v>
      </c>
      <c r="M219" s="21"/>
      <c r="N219" s="21" t="s">
        <v>13</v>
      </c>
      <c r="O219" s="6" t="s">
        <v>53</v>
      </c>
      <c r="P219" s="1">
        <v>3</v>
      </c>
      <c r="Q219" s="1">
        <v>0.3</v>
      </c>
      <c r="R219" s="16">
        <v>9.7999999999999997E-3</v>
      </c>
      <c r="S219" s="24" t="s">
        <v>13</v>
      </c>
      <c r="T219" s="1" t="s">
        <v>13</v>
      </c>
      <c r="U219" s="1">
        <v>1050</v>
      </c>
      <c r="V219" s="1">
        <v>1050</v>
      </c>
      <c r="W219" s="1">
        <v>30</v>
      </c>
      <c r="X219" s="1"/>
      <c r="Y219" s="27">
        <v>5</v>
      </c>
      <c r="Z219" s="18">
        <v>5.6058020662959978</v>
      </c>
      <c r="AA219" s="47">
        <f t="shared" si="23"/>
        <v>272.00000000000011</v>
      </c>
      <c r="AB219" s="18">
        <f t="shared" si="24"/>
        <v>7.5555555555555584E-2</v>
      </c>
      <c r="AC219" s="18">
        <v>-8.9035253999999995</v>
      </c>
      <c r="AD219" s="16">
        <f t="shared" si="25"/>
        <v>1.3590894751663003E-4</v>
      </c>
      <c r="AE219" s="16">
        <f t="shared" si="22"/>
        <v>1.3590894751663003E-5</v>
      </c>
      <c r="AF219" s="1" t="s">
        <v>30</v>
      </c>
    </row>
    <row r="220" spans="4:32" ht="17.25" x14ac:dyDescent="0.25">
      <c r="D220" s="6" t="s">
        <v>52</v>
      </c>
      <c r="E220" s="6" t="s">
        <v>56</v>
      </c>
      <c r="F220" s="6" t="s">
        <v>35</v>
      </c>
      <c r="G220" s="6">
        <v>0</v>
      </c>
      <c r="H220" s="6" t="s">
        <v>23</v>
      </c>
      <c r="I220" s="6">
        <v>47.56</v>
      </c>
      <c r="J220" s="6">
        <v>15.42</v>
      </c>
      <c r="K220" s="27">
        <v>0</v>
      </c>
      <c r="L220" s="35" t="s">
        <v>59</v>
      </c>
      <c r="M220" s="21"/>
      <c r="N220" s="21" t="s">
        <v>13</v>
      </c>
      <c r="O220" s="6" t="s">
        <v>53</v>
      </c>
      <c r="P220" s="1">
        <v>3</v>
      </c>
      <c r="Q220" s="1">
        <v>0.3</v>
      </c>
      <c r="R220" s="16">
        <v>9.7999999999999997E-3</v>
      </c>
      <c r="S220" s="24" t="s">
        <v>13</v>
      </c>
      <c r="T220" s="1" t="s">
        <v>13</v>
      </c>
      <c r="U220" s="1">
        <v>1100</v>
      </c>
      <c r="V220" s="1">
        <v>1100</v>
      </c>
      <c r="W220" s="1" t="s">
        <v>57</v>
      </c>
      <c r="X220" s="1"/>
      <c r="Y220" s="27">
        <v>0</v>
      </c>
      <c r="Z220" s="18">
        <v>5.6419070709381138</v>
      </c>
      <c r="AA220" s="47">
        <f t="shared" si="23"/>
        <v>282.00000000000006</v>
      </c>
      <c r="AB220" s="18">
        <f t="shared" si="24"/>
        <v>7.8333333333333352E-2</v>
      </c>
      <c r="AC220" s="18">
        <v>-8.8205732999999995</v>
      </c>
      <c r="AD220" s="16">
        <f t="shared" si="25"/>
        <v>1.4766368037291369E-4</v>
      </c>
      <c r="AE220" s="16">
        <f t="shared" si="22"/>
        <v>1.4766368037291368E-5</v>
      </c>
      <c r="AF220" s="1" t="s">
        <v>30</v>
      </c>
    </row>
    <row r="221" spans="4:32" ht="17.25" x14ac:dyDescent="0.25">
      <c r="D221" s="6" t="s">
        <v>52</v>
      </c>
      <c r="E221" s="6" t="s">
        <v>56</v>
      </c>
      <c r="F221" s="6" t="s">
        <v>35</v>
      </c>
      <c r="G221" s="6">
        <v>0</v>
      </c>
      <c r="H221" s="6" t="s">
        <v>23</v>
      </c>
      <c r="I221" s="6">
        <v>47.56</v>
      </c>
      <c r="J221" s="6">
        <v>15.42</v>
      </c>
      <c r="K221" s="27">
        <v>2</v>
      </c>
      <c r="L221" s="35" t="s">
        <v>59</v>
      </c>
      <c r="M221" s="21"/>
      <c r="N221" s="21" t="s">
        <v>13</v>
      </c>
      <c r="O221" s="6" t="s">
        <v>53</v>
      </c>
      <c r="P221" s="1">
        <v>3</v>
      </c>
      <c r="Q221" s="1">
        <v>0.3</v>
      </c>
      <c r="R221" s="16">
        <v>9.7999999999999997E-3</v>
      </c>
      <c r="S221" s="24" t="s">
        <v>13</v>
      </c>
      <c r="T221" s="1" t="s">
        <v>13</v>
      </c>
      <c r="U221" s="1">
        <v>1100</v>
      </c>
      <c r="V221" s="1">
        <v>1100</v>
      </c>
      <c r="W221" s="1">
        <v>14</v>
      </c>
      <c r="X221" s="1"/>
      <c r="Y221" s="27">
        <v>2</v>
      </c>
      <c r="Z221" s="18">
        <v>5.6419070709381138</v>
      </c>
      <c r="AA221" s="47">
        <f t="shared" si="23"/>
        <v>282.00000000000006</v>
      </c>
      <c r="AB221" s="18">
        <f t="shared" si="24"/>
        <v>7.8333333333333352E-2</v>
      </c>
      <c r="AC221" s="18">
        <v>-8.6915367000000003</v>
      </c>
      <c r="AD221" s="16">
        <f t="shared" si="25"/>
        <v>1.6800165960644773E-4</v>
      </c>
      <c r="AE221" s="16">
        <f t="shared" si="22"/>
        <v>1.6800165960644772E-5</v>
      </c>
      <c r="AF221" s="1" t="s">
        <v>30</v>
      </c>
    </row>
    <row r="222" spans="4:32" ht="17.25" x14ac:dyDescent="0.25">
      <c r="D222" s="6" t="s">
        <v>52</v>
      </c>
      <c r="E222" s="6" t="s">
        <v>56</v>
      </c>
      <c r="F222" s="6" t="s">
        <v>35</v>
      </c>
      <c r="G222" s="6">
        <v>0</v>
      </c>
      <c r="H222" s="6" t="s">
        <v>23</v>
      </c>
      <c r="I222" s="6">
        <v>47.56</v>
      </c>
      <c r="J222" s="6">
        <v>15.42</v>
      </c>
      <c r="K222" s="27">
        <v>2</v>
      </c>
      <c r="L222" s="35" t="s">
        <v>59</v>
      </c>
      <c r="M222" s="21"/>
      <c r="N222" s="21" t="s">
        <v>13</v>
      </c>
      <c r="O222" s="6" t="s">
        <v>53</v>
      </c>
      <c r="P222" s="1">
        <v>3</v>
      </c>
      <c r="Q222" s="1">
        <v>0.3</v>
      </c>
      <c r="R222" s="16">
        <v>9.7999999999999997E-3</v>
      </c>
      <c r="S222" s="24" t="s">
        <v>13</v>
      </c>
      <c r="T222" s="1" t="s">
        <v>13</v>
      </c>
      <c r="U222" s="1">
        <v>1100</v>
      </c>
      <c r="V222" s="1">
        <v>1100</v>
      </c>
      <c r="W222" s="1">
        <v>16</v>
      </c>
      <c r="X222" s="1"/>
      <c r="Y222" s="27">
        <v>2</v>
      </c>
      <c r="Z222" s="18">
        <v>5.6419070709381138</v>
      </c>
      <c r="AA222" s="47">
        <f t="shared" si="23"/>
        <v>282.00000000000006</v>
      </c>
      <c r="AB222" s="18">
        <f t="shared" si="24"/>
        <v>7.8333333333333352E-2</v>
      </c>
      <c r="AC222" s="18">
        <v>-8.627018399999999</v>
      </c>
      <c r="AD222" s="16">
        <f t="shared" si="25"/>
        <v>1.7919814661986573E-4</v>
      </c>
      <c r="AE222" s="16">
        <f t="shared" si="22"/>
        <v>1.7919814661986574E-5</v>
      </c>
      <c r="AF222" s="1" t="s">
        <v>30</v>
      </c>
    </row>
    <row r="223" spans="4:32" ht="17.25" x14ac:dyDescent="0.25">
      <c r="D223" s="10" t="s">
        <v>52</v>
      </c>
      <c r="E223" s="10" t="s">
        <v>56</v>
      </c>
      <c r="F223" s="10" t="s">
        <v>35</v>
      </c>
      <c r="G223" s="10">
        <v>0</v>
      </c>
      <c r="H223" s="10" t="s">
        <v>23</v>
      </c>
      <c r="I223" s="10">
        <v>47.56</v>
      </c>
      <c r="J223" s="10">
        <v>15.42</v>
      </c>
      <c r="K223" s="28">
        <v>5</v>
      </c>
      <c r="L223" s="36" t="s">
        <v>59</v>
      </c>
      <c r="M223" s="11"/>
      <c r="N223" s="11" t="s">
        <v>13</v>
      </c>
      <c r="O223" s="10" t="s">
        <v>53</v>
      </c>
      <c r="P223" s="8">
        <v>3</v>
      </c>
      <c r="Q223" s="8">
        <v>0.3</v>
      </c>
      <c r="R223" s="17">
        <v>9.7999999999999997E-3</v>
      </c>
      <c r="S223" s="25" t="s">
        <v>13</v>
      </c>
      <c r="T223" s="8" t="s">
        <v>13</v>
      </c>
      <c r="U223" s="8">
        <v>1100</v>
      </c>
      <c r="V223" s="8">
        <v>1100</v>
      </c>
      <c r="W223" s="8">
        <v>22</v>
      </c>
      <c r="X223" s="8"/>
      <c r="Y223" s="28">
        <v>5</v>
      </c>
      <c r="Z223" s="20">
        <v>5.6419070709381138</v>
      </c>
      <c r="AA223" s="48">
        <f t="shared" si="23"/>
        <v>282.00000000000006</v>
      </c>
      <c r="AB223" s="20">
        <f t="shared" si="24"/>
        <v>7.8333333333333352E-2</v>
      </c>
      <c r="AC223" s="20">
        <v>-8.4887649000000014</v>
      </c>
      <c r="AD223" s="17">
        <f t="shared" si="25"/>
        <v>2.0576724636003061E-4</v>
      </c>
      <c r="AE223" s="17">
        <f t="shared" si="22"/>
        <v>2.0576724636003062E-5</v>
      </c>
      <c r="AF223" s="8" t="s">
        <v>30</v>
      </c>
    </row>
    <row r="224" spans="4:32" ht="18" customHeight="1" x14ac:dyDescent="0.35">
      <c r="D224" s="6" t="s">
        <v>60</v>
      </c>
      <c r="E224" s="6" t="s">
        <v>62</v>
      </c>
      <c r="F224" s="6" t="s">
        <v>61</v>
      </c>
      <c r="G224" s="6">
        <v>0</v>
      </c>
      <c r="H224" s="6" t="s">
        <v>23</v>
      </c>
      <c r="I224" s="6">
        <v>48.41</v>
      </c>
      <c r="J224" s="6">
        <v>16.22</v>
      </c>
      <c r="K224" s="50">
        <v>0</v>
      </c>
      <c r="L224" s="13" t="s">
        <v>63</v>
      </c>
      <c r="M224" s="13">
        <v>1440</v>
      </c>
      <c r="N224" s="13" t="s">
        <v>13</v>
      </c>
      <c r="O224" s="12" t="s">
        <v>13</v>
      </c>
      <c r="P224" s="14">
        <v>1E-3</v>
      </c>
      <c r="Q224" s="14">
        <v>1E-3</v>
      </c>
      <c r="R224" s="14">
        <v>0</v>
      </c>
      <c r="S224" s="42" t="s">
        <v>13</v>
      </c>
      <c r="T224" s="14">
        <v>1194</v>
      </c>
      <c r="U224" s="14">
        <v>1150</v>
      </c>
      <c r="V224" s="14">
        <v>950</v>
      </c>
      <c r="W224" s="7">
        <f>T224-V224</f>
        <v>244</v>
      </c>
      <c r="X224" s="7"/>
      <c r="Y224" s="50">
        <v>0</v>
      </c>
      <c r="Z224" s="51">
        <v>4.5</v>
      </c>
      <c r="AA224" s="47">
        <f t="shared" si="23"/>
        <v>90.017131300521811</v>
      </c>
      <c r="AB224" s="18">
        <f t="shared" si="24"/>
        <v>2.5004758694589391E-2</v>
      </c>
      <c r="AC224" s="51">
        <f t="shared" ref="AC224:AC229" si="26">LN(AD224)</f>
        <v>-6.5022901708739722</v>
      </c>
      <c r="AD224" s="16">
        <v>1.5E-3</v>
      </c>
      <c r="AE224" s="16">
        <f t="shared" si="22"/>
        <v>1.5000000000000001E-4</v>
      </c>
      <c r="AF224" s="14" t="s">
        <v>126</v>
      </c>
    </row>
    <row r="225" spans="4:32" ht="18" customHeight="1" x14ac:dyDescent="0.35">
      <c r="D225" s="6" t="s">
        <v>60</v>
      </c>
      <c r="E225" s="6" t="s">
        <v>62</v>
      </c>
      <c r="F225" s="6" t="s">
        <v>61</v>
      </c>
      <c r="G225" s="6">
        <v>0</v>
      </c>
      <c r="H225" s="6" t="s">
        <v>23</v>
      </c>
      <c r="I225" s="6">
        <v>48.41</v>
      </c>
      <c r="J225" s="6">
        <v>16.22</v>
      </c>
      <c r="K225" s="1">
        <v>0</v>
      </c>
      <c r="L225" s="35" t="s">
        <v>63</v>
      </c>
      <c r="M225" s="21">
        <v>1440</v>
      </c>
      <c r="N225" s="21" t="s">
        <v>13</v>
      </c>
      <c r="O225" s="6" t="s">
        <v>13</v>
      </c>
      <c r="P225" s="1">
        <v>1E-3</v>
      </c>
      <c r="Q225" s="1">
        <v>1E-3</v>
      </c>
      <c r="R225" s="1">
        <v>0</v>
      </c>
      <c r="S225" s="24" t="s">
        <v>13</v>
      </c>
      <c r="T225" s="1">
        <v>1194</v>
      </c>
      <c r="U225" s="1">
        <v>1150</v>
      </c>
      <c r="V225" s="1">
        <v>950</v>
      </c>
      <c r="W225" s="7">
        <f t="shared" ref="W225:W229" si="27">T225-V225</f>
        <v>244</v>
      </c>
      <c r="X225" s="7"/>
      <c r="Y225" s="27">
        <v>0</v>
      </c>
      <c r="Z225" s="18">
        <v>4.5</v>
      </c>
      <c r="AA225" s="47">
        <f t="shared" si="23"/>
        <v>90.017131300521811</v>
      </c>
      <c r="AB225" s="18">
        <f t="shared" si="24"/>
        <v>2.5004758694589391E-2</v>
      </c>
      <c r="AC225" s="18">
        <f t="shared" si="26"/>
        <v>-7.9575774034808147</v>
      </c>
      <c r="AD225" s="16">
        <v>3.5E-4</v>
      </c>
      <c r="AE225" s="16">
        <f t="shared" si="22"/>
        <v>3.4999999999999997E-5</v>
      </c>
      <c r="AF225" s="1" t="s">
        <v>127</v>
      </c>
    </row>
    <row r="226" spans="4:32" ht="18" customHeight="1" x14ac:dyDescent="0.35">
      <c r="D226" s="6" t="s">
        <v>60</v>
      </c>
      <c r="E226" s="6" t="s">
        <v>62</v>
      </c>
      <c r="F226" s="6" t="s">
        <v>61</v>
      </c>
      <c r="G226" s="6">
        <v>0</v>
      </c>
      <c r="H226" s="6" t="s">
        <v>23</v>
      </c>
      <c r="I226" s="6">
        <v>48.41</v>
      </c>
      <c r="J226" s="6">
        <v>16.22</v>
      </c>
      <c r="K226" s="27">
        <v>0</v>
      </c>
      <c r="L226" s="21" t="s">
        <v>63</v>
      </c>
      <c r="M226" s="21">
        <v>1440</v>
      </c>
      <c r="N226" s="21" t="s">
        <v>13</v>
      </c>
      <c r="O226" s="6" t="s">
        <v>13</v>
      </c>
      <c r="P226" s="1">
        <v>1E-3</v>
      </c>
      <c r="Q226" s="1">
        <v>1E-3</v>
      </c>
      <c r="R226" s="1">
        <v>0</v>
      </c>
      <c r="S226" s="24" t="s">
        <v>13</v>
      </c>
      <c r="T226" s="1">
        <v>1194</v>
      </c>
      <c r="U226" s="1">
        <v>1150</v>
      </c>
      <c r="V226" s="1">
        <v>950</v>
      </c>
      <c r="W226" s="7">
        <f t="shared" si="27"/>
        <v>244</v>
      </c>
      <c r="X226" s="7"/>
      <c r="Y226" s="27">
        <v>0</v>
      </c>
      <c r="Z226" s="18">
        <v>4.5</v>
      </c>
      <c r="AA226" s="47">
        <f t="shared" si="23"/>
        <v>90.017131300521811</v>
      </c>
      <c r="AB226" s="18">
        <f t="shared" si="24"/>
        <v>2.5004758694589391E-2</v>
      </c>
      <c r="AC226" s="18">
        <f t="shared" si="26"/>
        <v>-7.1691200431165445</v>
      </c>
      <c r="AD226" s="16">
        <v>7.6999999999999996E-4</v>
      </c>
      <c r="AE226" s="16">
        <f t="shared" si="22"/>
        <v>7.7000000000000001E-5</v>
      </c>
      <c r="AF226" s="1" t="s">
        <v>128</v>
      </c>
    </row>
    <row r="227" spans="4:32" ht="18" customHeight="1" x14ac:dyDescent="0.35">
      <c r="D227" s="6" t="s">
        <v>60</v>
      </c>
      <c r="E227" s="6" t="s">
        <v>62</v>
      </c>
      <c r="F227" s="6" t="s">
        <v>61</v>
      </c>
      <c r="G227" s="6">
        <v>0</v>
      </c>
      <c r="H227" s="6" t="s">
        <v>23</v>
      </c>
      <c r="I227" s="6">
        <v>48.41</v>
      </c>
      <c r="J227" s="6">
        <v>16.22</v>
      </c>
      <c r="K227" s="27">
        <v>0</v>
      </c>
      <c r="L227" s="21" t="s">
        <v>63</v>
      </c>
      <c r="M227" s="21">
        <v>1440</v>
      </c>
      <c r="N227" s="21" t="s">
        <v>13</v>
      </c>
      <c r="O227" s="6" t="s">
        <v>13</v>
      </c>
      <c r="P227" s="1">
        <v>1E-3</v>
      </c>
      <c r="Q227" s="1">
        <v>1E-3</v>
      </c>
      <c r="R227" s="1">
        <v>0</v>
      </c>
      <c r="S227" s="24" t="s">
        <v>13</v>
      </c>
      <c r="T227" s="1">
        <v>1194</v>
      </c>
      <c r="U227" s="1">
        <v>1170</v>
      </c>
      <c r="V227" s="1">
        <v>950</v>
      </c>
      <c r="W227" s="7">
        <f t="shared" si="27"/>
        <v>244</v>
      </c>
      <c r="X227" s="7"/>
      <c r="Y227" s="27">
        <v>0</v>
      </c>
      <c r="Z227" s="18">
        <v>5.19</v>
      </c>
      <c r="AA227" s="47">
        <f t="shared" si="23"/>
        <v>179.46855293183248</v>
      </c>
      <c r="AB227" s="18">
        <f t="shared" si="24"/>
        <v>4.9852375814397908E-2</v>
      </c>
      <c r="AC227" s="18">
        <f t="shared" si="26"/>
        <v>-7.1821921246838976</v>
      </c>
      <c r="AD227" s="16">
        <v>7.6000000000000004E-4</v>
      </c>
      <c r="AE227" s="16">
        <f t="shared" si="22"/>
        <v>7.6000000000000004E-5</v>
      </c>
      <c r="AF227" s="1" t="s">
        <v>129</v>
      </c>
    </row>
    <row r="228" spans="4:32" ht="18" customHeight="1" x14ac:dyDescent="0.35">
      <c r="D228" s="6" t="s">
        <v>60</v>
      </c>
      <c r="E228" s="6" t="s">
        <v>62</v>
      </c>
      <c r="F228" s="6" t="s">
        <v>61</v>
      </c>
      <c r="G228" s="6">
        <v>0</v>
      </c>
      <c r="H228" s="6" t="s">
        <v>23</v>
      </c>
      <c r="I228" s="6">
        <v>48.41</v>
      </c>
      <c r="J228" s="6">
        <v>16.22</v>
      </c>
      <c r="K228" s="27">
        <v>0</v>
      </c>
      <c r="L228" s="21" t="s">
        <v>63</v>
      </c>
      <c r="M228" s="21">
        <v>1440</v>
      </c>
      <c r="N228" s="21" t="s">
        <v>13</v>
      </c>
      <c r="O228" s="6" t="s">
        <v>13</v>
      </c>
      <c r="P228" s="1">
        <v>1E-3</v>
      </c>
      <c r="Q228" s="1">
        <v>1E-3</v>
      </c>
      <c r="R228" s="1">
        <v>0</v>
      </c>
      <c r="S228" s="24" t="s">
        <v>13</v>
      </c>
      <c r="T228" s="1">
        <v>1194</v>
      </c>
      <c r="U228" s="1">
        <v>1170</v>
      </c>
      <c r="V228" s="1">
        <v>950</v>
      </c>
      <c r="W228" s="7">
        <f t="shared" si="27"/>
        <v>244</v>
      </c>
      <c r="X228" s="7"/>
      <c r="Y228" s="27">
        <v>0</v>
      </c>
      <c r="Z228" s="18">
        <v>5.19</v>
      </c>
      <c r="AA228" s="47">
        <f t="shared" si="23"/>
        <v>179.46855293183248</v>
      </c>
      <c r="AB228" s="18">
        <f t="shared" si="24"/>
        <v>4.9852375814397908E-2</v>
      </c>
      <c r="AC228" s="18">
        <f t="shared" si="26"/>
        <v>-8.0471895621705016</v>
      </c>
      <c r="AD228" s="16">
        <v>3.2000000000000003E-4</v>
      </c>
      <c r="AE228" s="16">
        <f t="shared" si="22"/>
        <v>3.2000000000000005E-5</v>
      </c>
      <c r="AF228" s="1" t="s">
        <v>130</v>
      </c>
    </row>
    <row r="229" spans="4:32" ht="18" customHeight="1" x14ac:dyDescent="0.35">
      <c r="D229" s="10" t="s">
        <v>60</v>
      </c>
      <c r="E229" s="10" t="s">
        <v>62</v>
      </c>
      <c r="F229" s="10" t="s">
        <v>61</v>
      </c>
      <c r="G229" s="10">
        <v>0</v>
      </c>
      <c r="H229" s="10" t="s">
        <v>23</v>
      </c>
      <c r="I229" s="10">
        <v>48.41</v>
      </c>
      <c r="J229" s="10">
        <v>16.22</v>
      </c>
      <c r="K229" s="28">
        <v>0</v>
      </c>
      <c r="L229" s="36" t="s">
        <v>63</v>
      </c>
      <c r="M229" s="11">
        <v>1440</v>
      </c>
      <c r="N229" s="11" t="s">
        <v>13</v>
      </c>
      <c r="O229" s="10" t="s">
        <v>13</v>
      </c>
      <c r="P229" s="8">
        <v>1E-3</v>
      </c>
      <c r="Q229" s="8">
        <v>1E-3</v>
      </c>
      <c r="R229" s="8">
        <v>0</v>
      </c>
      <c r="S229" s="25" t="s">
        <v>13</v>
      </c>
      <c r="T229" s="8">
        <v>1194</v>
      </c>
      <c r="U229" s="8">
        <v>1170</v>
      </c>
      <c r="V229" s="8">
        <v>950</v>
      </c>
      <c r="W229" s="19">
        <f t="shared" si="27"/>
        <v>244</v>
      </c>
      <c r="X229" s="19"/>
      <c r="Y229" s="8">
        <v>0</v>
      </c>
      <c r="Z229" s="52">
        <v>5.19</v>
      </c>
      <c r="AA229" s="48">
        <f t="shared" si="23"/>
        <v>179.46855293183248</v>
      </c>
      <c r="AB229" s="20">
        <f t="shared" si="24"/>
        <v>4.9852375814397908E-2</v>
      </c>
      <c r="AC229" s="20">
        <f t="shared" si="26"/>
        <v>-7.6211051668596017</v>
      </c>
      <c r="AD229" s="17">
        <v>4.8999999999999998E-4</v>
      </c>
      <c r="AE229" s="17">
        <f t="shared" si="22"/>
        <v>4.8999999999999998E-5</v>
      </c>
      <c r="AF229" s="8" t="s">
        <v>131</v>
      </c>
    </row>
    <row r="230" spans="4:32" x14ac:dyDescent="0.25">
      <c r="D230" s="6" t="s">
        <v>64</v>
      </c>
      <c r="E230" s="6" t="s">
        <v>66</v>
      </c>
      <c r="F230" s="6" t="s">
        <v>35</v>
      </c>
      <c r="G230" s="6">
        <v>0</v>
      </c>
      <c r="H230" s="6" t="s">
        <v>23</v>
      </c>
      <c r="I230" s="6">
        <v>50.49</v>
      </c>
      <c r="J230" s="6">
        <v>15.38</v>
      </c>
      <c r="K230" s="27">
        <v>0</v>
      </c>
      <c r="L230" s="35" t="s">
        <v>132</v>
      </c>
      <c r="M230" s="21">
        <v>1</v>
      </c>
      <c r="N230" s="21">
        <v>12</v>
      </c>
      <c r="O230" s="6" t="s">
        <v>65</v>
      </c>
      <c r="P230" s="1">
        <v>1E-3</v>
      </c>
      <c r="Q230" s="1">
        <v>1E-3</v>
      </c>
      <c r="R230" s="1">
        <v>0</v>
      </c>
      <c r="S230" s="24" t="s">
        <v>13</v>
      </c>
      <c r="T230" s="1">
        <f>V230+W230</f>
        <v>1150</v>
      </c>
      <c r="U230" s="1">
        <v>1200</v>
      </c>
      <c r="V230" s="1">
        <v>1100</v>
      </c>
      <c r="W230" s="1">
        <v>50</v>
      </c>
      <c r="X230" s="1"/>
      <c r="Y230" s="27">
        <v>0</v>
      </c>
      <c r="Z230" s="18">
        <v>12.79</v>
      </c>
      <c r="AA230" s="47">
        <v>223200</v>
      </c>
      <c r="AB230" s="18">
        <f>AA230/3600</f>
        <v>62</v>
      </c>
      <c r="AC230" s="18">
        <v>-16.010000000000002</v>
      </c>
      <c r="AD230" s="16">
        <f>EXP(AC230)</f>
        <v>1.1141543102173589E-7</v>
      </c>
      <c r="AE230" s="16">
        <f t="shared" si="22"/>
        <v>1.1141543102173589E-8</v>
      </c>
      <c r="AF230" s="1" t="s">
        <v>137</v>
      </c>
    </row>
    <row r="231" spans="4:32" x14ac:dyDescent="0.25">
      <c r="D231" s="6" t="s">
        <v>64</v>
      </c>
      <c r="E231" s="6" t="s">
        <v>66</v>
      </c>
      <c r="F231" s="6" t="s">
        <v>35</v>
      </c>
      <c r="G231" s="6">
        <v>0</v>
      </c>
      <c r="H231" s="6" t="s">
        <v>23</v>
      </c>
      <c r="I231" s="6">
        <v>50.49</v>
      </c>
      <c r="J231" s="6">
        <v>15.38</v>
      </c>
      <c r="K231" s="27">
        <v>0</v>
      </c>
      <c r="L231" s="35" t="s">
        <v>133</v>
      </c>
      <c r="M231" s="21">
        <v>900</v>
      </c>
      <c r="N231" s="21">
        <v>12</v>
      </c>
      <c r="O231" s="6" t="s">
        <v>18</v>
      </c>
      <c r="P231" s="1">
        <v>1E-3</v>
      </c>
      <c r="Q231" s="1">
        <v>1E-3</v>
      </c>
      <c r="R231" s="1">
        <v>0</v>
      </c>
      <c r="S231" s="24" t="s">
        <v>13</v>
      </c>
      <c r="T231" s="1">
        <f>V231+W231</f>
        <v>1150</v>
      </c>
      <c r="U231" s="1">
        <v>1200</v>
      </c>
      <c r="V231" s="1">
        <v>1095</v>
      </c>
      <c r="W231" s="1">
        <v>55</v>
      </c>
      <c r="X231" s="1"/>
      <c r="Y231" s="27">
        <v>0</v>
      </c>
      <c r="Z231" s="18">
        <v>6.04</v>
      </c>
      <c r="AA231" s="47">
        <v>43420</v>
      </c>
      <c r="AB231" s="18">
        <f t="shared" si="24"/>
        <v>12.061111111111112</v>
      </c>
      <c r="AC231" s="18">
        <v>-11.58</v>
      </c>
      <c r="AD231" s="16">
        <f t="shared" si="25"/>
        <v>9.3512549913226285E-6</v>
      </c>
      <c r="AE231" s="16">
        <f t="shared" si="22"/>
        <v>9.3512549913226283E-7</v>
      </c>
      <c r="AF231" s="1" t="s">
        <v>137</v>
      </c>
    </row>
    <row r="232" spans="4:32" x14ac:dyDescent="0.25">
      <c r="D232" s="6" t="s">
        <v>64</v>
      </c>
      <c r="E232" s="6" t="s">
        <v>67</v>
      </c>
      <c r="F232" s="6" t="s">
        <v>35</v>
      </c>
      <c r="G232" s="6">
        <v>0</v>
      </c>
      <c r="H232" s="6" t="s">
        <v>23</v>
      </c>
      <c r="I232" s="6">
        <v>54.16</v>
      </c>
      <c r="J232" s="6">
        <v>15.99</v>
      </c>
      <c r="K232" s="27">
        <v>0</v>
      </c>
      <c r="L232" s="35" t="s">
        <v>132</v>
      </c>
      <c r="M232" s="21">
        <v>1</v>
      </c>
      <c r="N232" s="21">
        <v>12</v>
      </c>
      <c r="O232" s="6" t="s">
        <v>65</v>
      </c>
      <c r="P232" s="1">
        <v>1E-3</v>
      </c>
      <c r="Q232" s="1">
        <v>1E-3</v>
      </c>
      <c r="R232" s="1">
        <v>0</v>
      </c>
      <c r="S232" s="24" t="s">
        <v>13</v>
      </c>
      <c r="T232" s="1">
        <v>1180</v>
      </c>
      <c r="U232" s="1">
        <v>1200</v>
      </c>
      <c r="V232" s="1">
        <v>1100</v>
      </c>
      <c r="W232" s="1">
        <f t="shared" ref="W232:W238" si="28">T232-V232</f>
        <v>80</v>
      </c>
      <c r="X232" s="1"/>
      <c r="Y232" s="27">
        <v>0</v>
      </c>
      <c r="Z232" s="7">
        <f>LN(AA232)</f>
        <v>12.710477701493241</v>
      </c>
      <c r="AA232" s="53">
        <v>331200</v>
      </c>
      <c r="AB232" s="54">
        <f t="shared" si="24"/>
        <v>92</v>
      </c>
      <c r="AC232" s="7">
        <v>-16.239999999999998</v>
      </c>
      <c r="AD232" s="55">
        <f t="shared" si="25"/>
        <v>8.8523303784161813E-8</v>
      </c>
      <c r="AE232" s="16">
        <f t="shared" si="22"/>
        <v>8.852330378416181E-9</v>
      </c>
      <c r="AF232" s="1" t="s">
        <v>137</v>
      </c>
    </row>
    <row r="233" spans="4:32" x14ac:dyDescent="0.25">
      <c r="D233" s="6" t="s">
        <v>64</v>
      </c>
      <c r="E233" s="6" t="s">
        <v>67</v>
      </c>
      <c r="F233" s="6" t="s">
        <v>35</v>
      </c>
      <c r="G233" s="6">
        <v>0</v>
      </c>
      <c r="H233" s="6" t="s">
        <v>23</v>
      </c>
      <c r="I233" s="6">
        <v>54.16</v>
      </c>
      <c r="J233" s="6">
        <v>15.99</v>
      </c>
      <c r="K233" s="27">
        <v>0</v>
      </c>
      <c r="L233" s="35" t="s">
        <v>133</v>
      </c>
      <c r="M233" s="21">
        <v>900</v>
      </c>
      <c r="N233" s="21">
        <v>12</v>
      </c>
      <c r="O233" s="6" t="s">
        <v>18</v>
      </c>
      <c r="P233" s="1">
        <v>1E-3</v>
      </c>
      <c r="Q233" s="1">
        <v>1E-3</v>
      </c>
      <c r="R233" s="1">
        <v>0</v>
      </c>
      <c r="S233" s="24" t="s">
        <v>13</v>
      </c>
      <c r="T233" s="1">
        <v>1150</v>
      </c>
      <c r="U233" s="1">
        <v>1200</v>
      </c>
      <c r="V233" s="1">
        <v>1100</v>
      </c>
      <c r="W233" s="1">
        <f t="shared" si="28"/>
        <v>50</v>
      </c>
      <c r="X233" s="1"/>
      <c r="Y233" s="27">
        <v>0</v>
      </c>
      <c r="Z233" s="7">
        <f t="shared" ref="Z233:Z235" si="29">LN(AA233)</f>
        <v>10.678214720088496</v>
      </c>
      <c r="AA233" s="53">
        <v>43400</v>
      </c>
      <c r="AB233" s="54">
        <f t="shared" si="24"/>
        <v>12.055555555555555</v>
      </c>
      <c r="AC233" s="7">
        <v>-12.2</v>
      </c>
      <c r="AD233" s="55">
        <f t="shared" si="25"/>
        <v>5.0304556071114483E-6</v>
      </c>
      <c r="AE233" s="16">
        <f t="shared" si="22"/>
        <v>5.0304556071114481E-7</v>
      </c>
      <c r="AF233" s="1" t="s">
        <v>137</v>
      </c>
    </row>
    <row r="234" spans="4:32" x14ac:dyDescent="0.25">
      <c r="D234" s="6" t="s">
        <v>64</v>
      </c>
      <c r="E234" s="6" t="s">
        <v>67</v>
      </c>
      <c r="F234" s="6" t="s">
        <v>35</v>
      </c>
      <c r="G234" s="6">
        <v>0</v>
      </c>
      <c r="H234" s="6" t="s">
        <v>23</v>
      </c>
      <c r="I234" s="6">
        <v>55.49</v>
      </c>
      <c r="J234" s="6">
        <v>15.04</v>
      </c>
      <c r="K234" s="27">
        <v>0</v>
      </c>
      <c r="L234" s="35" t="s">
        <v>132</v>
      </c>
      <c r="M234" s="21">
        <v>1</v>
      </c>
      <c r="N234" s="21">
        <v>12</v>
      </c>
      <c r="O234" s="6" t="s">
        <v>65</v>
      </c>
      <c r="P234" s="1">
        <v>1E-3</v>
      </c>
      <c r="Q234" s="1">
        <v>1E-3</v>
      </c>
      <c r="R234" s="1">
        <v>0</v>
      </c>
      <c r="S234" s="24" t="s">
        <v>13</v>
      </c>
      <c r="T234" s="1">
        <v>1125</v>
      </c>
      <c r="U234" s="1">
        <v>1200</v>
      </c>
      <c r="V234" s="1">
        <v>1100</v>
      </c>
      <c r="W234" s="1">
        <f t="shared" si="28"/>
        <v>25</v>
      </c>
      <c r="X234" s="1"/>
      <c r="Y234" s="27">
        <v>0</v>
      </c>
      <c r="Z234" s="7">
        <f t="shared" si="29"/>
        <v>11.799607037088427</v>
      </c>
      <c r="AA234" s="53">
        <v>133200</v>
      </c>
      <c r="AB234" s="54">
        <f t="shared" si="24"/>
        <v>37</v>
      </c>
      <c r="AC234" s="7">
        <v>-16.579999999999998</v>
      </c>
      <c r="AD234" s="55">
        <f t="shared" si="25"/>
        <v>6.3008260506465412E-8</v>
      </c>
      <c r="AE234" s="16">
        <f t="shared" si="22"/>
        <v>6.3008260506465414E-9</v>
      </c>
      <c r="AF234" s="1" t="s">
        <v>137</v>
      </c>
    </row>
    <row r="235" spans="4:32" x14ac:dyDescent="0.25">
      <c r="D235" s="10" t="s">
        <v>64</v>
      </c>
      <c r="E235" s="10" t="s">
        <v>67</v>
      </c>
      <c r="F235" s="10" t="s">
        <v>35</v>
      </c>
      <c r="G235" s="10">
        <v>0</v>
      </c>
      <c r="H235" s="10" t="s">
        <v>23</v>
      </c>
      <c r="I235" s="10">
        <v>55.49</v>
      </c>
      <c r="J235" s="10">
        <v>15.04</v>
      </c>
      <c r="K235" s="28">
        <v>0</v>
      </c>
      <c r="L235" s="36" t="s">
        <v>133</v>
      </c>
      <c r="M235" s="11">
        <v>900</v>
      </c>
      <c r="N235" s="11">
        <v>12</v>
      </c>
      <c r="O235" s="10" t="s">
        <v>18</v>
      </c>
      <c r="P235" s="8">
        <v>1E-3</v>
      </c>
      <c r="Q235" s="8">
        <v>1E-3</v>
      </c>
      <c r="R235" s="8">
        <v>0</v>
      </c>
      <c r="S235" s="25" t="s">
        <v>13</v>
      </c>
      <c r="T235" s="8">
        <v>1150</v>
      </c>
      <c r="U235" s="8">
        <v>1200</v>
      </c>
      <c r="V235" s="8">
        <v>1100</v>
      </c>
      <c r="W235" s="8">
        <f t="shared" si="28"/>
        <v>50</v>
      </c>
      <c r="X235" s="8"/>
      <c r="Y235" s="28">
        <v>0</v>
      </c>
      <c r="Z235" s="7">
        <f t="shared" si="29"/>
        <v>10.678214720088496</v>
      </c>
      <c r="AA235" s="56">
        <v>43400</v>
      </c>
      <c r="AB235" s="57">
        <f t="shared" si="24"/>
        <v>12.055555555555555</v>
      </c>
      <c r="AC235" s="19">
        <v>-12.44</v>
      </c>
      <c r="AD235" s="58">
        <f t="shared" si="25"/>
        <v>3.9570965344123281E-6</v>
      </c>
      <c r="AE235" s="17">
        <f t="shared" si="22"/>
        <v>3.957096534412328E-7</v>
      </c>
      <c r="AF235" s="1" t="s">
        <v>137</v>
      </c>
    </row>
    <row r="236" spans="4:32" ht="18" customHeight="1" x14ac:dyDescent="0.35">
      <c r="D236" s="12" t="s">
        <v>68</v>
      </c>
      <c r="E236" s="12" t="s">
        <v>70</v>
      </c>
      <c r="F236" s="12" t="s">
        <v>61</v>
      </c>
      <c r="G236" s="6">
        <v>0</v>
      </c>
      <c r="H236" s="12" t="s">
        <v>23</v>
      </c>
      <c r="I236" s="12">
        <v>48.4</v>
      </c>
      <c r="J236" s="12">
        <v>16.2</v>
      </c>
      <c r="K236" s="50">
        <v>0</v>
      </c>
      <c r="L236" s="37" t="s">
        <v>51</v>
      </c>
      <c r="M236" s="13">
        <v>30</v>
      </c>
      <c r="N236" s="13">
        <v>0</v>
      </c>
      <c r="O236" s="12" t="s">
        <v>13</v>
      </c>
      <c r="P236" s="14">
        <v>1E-3</v>
      </c>
      <c r="Q236" s="14">
        <v>1E-3</v>
      </c>
      <c r="R236" s="14">
        <v>0</v>
      </c>
      <c r="S236" s="42" t="s">
        <v>13</v>
      </c>
      <c r="T236" s="14">
        <v>1208</v>
      </c>
      <c r="U236" s="14">
        <v>1250</v>
      </c>
      <c r="V236" s="14">
        <v>1100</v>
      </c>
      <c r="W236" s="14">
        <f t="shared" si="28"/>
        <v>108</v>
      </c>
      <c r="X236" s="14"/>
      <c r="Y236" s="50">
        <v>0</v>
      </c>
      <c r="Z236" s="14" t="s">
        <v>13</v>
      </c>
      <c r="AA236" s="47" t="s">
        <v>13</v>
      </c>
      <c r="AB236" s="18" t="s">
        <v>13</v>
      </c>
      <c r="AC236" s="14" t="s">
        <v>13</v>
      </c>
      <c r="AD236" s="16" t="s">
        <v>13</v>
      </c>
      <c r="AE236" s="16" t="e">
        <f t="shared" si="22"/>
        <v>#VALUE!</v>
      </c>
      <c r="AF236" s="14" t="s">
        <v>69</v>
      </c>
    </row>
    <row r="237" spans="4:32" ht="18" customHeight="1" x14ac:dyDescent="0.35">
      <c r="D237" s="6" t="s">
        <v>68</v>
      </c>
      <c r="E237" s="6" t="s">
        <v>70</v>
      </c>
      <c r="F237" s="6" t="s">
        <v>61</v>
      </c>
      <c r="G237" s="6">
        <v>0</v>
      </c>
      <c r="H237" s="6" t="s">
        <v>23</v>
      </c>
      <c r="I237" s="6">
        <v>48.4</v>
      </c>
      <c r="J237" s="6">
        <v>16.2</v>
      </c>
      <c r="K237" s="27">
        <v>0</v>
      </c>
      <c r="L237" s="35" t="s">
        <v>51</v>
      </c>
      <c r="M237" s="21">
        <v>30</v>
      </c>
      <c r="N237" s="21">
        <v>0</v>
      </c>
      <c r="O237" s="6" t="s">
        <v>13</v>
      </c>
      <c r="P237" s="1">
        <v>1E-3</v>
      </c>
      <c r="Q237" s="1">
        <v>1E-3</v>
      </c>
      <c r="R237" s="1">
        <v>0</v>
      </c>
      <c r="S237" s="24" t="s">
        <v>13</v>
      </c>
      <c r="T237" s="1">
        <v>1208</v>
      </c>
      <c r="U237" s="1">
        <v>1250</v>
      </c>
      <c r="V237" s="1">
        <v>1170</v>
      </c>
      <c r="W237" s="1">
        <f t="shared" si="28"/>
        <v>38</v>
      </c>
      <c r="X237" s="1"/>
      <c r="Y237" s="27">
        <v>0</v>
      </c>
      <c r="Z237" s="18">
        <v>9.1695183774559279</v>
      </c>
      <c r="AA237" s="47">
        <v>9600</v>
      </c>
      <c r="AB237" s="18">
        <f t="shared" si="24"/>
        <v>2.6666666666666665</v>
      </c>
      <c r="AC237" s="1">
        <v>-10.82</v>
      </c>
      <c r="AD237" s="16">
        <f t="shared" si="25"/>
        <v>1.9995566179747357E-5</v>
      </c>
      <c r="AE237" s="16">
        <f t="shared" si="22"/>
        <v>1.9995566179747358E-6</v>
      </c>
      <c r="AF237" s="1" t="s">
        <v>69</v>
      </c>
    </row>
    <row r="238" spans="4:32" ht="18" customHeight="1" x14ac:dyDescent="0.35">
      <c r="D238" s="10" t="s">
        <v>68</v>
      </c>
      <c r="E238" s="10" t="s">
        <v>70</v>
      </c>
      <c r="F238" s="10" t="s">
        <v>61</v>
      </c>
      <c r="G238" s="10">
        <v>0</v>
      </c>
      <c r="H238" s="10" t="s">
        <v>23</v>
      </c>
      <c r="I238" s="10">
        <v>48.4</v>
      </c>
      <c r="J238" s="10">
        <v>16.2</v>
      </c>
      <c r="K238" s="28">
        <v>0</v>
      </c>
      <c r="L238" s="36" t="s">
        <v>51</v>
      </c>
      <c r="M238" s="11">
        <v>30</v>
      </c>
      <c r="N238" s="11">
        <v>0</v>
      </c>
      <c r="O238" s="10" t="s">
        <v>13</v>
      </c>
      <c r="P238" s="8">
        <v>1E-3</v>
      </c>
      <c r="Q238" s="8">
        <v>1E-3</v>
      </c>
      <c r="R238" s="8">
        <v>0</v>
      </c>
      <c r="S238" s="25" t="s">
        <v>13</v>
      </c>
      <c r="T238" s="8">
        <v>1208</v>
      </c>
      <c r="U238" s="8">
        <v>1250</v>
      </c>
      <c r="V238" s="8">
        <v>1150</v>
      </c>
      <c r="W238" s="8">
        <f t="shared" si="28"/>
        <v>58</v>
      </c>
      <c r="X238" s="8"/>
      <c r="Y238" s="28">
        <v>0</v>
      </c>
      <c r="Z238" s="52">
        <v>9.3926619287701367</v>
      </c>
      <c r="AA238" s="48">
        <v>12000</v>
      </c>
      <c r="AB238" s="20">
        <f t="shared" si="24"/>
        <v>3.3333333333333335</v>
      </c>
      <c r="AC238" s="8">
        <v>-9.43</v>
      </c>
      <c r="AD238" s="17">
        <f t="shared" si="25"/>
        <v>8.0279199936407784E-5</v>
      </c>
      <c r="AE238" s="17">
        <f t="shared" si="22"/>
        <v>8.0279199936407777E-6</v>
      </c>
      <c r="AF238" s="8" t="s">
        <v>69</v>
      </c>
    </row>
    <row r="239" spans="4:32" ht="18" customHeight="1" x14ac:dyDescent="0.25">
      <c r="D239" s="6" t="s">
        <v>71</v>
      </c>
      <c r="E239" s="6" t="s">
        <v>72</v>
      </c>
      <c r="F239" s="6" t="s">
        <v>35</v>
      </c>
      <c r="G239" s="6">
        <v>0</v>
      </c>
      <c r="H239" s="6" t="s">
        <v>23</v>
      </c>
      <c r="I239" s="6">
        <v>48.8</v>
      </c>
      <c r="J239" s="6">
        <v>14.9</v>
      </c>
      <c r="K239" s="27">
        <v>0</v>
      </c>
      <c r="L239" s="35" t="s">
        <v>74</v>
      </c>
      <c r="M239" s="21">
        <v>1</v>
      </c>
      <c r="N239" s="21">
        <v>0</v>
      </c>
      <c r="O239" s="6" t="s">
        <v>73</v>
      </c>
      <c r="P239" s="1">
        <v>1E-3</v>
      </c>
      <c r="Q239" s="1">
        <v>1E-3</v>
      </c>
      <c r="R239" s="1">
        <v>0</v>
      </c>
      <c r="S239" s="24">
        <v>1175</v>
      </c>
      <c r="T239" s="1">
        <v>1175</v>
      </c>
      <c r="U239" s="1">
        <v>1190</v>
      </c>
      <c r="V239" s="1">
        <v>1170</v>
      </c>
      <c r="W239" s="1">
        <f t="shared" ref="W239:W268" si="30">T239-V239</f>
        <v>5</v>
      </c>
      <c r="X239" s="1"/>
      <c r="Y239" s="1">
        <v>0</v>
      </c>
      <c r="Z239" s="59">
        <f>LN(AA239)</f>
        <v>9.7981270368783022</v>
      </c>
      <c r="AA239" s="53">
        <f t="shared" ref="AA239:AA268" si="31">((T239-V239)/M239)*3600</f>
        <v>18000</v>
      </c>
      <c r="AB239" s="54">
        <f t="shared" ref="AB239:AB268" si="32">AA239/3600</f>
        <v>5</v>
      </c>
      <c r="AC239" s="54">
        <f>LN(AD239)</f>
        <v>-13.72020037815995</v>
      </c>
      <c r="AD239" s="55">
        <v>1.1000000000000001E-6</v>
      </c>
      <c r="AE239" s="16">
        <f t="shared" si="22"/>
        <v>1.1000000000000001E-7</v>
      </c>
      <c r="AF239" s="7" t="s">
        <v>121</v>
      </c>
    </row>
    <row r="240" spans="4:32" ht="18" customHeight="1" x14ac:dyDescent="0.25">
      <c r="D240" s="6" t="s">
        <v>71</v>
      </c>
      <c r="E240" s="6" t="s">
        <v>72</v>
      </c>
      <c r="F240" s="6" t="s">
        <v>35</v>
      </c>
      <c r="G240" s="6">
        <v>0</v>
      </c>
      <c r="H240" s="6" t="s">
        <v>23</v>
      </c>
      <c r="I240" s="6">
        <v>48.8</v>
      </c>
      <c r="J240" s="6">
        <v>14.9</v>
      </c>
      <c r="K240" s="27">
        <v>0</v>
      </c>
      <c r="L240" s="35" t="s">
        <v>74</v>
      </c>
      <c r="M240" s="21">
        <v>1</v>
      </c>
      <c r="N240" s="21">
        <v>0</v>
      </c>
      <c r="O240" s="6" t="s">
        <v>73</v>
      </c>
      <c r="P240" s="1">
        <v>1E-3</v>
      </c>
      <c r="Q240" s="1">
        <v>1E-3</v>
      </c>
      <c r="R240" s="1">
        <v>0</v>
      </c>
      <c r="S240" s="24">
        <v>1175</v>
      </c>
      <c r="T240" s="1">
        <v>1175</v>
      </c>
      <c r="U240" s="1">
        <v>1190</v>
      </c>
      <c r="V240" s="1">
        <v>1151</v>
      </c>
      <c r="W240" s="1">
        <f t="shared" si="30"/>
        <v>24</v>
      </c>
      <c r="X240" s="1"/>
      <c r="Y240" s="1">
        <v>0</v>
      </c>
      <c r="Z240" s="59">
        <f t="shared" ref="Z240:Z268" si="33">LN(AA240)</f>
        <v>11.366742954792146</v>
      </c>
      <c r="AA240" s="53">
        <f t="shared" si="31"/>
        <v>86400</v>
      </c>
      <c r="AB240" s="54">
        <f t="shared" si="32"/>
        <v>24</v>
      </c>
      <c r="AC240" s="54">
        <f>LN(AD240)</f>
        <v>-14.876827061888687</v>
      </c>
      <c r="AD240" s="55">
        <v>3.46E-7</v>
      </c>
      <c r="AE240" s="16">
        <f t="shared" si="22"/>
        <v>3.4599999999999999E-8</v>
      </c>
      <c r="AF240" s="7" t="s">
        <v>121</v>
      </c>
    </row>
    <row r="241" spans="4:32" ht="18" customHeight="1" x14ac:dyDescent="0.25">
      <c r="D241" s="6" t="s">
        <v>71</v>
      </c>
      <c r="E241" s="6" t="s">
        <v>72</v>
      </c>
      <c r="F241" s="6" t="s">
        <v>35</v>
      </c>
      <c r="G241" s="6">
        <v>0</v>
      </c>
      <c r="H241" s="6" t="s">
        <v>23</v>
      </c>
      <c r="I241" s="6">
        <v>48.8</v>
      </c>
      <c r="J241" s="6">
        <v>14.9</v>
      </c>
      <c r="K241" s="27">
        <v>0</v>
      </c>
      <c r="L241" s="35" t="s">
        <v>74</v>
      </c>
      <c r="M241" s="21">
        <v>1</v>
      </c>
      <c r="N241" s="21">
        <v>0</v>
      </c>
      <c r="O241" s="6" t="s">
        <v>73</v>
      </c>
      <c r="P241" s="1">
        <v>1E-3</v>
      </c>
      <c r="Q241" s="1">
        <v>1E-3</v>
      </c>
      <c r="R241" s="1">
        <v>0</v>
      </c>
      <c r="S241" s="24">
        <v>1175</v>
      </c>
      <c r="T241" s="1">
        <v>1175</v>
      </c>
      <c r="U241" s="1">
        <v>1190</v>
      </c>
      <c r="V241" s="1">
        <v>1131</v>
      </c>
      <c r="W241" s="1">
        <f t="shared" si="30"/>
        <v>44</v>
      </c>
      <c r="X241" s="1"/>
      <c r="Y241" s="1">
        <v>0</v>
      </c>
      <c r="Z241" s="59">
        <f t="shared" si="33"/>
        <v>11.972878758362462</v>
      </c>
      <c r="AA241" s="53">
        <f t="shared" si="31"/>
        <v>158400</v>
      </c>
      <c r="AB241" s="54">
        <f t="shared" si="32"/>
        <v>44</v>
      </c>
      <c r="AC241" s="54">
        <f t="shared" ref="AC241:AC304" si="34">LN(AD241)</f>
        <v>-15.396361013546462</v>
      </c>
      <c r="AD241" s="55">
        <v>2.058E-7</v>
      </c>
      <c r="AE241" s="16">
        <f t="shared" si="22"/>
        <v>2.058E-8</v>
      </c>
      <c r="AF241" s="7" t="s">
        <v>121</v>
      </c>
    </row>
    <row r="242" spans="4:32" ht="18" customHeight="1" x14ac:dyDescent="0.25">
      <c r="D242" s="6" t="s">
        <v>71</v>
      </c>
      <c r="E242" s="6" t="s">
        <v>72</v>
      </c>
      <c r="F242" s="6" t="s">
        <v>35</v>
      </c>
      <c r="G242" s="6">
        <v>0</v>
      </c>
      <c r="H242" s="6" t="s">
        <v>23</v>
      </c>
      <c r="I242" s="6">
        <v>48.8</v>
      </c>
      <c r="J242" s="6">
        <v>14.9</v>
      </c>
      <c r="K242" s="27">
        <v>0</v>
      </c>
      <c r="L242" s="35" t="s">
        <v>74</v>
      </c>
      <c r="M242" s="21">
        <v>1</v>
      </c>
      <c r="N242" s="21">
        <v>0</v>
      </c>
      <c r="O242" s="6" t="s">
        <v>73</v>
      </c>
      <c r="P242" s="1">
        <v>1E-3</v>
      </c>
      <c r="Q242" s="1">
        <v>1E-3</v>
      </c>
      <c r="R242" s="1">
        <v>0</v>
      </c>
      <c r="S242" s="24">
        <v>1175</v>
      </c>
      <c r="T242" s="1">
        <v>1175</v>
      </c>
      <c r="U242" s="1">
        <v>1190</v>
      </c>
      <c r="V242" s="1">
        <v>1110</v>
      </c>
      <c r="W242" s="1">
        <f t="shared" si="30"/>
        <v>65</v>
      </c>
      <c r="X242" s="1"/>
      <c r="Y242" s="1">
        <v>0</v>
      </c>
      <c r="Z242" s="59">
        <f t="shared" si="33"/>
        <v>12.363076394339839</v>
      </c>
      <c r="AA242" s="53">
        <f t="shared" si="31"/>
        <v>234000</v>
      </c>
      <c r="AB242" s="54">
        <f t="shared" si="32"/>
        <v>65</v>
      </c>
      <c r="AC242" s="54">
        <f t="shared" si="34"/>
        <v>-15.578682570340417</v>
      </c>
      <c r="AD242" s="55">
        <v>1.7149999999999999E-7</v>
      </c>
      <c r="AE242" s="16">
        <f t="shared" si="22"/>
        <v>1.7149999999999998E-8</v>
      </c>
      <c r="AF242" s="7" t="s">
        <v>121</v>
      </c>
    </row>
    <row r="243" spans="4:32" ht="18" customHeight="1" x14ac:dyDescent="0.25">
      <c r="D243" s="6" t="s">
        <v>71</v>
      </c>
      <c r="E243" s="6" t="s">
        <v>72</v>
      </c>
      <c r="F243" s="6" t="s">
        <v>35</v>
      </c>
      <c r="G243" s="6">
        <v>0</v>
      </c>
      <c r="H243" s="6" t="s">
        <v>23</v>
      </c>
      <c r="I243" s="6">
        <v>48.8</v>
      </c>
      <c r="J243" s="6">
        <v>14.9</v>
      </c>
      <c r="K243" s="27">
        <v>0</v>
      </c>
      <c r="L243" s="35" t="s">
        <v>74</v>
      </c>
      <c r="M243" s="21">
        <v>1</v>
      </c>
      <c r="N243" s="21">
        <v>0</v>
      </c>
      <c r="O243" s="6" t="s">
        <v>73</v>
      </c>
      <c r="P243" s="1">
        <v>1E-3</v>
      </c>
      <c r="Q243" s="1">
        <v>1E-3</v>
      </c>
      <c r="R243" s="1">
        <v>0</v>
      </c>
      <c r="S243" s="24">
        <v>1175</v>
      </c>
      <c r="T243" s="1">
        <v>1175</v>
      </c>
      <c r="U243" s="1">
        <v>1190</v>
      </c>
      <c r="V243" s="1">
        <v>1171</v>
      </c>
      <c r="W243" s="1">
        <f t="shared" si="30"/>
        <v>4</v>
      </c>
      <c r="X243" s="1"/>
      <c r="Y243" s="1">
        <v>0</v>
      </c>
      <c r="Z243" s="59">
        <f t="shared" si="33"/>
        <v>9.5749834855640916</v>
      </c>
      <c r="AA243" s="53">
        <f t="shared" si="31"/>
        <v>14400</v>
      </c>
      <c r="AB243" s="54">
        <f t="shared" si="32"/>
        <v>4</v>
      </c>
      <c r="AC243" s="54">
        <f t="shared" si="34"/>
        <v>-13.553146293496782</v>
      </c>
      <c r="AD243" s="55">
        <v>1.3E-6</v>
      </c>
      <c r="AE243" s="16">
        <f t="shared" si="22"/>
        <v>1.3E-7</v>
      </c>
      <c r="AF243" s="7" t="s">
        <v>121</v>
      </c>
    </row>
    <row r="244" spans="4:32" ht="18" customHeight="1" x14ac:dyDescent="0.25">
      <c r="D244" s="6" t="s">
        <v>71</v>
      </c>
      <c r="E244" s="6" t="s">
        <v>72</v>
      </c>
      <c r="F244" s="6" t="s">
        <v>35</v>
      </c>
      <c r="G244" s="6">
        <v>0</v>
      </c>
      <c r="H244" s="6" t="s">
        <v>23</v>
      </c>
      <c r="I244" s="6">
        <v>48.8</v>
      </c>
      <c r="J244" s="6">
        <v>14.9</v>
      </c>
      <c r="K244" s="27">
        <v>0</v>
      </c>
      <c r="L244" s="35" t="s">
        <v>74</v>
      </c>
      <c r="M244" s="21">
        <v>1</v>
      </c>
      <c r="N244" s="21">
        <v>0</v>
      </c>
      <c r="O244" s="6" t="s">
        <v>73</v>
      </c>
      <c r="P244" s="1">
        <v>1E-3</v>
      </c>
      <c r="Q244" s="1">
        <v>1E-3</v>
      </c>
      <c r="R244" s="1">
        <v>0</v>
      </c>
      <c r="S244" s="24">
        <v>1175</v>
      </c>
      <c r="T244" s="1">
        <v>1175</v>
      </c>
      <c r="U244" s="1">
        <v>1190</v>
      </c>
      <c r="V244" s="1">
        <v>1150</v>
      </c>
      <c r="W244" s="1">
        <f t="shared" si="30"/>
        <v>25</v>
      </c>
      <c r="X244" s="1"/>
      <c r="Y244" s="27">
        <v>0</v>
      </c>
      <c r="Z244" s="59">
        <f t="shared" si="33"/>
        <v>11.407564949312402</v>
      </c>
      <c r="AA244" s="53">
        <f t="shared" si="31"/>
        <v>90000</v>
      </c>
      <c r="AB244" s="54">
        <f t="shared" si="32"/>
        <v>25</v>
      </c>
      <c r="AC244" s="54">
        <f t="shared" si="34"/>
        <v>-15.226097611653209</v>
      </c>
      <c r="AD244" s="55">
        <v>2.4400000000000001E-7</v>
      </c>
      <c r="AE244" s="16">
        <f t="shared" si="22"/>
        <v>2.44E-8</v>
      </c>
      <c r="AF244" s="7" t="s">
        <v>121</v>
      </c>
    </row>
    <row r="245" spans="4:32" ht="18" customHeight="1" x14ac:dyDescent="0.25">
      <c r="D245" s="6" t="s">
        <v>71</v>
      </c>
      <c r="E245" s="6" t="s">
        <v>72</v>
      </c>
      <c r="F245" s="6" t="s">
        <v>35</v>
      </c>
      <c r="G245" s="6">
        <v>0</v>
      </c>
      <c r="H245" s="6" t="s">
        <v>23</v>
      </c>
      <c r="I245" s="6">
        <v>48.8</v>
      </c>
      <c r="J245" s="6">
        <v>14.9</v>
      </c>
      <c r="K245" s="27">
        <v>0</v>
      </c>
      <c r="L245" s="35" t="s">
        <v>74</v>
      </c>
      <c r="M245" s="21">
        <v>1</v>
      </c>
      <c r="N245" s="21">
        <v>0</v>
      </c>
      <c r="O245" s="6" t="s">
        <v>73</v>
      </c>
      <c r="P245" s="1">
        <v>1E-3</v>
      </c>
      <c r="Q245" s="1">
        <v>1E-3</v>
      </c>
      <c r="R245" s="1">
        <v>0</v>
      </c>
      <c r="S245" s="24">
        <v>1175</v>
      </c>
      <c r="T245" s="1">
        <v>1175</v>
      </c>
      <c r="U245" s="1">
        <v>1190</v>
      </c>
      <c r="V245" s="1">
        <v>1132</v>
      </c>
      <c r="W245" s="1">
        <f t="shared" si="30"/>
        <v>43</v>
      </c>
      <c r="X245" s="1"/>
      <c r="Y245" s="27">
        <v>0</v>
      </c>
      <c r="Z245" s="59">
        <f t="shared" si="33"/>
        <v>11.949889240137765</v>
      </c>
      <c r="AA245" s="53">
        <f t="shared" si="31"/>
        <v>154800</v>
      </c>
      <c r="AB245" s="54">
        <f t="shared" si="32"/>
        <v>43</v>
      </c>
      <c r="AC245" s="54">
        <f t="shared" si="34"/>
        <v>-14.98669353946722</v>
      </c>
      <c r="AD245" s="55">
        <v>3.1E-7</v>
      </c>
      <c r="AE245" s="16">
        <f t="shared" si="22"/>
        <v>3.1E-8</v>
      </c>
      <c r="AF245" s="7" t="s">
        <v>121</v>
      </c>
    </row>
    <row r="246" spans="4:32" ht="18" customHeight="1" x14ac:dyDescent="0.25">
      <c r="D246" s="6" t="s">
        <v>71</v>
      </c>
      <c r="E246" s="6" t="s">
        <v>72</v>
      </c>
      <c r="F246" s="6" t="s">
        <v>35</v>
      </c>
      <c r="G246" s="6">
        <v>0</v>
      </c>
      <c r="H246" s="6" t="s">
        <v>23</v>
      </c>
      <c r="I246" s="6">
        <v>48.8</v>
      </c>
      <c r="J246" s="6">
        <v>14.9</v>
      </c>
      <c r="K246" s="27">
        <v>0</v>
      </c>
      <c r="L246" s="35" t="s">
        <v>74</v>
      </c>
      <c r="M246" s="21">
        <v>1</v>
      </c>
      <c r="N246" s="21">
        <v>0</v>
      </c>
      <c r="O246" s="6" t="s">
        <v>73</v>
      </c>
      <c r="P246" s="1">
        <v>1E-3</v>
      </c>
      <c r="Q246" s="1">
        <v>1E-3</v>
      </c>
      <c r="R246" s="1">
        <v>0</v>
      </c>
      <c r="S246" s="24">
        <v>1175</v>
      </c>
      <c r="T246" s="1">
        <v>1175</v>
      </c>
      <c r="U246" s="1">
        <v>1190</v>
      </c>
      <c r="V246" s="1">
        <v>1100</v>
      </c>
      <c r="W246" s="1">
        <f t="shared" si="30"/>
        <v>75</v>
      </c>
      <c r="X246" s="1"/>
      <c r="Y246" s="27">
        <v>0</v>
      </c>
      <c r="Z246" s="59">
        <f t="shared" si="33"/>
        <v>12.506177237980511</v>
      </c>
      <c r="AA246" s="53">
        <f t="shared" si="31"/>
        <v>270000</v>
      </c>
      <c r="AB246" s="54">
        <f t="shared" si="32"/>
        <v>75</v>
      </c>
      <c r="AC246" s="54">
        <f t="shared" si="34"/>
        <v>-15.460575648041525</v>
      </c>
      <c r="AD246" s="55">
        <v>1.9299999999999999E-7</v>
      </c>
      <c r="AE246" s="16">
        <f t="shared" si="22"/>
        <v>1.9300000000000001E-8</v>
      </c>
      <c r="AF246" s="7" t="s">
        <v>121</v>
      </c>
    </row>
    <row r="247" spans="4:32" ht="18" customHeight="1" x14ac:dyDescent="0.25">
      <c r="D247" s="6" t="s">
        <v>71</v>
      </c>
      <c r="E247" s="6" t="s">
        <v>72</v>
      </c>
      <c r="F247" s="6" t="s">
        <v>35</v>
      </c>
      <c r="G247" s="6">
        <v>0</v>
      </c>
      <c r="H247" s="6" t="s">
        <v>23</v>
      </c>
      <c r="I247" s="6">
        <v>48.8</v>
      </c>
      <c r="J247" s="6">
        <v>14.9</v>
      </c>
      <c r="K247" s="27">
        <v>0</v>
      </c>
      <c r="L247" s="35" t="s">
        <v>74</v>
      </c>
      <c r="M247" s="21">
        <v>1</v>
      </c>
      <c r="N247" s="21">
        <v>0</v>
      </c>
      <c r="O247" s="6" t="s">
        <v>73</v>
      </c>
      <c r="P247" s="1">
        <v>1E-3</v>
      </c>
      <c r="Q247" s="1">
        <v>1E-3</v>
      </c>
      <c r="R247" s="1">
        <v>0</v>
      </c>
      <c r="S247" s="24">
        <v>1175</v>
      </c>
      <c r="T247" s="1">
        <v>1175</v>
      </c>
      <c r="U247" s="1">
        <v>1190</v>
      </c>
      <c r="V247" s="1">
        <v>1171</v>
      </c>
      <c r="W247" s="1">
        <f t="shared" si="30"/>
        <v>4</v>
      </c>
      <c r="X247" s="1"/>
      <c r="Y247" s="27">
        <v>0</v>
      </c>
      <c r="Z247" s="59">
        <f t="shared" si="33"/>
        <v>9.5749834855640916</v>
      </c>
      <c r="AA247" s="53">
        <f t="shared" si="31"/>
        <v>14400</v>
      </c>
      <c r="AB247" s="54">
        <f t="shared" si="32"/>
        <v>4</v>
      </c>
      <c r="AC247" s="54">
        <f t="shared" si="34"/>
        <v>-13.027053197600004</v>
      </c>
      <c r="AD247" s="55">
        <v>2.2000000000000001E-6</v>
      </c>
      <c r="AE247" s="16">
        <f t="shared" si="22"/>
        <v>2.2000000000000001E-7</v>
      </c>
      <c r="AF247" s="7" t="s">
        <v>121</v>
      </c>
    </row>
    <row r="248" spans="4:32" ht="18" customHeight="1" x14ac:dyDescent="0.25">
      <c r="D248" s="6" t="s">
        <v>71</v>
      </c>
      <c r="E248" s="6" t="s">
        <v>72</v>
      </c>
      <c r="F248" s="6" t="s">
        <v>35</v>
      </c>
      <c r="G248" s="6">
        <v>0</v>
      </c>
      <c r="H248" s="6" t="s">
        <v>23</v>
      </c>
      <c r="I248" s="6">
        <v>48.8</v>
      </c>
      <c r="J248" s="6">
        <v>14.9</v>
      </c>
      <c r="K248" s="27">
        <v>0</v>
      </c>
      <c r="L248" s="35" t="s">
        <v>74</v>
      </c>
      <c r="M248" s="21">
        <v>1</v>
      </c>
      <c r="N248" s="21">
        <v>0</v>
      </c>
      <c r="O248" s="6" t="s">
        <v>73</v>
      </c>
      <c r="P248" s="1">
        <v>1E-3</v>
      </c>
      <c r="Q248" s="1">
        <v>1E-3</v>
      </c>
      <c r="R248" s="1">
        <v>0</v>
      </c>
      <c r="S248" s="24">
        <v>1175</v>
      </c>
      <c r="T248" s="1">
        <v>1175</v>
      </c>
      <c r="U248" s="1">
        <v>1190</v>
      </c>
      <c r="V248" s="1">
        <v>1150</v>
      </c>
      <c r="W248" s="1">
        <f t="shared" si="30"/>
        <v>25</v>
      </c>
      <c r="X248" s="1"/>
      <c r="Y248" s="27">
        <v>0</v>
      </c>
      <c r="Z248" s="59">
        <f t="shared" si="33"/>
        <v>11.407564949312402</v>
      </c>
      <c r="AA248" s="53">
        <f t="shared" si="31"/>
        <v>90000</v>
      </c>
      <c r="AB248" s="54">
        <f t="shared" si="32"/>
        <v>25</v>
      </c>
      <c r="AC248" s="54">
        <f t="shared" si="34"/>
        <v>-14.53090334747154</v>
      </c>
      <c r="AD248" s="55">
        <v>4.89E-7</v>
      </c>
      <c r="AE248" s="16">
        <f t="shared" si="22"/>
        <v>4.8900000000000001E-8</v>
      </c>
      <c r="AF248" s="7" t="s">
        <v>121</v>
      </c>
    </row>
    <row r="249" spans="4:32" ht="18" customHeight="1" x14ac:dyDescent="0.25">
      <c r="D249" s="6" t="s">
        <v>71</v>
      </c>
      <c r="E249" s="6" t="s">
        <v>72</v>
      </c>
      <c r="F249" s="6" t="s">
        <v>35</v>
      </c>
      <c r="G249" s="6">
        <v>0</v>
      </c>
      <c r="H249" s="6" t="s">
        <v>23</v>
      </c>
      <c r="I249" s="6">
        <v>48.8</v>
      </c>
      <c r="J249" s="6">
        <v>14.9</v>
      </c>
      <c r="K249" s="27">
        <v>0</v>
      </c>
      <c r="L249" s="35" t="s">
        <v>74</v>
      </c>
      <c r="M249" s="21">
        <v>1</v>
      </c>
      <c r="N249" s="21">
        <v>0</v>
      </c>
      <c r="O249" s="6" t="s">
        <v>73</v>
      </c>
      <c r="P249" s="1">
        <v>1E-3</v>
      </c>
      <c r="Q249" s="1">
        <v>1E-3</v>
      </c>
      <c r="R249" s="1">
        <v>0</v>
      </c>
      <c r="S249" s="24">
        <v>1175</v>
      </c>
      <c r="T249" s="1">
        <v>1175</v>
      </c>
      <c r="U249" s="1">
        <v>1190</v>
      </c>
      <c r="V249" s="1">
        <v>1132</v>
      </c>
      <c r="W249" s="1">
        <f t="shared" si="30"/>
        <v>43</v>
      </c>
      <c r="X249" s="1"/>
      <c r="Y249" s="27">
        <v>0</v>
      </c>
      <c r="Z249" s="59">
        <f t="shared" si="33"/>
        <v>11.949889240137765</v>
      </c>
      <c r="AA249" s="53">
        <f t="shared" si="31"/>
        <v>154800</v>
      </c>
      <c r="AB249" s="54">
        <f t="shared" si="32"/>
        <v>43</v>
      </c>
      <c r="AC249" s="54">
        <f t="shared" si="34"/>
        <v>-15.390547043681043</v>
      </c>
      <c r="AD249" s="55">
        <v>2.0699999999999999E-7</v>
      </c>
      <c r="AE249" s="16">
        <f t="shared" si="22"/>
        <v>2.07E-8</v>
      </c>
      <c r="AF249" s="7" t="s">
        <v>121</v>
      </c>
    </row>
    <row r="250" spans="4:32" ht="18" customHeight="1" x14ac:dyDescent="0.25">
      <c r="D250" s="6" t="s">
        <v>71</v>
      </c>
      <c r="E250" s="6" t="s">
        <v>72</v>
      </c>
      <c r="F250" s="6" t="s">
        <v>35</v>
      </c>
      <c r="G250" s="6">
        <v>0</v>
      </c>
      <c r="H250" s="6" t="s">
        <v>23</v>
      </c>
      <c r="I250" s="6">
        <v>48.8</v>
      </c>
      <c r="J250" s="6">
        <v>14.9</v>
      </c>
      <c r="K250" s="27">
        <v>0</v>
      </c>
      <c r="L250" s="35" t="s">
        <v>74</v>
      </c>
      <c r="M250" s="21">
        <v>1</v>
      </c>
      <c r="N250" s="21">
        <v>0</v>
      </c>
      <c r="O250" s="6" t="s">
        <v>73</v>
      </c>
      <c r="P250" s="1">
        <v>1E-3</v>
      </c>
      <c r="Q250" s="1">
        <v>1E-3</v>
      </c>
      <c r="R250" s="1">
        <v>0</v>
      </c>
      <c r="S250" s="24">
        <v>1175</v>
      </c>
      <c r="T250" s="1">
        <v>1175</v>
      </c>
      <c r="U250" s="1">
        <v>1190</v>
      </c>
      <c r="V250" s="1">
        <v>1111</v>
      </c>
      <c r="W250" s="1">
        <f t="shared" si="30"/>
        <v>64</v>
      </c>
      <c r="X250" s="1"/>
      <c r="Y250" s="27">
        <v>0</v>
      </c>
      <c r="Z250" s="59">
        <f t="shared" si="33"/>
        <v>12.347572207803873</v>
      </c>
      <c r="AA250" s="53">
        <f>((T250-V250)/M250)*3600</f>
        <v>230400</v>
      </c>
      <c r="AB250" s="54">
        <f t="shared" si="32"/>
        <v>64</v>
      </c>
      <c r="AC250" s="54">
        <f t="shared" si="34"/>
        <v>-15.673409829696874</v>
      </c>
      <c r="AD250" s="55">
        <v>1.5599999999999999E-7</v>
      </c>
      <c r="AE250" s="16">
        <f t="shared" si="22"/>
        <v>1.5600000000000001E-8</v>
      </c>
      <c r="AF250" s="7" t="s">
        <v>121</v>
      </c>
    </row>
    <row r="251" spans="4:32" ht="18" customHeight="1" x14ac:dyDescent="0.25">
      <c r="D251" s="6" t="s">
        <v>71</v>
      </c>
      <c r="E251" s="6" t="s">
        <v>72</v>
      </c>
      <c r="F251" s="6" t="s">
        <v>35</v>
      </c>
      <c r="G251" s="6">
        <v>0</v>
      </c>
      <c r="H251" s="6" t="s">
        <v>23</v>
      </c>
      <c r="I251" s="6">
        <v>48.8</v>
      </c>
      <c r="J251" s="6">
        <v>14.9</v>
      </c>
      <c r="K251" s="27">
        <v>0</v>
      </c>
      <c r="L251" s="35" t="s">
        <v>75</v>
      </c>
      <c r="M251" s="21">
        <v>0.2</v>
      </c>
      <c r="N251" s="21">
        <v>0</v>
      </c>
      <c r="O251" s="6" t="s">
        <v>73</v>
      </c>
      <c r="P251" s="1">
        <v>1E-3</v>
      </c>
      <c r="Q251" s="1">
        <v>1E-3</v>
      </c>
      <c r="R251" s="1">
        <v>0</v>
      </c>
      <c r="S251" s="24">
        <v>1175</v>
      </c>
      <c r="T251" s="1">
        <v>1150</v>
      </c>
      <c r="U251" s="1">
        <v>1189</v>
      </c>
      <c r="V251" s="1">
        <v>1139</v>
      </c>
      <c r="W251" s="1">
        <f t="shared" si="30"/>
        <v>11</v>
      </c>
      <c r="X251" s="1"/>
      <c r="Y251" s="27">
        <v>0</v>
      </c>
      <c r="Z251" s="59">
        <f>LN(AA251)</f>
        <v>12.196022309676673</v>
      </c>
      <c r="AA251" s="53">
        <f>((T251-V251)/M251)*3600</f>
        <v>198000</v>
      </c>
      <c r="AB251" s="54">
        <f>AA251/3600</f>
        <v>55</v>
      </c>
      <c r="AC251" s="54">
        <v>-15.702580206996654</v>
      </c>
      <c r="AD251" s="55">
        <v>1.515151515151515E-7</v>
      </c>
      <c r="AE251" s="16">
        <f t="shared" si="22"/>
        <v>1.5151515151515149E-8</v>
      </c>
      <c r="AF251" s="7" t="s">
        <v>121</v>
      </c>
    </row>
    <row r="252" spans="4:32" ht="18" customHeight="1" x14ac:dyDescent="0.25">
      <c r="D252" s="6" t="s">
        <v>71</v>
      </c>
      <c r="E252" s="6" t="s">
        <v>72</v>
      </c>
      <c r="F252" s="6" t="s">
        <v>35</v>
      </c>
      <c r="G252" s="6">
        <v>0</v>
      </c>
      <c r="H252" s="6" t="s">
        <v>23</v>
      </c>
      <c r="I252" s="6">
        <v>48.8</v>
      </c>
      <c r="J252" s="6">
        <v>14.9</v>
      </c>
      <c r="K252" s="27">
        <v>0</v>
      </c>
      <c r="L252" s="35" t="s">
        <v>75</v>
      </c>
      <c r="M252" s="21">
        <v>0.2</v>
      </c>
      <c r="N252" s="21">
        <v>0</v>
      </c>
      <c r="O252" s="6" t="s">
        <v>73</v>
      </c>
      <c r="P252" s="1">
        <v>1E-3</v>
      </c>
      <c r="Q252" s="1">
        <v>1E-3</v>
      </c>
      <c r="R252" s="1">
        <v>0</v>
      </c>
      <c r="S252" s="24">
        <v>1175</v>
      </c>
      <c r="T252" s="1">
        <v>1150</v>
      </c>
      <c r="U252" s="1">
        <v>1189</v>
      </c>
      <c r="V252" s="1">
        <v>1129</v>
      </c>
      <c r="W252" s="1">
        <f t="shared" si="30"/>
        <v>21</v>
      </c>
      <c r="X252" s="1"/>
      <c r="Y252" s="27">
        <v>0</v>
      </c>
      <c r="Z252" s="59">
        <f t="shared" ref="Z252:Z254" si="35">LN(AA252)</f>
        <v>12.842649474601725</v>
      </c>
      <c r="AA252" s="53">
        <f>((T252-V252)/M252)*3600</f>
        <v>378000</v>
      </c>
      <c r="AB252" s="54">
        <f t="shared" ref="AB252:AB254" si="36">AA252/3600</f>
        <v>105</v>
      </c>
      <c r="AC252" s="54">
        <v>-16.349207371921707</v>
      </c>
      <c r="AD252" s="55">
        <v>7.9365079365079358E-8</v>
      </c>
      <c r="AE252" s="16">
        <f t="shared" si="22"/>
        <v>7.9365079365079361E-9</v>
      </c>
      <c r="AF252" s="7" t="s">
        <v>121</v>
      </c>
    </row>
    <row r="253" spans="4:32" ht="18" customHeight="1" x14ac:dyDescent="0.25">
      <c r="D253" s="6" t="s">
        <v>71</v>
      </c>
      <c r="E253" s="6" t="s">
        <v>72</v>
      </c>
      <c r="F253" s="6" t="s">
        <v>35</v>
      </c>
      <c r="G253" s="6">
        <v>0</v>
      </c>
      <c r="H253" s="6" t="s">
        <v>23</v>
      </c>
      <c r="I253" s="6">
        <v>48.8</v>
      </c>
      <c r="J253" s="6">
        <v>14.9</v>
      </c>
      <c r="K253" s="27">
        <v>0</v>
      </c>
      <c r="L253" s="35" t="s">
        <v>75</v>
      </c>
      <c r="M253" s="21">
        <v>0.2</v>
      </c>
      <c r="N253" s="21">
        <v>0</v>
      </c>
      <c r="O253" s="6" t="s">
        <v>73</v>
      </c>
      <c r="P253" s="1">
        <v>1E-3</v>
      </c>
      <c r="Q253" s="1">
        <v>1E-3</v>
      </c>
      <c r="R253" s="1">
        <v>0</v>
      </c>
      <c r="S253" s="24">
        <v>1175</v>
      </c>
      <c r="T253" s="1">
        <v>1150</v>
      </c>
      <c r="U253" s="1">
        <v>1189</v>
      </c>
      <c r="V253" s="1">
        <v>1119</v>
      </c>
      <c r="W253" s="1">
        <f t="shared" si="30"/>
        <v>31</v>
      </c>
      <c r="X253" s="1"/>
      <c r="Y253" s="27">
        <v>0</v>
      </c>
      <c r="Z253" s="59">
        <f t="shared" si="35"/>
        <v>13.232114241363448</v>
      </c>
      <c r="AA253" s="53">
        <f>((T253-V253)/M253)*3600</f>
        <v>558000</v>
      </c>
      <c r="AB253" s="54">
        <f t="shared" si="36"/>
        <v>155</v>
      </c>
      <c r="AC253" s="54">
        <v>-16.58452145885617</v>
      </c>
      <c r="AD253" s="55">
        <v>6.272401433691757E-8</v>
      </c>
      <c r="AE253" s="16">
        <f t="shared" si="22"/>
        <v>6.2724014336917566E-9</v>
      </c>
      <c r="AF253" s="7" t="s">
        <v>121</v>
      </c>
    </row>
    <row r="254" spans="4:32" ht="18" customHeight="1" x14ac:dyDescent="0.25">
      <c r="D254" s="6" t="s">
        <v>71</v>
      </c>
      <c r="E254" s="6" t="s">
        <v>72</v>
      </c>
      <c r="F254" s="6" t="s">
        <v>35</v>
      </c>
      <c r="G254" s="6">
        <v>0</v>
      </c>
      <c r="H254" s="6" t="s">
        <v>23</v>
      </c>
      <c r="I254" s="6">
        <v>48.8</v>
      </c>
      <c r="J254" s="6">
        <v>14.9</v>
      </c>
      <c r="K254" s="27">
        <v>0</v>
      </c>
      <c r="L254" s="35" t="s">
        <v>75</v>
      </c>
      <c r="M254" s="21">
        <v>0.2</v>
      </c>
      <c r="N254" s="21">
        <v>0</v>
      </c>
      <c r="O254" s="6" t="s">
        <v>73</v>
      </c>
      <c r="P254" s="1">
        <v>1E-3</v>
      </c>
      <c r="Q254" s="1">
        <v>1E-3</v>
      </c>
      <c r="R254" s="1">
        <v>0</v>
      </c>
      <c r="S254" s="24">
        <v>1175</v>
      </c>
      <c r="T254" s="1">
        <v>1150</v>
      </c>
      <c r="U254" s="1">
        <v>1189</v>
      </c>
      <c r="V254" s="1">
        <v>1109</v>
      </c>
      <c r="W254" s="1">
        <f t="shared" si="30"/>
        <v>41</v>
      </c>
      <c r="X254" s="1"/>
      <c r="Y254" s="27">
        <v>0</v>
      </c>
      <c r="Z254" s="59">
        <f t="shared" si="35"/>
        <v>13.511699103582609</v>
      </c>
      <c r="AA254" s="53">
        <f t="shared" si="31"/>
        <v>738000</v>
      </c>
      <c r="AB254" s="54">
        <f t="shared" si="36"/>
        <v>205</v>
      </c>
      <c r="AC254" s="54">
        <v>-16.612791892794426</v>
      </c>
      <c r="AD254" s="55">
        <v>6.0975609756097555E-8</v>
      </c>
      <c r="AE254" s="16">
        <f t="shared" si="22"/>
        <v>6.0975609756097559E-9</v>
      </c>
      <c r="AF254" s="7" t="s">
        <v>121</v>
      </c>
    </row>
    <row r="255" spans="4:32" ht="18" customHeight="1" x14ac:dyDescent="0.25">
      <c r="D255" s="6" t="s">
        <v>71</v>
      </c>
      <c r="E255" s="6" t="s">
        <v>72</v>
      </c>
      <c r="F255" s="6" t="s">
        <v>35</v>
      </c>
      <c r="G255" s="6">
        <v>0</v>
      </c>
      <c r="H255" s="6" t="s">
        <v>23</v>
      </c>
      <c r="I255" s="6">
        <v>48.8</v>
      </c>
      <c r="J255" s="6">
        <v>14.9</v>
      </c>
      <c r="K255" s="27">
        <v>0</v>
      </c>
      <c r="L255" s="35" t="s">
        <v>74</v>
      </c>
      <c r="M255" s="21">
        <v>1</v>
      </c>
      <c r="N255" s="21">
        <v>0</v>
      </c>
      <c r="O255" s="6" t="s">
        <v>73</v>
      </c>
      <c r="P255" s="1">
        <v>1E-3</v>
      </c>
      <c r="Q255" s="1">
        <v>1E-3</v>
      </c>
      <c r="R255" s="1">
        <v>0</v>
      </c>
      <c r="S255" s="24">
        <v>1175</v>
      </c>
      <c r="T255" s="1">
        <v>1175</v>
      </c>
      <c r="U255" s="1">
        <v>1186</v>
      </c>
      <c r="V255" s="1">
        <v>1166</v>
      </c>
      <c r="W255" s="1">
        <f t="shared" si="30"/>
        <v>9</v>
      </c>
      <c r="X255" s="1"/>
      <c r="Y255" s="27">
        <v>0</v>
      </c>
      <c r="Z255" s="59">
        <f t="shared" si="33"/>
        <v>10.385913701780421</v>
      </c>
      <c r="AA255" s="53">
        <f t="shared" si="31"/>
        <v>32400</v>
      </c>
      <c r="AB255" s="54">
        <f t="shared" si="32"/>
        <v>9</v>
      </c>
      <c r="AC255" s="54">
        <f t="shared" si="34"/>
        <v>-15.043093227929344</v>
      </c>
      <c r="AD255" s="55">
        <v>2.9299999999999999E-7</v>
      </c>
      <c r="AE255" s="16">
        <f t="shared" si="22"/>
        <v>2.9299999999999998E-8</v>
      </c>
      <c r="AF255" s="7" t="s">
        <v>121</v>
      </c>
    </row>
    <row r="256" spans="4:32" ht="18" customHeight="1" x14ac:dyDescent="0.25">
      <c r="D256" s="6" t="s">
        <v>71</v>
      </c>
      <c r="E256" s="6" t="s">
        <v>72</v>
      </c>
      <c r="F256" s="6" t="s">
        <v>35</v>
      </c>
      <c r="G256" s="6">
        <v>0</v>
      </c>
      <c r="H256" s="6" t="s">
        <v>23</v>
      </c>
      <c r="I256" s="6">
        <v>48.8</v>
      </c>
      <c r="J256" s="6">
        <v>14.9</v>
      </c>
      <c r="K256" s="27">
        <v>0</v>
      </c>
      <c r="L256" s="35" t="s">
        <v>74</v>
      </c>
      <c r="M256" s="21">
        <v>1</v>
      </c>
      <c r="N256" s="21">
        <v>0</v>
      </c>
      <c r="O256" s="6" t="s">
        <v>73</v>
      </c>
      <c r="P256" s="1">
        <v>1E-3</v>
      </c>
      <c r="Q256" s="1">
        <v>1E-3</v>
      </c>
      <c r="R256" s="1">
        <v>0</v>
      </c>
      <c r="S256" s="24">
        <v>1175</v>
      </c>
      <c r="T256" s="1">
        <v>1175</v>
      </c>
      <c r="U256" s="1">
        <v>1186</v>
      </c>
      <c r="V256" s="1">
        <v>1156</v>
      </c>
      <c r="W256" s="1">
        <f t="shared" si="30"/>
        <v>19</v>
      </c>
      <c r="X256" s="1"/>
      <c r="Y256" s="27">
        <v>0</v>
      </c>
      <c r="Z256" s="59">
        <f t="shared" si="33"/>
        <v>11.133128103610641</v>
      </c>
      <c r="AA256" s="53">
        <f t="shared" si="31"/>
        <v>68400</v>
      </c>
      <c r="AB256" s="54">
        <f t="shared" si="32"/>
        <v>19</v>
      </c>
      <c r="AC256" s="54">
        <f t="shared" si="34"/>
        <v>-15.440062108208423</v>
      </c>
      <c r="AD256" s="55">
        <v>1.97E-7</v>
      </c>
      <c r="AE256" s="16">
        <f t="shared" si="22"/>
        <v>1.9700000000000001E-8</v>
      </c>
      <c r="AF256" s="7" t="s">
        <v>121</v>
      </c>
    </row>
    <row r="257" spans="4:32" ht="18" customHeight="1" x14ac:dyDescent="0.25">
      <c r="D257" s="6" t="s">
        <v>71</v>
      </c>
      <c r="E257" s="6" t="s">
        <v>72</v>
      </c>
      <c r="F257" s="6" t="s">
        <v>35</v>
      </c>
      <c r="G257" s="6">
        <v>0</v>
      </c>
      <c r="H257" s="6" t="s">
        <v>23</v>
      </c>
      <c r="I257" s="6">
        <v>48.8</v>
      </c>
      <c r="J257" s="6">
        <v>14.9</v>
      </c>
      <c r="K257" s="27">
        <v>0</v>
      </c>
      <c r="L257" s="35" t="s">
        <v>74</v>
      </c>
      <c r="M257" s="21">
        <v>1</v>
      </c>
      <c r="N257" s="21">
        <v>0</v>
      </c>
      <c r="O257" s="6" t="s">
        <v>73</v>
      </c>
      <c r="P257" s="1">
        <v>1E-3</v>
      </c>
      <c r="Q257" s="1">
        <v>1E-3</v>
      </c>
      <c r="R257" s="1">
        <v>0</v>
      </c>
      <c r="S257" s="24">
        <v>1175</v>
      </c>
      <c r="T257" s="1">
        <v>1175</v>
      </c>
      <c r="U257" s="1">
        <v>1189</v>
      </c>
      <c r="V257" s="1">
        <v>1139</v>
      </c>
      <c r="W257" s="1">
        <f t="shared" si="30"/>
        <v>36</v>
      </c>
      <c r="X257" s="1"/>
      <c r="Y257" s="27">
        <v>0</v>
      </c>
      <c r="Z257" s="59">
        <f t="shared" si="33"/>
        <v>11.772208062900312</v>
      </c>
      <c r="AA257" s="53">
        <f t="shared" si="31"/>
        <v>129600</v>
      </c>
      <c r="AB257" s="54">
        <f t="shared" si="32"/>
        <v>36</v>
      </c>
      <c r="AC257" s="54">
        <f t="shared" si="34"/>
        <v>-15.460575648041525</v>
      </c>
      <c r="AD257" s="55">
        <v>1.9299999999999999E-7</v>
      </c>
      <c r="AE257" s="16">
        <f t="shared" si="22"/>
        <v>1.9300000000000001E-8</v>
      </c>
      <c r="AF257" s="7" t="s">
        <v>121</v>
      </c>
    </row>
    <row r="258" spans="4:32" ht="18" customHeight="1" x14ac:dyDescent="0.25">
      <c r="D258" s="6" t="s">
        <v>71</v>
      </c>
      <c r="E258" s="6" t="s">
        <v>72</v>
      </c>
      <c r="F258" s="6" t="s">
        <v>35</v>
      </c>
      <c r="G258" s="6">
        <v>0</v>
      </c>
      <c r="H258" s="6" t="s">
        <v>23</v>
      </c>
      <c r="I258" s="6">
        <v>48.8</v>
      </c>
      <c r="J258" s="6">
        <v>14.9</v>
      </c>
      <c r="K258" s="27">
        <v>0</v>
      </c>
      <c r="L258" s="35" t="s">
        <v>74</v>
      </c>
      <c r="M258" s="21">
        <v>1</v>
      </c>
      <c r="N258" s="21">
        <v>0</v>
      </c>
      <c r="O258" s="6" t="s">
        <v>73</v>
      </c>
      <c r="P258" s="1">
        <v>1E-3</v>
      </c>
      <c r="Q258" s="1">
        <v>1E-3</v>
      </c>
      <c r="R258" s="1">
        <v>0</v>
      </c>
      <c r="S258" s="24">
        <v>1175</v>
      </c>
      <c r="T258" s="1">
        <v>1175</v>
      </c>
      <c r="U258" s="1">
        <v>1189</v>
      </c>
      <c r="V258" s="1">
        <v>1129</v>
      </c>
      <c r="W258" s="1">
        <f t="shared" si="30"/>
        <v>46</v>
      </c>
      <c r="X258" s="1"/>
      <c r="Y258" s="27">
        <v>0</v>
      </c>
      <c r="Z258" s="59">
        <f t="shared" si="33"/>
        <v>12.017330520933296</v>
      </c>
      <c r="AA258" s="53">
        <f t="shared" si="31"/>
        <v>165600</v>
      </c>
      <c r="AB258" s="54">
        <f t="shared" si="32"/>
        <v>46</v>
      </c>
      <c r="AC258" s="54">
        <f t="shared" si="34"/>
        <v>-15.524768805680585</v>
      </c>
      <c r="AD258" s="55">
        <v>1.8099999999999999E-7</v>
      </c>
      <c r="AE258" s="16">
        <f t="shared" si="22"/>
        <v>1.81E-8</v>
      </c>
      <c r="AF258" s="7" t="s">
        <v>121</v>
      </c>
    </row>
    <row r="259" spans="4:32" ht="18" customHeight="1" x14ac:dyDescent="0.25">
      <c r="D259" s="6" t="s">
        <v>71</v>
      </c>
      <c r="E259" s="6" t="s">
        <v>72</v>
      </c>
      <c r="F259" s="6" t="s">
        <v>35</v>
      </c>
      <c r="G259" s="6">
        <v>0</v>
      </c>
      <c r="H259" s="6" t="s">
        <v>23</v>
      </c>
      <c r="I259" s="6">
        <v>48.8</v>
      </c>
      <c r="J259" s="6">
        <v>14.9</v>
      </c>
      <c r="K259" s="27">
        <v>0</v>
      </c>
      <c r="L259" s="35" t="s">
        <v>74</v>
      </c>
      <c r="M259" s="21">
        <v>1</v>
      </c>
      <c r="N259" s="21">
        <v>0</v>
      </c>
      <c r="O259" s="6" t="s">
        <v>73</v>
      </c>
      <c r="P259" s="1">
        <v>1E-3</v>
      </c>
      <c r="Q259" s="1">
        <v>1E-3</v>
      </c>
      <c r="R259" s="1">
        <v>0</v>
      </c>
      <c r="S259" s="24">
        <v>1175</v>
      </c>
      <c r="T259" s="1">
        <v>1175</v>
      </c>
      <c r="U259" s="1">
        <v>1189</v>
      </c>
      <c r="V259" s="1">
        <v>1119</v>
      </c>
      <c r="W259" s="1">
        <f t="shared" si="30"/>
        <v>56</v>
      </c>
      <c r="X259" s="1"/>
      <c r="Y259" s="27">
        <v>0</v>
      </c>
      <c r="Z259" s="59">
        <f t="shared" si="33"/>
        <v>12.21404081517935</v>
      </c>
      <c r="AA259" s="53">
        <f t="shared" si="31"/>
        <v>201600</v>
      </c>
      <c r="AB259" s="54">
        <f t="shared" si="32"/>
        <v>56</v>
      </c>
      <c r="AC259" s="54">
        <f t="shared" si="34"/>
        <v>-15.810610951210359</v>
      </c>
      <c r="AD259" s="55">
        <v>1.36E-7</v>
      </c>
      <c r="AE259" s="16">
        <f t="shared" si="22"/>
        <v>1.3599999999999999E-8</v>
      </c>
      <c r="AF259" s="7" t="s">
        <v>121</v>
      </c>
    </row>
    <row r="260" spans="4:32" ht="18" customHeight="1" x14ac:dyDescent="0.25">
      <c r="D260" s="6" t="s">
        <v>71</v>
      </c>
      <c r="E260" s="6" t="s">
        <v>72</v>
      </c>
      <c r="F260" s="6" t="s">
        <v>35</v>
      </c>
      <c r="G260" s="6">
        <v>0</v>
      </c>
      <c r="H260" s="6" t="s">
        <v>23</v>
      </c>
      <c r="I260" s="6">
        <v>48.8</v>
      </c>
      <c r="J260" s="6">
        <v>14.9</v>
      </c>
      <c r="K260" s="27">
        <v>0</v>
      </c>
      <c r="L260" s="35" t="s">
        <v>74</v>
      </c>
      <c r="M260" s="21">
        <v>1</v>
      </c>
      <c r="N260" s="21">
        <v>0</v>
      </c>
      <c r="O260" s="6" t="s">
        <v>73</v>
      </c>
      <c r="P260" s="1">
        <v>1E-3</v>
      </c>
      <c r="Q260" s="1">
        <v>1E-3</v>
      </c>
      <c r="R260" s="1">
        <v>0</v>
      </c>
      <c r="S260" s="24">
        <v>1175</v>
      </c>
      <c r="T260" s="1">
        <v>1175</v>
      </c>
      <c r="U260" s="1">
        <v>1189</v>
      </c>
      <c r="V260" s="1">
        <v>1109</v>
      </c>
      <c r="W260" s="1">
        <f t="shared" si="30"/>
        <v>66</v>
      </c>
      <c r="X260" s="1"/>
      <c r="Y260" s="27">
        <v>0</v>
      </c>
      <c r="Z260" s="59">
        <f t="shared" si="33"/>
        <v>12.378343866470628</v>
      </c>
      <c r="AA260" s="53">
        <f t="shared" si="31"/>
        <v>237600</v>
      </c>
      <c r="AB260" s="54">
        <f t="shared" si="32"/>
        <v>66</v>
      </c>
      <c r="AC260" s="54">
        <f t="shared" si="34"/>
        <v>-16.069305486788888</v>
      </c>
      <c r="AD260" s="55">
        <v>1.05E-7</v>
      </c>
      <c r="AE260" s="16">
        <f t="shared" si="22"/>
        <v>1.05E-8</v>
      </c>
      <c r="AF260" s="7" t="s">
        <v>121</v>
      </c>
    </row>
    <row r="261" spans="4:32" ht="18" customHeight="1" x14ac:dyDescent="0.25">
      <c r="D261" s="6" t="s">
        <v>71</v>
      </c>
      <c r="E261" s="6" t="s">
        <v>72</v>
      </c>
      <c r="F261" s="6" t="s">
        <v>35</v>
      </c>
      <c r="G261" s="6">
        <v>0</v>
      </c>
      <c r="H261" s="6" t="s">
        <v>23</v>
      </c>
      <c r="I261" s="6">
        <v>48.8</v>
      </c>
      <c r="J261" s="6">
        <v>14.9</v>
      </c>
      <c r="K261" s="27">
        <v>0</v>
      </c>
      <c r="L261" s="35" t="s">
        <v>76</v>
      </c>
      <c r="M261" s="21">
        <v>3</v>
      </c>
      <c r="N261" s="21">
        <v>0</v>
      </c>
      <c r="O261" s="6" t="s">
        <v>73</v>
      </c>
      <c r="P261" s="1">
        <v>1E-3</v>
      </c>
      <c r="Q261" s="1">
        <v>1E-3</v>
      </c>
      <c r="R261" s="1">
        <v>0</v>
      </c>
      <c r="S261" s="24">
        <v>1175</v>
      </c>
      <c r="T261" s="1">
        <v>1175</v>
      </c>
      <c r="U261" s="1">
        <v>1186</v>
      </c>
      <c r="V261" s="1">
        <v>1167</v>
      </c>
      <c r="W261" s="1">
        <f t="shared" si="30"/>
        <v>8</v>
      </c>
      <c r="X261" s="1"/>
      <c r="Y261" s="27">
        <v>0</v>
      </c>
      <c r="Z261" s="59">
        <f t="shared" si="33"/>
        <v>9.1695183774559279</v>
      </c>
      <c r="AA261" s="53">
        <f t="shared" si="31"/>
        <v>9600</v>
      </c>
      <c r="AB261" s="54">
        <f t="shared" si="32"/>
        <v>2.6666666666666665</v>
      </c>
      <c r="AC261" s="54">
        <f t="shared" si="34"/>
        <v>-14.062690687106725</v>
      </c>
      <c r="AD261" s="55">
        <v>7.8100000000000002E-7</v>
      </c>
      <c r="AE261" s="16">
        <f t="shared" si="22"/>
        <v>7.8100000000000005E-8</v>
      </c>
      <c r="AF261" s="7" t="s">
        <v>121</v>
      </c>
    </row>
    <row r="262" spans="4:32" ht="18" customHeight="1" x14ac:dyDescent="0.25">
      <c r="D262" s="6" t="s">
        <v>71</v>
      </c>
      <c r="E262" s="6" t="s">
        <v>72</v>
      </c>
      <c r="F262" s="6" t="s">
        <v>35</v>
      </c>
      <c r="G262" s="6">
        <v>0</v>
      </c>
      <c r="H262" s="6" t="s">
        <v>23</v>
      </c>
      <c r="I262" s="6">
        <v>48.8</v>
      </c>
      <c r="J262" s="6">
        <v>14.9</v>
      </c>
      <c r="K262" s="27">
        <v>0</v>
      </c>
      <c r="L262" s="35" t="s">
        <v>76</v>
      </c>
      <c r="M262" s="21">
        <v>3</v>
      </c>
      <c r="N262" s="21">
        <v>0</v>
      </c>
      <c r="O262" s="6" t="s">
        <v>73</v>
      </c>
      <c r="P262" s="1">
        <v>1E-3</v>
      </c>
      <c r="Q262" s="1">
        <v>1E-3</v>
      </c>
      <c r="R262" s="1">
        <v>0</v>
      </c>
      <c r="S262" s="24">
        <v>1175</v>
      </c>
      <c r="T262" s="1">
        <v>1175</v>
      </c>
      <c r="U262" s="1">
        <v>1186</v>
      </c>
      <c r="V262" s="1">
        <v>1156</v>
      </c>
      <c r="W262" s="1">
        <f t="shared" si="30"/>
        <v>19</v>
      </c>
      <c r="X262" s="1"/>
      <c r="Y262" s="27">
        <v>0</v>
      </c>
      <c r="Z262" s="59">
        <f t="shared" si="33"/>
        <v>10.034515814942532</v>
      </c>
      <c r="AA262" s="53">
        <f t="shared" si="31"/>
        <v>22800</v>
      </c>
      <c r="AB262" s="54">
        <f t="shared" si="32"/>
        <v>6.333333333333333</v>
      </c>
      <c r="AC262" s="54">
        <f t="shared" si="34"/>
        <v>-15.07077665667776</v>
      </c>
      <c r="AD262" s="55">
        <v>2.8500000000000002E-7</v>
      </c>
      <c r="AE262" s="16">
        <f t="shared" si="22"/>
        <v>2.8500000000000004E-8</v>
      </c>
      <c r="AF262" s="7" t="s">
        <v>121</v>
      </c>
    </row>
    <row r="263" spans="4:32" ht="18" customHeight="1" x14ac:dyDescent="0.25">
      <c r="D263" s="6" t="s">
        <v>71</v>
      </c>
      <c r="E263" s="6" t="s">
        <v>72</v>
      </c>
      <c r="F263" s="6" t="s">
        <v>35</v>
      </c>
      <c r="G263" s="6">
        <v>0</v>
      </c>
      <c r="H263" s="6" t="s">
        <v>23</v>
      </c>
      <c r="I263" s="6">
        <v>48.8</v>
      </c>
      <c r="J263" s="6">
        <v>14.9</v>
      </c>
      <c r="K263" s="27">
        <v>0</v>
      </c>
      <c r="L263" s="35" t="s">
        <v>76</v>
      </c>
      <c r="M263" s="21">
        <v>3</v>
      </c>
      <c r="N263" s="21">
        <v>0</v>
      </c>
      <c r="O263" s="6" t="s">
        <v>73</v>
      </c>
      <c r="P263" s="1">
        <v>1E-3</v>
      </c>
      <c r="Q263" s="1">
        <v>1E-3</v>
      </c>
      <c r="R263" s="1">
        <v>0</v>
      </c>
      <c r="S263" s="24">
        <v>1175</v>
      </c>
      <c r="T263" s="1">
        <v>1175</v>
      </c>
      <c r="U263" s="1">
        <v>1186</v>
      </c>
      <c r="V263" s="1">
        <v>1146</v>
      </c>
      <c r="W263" s="1">
        <f t="shared" si="30"/>
        <v>29</v>
      </c>
      <c r="X263" s="1"/>
      <c r="Y263" s="27">
        <v>0</v>
      </c>
      <c r="Z263" s="59">
        <f t="shared" si="33"/>
        <v>10.457372665762566</v>
      </c>
      <c r="AA263" s="53">
        <f t="shared" si="31"/>
        <v>34800</v>
      </c>
      <c r="AB263" s="54">
        <f t="shared" si="32"/>
        <v>9.6666666666666661</v>
      </c>
      <c r="AC263" s="54">
        <f t="shared" si="34"/>
        <v>-15.285186528023216</v>
      </c>
      <c r="AD263" s="55">
        <v>2.2999999999999999E-7</v>
      </c>
      <c r="AE263" s="16">
        <f t="shared" si="22"/>
        <v>2.3000000000000001E-8</v>
      </c>
      <c r="AF263" s="7" t="s">
        <v>121</v>
      </c>
    </row>
    <row r="264" spans="4:32" ht="18" customHeight="1" x14ac:dyDescent="0.25">
      <c r="D264" s="6" t="s">
        <v>71</v>
      </c>
      <c r="E264" s="6" t="s">
        <v>72</v>
      </c>
      <c r="F264" s="6" t="s">
        <v>35</v>
      </c>
      <c r="G264" s="6">
        <v>0</v>
      </c>
      <c r="H264" s="6" t="s">
        <v>23</v>
      </c>
      <c r="I264" s="6">
        <v>48.8</v>
      </c>
      <c r="J264" s="6">
        <v>14.9</v>
      </c>
      <c r="K264" s="27">
        <v>0</v>
      </c>
      <c r="L264" s="35" t="s">
        <v>76</v>
      </c>
      <c r="M264" s="21">
        <v>3</v>
      </c>
      <c r="N264" s="21">
        <v>0</v>
      </c>
      <c r="O264" s="6" t="s">
        <v>73</v>
      </c>
      <c r="P264" s="1">
        <v>1E-3</v>
      </c>
      <c r="Q264" s="1">
        <v>1E-3</v>
      </c>
      <c r="R264" s="1">
        <v>0</v>
      </c>
      <c r="S264" s="24">
        <v>1175</v>
      </c>
      <c r="T264" s="1">
        <v>1175</v>
      </c>
      <c r="U264" s="1">
        <v>1186</v>
      </c>
      <c r="V264" s="1">
        <v>1137</v>
      </c>
      <c r="W264" s="1">
        <f t="shared" si="30"/>
        <v>38</v>
      </c>
      <c r="X264" s="1"/>
      <c r="Y264" s="27">
        <v>0</v>
      </c>
      <c r="Z264" s="59">
        <f t="shared" si="33"/>
        <v>10.727662995502477</v>
      </c>
      <c r="AA264" s="53">
        <f t="shared" si="31"/>
        <v>45600</v>
      </c>
      <c r="AB264" s="54">
        <f t="shared" si="32"/>
        <v>12.666666666666666</v>
      </c>
      <c r="AC264" s="54">
        <f t="shared" si="34"/>
        <v>-15.760421206686503</v>
      </c>
      <c r="AD264" s="55">
        <v>1.43E-7</v>
      </c>
      <c r="AE264" s="16">
        <f t="shared" si="22"/>
        <v>1.4299999999999999E-8</v>
      </c>
      <c r="AF264" s="7" t="s">
        <v>121</v>
      </c>
    </row>
    <row r="265" spans="4:32" ht="18" customHeight="1" x14ac:dyDescent="0.25">
      <c r="D265" s="6" t="s">
        <v>71</v>
      </c>
      <c r="E265" s="6" t="s">
        <v>72</v>
      </c>
      <c r="F265" s="6" t="s">
        <v>35</v>
      </c>
      <c r="G265" s="6">
        <v>0</v>
      </c>
      <c r="H265" s="6" t="s">
        <v>23</v>
      </c>
      <c r="I265" s="6">
        <v>48.8</v>
      </c>
      <c r="J265" s="6">
        <v>14.9</v>
      </c>
      <c r="K265" s="27">
        <v>0</v>
      </c>
      <c r="L265" s="35" t="s">
        <v>76</v>
      </c>
      <c r="M265" s="21">
        <v>3</v>
      </c>
      <c r="N265" s="21">
        <v>0</v>
      </c>
      <c r="O265" s="6" t="s">
        <v>73</v>
      </c>
      <c r="P265" s="1">
        <v>1E-3</v>
      </c>
      <c r="Q265" s="1">
        <v>1E-3</v>
      </c>
      <c r="R265" s="1">
        <v>0</v>
      </c>
      <c r="S265" s="24">
        <v>1175</v>
      </c>
      <c r="T265" s="1">
        <v>1175</v>
      </c>
      <c r="U265" s="1">
        <v>1186</v>
      </c>
      <c r="V265" s="1">
        <v>1139</v>
      </c>
      <c r="W265" s="1">
        <f t="shared" si="30"/>
        <v>36</v>
      </c>
      <c r="X265" s="1"/>
      <c r="Y265" s="27">
        <v>0</v>
      </c>
      <c r="Z265" s="59">
        <f t="shared" si="33"/>
        <v>10.673595774232203</v>
      </c>
      <c r="AA265" s="53">
        <f t="shared" si="31"/>
        <v>43200</v>
      </c>
      <c r="AB265" s="54">
        <f t="shared" si="32"/>
        <v>12</v>
      </c>
      <c r="AC265" s="54">
        <f t="shared" si="34"/>
        <v>-15.440062108208423</v>
      </c>
      <c r="AD265" s="55">
        <v>1.97E-7</v>
      </c>
      <c r="AE265" s="16">
        <f t="shared" si="22"/>
        <v>1.9700000000000001E-8</v>
      </c>
      <c r="AF265" s="7" t="s">
        <v>121</v>
      </c>
    </row>
    <row r="266" spans="4:32" ht="18" customHeight="1" x14ac:dyDescent="0.25">
      <c r="D266" s="6" t="s">
        <v>71</v>
      </c>
      <c r="E266" s="6" t="s">
        <v>72</v>
      </c>
      <c r="F266" s="6" t="s">
        <v>35</v>
      </c>
      <c r="G266" s="6">
        <v>0</v>
      </c>
      <c r="H266" s="6" t="s">
        <v>23</v>
      </c>
      <c r="I266" s="6">
        <v>48.8</v>
      </c>
      <c r="J266" s="6">
        <v>14.9</v>
      </c>
      <c r="K266" s="27">
        <v>0</v>
      </c>
      <c r="L266" s="35" t="s">
        <v>76</v>
      </c>
      <c r="M266" s="21">
        <v>3</v>
      </c>
      <c r="N266" s="21">
        <v>0</v>
      </c>
      <c r="O266" s="6" t="s">
        <v>73</v>
      </c>
      <c r="P266" s="1">
        <v>1E-3</v>
      </c>
      <c r="Q266" s="1">
        <v>1E-3</v>
      </c>
      <c r="R266" s="1">
        <v>0</v>
      </c>
      <c r="S266" s="24">
        <v>1175</v>
      </c>
      <c r="T266" s="1">
        <v>1175</v>
      </c>
      <c r="U266" s="1">
        <v>1186</v>
      </c>
      <c r="V266" s="1">
        <v>1129</v>
      </c>
      <c r="W266" s="1">
        <f t="shared" si="30"/>
        <v>46</v>
      </c>
      <c r="X266" s="1"/>
      <c r="Y266" s="27">
        <v>0</v>
      </c>
      <c r="Z266" s="59">
        <f t="shared" si="33"/>
        <v>10.918718232265187</v>
      </c>
      <c r="AA266" s="53">
        <f t="shared" si="31"/>
        <v>55200</v>
      </c>
      <c r="AB266" s="54">
        <f t="shared" si="32"/>
        <v>15.333333333333334</v>
      </c>
      <c r="AC266" s="54">
        <f t="shared" si="34"/>
        <v>-15.385727757245093</v>
      </c>
      <c r="AD266" s="55">
        <v>2.0800000000000001E-7</v>
      </c>
      <c r="AE266" s="16">
        <f t="shared" si="22"/>
        <v>2.0800000000000001E-8</v>
      </c>
      <c r="AF266" s="7" t="s">
        <v>121</v>
      </c>
    </row>
    <row r="267" spans="4:32" ht="18" customHeight="1" x14ac:dyDescent="0.25">
      <c r="D267" s="6" t="s">
        <v>71</v>
      </c>
      <c r="E267" s="6" t="s">
        <v>72</v>
      </c>
      <c r="F267" s="6" t="s">
        <v>35</v>
      </c>
      <c r="G267" s="6">
        <v>0</v>
      </c>
      <c r="H267" s="6" t="s">
        <v>23</v>
      </c>
      <c r="I267" s="6">
        <v>48.8</v>
      </c>
      <c r="J267" s="6">
        <v>14.9</v>
      </c>
      <c r="K267" s="27">
        <v>0</v>
      </c>
      <c r="L267" s="35" t="s">
        <v>76</v>
      </c>
      <c r="M267" s="21">
        <v>3</v>
      </c>
      <c r="N267" s="21">
        <v>0</v>
      </c>
      <c r="O267" s="6" t="s">
        <v>73</v>
      </c>
      <c r="P267" s="1">
        <v>1E-3</v>
      </c>
      <c r="Q267" s="1">
        <v>1E-3</v>
      </c>
      <c r="R267" s="1">
        <v>0</v>
      </c>
      <c r="S267" s="24">
        <v>1175</v>
      </c>
      <c r="T267" s="1">
        <v>1175</v>
      </c>
      <c r="U267" s="1">
        <v>1186</v>
      </c>
      <c r="V267" s="1">
        <v>1119</v>
      </c>
      <c r="W267" s="1">
        <f t="shared" si="30"/>
        <v>56</v>
      </c>
      <c r="X267" s="1"/>
      <c r="Y267" s="27">
        <v>0</v>
      </c>
      <c r="Z267" s="59">
        <f t="shared" si="33"/>
        <v>11.115428526511241</v>
      </c>
      <c r="AA267" s="53">
        <f t="shared" si="31"/>
        <v>67200</v>
      </c>
      <c r="AB267" s="54">
        <f t="shared" si="32"/>
        <v>18.666666666666668</v>
      </c>
      <c r="AC267" s="54">
        <f t="shared" si="34"/>
        <v>-15.535880031105656</v>
      </c>
      <c r="AD267" s="55">
        <v>1.79E-7</v>
      </c>
      <c r="AE267" s="16">
        <f t="shared" si="22"/>
        <v>1.7900000000000001E-8</v>
      </c>
      <c r="AF267" s="7" t="s">
        <v>121</v>
      </c>
    </row>
    <row r="268" spans="4:32" ht="18" customHeight="1" x14ac:dyDescent="0.25">
      <c r="D268" s="6" t="s">
        <v>71</v>
      </c>
      <c r="E268" s="6" t="s">
        <v>72</v>
      </c>
      <c r="F268" s="6" t="s">
        <v>35</v>
      </c>
      <c r="G268" s="6">
        <v>0</v>
      </c>
      <c r="H268" s="6" t="s">
        <v>23</v>
      </c>
      <c r="I268" s="6">
        <v>48.8</v>
      </c>
      <c r="J268" s="6">
        <v>14.9</v>
      </c>
      <c r="K268" s="27">
        <v>0</v>
      </c>
      <c r="L268" s="35" t="s">
        <v>76</v>
      </c>
      <c r="M268" s="21">
        <v>3</v>
      </c>
      <c r="N268" s="21">
        <v>0</v>
      </c>
      <c r="O268" s="6" t="s">
        <v>73</v>
      </c>
      <c r="P268" s="1">
        <v>1E-3</v>
      </c>
      <c r="Q268" s="1">
        <v>1E-3</v>
      </c>
      <c r="R268" s="1">
        <v>0</v>
      </c>
      <c r="S268" s="24">
        <v>1175</v>
      </c>
      <c r="T268" s="1">
        <v>1175</v>
      </c>
      <c r="U268" s="1">
        <v>1186</v>
      </c>
      <c r="V268" s="1">
        <v>1109</v>
      </c>
      <c r="W268" s="1">
        <f t="shared" si="30"/>
        <v>66</v>
      </c>
      <c r="X268" s="1"/>
      <c r="Y268" s="27">
        <v>0</v>
      </c>
      <c r="Z268" s="59">
        <f t="shared" si="33"/>
        <v>11.279731577802517</v>
      </c>
      <c r="AA268" s="53">
        <f t="shared" si="31"/>
        <v>79200</v>
      </c>
      <c r="AB268" s="54">
        <f t="shared" si="32"/>
        <v>22</v>
      </c>
      <c r="AC268" s="54">
        <f t="shared" si="34"/>
        <v>-15.746532094525836</v>
      </c>
      <c r="AD268" s="55">
        <v>1.4499999999999999E-7</v>
      </c>
      <c r="AE268" s="16">
        <f t="shared" si="22"/>
        <v>1.4499999999999999E-8</v>
      </c>
      <c r="AF268" s="7" t="s">
        <v>121</v>
      </c>
    </row>
    <row r="269" spans="4:32" ht="18" customHeight="1" x14ac:dyDescent="0.25">
      <c r="D269" s="6" t="s">
        <v>71</v>
      </c>
      <c r="E269" s="6" t="s">
        <v>72</v>
      </c>
      <c r="F269" s="6" t="s">
        <v>35</v>
      </c>
      <c r="G269" s="6">
        <v>0</v>
      </c>
      <c r="H269" s="6" t="s">
        <v>23</v>
      </c>
      <c r="I269" s="6">
        <v>48.8</v>
      </c>
      <c r="J269" s="6">
        <v>14.9</v>
      </c>
      <c r="K269" s="1">
        <v>0</v>
      </c>
      <c r="L269" s="35" t="s">
        <v>74</v>
      </c>
      <c r="M269" s="21">
        <v>1</v>
      </c>
      <c r="N269" s="21">
        <v>0</v>
      </c>
      <c r="O269" s="6" t="s">
        <v>73</v>
      </c>
      <c r="P269" s="1">
        <v>1E-3</v>
      </c>
      <c r="Q269" s="1">
        <v>1E-3</v>
      </c>
      <c r="R269" s="1">
        <v>0</v>
      </c>
      <c r="S269" s="24">
        <v>1175</v>
      </c>
      <c r="T269" s="1">
        <v>1175</v>
      </c>
      <c r="U269" s="1">
        <v>1190</v>
      </c>
      <c r="V269" s="1">
        <v>1170</v>
      </c>
      <c r="W269" s="1">
        <v>5</v>
      </c>
      <c r="X269" s="1"/>
      <c r="Y269" s="1">
        <v>0</v>
      </c>
      <c r="Z269" s="59">
        <v>9.7981270368783022</v>
      </c>
      <c r="AA269" s="53">
        <v>18000</v>
      </c>
      <c r="AB269" s="54">
        <v>5</v>
      </c>
      <c r="AC269" s="54">
        <f t="shared" si="34"/>
        <v>-14.220975666072439</v>
      </c>
      <c r="AD269" s="55">
        <v>6.6666666666666671E-7</v>
      </c>
      <c r="AE269" s="16">
        <f t="shared" si="22"/>
        <v>6.6666666666666668E-8</v>
      </c>
      <c r="AF269" s="7" t="s">
        <v>134</v>
      </c>
    </row>
    <row r="270" spans="4:32" ht="18" customHeight="1" x14ac:dyDescent="0.25">
      <c r="D270" s="6" t="s">
        <v>71</v>
      </c>
      <c r="E270" s="6" t="s">
        <v>72</v>
      </c>
      <c r="F270" s="6" t="s">
        <v>35</v>
      </c>
      <c r="G270" s="6">
        <v>0</v>
      </c>
      <c r="H270" s="6" t="s">
        <v>23</v>
      </c>
      <c r="I270" s="6">
        <v>48.8</v>
      </c>
      <c r="J270" s="6">
        <v>14.9</v>
      </c>
      <c r="K270" s="1">
        <v>0</v>
      </c>
      <c r="L270" s="35" t="s">
        <v>74</v>
      </c>
      <c r="M270" s="21">
        <v>1</v>
      </c>
      <c r="N270" s="21">
        <v>0</v>
      </c>
      <c r="O270" s="6" t="s">
        <v>73</v>
      </c>
      <c r="P270" s="1">
        <v>1E-3</v>
      </c>
      <c r="Q270" s="1">
        <v>1E-3</v>
      </c>
      <c r="R270" s="1">
        <v>0</v>
      </c>
      <c r="S270" s="24">
        <v>1175</v>
      </c>
      <c r="T270" s="1">
        <v>1175</v>
      </c>
      <c r="U270" s="1">
        <v>1190</v>
      </c>
      <c r="V270" s="1">
        <v>1151</v>
      </c>
      <c r="W270" s="1">
        <v>24</v>
      </c>
      <c r="X270" s="1"/>
      <c r="Y270" s="1">
        <v>0</v>
      </c>
      <c r="Z270" s="59">
        <v>11.366742954792146</v>
      </c>
      <c r="AA270" s="53">
        <v>86400</v>
      </c>
      <c r="AB270" s="54">
        <v>24</v>
      </c>
      <c r="AC270" s="54">
        <f t="shared" si="34"/>
        <v>-15.566448032672074</v>
      </c>
      <c r="AD270" s="55">
        <v>1.7361111111111109E-7</v>
      </c>
      <c r="AE270" s="16">
        <f t="shared" ref="AE270:AE333" si="37">AD270/10</f>
        <v>1.736111111111111E-8</v>
      </c>
      <c r="AF270" s="7" t="s">
        <v>134</v>
      </c>
    </row>
    <row r="271" spans="4:32" ht="18" customHeight="1" x14ac:dyDescent="0.25">
      <c r="D271" s="6" t="s">
        <v>71</v>
      </c>
      <c r="E271" s="6" t="s">
        <v>72</v>
      </c>
      <c r="F271" s="6" t="s">
        <v>35</v>
      </c>
      <c r="G271" s="6">
        <v>0</v>
      </c>
      <c r="H271" s="6" t="s">
        <v>23</v>
      </c>
      <c r="I271" s="6">
        <v>48.8</v>
      </c>
      <c r="J271" s="6">
        <v>14.9</v>
      </c>
      <c r="K271" s="1">
        <v>0</v>
      </c>
      <c r="L271" s="35" t="s">
        <v>74</v>
      </c>
      <c r="M271" s="21">
        <v>1</v>
      </c>
      <c r="N271" s="21">
        <v>0</v>
      </c>
      <c r="O271" s="6" t="s">
        <v>73</v>
      </c>
      <c r="P271" s="1">
        <v>1E-3</v>
      </c>
      <c r="Q271" s="1">
        <v>1E-3</v>
      </c>
      <c r="R271" s="1">
        <v>0</v>
      </c>
      <c r="S271" s="24">
        <v>1175</v>
      </c>
      <c r="T271" s="1">
        <v>1175</v>
      </c>
      <c r="U271" s="1">
        <v>1190</v>
      </c>
      <c r="V271" s="1">
        <v>1131</v>
      </c>
      <c r="W271" s="1">
        <v>44</v>
      </c>
      <c r="X271" s="1"/>
      <c r="Y271" s="1">
        <v>0</v>
      </c>
      <c r="Z271" s="59">
        <v>11.972878758362462</v>
      </c>
      <c r="AA271" s="53">
        <v>158400</v>
      </c>
      <c r="AB271" s="54">
        <v>44</v>
      </c>
      <c r="AC271" s="54">
        <f t="shared" si="34"/>
        <v>-15.860209151200237</v>
      </c>
      <c r="AD271" s="55">
        <v>1.2941919191919193E-7</v>
      </c>
      <c r="AE271" s="16">
        <f t="shared" si="37"/>
        <v>1.2941919191919193E-8</v>
      </c>
      <c r="AF271" s="7" t="s">
        <v>134</v>
      </c>
    </row>
    <row r="272" spans="4:32" ht="18" customHeight="1" x14ac:dyDescent="0.25">
      <c r="D272" s="6" t="s">
        <v>71</v>
      </c>
      <c r="E272" s="6" t="s">
        <v>72</v>
      </c>
      <c r="F272" s="6" t="s">
        <v>35</v>
      </c>
      <c r="G272" s="6">
        <v>0</v>
      </c>
      <c r="H272" s="6" t="s">
        <v>23</v>
      </c>
      <c r="I272" s="6">
        <v>48.8</v>
      </c>
      <c r="J272" s="6">
        <v>14.9</v>
      </c>
      <c r="K272" s="1">
        <v>0</v>
      </c>
      <c r="L272" s="35" t="s">
        <v>74</v>
      </c>
      <c r="M272" s="21">
        <v>1</v>
      </c>
      <c r="N272" s="21">
        <v>0</v>
      </c>
      <c r="O272" s="6" t="s">
        <v>73</v>
      </c>
      <c r="P272" s="1">
        <v>1E-3</v>
      </c>
      <c r="Q272" s="1">
        <v>1E-3</v>
      </c>
      <c r="R272" s="1">
        <v>0</v>
      </c>
      <c r="S272" s="24">
        <v>1175</v>
      </c>
      <c r="T272" s="1">
        <v>1175</v>
      </c>
      <c r="U272" s="1">
        <v>1190</v>
      </c>
      <c r="V272" s="1">
        <v>1110</v>
      </c>
      <c r="W272" s="1">
        <v>65</v>
      </c>
      <c r="X272" s="1"/>
      <c r="Y272" s="1">
        <v>0</v>
      </c>
      <c r="Z272" s="59">
        <v>12.363076394339839</v>
      </c>
      <c r="AA272" s="53">
        <v>234000</v>
      </c>
      <c r="AB272" s="54">
        <v>65</v>
      </c>
      <c r="AC272" s="54">
        <f t="shared" si="34"/>
        <v>-16.275099399767985</v>
      </c>
      <c r="AD272" s="55">
        <v>8.5470085470085473E-8</v>
      </c>
      <c r="AE272" s="16">
        <f t="shared" si="37"/>
        <v>8.5470085470085466E-9</v>
      </c>
      <c r="AF272" s="7" t="s">
        <v>134</v>
      </c>
    </row>
    <row r="273" spans="4:32" ht="18" customHeight="1" x14ac:dyDescent="0.25">
      <c r="D273" s="6" t="s">
        <v>71</v>
      </c>
      <c r="E273" s="6" t="s">
        <v>72</v>
      </c>
      <c r="F273" s="6" t="s">
        <v>35</v>
      </c>
      <c r="G273" s="6">
        <v>0</v>
      </c>
      <c r="H273" s="6" t="s">
        <v>23</v>
      </c>
      <c r="I273" s="6">
        <v>48.8</v>
      </c>
      <c r="J273" s="6">
        <v>14.9</v>
      </c>
      <c r="K273" s="1">
        <v>0</v>
      </c>
      <c r="L273" s="35" t="s">
        <v>74</v>
      </c>
      <c r="M273" s="21">
        <v>1</v>
      </c>
      <c r="N273" s="21">
        <v>0</v>
      </c>
      <c r="O273" s="6" t="s">
        <v>73</v>
      </c>
      <c r="P273" s="1">
        <v>1E-3</v>
      </c>
      <c r="Q273" s="1">
        <v>1E-3</v>
      </c>
      <c r="R273" s="1">
        <v>0</v>
      </c>
      <c r="S273" s="24">
        <v>1175</v>
      </c>
      <c r="T273" s="1">
        <v>1175</v>
      </c>
      <c r="U273" s="1">
        <v>1190</v>
      </c>
      <c r="V273" s="1">
        <v>1171</v>
      </c>
      <c r="W273" s="1">
        <v>4</v>
      </c>
      <c r="X273" s="1"/>
      <c r="Y273" s="1">
        <v>0</v>
      </c>
      <c r="Z273" s="59">
        <v>9.5749834855640916</v>
      </c>
      <c r="AA273" s="53">
        <v>14400</v>
      </c>
      <c r="AB273" s="54">
        <v>4</v>
      </c>
      <c r="AC273" s="54">
        <f t="shared" si="34"/>
        <v>-14.040391729177024</v>
      </c>
      <c r="AD273" s="55">
        <v>7.9861111111111106E-7</v>
      </c>
      <c r="AE273" s="16">
        <f t="shared" si="37"/>
        <v>7.9861111111111104E-8</v>
      </c>
      <c r="AF273" s="7" t="s">
        <v>134</v>
      </c>
    </row>
    <row r="274" spans="4:32" ht="18" customHeight="1" x14ac:dyDescent="0.25">
      <c r="D274" s="6" t="s">
        <v>71</v>
      </c>
      <c r="E274" s="6" t="s">
        <v>72</v>
      </c>
      <c r="F274" s="6" t="s">
        <v>35</v>
      </c>
      <c r="G274" s="6">
        <v>0</v>
      </c>
      <c r="H274" s="6" t="s">
        <v>23</v>
      </c>
      <c r="I274" s="6">
        <v>48.8</v>
      </c>
      <c r="J274" s="6">
        <v>14.9</v>
      </c>
      <c r="K274" s="1">
        <v>0</v>
      </c>
      <c r="L274" s="35" t="s">
        <v>74</v>
      </c>
      <c r="M274" s="21">
        <v>1</v>
      </c>
      <c r="N274" s="21">
        <v>0</v>
      </c>
      <c r="O274" s="6" t="s">
        <v>73</v>
      </c>
      <c r="P274" s="1">
        <v>1E-3</v>
      </c>
      <c r="Q274" s="1">
        <v>1E-3</v>
      </c>
      <c r="R274" s="1">
        <v>0</v>
      </c>
      <c r="S274" s="24">
        <v>1175</v>
      </c>
      <c r="T274" s="1">
        <v>1175</v>
      </c>
      <c r="U274" s="1">
        <v>1190</v>
      </c>
      <c r="V274" s="1">
        <v>1150</v>
      </c>
      <c r="W274" s="1">
        <v>25</v>
      </c>
      <c r="X274" s="1"/>
      <c r="Y274" s="1">
        <v>0</v>
      </c>
      <c r="Z274" s="59">
        <v>11.407564949312402</v>
      </c>
      <c r="AA274" s="53">
        <v>90000</v>
      </c>
      <c r="AB274" s="54">
        <v>25</v>
      </c>
      <c r="AC274" s="54">
        <f t="shared" si="34"/>
        <v>-15.789591583986283</v>
      </c>
      <c r="AD274" s="55">
        <v>1.3888888888888891E-7</v>
      </c>
      <c r="AE274" s="16">
        <f t="shared" si="37"/>
        <v>1.388888888888889E-8</v>
      </c>
      <c r="AF274" s="7" t="s">
        <v>134</v>
      </c>
    </row>
    <row r="275" spans="4:32" ht="18" customHeight="1" x14ac:dyDescent="0.25">
      <c r="D275" s="6" t="s">
        <v>71</v>
      </c>
      <c r="E275" s="6" t="s">
        <v>72</v>
      </c>
      <c r="F275" s="6" t="s">
        <v>35</v>
      </c>
      <c r="G275" s="6">
        <v>0</v>
      </c>
      <c r="H275" s="6" t="s">
        <v>23</v>
      </c>
      <c r="I275" s="6">
        <v>48.8</v>
      </c>
      <c r="J275" s="6">
        <v>14.9</v>
      </c>
      <c r="K275" s="1">
        <v>0</v>
      </c>
      <c r="L275" s="35" t="s">
        <v>74</v>
      </c>
      <c r="M275" s="21">
        <v>1</v>
      </c>
      <c r="N275" s="21">
        <v>0</v>
      </c>
      <c r="O275" s="6" t="s">
        <v>73</v>
      </c>
      <c r="P275" s="1">
        <v>1E-3</v>
      </c>
      <c r="Q275" s="1">
        <v>1E-3</v>
      </c>
      <c r="R275" s="1">
        <v>0</v>
      </c>
      <c r="S275" s="24">
        <v>1175</v>
      </c>
      <c r="T275" s="1">
        <v>1175</v>
      </c>
      <c r="U275" s="1">
        <v>1190</v>
      </c>
      <c r="V275" s="1">
        <v>1132</v>
      </c>
      <c r="W275" s="1">
        <v>43</v>
      </c>
      <c r="X275" s="1"/>
      <c r="Y275" s="1">
        <v>0</v>
      </c>
      <c r="Z275" s="59">
        <v>11.949889240137765</v>
      </c>
      <c r="AA275" s="53">
        <v>154800</v>
      </c>
      <c r="AB275" s="54">
        <v>43</v>
      </c>
      <c r="AC275" s="54">
        <f t="shared" si="34"/>
        <v>-15.525440008944697</v>
      </c>
      <c r="AD275" s="55">
        <v>1.8087855297157623E-7</v>
      </c>
      <c r="AE275" s="16">
        <f t="shared" si="37"/>
        <v>1.8087855297157624E-8</v>
      </c>
      <c r="AF275" s="7" t="s">
        <v>134</v>
      </c>
    </row>
    <row r="276" spans="4:32" ht="18" customHeight="1" x14ac:dyDescent="0.25">
      <c r="D276" s="6" t="s">
        <v>71</v>
      </c>
      <c r="E276" s="6" t="s">
        <v>72</v>
      </c>
      <c r="F276" s="6" t="s">
        <v>35</v>
      </c>
      <c r="G276" s="6">
        <v>0</v>
      </c>
      <c r="H276" s="6" t="s">
        <v>23</v>
      </c>
      <c r="I276" s="6">
        <v>48.8</v>
      </c>
      <c r="J276" s="6">
        <v>14.9</v>
      </c>
      <c r="K276" s="1">
        <v>0</v>
      </c>
      <c r="L276" s="35" t="s">
        <v>74</v>
      </c>
      <c r="M276" s="21">
        <v>1</v>
      </c>
      <c r="N276" s="21">
        <v>0</v>
      </c>
      <c r="O276" s="6" t="s">
        <v>73</v>
      </c>
      <c r="P276" s="1">
        <v>1E-3</v>
      </c>
      <c r="Q276" s="1">
        <v>1E-3</v>
      </c>
      <c r="R276" s="1">
        <v>0</v>
      </c>
      <c r="S276" s="24">
        <v>1175</v>
      </c>
      <c r="T276" s="1">
        <v>1175</v>
      </c>
      <c r="U276" s="1">
        <v>1190</v>
      </c>
      <c r="V276" s="1">
        <v>1100</v>
      </c>
      <c r="W276" s="1">
        <v>75</v>
      </c>
      <c r="X276" s="1"/>
      <c r="Y276" s="1">
        <v>0</v>
      </c>
      <c r="Z276" s="59">
        <v>12.506177237980511</v>
      </c>
      <c r="AA276" s="53">
        <v>270000</v>
      </c>
      <c r="AB276" s="54">
        <v>75</v>
      </c>
      <c r="AC276" s="54">
        <f t="shared" si="34"/>
        <v>-15.932692427626957</v>
      </c>
      <c r="AD276" s="55">
        <v>1.2037037037037037E-7</v>
      </c>
      <c r="AE276" s="16">
        <f t="shared" si="37"/>
        <v>1.2037037037037037E-8</v>
      </c>
      <c r="AF276" s="7" t="s">
        <v>134</v>
      </c>
    </row>
    <row r="277" spans="4:32" ht="18" customHeight="1" x14ac:dyDescent="0.25">
      <c r="D277" s="6" t="s">
        <v>71</v>
      </c>
      <c r="E277" s="6" t="s">
        <v>72</v>
      </c>
      <c r="F277" s="6" t="s">
        <v>35</v>
      </c>
      <c r="G277" s="6">
        <v>0</v>
      </c>
      <c r="H277" s="6" t="s">
        <v>23</v>
      </c>
      <c r="I277" s="6">
        <v>48.8</v>
      </c>
      <c r="J277" s="6">
        <v>14.9</v>
      </c>
      <c r="K277" s="1">
        <v>0</v>
      </c>
      <c r="L277" s="35" t="s">
        <v>74</v>
      </c>
      <c r="M277" s="21">
        <v>1</v>
      </c>
      <c r="N277" s="21">
        <v>0</v>
      </c>
      <c r="O277" s="6" t="s">
        <v>73</v>
      </c>
      <c r="P277" s="1">
        <v>1E-3</v>
      </c>
      <c r="Q277" s="1">
        <v>1E-3</v>
      </c>
      <c r="R277" s="1">
        <v>0</v>
      </c>
      <c r="S277" s="24">
        <v>1175</v>
      </c>
      <c r="T277" s="1">
        <v>1175</v>
      </c>
      <c r="U277" s="1">
        <v>1190</v>
      </c>
      <c r="V277" s="1">
        <v>1171</v>
      </c>
      <c r="W277" s="1">
        <v>4</v>
      </c>
      <c r="X277" s="1"/>
      <c r="Y277" s="1">
        <v>0</v>
      </c>
      <c r="Z277" s="59">
        <v>9.5749834855640916</v>
      </c>
      <c r="AA277" s="53">
        <v>14400</v>
      </c>
      <c r="AB277" s="54">
        <v>4</v>
      </c>
      <c r="AC277" s="54">
        <f t="shared" si="34"/>
        <v>-13.77468856344402</v>
      </c>
      <c r="AD277" s="55">
        <v>1.0416666666666667E-6</v>
      </c>
      <c r="AE277" s="16">
        <f t="shared" si="37"/>
        <v>1.0416666666666667E-7</v>
      </c>
      <c r="AF277" s="7" t="s">
        <v>134</v>
      </c>
    </row>
    <row r="278" spans="4:32" ht="18" customHeight="1" x14ac:dyDescent="0.25">
      <c r="D278" s="6" t="s">
        <v>71</v>
      </c>
      <c r="E278" s="6" t="s">
        <v>72</v>
      </c>
      <c r="F278" s="6" t="s">
        <v>35</v>
      </c>
      <c r="G278" s="6">
        <v>0</v>
      </c>
      <c r="H278" s="6" t="s">
        <v>23</v>
      </c>
      <c r="I278" s="6">
        <v>48.8</v>
      </c>
      <c r="J278" s="6">
        <v>14.9</v>
      </c>
      <c r="K278" s="1">
        <v>0</v>
      </c>
      <c r="L278" s="35" t="s">
        <v>74</v>
      </c>
      <c r="M278" s="21">
        <v>1</v>
      </c>
      <c r="N278" s="21">
        <v>0</v>
      </c>
      <c r="O278" s="6" t="s">
        <v>73</v>
      </c>
      <c r="P278" s="1">
        <v>1E-3</v>
      </c>
      <c r="Q278" s="1">
        <v>1E-3</v>
      </c>
      <c r="R278" s="1">
        <v>0</v>
      </c>
      <c r="S278" s="24">
        <v>1175</v>
      </c>
      <c r="T278" s="1">
        <v>1175</v>
      </c>
      <c r="U278" s="1">
        <v>1190</v>
      </c>
      <c r="V278" s="1">
        <v>1150</v>
      </c>
      <c r="W278" s="1">
        <v>25</v>
      </c>
      <c r="X278" s="1"/>
      <c r="Y278" s="1">
        <v>0</v>
      </c>
      <c r="Z278" s="59">
        <v>11.407564949312402</v>
      </c>
      <c r="AA278" s="53">
        <v>90000</v>
      </c>
      <c r="AB278" s="54">
        <v>25</v>
      </c>
      <c r="AC278" s="54">
        <f t="shared" si="34"/>
        <v>-15.096444403426338</v>
      </c>
      <c r="AD278" s="55">
        <v>2.7777777777777781E-7</v>
      </c>
      <c r="AE278" s="16">
        <f t="shared" si="37"/>
        <v>2.7777777777777781E-8</v>
      </c>
      <c r="AF278" s="7" t="s">
        <v>134</v>
      </c>
    </row>
    <row r="279" spans="4:32" ht="18" customHeight="1" x14ac:dyDescent="0.25">
      <c r="D279" s="6" t="s">
        <v>71</v>
      </c>
      <c r="E279" s="6" t="s">
        <v>72</v>
      </c>
      <c r="F279" s="6" t="s">
        <v>35</v>
      </c>
      <c r="G279" s="6">
        <v>0</v>
      </c>
      <c r="H279" s="6" t="s">
        <v>23</v>
      </c>
      <c r="I279" s="6">
        <v>48.8</v>
      </c>
      <c r="J279" s="6">
        <v>14.9</v>
      </c>
      <c r="K279" s="1">
        <v>0</v>
      </c>
      <c r="L279" s="35" t="s">
        <v>74</v>
      </c>
      <c r="M279" s="21">
        <v>1</v>
      </c>
      <c r="N279" s="21">
        <v>0</v>
      </c>
      <c r="O279" s="6" t="s">
        <v>73</v>
      </c>
      <c r="P279" s="1">
        <v>1E-3</v>
      </c>
      <c r="Q279" s="1">
        <v>1E-3</v>
      </c>
      <c r="R279" s="1">
        <v>0</v>
      </c>
      <c r="S279" s="24">
        <v>1175</v>
      </c>
      <c r="T279" s="1">
        <v>1175</v>
      </c>
      <c r="U279" s="1">
        <v>1190</v>
      </c>
      <c r="V279" s="1">
        <v>1132</v>
      </c>
      <c r="W279" s="1">
        <v>43</v>
      </c>
      <c r="X279" s="1"/>
      <c r="Y279" s="1">
        <v>0</v>
      </c>
      <c r="Z279" s="59">
        <v>11.949889240137765</v>
      </c>
      <c r="AA279" s="53">
        <v>154800</v>
      </c>
      <c r="AB279" s="54">
        <v>43</v>
      </c>
      <c r="AC279" s="54">
        <f t="shared" si="34"/>
        <v>-15.473254255774126</v>
      </c>
      <c r="AD279" s="55">
        <v>1.9056847545219637E-7</v>
      </c>
      <c r="AE279" s="16">
        <f t="shared" si="37"/>
        <v>1.9056847545219637E-8</v>
      </c>
      <c r="AF279" s="7" t="s">
        <v>134</v>
      </c>
    </row>
    <row r="280" spans="4:32" ht="18" customHeight="1" x14ac:dyDescent="0.25">
      <c r="D280" s="6" t="s">
        <v>71</v>
      </c>
      <c r="E280" s="6" t="s">
        <v>72</v>
      </c>
      <c r="F280" s="6" t="s">
        <v>35</v>
      </c>
      <c r="G280" s="6">
        <v>0</v>
      </c>
      <c r="H280" s="6" t="s">
        <v>23</v>
      </c>
      <c r="I280" s="6">
        <v>48.8</v>
      </c>
      <c r="J280" s="6">
        <v>14.9</v>
      </c>
      <c r="K280" s="1">
        <v>0</v>
      </c>
      <c r="L280" s="35" t="s">
        <v>74</v>
      </c>
      <c r="M280" s="21">
        <v>1</v>
      </c>
      <c r="N280" s="21">
        <v>0</v>
      </c>
      <c r="O280" s="6" t="s">
        <v>73</v>
      </c>
      <c r="P280" s="1">
        <v>1E-3</v>
      </c>
      <c r="Q280" s="1">
        <v>1E-3</v>
      </c>
      <c r="R280" s="1">
        <v>0</v>
      </c>
      <c r="S280" s="24">
        <v>1175</v>
      </c>
      <c r="T280" s="1">
        <v>1175</v>
      </c>
      <c r="U280" s="1">
        <v>1190</v>
      </c>
      <c r="V280" s="1">
        <v>1111</v>
      </c>
      <c r="W280" s="1">
        <v>64</v>
      </c>
      <c r="X280" s="1"/>
      <c r="Y280" s="1">
        <v>0</v>
      </c>
      <c r="Z280" s="59">
        <v>12.347572207803873</v>
      </c>
      <c r="AA280" s="53">
        <v>230400</v>
      </c>
      <c r="AB280" s="54">
        <v>64</v>
      </c>
      <c r="AC280" s="54">
        <f t="shared" si="34"/>
        <v>-16.056654369235329</v>
      </c>
      <c r="AD280" s="55">
        <v>1.0633680555555556E-7</v>
      </c>
      <c r="AE280" s="16">
        <f t="shared" si="37"/>
        <v>1.0633680555555556E-8</v>
      </c>
      <c r="AF280" s="7" t="s">
        <v>134</v>
      </c>
    </row>
    <row r="281" spans="4:32" ht="18" customHeight="1" x14ac:dyDescent="0.25">
      <c r="D281" s="6" t="s">
        <v>71</v>
      </c>
      <c r="E281" s="6" t="s">
        <v>72</v>
      </c>
      <c r="F281" s="6" t="s">
        <v>35</v>
      </c>
      <c r="G281" s="6">
        <v>0</v>
      </c>
      <c r="H281" s="6" t="s">
        <v>23</v>
      </c>
      <c r="I281" s="6">
        <v>48.8</v>
      </c>
      <c r="J281" s="6">
        <v>14.9</v>
      </c>
      <c r="K281" s="1">
        <v>0</v>
      </c>
      <c r="L281" s="35" t="s">
        <v>75</v>
      </c>
      <c r="M281" s="21">
        <v>0.2</v>
      </c>
      <c r="N281" s="21">
        <v>0</v>
      </c>
      <c r="O281" s="6" t="s">
        <v>73</v>
      </c>
      <c r="P281" s="1">
        <v>1E-3</v>
      </c>
      <c r="Q281" s="1">
        <v>1E-3</v>
      </c>
      <c r="R281" s="1">
        <v>0</v>
      </c>
      <c r="S281" s="24">
        <v>1175</v>
      </c>
      <c r="T281" s="1">
        <v>1150</v>
      </c>
      <c r="U281" s="1">
        <v>1189</v>
      </c>
      <c r="V281" s="1">
        <v>1139</v>
      </c>
      <c r="W281" s="1">
        <f>T281-V281</f>
        <v>11</v>
      </c>
      <c r="X281" s="1"/>
      <c r="Y281" s="1">
        <v>0</v>
      </c>
      <c r="Z281" s="59">
        <f>LN(AA281)</f>
        <v>12.196022309676673</v>
      </c>
      <c r="AA281" s="53">
        <f>((T281-V281)/M281)*3600</f>
        <v>198000</v>
      </c>
      <c r="AB281" s="54">
        <f>AA281/3600</f>
        <v>55</v>
      </c>
      <c r="AC281" s="54">
        <v>-16.661430553289605</v>
      </c>
      <c r="AD281" s="55">
        <v>5.8080808080808082E-8</v>
      </c>
      <c r="AE281" s="16">
        <f t="shared" si="37"/>
        <v>5.8080808080808084E-9</v>
      </c>
      <c r="AF281" s="7" t="s">
        <v>134</v>
      </c>
    </row>
    <row r="282" spans="4:32" ht="18" customHeight="1" x14ac:dyDescent="0.25">
      <c r="D282" s="6" t="s">
        <v>71</v>
      </c>
      <c r="E282" s="6" t="s">
        <v>72</v>
      </c>
      <c r="F282" s="6" t="s">
        <v>35</v>
      </c>
      <c r="G282" s="6">
        <v>0</v>
      </c>
      <c r="H282" s="6" t="s">
        <v>23</v>
      </c>
      <c r="I282" s="6">
        <v>48.8</v>
      </c>
      <c r="J282" s="6">
        <v>14.9</v>
      </c>
      <c r="K282" s="1">
        <v>0</v>
      </c>
      <c r="L282" s="35" t="s">
        <v>75</v>
      </c>
      <c r="M282" s="21">
        <v>0.2</v>
      </c>
      <c r="N282" s="21">
        <v>0</v>
      </c>
      <c r="O282" s="6" t="s">
        <v>73</v>
      </c>
      <c r="P282" s="1">
        <v>1E-3</v>
      </c>
      <c r="Q282" s="1">
        <v>1E-3</v>
      </c>
      <c r="R282" s="1">
        <v>0</v>
      </c>
      <c r="S282" s="24">
        <v>1175</v>
      </c>
      <c r="T282" s="1">
        <v>1150</v>
      </c>
      <c r="U282" s="1">
        <v>1189</v>
      </c>
      <c r="V282" s="1">
        <v>1129</v>
      </c>
      <c r="W282" s="1">
        <f t="shared" ref="W282:W284" si="38">T282-V282</f>
        <v>21</v>
      </c>
      <c r="X282" s="1"/>
      <c r="Y282" s="1">
        <v>0</v>
      </c>
      <c r="Z282" s="59">
        <f t="shared" ref="Z282:Z284" si="39">LN(AA282)</f>
        <v>12.842649474601725</v>
      </c>
      <c r="AA282" s="53">
        <f>((T282-V282)/M282)*3600</f>
        <v>378000</v>
      </c>
      <c r="AB282" s="54">
        <f t="shared" ref="AB282:AB283" si="40">AA282/3600</f>
        <v>105</v>
      </c>
      <c r="AC282" s="54">
        <v>-17.224676109275606</v>
      </c>
      <c r="AD282" s="55">
        <v>3.3068783068783069E-8</v>
      </c>
      <c r="AE282" s="16">
        <f t="shared" si="37"/>
        <v>3.306878306878307E-9</v>
      </c>
      <c r="AF282" s="7" t="s">
        <v>134</v>
      </c>
    </row>
    <row r="283" spans="4:32" ht="18" customHeight="1" x14ac:dyDescent="0.25">
      <c r="D283" s="6" t="s">
        <v>71</v>
      </c>
      <c r="E283" s="6" t="s">
        <v>72</v>
      </c>
      <c r="F283" s="6" t="s">
        <v>35</v>
      </c>
      <c r="G283" s="6">
        <v>0</v>
      </c>
      <c r="H283" s="6" t="s">
        <v>23</v>
      </c>
      <c r="I283" s="6">
        <v>48.8</v>
      </c>
      <c r="J283" s="6">
        <v>14.9</v>
      </c>
      <c r="K283" s="1">
        <v>0</v>
      </c>
      <c r="L283" s="35" t="s">
        <v>75</v>
      </c>
      <c r="M283" s="21">
        <v>0.2</v>
      </c>
      <c r="N283" s="21">
        <v>0</v>
      </c>
      <c r="O283" s="6" t="s">
        <v>73</v>
      </c>
      <c r="P283" s="1">
        <v>1E-3</v>
      </c>
      <c r="Q283" s="1">
        <v>1E-3</v>
      </c>
      <c r="R283" s="1">
        <v>0</v>
      </c>
      <c r="S283" s="24">
        <v>1175</v>
      </c>
      <c r="T283" s="1">
        <v>1150</v>
      </c>
      <c r="U283" s="1">
        <v>1189</v>
      </c>
      <c r="V283" s="1">
        <v>1119</v>
      </c>
      <c r="W283" s="1">
        <f t="shared" si="38"/>
        <v>31</v>
      </c>
      <c r="X283" s="1"/>
      <c r="Y283" s="1">
        <v>0</v>
      </c>
      <c r="Z283" s="59">
        <f t="shared" si="39"/>
        <v>13.232114241363448</v>
      </c>
      <c r="AA283" s="53">
        <f>((T283-V283)/M283)*3600</f>
        <v>558000</v>
      </c>
      <c r="AB283" s="54">
        <f t="shared" si="40"/>
        <v>155</v>
      </c>
      <c r="AC283" s="54">
        <v>-17.537179834901202</v>
      </c>
      <c r="AD283" s="55">
        <v>2.4193548387096773E-8</v>
      </c>
      <c r="AE283" s="16">
        <f t="shared" si="37"/>
        <v>2.4193548387096772E-9</v>
      </c>
      <c r="AF283" s="7" t="s">
        <v>134</v>
      </c>
    </row>
    <row r="284" spans="4:32" ht="18" customHeight="1" x14ac:dyDescent="0.25">
      <c r="D284" s="6" t="s">
        <v>71</v>
      </c>
      <c r="E284" s="6" t="s">
        <v>72</v>
      </c>
      <c r="F284" s="6" t="s">
        <v>35</v>
      </c>
      <c r="G284" s="6">
        <v>0</v>
      </c>
      <c r="H284" s="6" t="s">
        <v>23</v>
      </c>
      <c r="I284" s="6">
        <v>48.8</v>
      </c>
      <c r="J284" s="6">
        <v>14.9</v>
      </c>
      <c r="K284" s="1">
        <v>0</v>
      </c>
      <c r="L284" s="35" t="s">
        <v>75</v>
      </c>
      <c r="M284" s="21">
        <v>0.2</v>
      </c>
      <c r="N284" s="21">
        <v>0</v>
      </c>
      <c r="O284" s="6" t="s">
        <v>73</v>
      </c>
      <c r="P284" s="1">
        <v>1E-3</v>
      </c>
      <c r="Q284" s="1">
        <v>1E-3</v>
      </c>
      <c r="R284" s="1">
        <v>0</v>
      </c>
      <c r="S284" s="24">
        <v>1175</v>
      </c>
      <c r="T284" s="1">
        <v>1150</v>
      </c>
      <c r="U284" s="1">
        <v>1189</v>
      </c>
      <c r="V284" s="1">
        <v>1109</v>
      </c>
      <c r="W284" s="1">
        <f t="shared" si="38"/>
        <v>41</v>
      </c>
      <c r="X284" s="1"/>
      <c r="Y284" s="1">
        <v>0</v>
      </c>
      <c r="Z284" s="59">
        <f t="shared" si="39"/>
        <v>13.511699103582609</v>
      </c>
      <c r="AA284" s="53">
        <f t="shared" ref="AA284" si="41">((T284-V284)/M284)*3600</f>
        <v>738000</v>
      </c>
      <c r="AB284" s="54">
        <f>AA284/3600</f>
        <v>205</v>
      </c>
      <c r="AC284" s="54">
        <v>-17.586241038508529</v>
      </c>
      <c r="AD284" s="55">
        <v>2.3035230352303523E-8</v>
      </c>
      <c r="AE284" s="16">
        <f t="shared" si="37"/>
        <v>2.3035230352303523E-9</v>
      </c>
      <c r="AF284" s="7" t="s">
        <v>134</v>
      </c>
    </row>
    <row r="285" spans="4:32" ht="18" customHeight="1" x14ac:dyDescent="0.25">
      <c r="D285" s="6" t="s">
        <v>71</v>
      </c>
      <c r="E285" s="6" t="s">
        <v>72</v>
      </c>
      <c r="F285" s="6" t="s">
        <v>35</v>
      </c>
      <c r="G285" s="6">
        <v>0</v>
      </c>
      <c r="H285" s="6" t="s">
        <v>23</v>
      </c>
      <c r="I285" s="6">
        <v>48.8</v>
      </c>
      <c r="J285" s="6">
        <v>14.9</v>
      </c>
      <c r="K285" s="1">
        <v>0</v>
      </c>
      <c r="L285" s="35" t="s">
        <v>74</v>
      </c>
      <c r="M285" s="21">
        <v>1</v>
      </c>
      <c r="N285" s="21">
        <v>0</v>
      </c>
      <c r="O285" s="6" t="s">
        <v>73</v>
      </c>
      <c r="P285" s="1">
        <v>1E-3</v>
      </c>
      <c r="Q285" s="1">
        <v>1E-3</v>
      </c>
      <c r="R285" s="1">
        <v>0</v>
      </c>
      <c r="S285" s="24">
        <v>1175</v>
      </c>
      <c r="T285" s="1">
        <v>1175</v>
      </c>
      <c r="U285" s="1">
        <v>1186</v>
      </c>
      <c r="V285" s="1">
        <v>1166</v>
      </c>
      <c r="W285" s="1">
        <v>9</v>
      </c>
      <c r="X285" s="1"/>
      <c r="Y285" s="1">
        <v>0</v>
      </c>
      <c r="Z285" s="59">
        <v>10.385913701780421</v>
      </c>
      <c r="AA285" s="53">
        <v>32400</v>
      </c>
      <c r="AB285" s="54">
        <v>9</v>
      </c>
      <c r="AC285" s="54">
        <f t="shared" si="34"/>
        <v>-15.789591583986283</v>
      </c>
      <c r="AD285" s="55">
        <v>1.3888888888888888E-7</v>
      </c>
      <c r="AE285" s="16">
        <f t="shared" si="37"/>
        <v>1.3888888888888889E-8</v>
      </c>
      <c r="AF285" s="7" t="s">
        <v>134</v>
      </c>
    </row>
    <row r="286" spans="4:32" ht="18" customHeight="1" x14ac:dyDescent="0.25">
      <c r="D286" s="6" t="s">
        <v>71</v>
      </c>
      <c r="E286" s="6" t="s">
        <v>72</v>
      </c>
      <c r="F286" s="6" t="s">
        <v>35</v>
      </c>
      <c r="G286" s="6">
        <v>0</v>
      </c>
      <c r="H286" s="6" t="s">
        <v>23</v>
      </c>
      <c r="I286" s="6">
        <v>48.8</v>
      </c>
      <c r="J286" s="6">
        <v>14.9</v>
      </c>
      <c r="K286" s="1">
        <v>0</v>
      </c>
      <c r="L286" s="35" t="s">
        <v>74</v>
      </c>
      <c r="M286" s="21">
        <v>1</v>
      </c>
      <c r="N286" s="21">
        <v>0</v>
      </c>
      <c r="O286" s="6" t="s">
        <v>73</v>
      </c>
      <c r="P286" s="1">
        <v>1E-3</v>
      </c>
      <c r="Q286" s="1">
        <v>1E-3</v>
      </c>
      <c r="R286" s="1">
        <v>0</v>
      </c>
      <c r="S286" s="24">
        <v>1175</v>
      </c>
      <c r="T286" s="1">
        <v>1175</v>
      </c>
      <c r="U286" s="1">
        <v>1186</v>
      </c>
      <c r="V286" s="1">
        <v>1156</v>
      </c>
      <c r="W286" s="1">
        <v>19</v>
      </c>
      <c r="X286" s="1"/>
      <c r="Y286" s="1">
        <v>0</v>
      </c>
      <c r="Z286" s="59">
        <v>11.133128103610641</v>
      </c>
      <c r="AA286" s="53">
        <v>68400</v>
      </c>
      <c r="AB286" s="54">
        <v>19</v>
      </c>
      <c r="AC286" s="54">
        <f t="shared" si="34"/>
        <v>-15.961441840912943</v>
      </c>
      <c r="AD286" s="55">
        <v>1.1695906432748539E-7</v>
      </c>
      <c r="AE286" s="16">
        <f t="shared" si="37"/>
        <v>1.1695906432748538E-8</v>
      </c>
      <c r="AF286" s="7" t="s">
        <v>134</v>
      </c>
    </row>
    <row r="287" spans="4:32" ht="18" customHeight="1" x14ac:dyDescent="0.25">
      <c r="D287" s="6" t="s">
        <v>71</v>
      </c>
      <c r="E287" s="6" t="s">
        <v>72</v>
      </c>
      <c r="F287" s="6" t="s">
        <v>35</v>
      </c>
      <c r="G287" s="6">
        <v>0</v>
      </c>
      <c r="H287" s="6" t="s">
        <v>23</v>
      </c>
      <c r="I287" s="6">
        <v>48.8</v>
      </c>
      <c r="J287" s="6">
        <v>14.9</v>
      </c>
      <c r="K287" s="1">
        <v>0</v>
      </c>
      <c r="L287" s="35" t="s">
        <v>74</v>
      </c>
      <c r="M287" s="21">
        <v>1</v>
      </c>
      <c r="N287" s="21">
        <v>0</v>
      </c>
      <c r="O287" s="6" t="s">
        <v>73</v>
      </c>
      <c r="P287" s="1">
        <v>1E-3</v>
      </c>
      <c r="Q287" s="1">
        <v>1E-3</v>
      </c>
      <c r="R287" s="1">
        <v>0</v>
      </c>
      <c r="S287" s="24">
        <v>1175</v>
      </c>
      <c r="T287" s="1">
        <v>1175</v>
      </c>
      <c r="U287" s="1">
        <v>1189</v>
      </c>
      <c r="V287" s="1">
        <v>1139</v>
      </c>
      <c r="W287" s="1">
        <v>36</v>
      </c>
      <c r="X287" s="1"/>
      <c r="Y287" s="1">
        <v>0</v>
      </c>
      <c r="Z287" s="59">
        <v>11.772208062900312</v>
      </c>
      <c r="AA287" s="53">
        <v>129600</v>
      </c>
      <c r="AB287" s="54">
        <v>36</v>
      </c>
      <c r="AC287" s="54">
        <f t="shared" si="34"/>
        <v>-16.734053192827137</v>
      </c>
      <c r="AD287" s="55">
        <v>5.4012345679012344E-8</v>
      </c>
      <c r="AE287" s="16">
        <f t="shared" si="37"/>
        <v>5.4012345679012342E-9</v>
      </c>
      <c r="AF287" s="7" t="s">
        <v>134</v>
      </c>
    </row>
    <row r="288" spans="4:32" ht="18" customHeight="1" x14ac:dyDescent="0.25">
      <c r="D288" s="6" t="s">
        <v>71</v>
      </c>
      <c r="E288" s="6" t="s">
        <v>72</v>
      </c>
      <c r="F288" s="6" t="s">
        <v>35</v>
      </c>
      <c r="G288" s="6">
        <v>0</v>
      </c>
      <c r="H288" s="6" t="s">
        <v>23</v>
      </c>
      <c r="I288" s="6">
        <v>48.8</v>
      </c>
      <c r="J288" s="6">
        <v>14.9</v>
      </c>
      <c r="K288" s="1">
        <v>0</v>
      </c>
      <c r="L288" s="35" t="s">
        <v>74</v>
      </c>
      <c r="M288" s="21">
        <v>1</v>
      </c>
      <c r="N288" s="21">
        <v>0</v>
      </c>
      <c r="O288" s="6" t="s">
        <v>73</v>
      </c>
      <c r="P288" s="1">
        <v>1E-3</v>
      </c>
      <c r="Q288" s="1">
        <v>1E-3</v>
      </c>
      <c r="R288" s="1">
        <v>0</v>
      </c>
      <c r="S288" s="24">
        <v>1175</v>
      </c>
      <c r="T288" s="1">
        <v>1175</v>
      </c>
      <c r="U288" s="1">
        <v>1189</v>
      </c>
      <c r="V288" s="1">
        <v>1129</v>
      </c>
      <c r="W288" s="1">
        <v>46</v>
      </c>
      <c r="X288" s="1"/>
      <c r="Y288" s="1">
        <v>0</v>
      </c>
      <c r="Z288" s="59">
        <v>12.017330520933296</v>
      </c>
      <c r="AA288" s="53">
        <v>165600</v>
      </c>
      <c r="AB288" s="54">
        <v>46</v>
      </c>
      <c r="AC288" s="54">
        <f t="shared" si="34"/>
        <v>-16.727861222579214</v>
      </c>
      <c r="AD288" s="55">
        <v>5.4347826086956517E-8</v>
      </c>
      <c r="AE288" s="16">
        <f t="shared" si="37"/>
        <v>5.4347826086956515E-9</v>
      </c>
      <c r="AF288" s="7" t="s">
        <v>134</v>
      </c>
    </row>
    <row r="289" spans="4:32" ht="18" customHeight="1" x14ac:dyDescent="0.25">
      <c r="D289" s="6" t="s">
        <v>71</v>
      </c>
      <c r="E289" s="6" t="s">
        <v>72</v>
      </c>
      <c r="F289" s="6" t="s">
        <v>35</v>
      </c>
      <c r="G289" s="6">
        <v>0</v>
      </c>
      <c r="H289" s="6" t="s">
        <v>23</v>
      </c>
      <c r="I289" s="6">
        <v>48.8</v>
      </c>
      <c r="J289" s="6">
        <v>14.9</v>
      </c>
      <c r="K289" s="1">
        <v>0</v>
      </c>
      <c r="L289" s="35" t="s">
        <v>74</v>
      </c>
      <c r="M289" s="21">
        <v>1</v>
      </c>
      <c r="N289" s="21">
        <v>0</v>
      </c>
      <c r="O289" s="6" t="s">
        <v>73</v>
      </c>
      <c r="P289" s="1">
        <v>1E-3</v>
      </c>
      <c r="Q289" s="1">
        <v>1E-3</v>
      </c>
      <c r="R289" s="1">
        <v>0</v>
      </c>
      <c r="S289" s="24">
        <v>1175</v>
      </c>
      <c r="T289" s="1">
        <v>1175</v>
      </c>
      <c r="U289" s="1">
        <v>1189</v>
      </c>
      <c r="V289" s="1">
        <v>1119</v>
      </c>
      <c r="W289" s="1">
        <v>56</v>
      </c>
      <c r="X289" s="1"/>
      <c r="Y289" s="1">
        <v>0</v>
      </c>
      <c r="Z289" s="59">
        <v>12.21404081517935</v>
      </c>
      <c r="AA289" s="53">
        <v>201600</v>
      </c>
      <c r="AB289" s="54">
        <v>56</v>
      </c>
      <c r="AC289" s="54">
        <f t="shared" si="34"/>
        <v>-17.106893073619222</v>
      </c>
      <c r="AD289" s="55">
        <v>3.7202380952380949E-8</v>
      </c>
      <c r="AE289" s="16">
        <f t="shared" si="37"/>
        <v>3.7202380952380951E-9</v>
      </c>
      <c r="AF289" s="7" t="s">
        <v>134</v>
      </c>
    </row>
    <row r="290" spans="4:32" ht="18" customHeight="1" x14ac:dyDescent="0.25">
      <c r="D290" s="6" t="s">
        <v>71</v>
      </c>
      <c r="E290" s="6" t="s">
        <v>72</v>
      </c>
      <c r="F290" s="6" t="s">
        <v>35</v>
      </c>
      <c r="G290" s="6">
        <v>0</v>
      </c>
      <c r="H290" s="6" t="s">
        <v>23</v>
      </c>
      <c r="I290" s="6">
        <v>48.8</v>
      </c>
      <c r="J290" s="6">
        <v>14.9</v>
      </c>
      <c r="K290" s="1">
        <v>0</v>
      </c>
      <c r="L290" s="35" t="s">
        <v>74</v>
      </c>
      <c r="M290" s="21">
        <v>1</v>
      </c>
      <c r="N290" s="21">
        <v>0</v>
      </c>
      <c r="O290" s="6" t="s">
        <v>73</v>
      </c>
      <c r="P290" s="1">
        <v>1E-3</v>
      </c>
      <c r="Q290" s="1">
        <v>1E-3</v>
      </c>
      <c r="R290" s="1">
        <v>0</v>
      </c>
      <c r="S290" s="24">
        <v>1175</v>
      </c>
      <c r="T290" s="1">
        <v>1175</v>
      </c>
      <c r="U290" s="1">
        <v>1189</v>
      </c>
      <c r="V290" s="1">
        <v>1109</v>
      </c>
      <c r="W290" s="1">
        <v>66</v>
      </c>
      <c r="X290" s="1"/>
      <c r="Y290" s="1">
        <v>0</v>
      </c>
      <c r="Z290" s="59">
        <v>12.378343866470628</v>
      </c>
      <c r="AA290" s="53">
        <v>237600</v>
      </c>
      <c r="AB290" s="54">
        <v>66</v>
      </c>
      <c r="AC290" s="54">
        <f t="shared" si="34"/>
        <v>-17.340188996397451</v>
      </c>
      <c r="AD290" s="55">
        <v>2.9461279461279463E-8</v>
      </c>
      <c r="AE290" s="16">
        <f t="shared" si="37"/>
        <v>2.9461279461279463E-9</v>
      </c>
      <c r="AF290" s="7" t="s">
        <v>134</v>
      </c>
    </row>
    <row r="291" spans="4:32" ht="18" customHeight="1" x14ac:dyDescent="0.25">
      <c r="D291" s="6" t="s">
        <v>71</v>
      </c>
      <c r="E291" s="6" t="s">
        <v>72</v>
      </c>
      <c r="F291" s="6" t="s">
        <v>35</v>
      </c>
      <c r="G291" s="6">
        <v>0</v>
      </c>
      <c r="H291" s="6" t="s">
        <v>23</v>
      </c>
      <c r="I291" s="6">
        <v>48.8</v>
      </c>
      <c r="J291" s="6">
        <v>14.9</v>
      </c>
      <c r="K291" s="1">
        <v>0</v>
      </c>
      <c r="L291" s="35" t="s">
        <v>76</v>
      </c>
      <c r="M291" s="21">
        <v>3</v>
      </c>
      <c r="N291" s="21">
        <v>0</v>
      </c>
      <c r="O291" s="6" t="s">
        <v>73</v>
      </c>
      <c r="P291" s="1">
        <v>1E-3</v>
      </c>
      <c r="Q291" s="1">
        <v>1E-3</v>
      </c>
      <c r="R291" s="1">
        <v>0</v>
      </c>
      <c r="S291" s="24">
        <v>1175</v>
      </c>
      <c r="T291" s="1">
        <v>1175</v>
      </c>
      <c r="U291" s="1">
        <v>1186</v>
      </c>
      <c r="V291" s="1">
        <v>1167</v>
      </c>
      <c r="W291" s="1">
        <v>8</v>
      </c>
      <c r="X291" s="1"/>
      <c r="Y291" s="1">
        <v>0</v>
      </c>
      <c r="Z291" s="59">
        <v>9.1695183774559279</v>
      </c>
      <c r="AA291" s="53">
        <v>9600</v>
      </c>
      <c r="AB291" s="54">
        <v>2.6666666666666665</v>
      </c>
      <c r="AC291" s="54">
        <f t="shared" si="34"/>
        <v>-14.131363507382751</v>
      </c>
      <c r="AD291" s="55">
        <v>7.2916666666666664E-7</v>
      </c>
      <c r="AE291" s="16">
        <f t="shared" si="37"/>
        <v>7.2916666666666661E-8</v>
      </c>
      <c r="AF291" s="7" t="s">
        <v>134</v>
      </c>
    </row>
    <row r="292" spans="4:32" ht="18" customHeight="1" x14ac:dyDescent="0.25">
      <c r="D292" s="6" t="s">
        <v>71</v>
      </c>
      <c r="E292" s="6" t="s">
        <v>72</v>
      </c>
      <c r="F292" s="6" t="s">
        <v>35</v>
      </c>
      <c r="G292" s="6">
        <v>0</v>
      </c>
      <c r="H292" s="6" t="s">
        <v>23</v>
      </c>
      <c r="I292" s="6">
        <v>48.8</v>
      </c>
      <c r="J292" s="6">
        <v>14.9</v>
      </c>
      <c r="K292" s="1">
        <v>0</v>
      </c>
      <c r="L292" s="35" t="s">
        <v>76</v>
      </c>
      <c r="M292" s="21">
        <v>3</v>
      </c>
      <c r="N292" s="21">
        <v>0</v>
      </c>
      <c r="O292" s="6" t="s">
        <v>73</v>
      </c>
      <c r="P292" s="1">
        <v>1E-3</v>
      </c>
      <c r="Q292" s="1">
        <v>1E-3</v>
      </c>
      <c r="R292" s="1">
        <v>0</v>
      </c>
      <c r="S292" s="24">
        <v>1175</v>
      </c>
      <c r="T292" s="1">
        <v>1175</v>
      </c>
      <c r="U292" s="1">
        <v>1186</v>
      </c>
      <c r="V292" s="1">
        <v>1156</v>
      </c>
      <c r="W292" s="1">
        <v>19</v>
      </c>
      <c r="X292" s="1"/>
      <c r="Y292" s="1">
        <v>0</v>
      </c>
      <c r="Z292" s="59">
        <v>10.034515814942532</v>
      </c>
      <c r="AA292" s="53">
        <v>22800</v>
      </c>
      <c r="AB292" s="54">
        <v>6.333333333333333</v>
      </c>
      <c r="AC292" s="54">
        <f t="shared" si="34"/>
        <v>-14.745046516588451</v>
      </c>
      <c r="AD292" s="55">
        <v>3.9473684210526315E-7</v>
      </c>
      <c r="AE292" s="16">
        <f t="shared" si="37"/>
        <v>3.9473684210526312E-8</v>
      </c>
      <c r="AF292" s="7" t="s">
        <v>134</v>
      </c>
    </row>
    <row r="293" spans="4:32" ht="18" customHeight="1" x14ac:dyDescent="0.25">
      <c r="D293" s="6" t="s">
        <v>71</v>
      </c>
      <c r="E293" s="6" t="s">
        <v>72</v>
      </c>
      <c r="F293" s="6" t="s">
        <v>35</v>
      </c>
      <c r="G293" s="6">
        <v>0</v>
      </c>
      <c r="H293" s="6" t="s">
        <v>23</v>
      </c>
      <c r="I293" s="6">
        <v>48.8</v>
      </c>
      <c r="J293" s="6">
        <v>14.9</v>
      </c>
      <c r="K293" s="1">
        <v>0</v>
      </c>
      <c r="L293" s="35" t="s">
        <v>76</v>
      </c>
      <c r="M293" s="21">
        <v>3</v>
      </c>
      <c r="N293" s="21">
        <v>0</v>
      </c>
      <c r="O293" s="6" t="s">
        <v>73</v>
      </c>
      <c r="P293" s="1">
        <v>1E-3</v>
      </c>
      <c r="Q293" s="1">
        <v>1E-3</v>
      </c>
      <c r="R293" s="1">
        <v>0</v>
      </c>
      <c r="S293" s="24">
        <v>1175</v>
      </c>
      <c r="T293" s="1">
        <v>1175</v>
      </c>
      <c r="U293" s="1">
        <v>1186</v>
      </c>
      <c r="V293" s="1">
        <v>1146</v>
      </c>
      <c r="W293" s="1">
        <v>29</v>
      </c>
      <c r="X293" s="1"/>
      <c r="Y293" s="1">
        <v>0</v>
      </c>
      <c r="Z293" s="59">
        <v>10.457372665762566</v>
      </c>
      <c r="AA293" s="53">
        <v>34800</v>
      </c>
      <c r="AB293" s="54">
        <v>9.6666666666666661</v>
      </c>
      <c r="AC293" s="54">
        <f t="shared" si="34"/>
        <v>-15.350224924202438</v>
      </c>
      <c r="AD293" s="55">
        <v>2.1551724137931034E-7</v>
      </c>
      <c r="AE293" s="16">
        <f t="shared" si="37"/>
        <v>2.1551724137931035E-8</v>
      </c>
      <c r="AF293" s="7" t="s">
        <v>134</v>
      </c>
    </row>
    <row r="294" spans="4:32" ht="18" customHeight="1" x14ac:dyDescent="0.25">
      <c r="D294" s="6" t="s">
        <v>71</v>
      </c>
      <c r="E294" s="6" t="s">
        <v>72</v>
      </c>
      <c r="F294" s="6" t="s">
        <v>35</v>
      </c>
      <c r="G294" s="6">
        <v>0</v>
      </c>
      <c r="H294" s="6" t="s">
        <v>23</v>
      </c>
      <c r="I294" s="6">
        <v>48.8</v>
      </c>
      <c r="J294" s="6">
        <v>14.9</v>
      </c>
      <c r="K294" s="1">
        <v>0</v>
      </c>
      <c r="L294" s="35" t="s">
        <v>76</v>
      </c>
      <c r="M294" s="21">
        <v>3</v>
      </c>
      <c r="N294" s="21">
        <v>0</v>
      </c>
      <c r="O294" s="6" t="s">
        <v>73</v>
      </c>
      <c r="P294" s="1">
        <v>1E-3</v>
      </c>
      <c r="Q294" s="1">
        <v>1E-3</v>
      </c>
      <c r="R294" s="1">
        <v>0</v>
      </c>
      <c r="S294" s="24">
        <v>1175</v>
      </c>
      <c r="T294" s="1">
        <v>1175</v>
      </c>
      <c r="U294" s="1">
        <v>1186</v>
      </c>
      <c r="V294" s="1">
        <v>1137</v>
      </c>
      <c r="W294" s="1">
        <v>38</v>
      </c>
      <c r="X294" s="1"/>
      <c r="Y294" s="1">
        <v>0</v>
      </c>
      <c r="Z294" s="59">
        <v>10.727662995502477</v>
      </c>
      <c r="AA294" s="53">
        <v>45600</v>
      </c>
      <c r="AB294" s="54">
        <v>12.666666666666666</v>
      </c>
      <c r="AC294" s="54">
        <f t="shared" si="34"/>
        <v>-15.689508125429301</v>
      </c>
      <c r="AD294" s="55">
        <v>1.5350877192982456E-7</v>
      </c>
      <c r="AE294" s="16">
        <f t="shared" si="37"/>
        <v>1.5350877192982455E-8</v>
      </c>
      <c r="AF294" s="7" t="s">
        <v>134</v>
      </c>
    </row>
    <row r="295" spans="4:32" ht="18" customHeight="1" x14ac:dyDescent="0.25">
      <c r="D295" s="6" t="s">
        <v>71</v>
      </c>
      <c r="E295" s="6" t="s">
        <v>72</v>
      </c>
      <c r="F295" s="6" t="s">
        <v>35</v>
      </c>
      <c r="G295" s="6">
        <v>0</v>
      </c>
      <c r="H295" s="6" t="s">
        <v>23</v>
      </c>
      <c r="I295" s="6">
        <v>48.8</v>
      </c>
      <c r="J295" s="6">
        <v>14.9</v>
      </c>
      <c r="K295" s="1">
        <v>0</v>
      </c>
      <c r="L295" s="35" t="s">
        <v>76</v>
      </c>
      <c r="M295" s="21">
        <v>3</v>
      </c>
      <c r="N295" s="21">
        <v>0</v>
      </c>
      <c r="O295" s="6" t="s">
        <v>73</v>
      </c>
      <c r="P295" s="1">
        <v>1E-3</v>
      </c>
      <c r="Q295" s="1">
        <v>1E-3</v>
      </c>
      <c r="R295" s="1">
        <v>0</v>
      </c>
      <c r="S295" s="24">
        <v>1175</v>
      </c>
      <c r="T295" s="1">
        <v>1175</v>
      </c>
      <c r="U295" s="1">
        <v>1186</v>
      </c>
      <c r="V295" s="1">
        <v>1139</v>
      </c>
      <c r="W295" s="1">
        <v>36</v>
      </c>
      <c r="X295" s="1"/>
      <c r="Y295" s="1">
        <v>0</v>
      </c>
      <c r="Z295" s="59">
        <v>10.673595774232203</v>
      </c>
      <c r="AA295" s="53">
        <v>43200</v>
      </c>
      <c r="AB295" s="54">
        <v>12</v>
      </c>
      <c r="AC295" s="54">
        <f t="shared" si="34"/>
        <v>-15.971913140780238</v>
      </c>
      <c r="AD295" s="55">
        <v>1.1574074074074074E-7</v>
      </c>
      <c r="AE295" s="16">
        <f t="shared" si="37"/>
        <v>1.1574074074074074E-8</v>
      </c>
      <c r="AF295" s="7" t="s">
        <v>134</v>
      </c>
    </row>
    <row r="296" spans="4:32" ht="18" customHeight="1" x14ac:dyDescent="0.25">
      <c r="D296" s="6" t="s">
        <v>71</v>
      </c>
      <c r="E296" s="6" t="s">
        <v>72</v>
      </c>
      <c r="F296" s="6" t="s">
        <v>35</v>
      </c>
      <c r="G296" s="6">
        <v>0</v>
      </c>
      <c r="H296" s="6" t="s">
        <v>23</v>
      </c>
      <c r="I296" s="6">
        <v>48.8</v>
      </c>
      <c r="J296" s="6">
        <v>14.9</v>
      </c>
      <c r="K296" s="1">
        <v>0</v>
      </c>
      <c r="L296" s="35" t="s">
        <v>76</v>
      </c>
      <c r="M296" s="21">
        <v>3</v>
      </c>
      <c r="N296" s="21">
        <v>0</v>
      </c>
      <c r="O296" s="6" t="s">
        <v>73</v>
      </c>
      <c r="P296" s="1">
        <v>1E-3</v>
      </c>
      <c r="Q296" s="1">
        <v>1E-3</v>
      </c>
      <c r="R296" s="1">
        <v>0</v>
      </c>
      <c r="S296" s="24">
        <v>1175</v>
      </c>
      <c r="T296" s="1">
        <v>1175</v>
      </c>
      <c r="U296" s="1">
        <v>1186</v>
      </c>
      <c r="V296" s="1">
        <v>1129</v>
      </c>
      <c r="W296" s="1">
        <v>46</v>
      </c>
      <c r="X296" s="1"/>
      <c r="Y296" s="1">
        <v>0</v>
      </c>
      <c r="Z296" s="59">
        <v>10.918718232265187</v>
      </c>
      <c r="AA296" s="53">
        <v>55200</v>
      </c>
      <c r="AB296" s="54">
        <v>15.333333333333334</v>
      </c>
      <c r="AC296" s="54">
        <f t="shared" si="34"/>
        <v>-16.217035598813222</v>
      </c>
      <c r="AD296" s="55">
        <v>9.0579710144927537E-8</v>
      </c>
      <c r="AE296" s="16">
        <f t="shared" si="37"/>
        <v>9.0579710144927534E-9</v>
      </c>
      <c r="AF296" s="7" t="s">
        <v>134</v>
      </c>
    </row>
    <row r="297" spans="4:32" ht="18" customHeight="1" x14ac:dyDescent="0.25">
      <c r="D297" s="6" t="s">
        <v>71</v>
      </c>
      <c r="E297" s="6" t="s">
        <v>72</v>
      </c>
      <c r="F297" s="6" t="s">
        <v>35</v>
      </c>
      <c r="G297" s="6">
        <v>0</v>
      </c>
      <c r="H297" s="6" t="s">
        <v>23</v>
      </c>
      <c r="I297" s="6">
        <v>48.8</v>
      </c>
      <c r="J297" s="6">
        <v>14.9</v>
      </c>
      <c r="K297" s="1">
        <v>0</v>
      </c>
      <c r="L297" s="35" t="s">
        <v>76</v>
      </c>
      <c r="M297" s="21">
        <v>3</v>
      </c>
      <c r="N297" s="21">
        <v>0</v>
      </c>
      <c r="O297" s="6" t="s">
        <v>73</v>
      </c>
      <c r="P297" s="1">
        <v>1E-3</v>
      </c>
      <c r="Q297" s="1">
        <v>1E-3</v>
      </c>
      <c r="R297" s="1">
        <v>0</v>
      </c>
      <c r="S297" s="24">
        <v>1175</v>
      </c>
      <c r="T297" s="1">
        <v>1175</v>
      </c>
      <c r="U297" s="1">
        <v>1186</v>
      </c>
      <c r="V297" s="1">
        <v>1119</v>
      </c>
      <c r="W297" s="1">
        <v>56</v>
      </c>
      <c r="X297" s="1"/>
      <c r="Y297" s="1">
        <v>0</v>
      </c>
      <c r="Z297" s="59">
        <v>11.115428526511241</v>
      </c>
      <c r="AA297" s="53">
        <v>67200</v>
      </c>
      <c r="AB297" s="54">
        <v>18.666666666666668</v>
      </c>
      <c r="AC297" s="54">
        <f t="shared" si="34"/>
        <v>-16.318435713254953</v>
      </c>
      <c r="AD297" s="55">
        <v>8.1845238095238087E-8</v>
      </c>
      <c r="AE297" s="16">
        <f t="shared" si="37"/>
        <v>8.1845238095238091E-9</v>
      </c>
      <c r="AF297" s="7" t="s">
        <v>134</v>
      </c>
    </row>
    <row r="298" spans="4:32" ht="18" customHeight="1" x14ac:dyDescent="0.25">
      <c r="D298" s="6" t="s">
        <v>71</v>
      </c>
      <c r="E298" s="6" t="s">
        <v>72</v>
      </c>
      <c r="F298" s="6" t="s">
        <v>35</v>
      </c>
      <c r="G298" s="6">
        <v>0</v>
      </c>
      <c r="H298" s="6" t="s">
        <v>23</v>
      </c>
      <c r="I298" s="6">
        <v>48.8</v>
      </c>
      <c r="J298" s="6">
        <v>14.9</v>
      </c>
      <c r="K298" s="1">
        <v>0</v>
      </c>
      <c r="L298" s="35" t="s">
        <v>76</v>
      </c>
      <c r="M298" s="21">
        <v>3</v>
      </c>
      <c r="N298" s="21">
        <v>0</v>
      </c>
      <c r="O298" s="6" t="s">
        <v>73</v>
      </c>
      <c r="P298" s="1">
        <v>1E-3</v>
      </c>
      <c r="Q298" s="1">
        <v>1E-3</v>
      </c>
      <c r="R298" s="1">
        <v>0</v>
      </c>
      <c r="S298" s="24">
        <v>1175</v>
      </c>
      <c r="T298" s="1">
        <v>1175</v>
      </c>
      <c r="U298" s="1">
        <v>1186</v>
      </c>
      <c r="V298" s="1">
        <v>1109</v>
      </c>
      <c r="W298" s="1">
        <v>66</v>
      </c>
      <c r="X298" s="1"/>
      <c r="Y298" s="1">
        <v>0</v>
      </c>
      <c r="Z298" s="59">
        <v>11.279731577802517</v>
      </c>
      <c r="AA298" s="53">
        <v>79200</v>
      </c>
      <c r="AB298" s="54">
        <v>22</v>
      </c>
      <c r="AC298" s="54">
        <f t="shared" si="34"/>
        <v>-16.395727387556601</v>
      </c>
      <c r="AD298" s="55">
        <v>7.5757575757575762E-8</v>
      </c>
      <c r="AE298" s="16">
        <f t="shared" si="37"/>
        <v>7.5757575757575762E-9</v>
      </c>
      <c r="AF298" s="7" t="s">
        <v>134</v>
      </c>
    </row>
    <row r="299" spans="4:32" x14ac:dyDescent="0.25">
      <c r="D299" s="1" t="s">
        <v>71</v>
      </c>
      <c r="E299" s="1" t="s">
        <v>72</v>
      </c>
      <c r="F299" s="1" t="s">
        <v>35</v>
      </c>
      <c r="G299" s="6">
        <v>0</v>
      </c>
      <c r="H299" s="1" t="s">
        <v>23</v>
      </c>
      <c r="I299" s="1">
        <v>48.8</v>
      </c>
      <c r="J299" s="1">
        <v>14.9</v>
      </c>
      <c r="K299" s="1">
        <v>0</v>
      </c>
      <c r="L299" s="33" t="s">
        <v>74</v>
      </c>
      <c r="M299" s="1">
        <v>1</v>
      </c>
      <c r="N299" s="21">
        <v>0</v>
      </c>
      <c r="O299" s="1" t="s">
        <v>73</v>
      </c>
      <c r="P299" s="1">
        <v>1E-3</v>
      </c>
      <c r="Q299" s="1">
        <v>1E-3</v>
      </c>
      <c r="R299" s="1">
        <v>0</v>
      </c>
      <c r="S299" s="1">
        <v>1175</v>
      </c>
      <c r="T299" s="1">
        <v>1175</v>
      </c>
      <c r="U299" s="1">
        <v>1190</v>
      </c>
      <c r="V299" s="1">
        <v>1170</v>
      </c>
      <c r="W299" s="1">
        <v>5</v>
      </c>
      <c r="X299" s="1"/>
      <c r="Y299" s="1">
        <v>0</v>
      </c>
      <c r="Z299" s="60">
        <v>9.7981270368783022</v>
      </c>
      <c r="AA299" s="61">
        <v>18000</v>
      </c>
      <c r="AB299" s="18">
        <v>5</v>
      </c>
      <c r="AC299" s="54">
        <f t="shared" si="34"/>
        <v>-15.358808667893829</v>
      </c>
      <c r="AD299" s="16">
        <v>2.1367521367521368E-7</v>
      </c>
      <c r="AE299" s="16">
        <f t="shared" si="37"/>
        <v>2.1367521367521368E-8</v>
      </c>
      <c r="AF299" s="1" t="s">
        <v>94</v>
      </c>
    </row>
    <row r="300" spans="4:32" x14ac:dyDescent="0.25">
      <c r="D300" s="1" t="s">
        <v>71</v>
      </c>
      <c r="E300" s="1" t="s">
        <v>72</v>
      </c>
      <c r="F300" s="1" t="s">
        <v>35</v>
      </c>
      <c r="G300" s="6">
        <v>0</v>
      </c>
      <c r="H300" s="1" t="s">
        <v>23</v>
      </c>
      <c r="I300" s="1">
        <v>48.8</v>
      </c>
      <c r="J300" s="1">
        <v>14.9</v>
      </c>
      <c r="K300" s="1">
        <v>0</v>
      </c>
      <c r="L300" s="33" t="s">
        <v>74</v>
      </c>
      <c r="M300" s="1">
        <v>1</v>
      </c>
      <c r="N300" s="21">
        <v>0</v>
      </c>
      <c r="O300" s="1" t="s">
        <v>73</v>
      </c>
      <c r="P300" s="1">
        <v>1E-3</v>
      </c>
      <c r="Q300" s="1">
        <v>1E-3</v>
      </c>
      <c r="R300" s="1">
        <v>0</v>
      </c>
      <c r="S300" s="1">
        <v>1175</v>
      </c>
      <c r="T300" s="1">
        <v>1175</v>
      </c>
      <c r="U300" s="1">
        <v>1190</v>
      </c>
      <c r="V300" s="1">
        <v>1151</v>
      </c>
      <c r="W300" s="1">
        <v>24</v>
      </c>
      <c r="X300" s="1"/>
      <c r="Y300" s="1">
        <v>0</v>
      </c>
      <c r="Z300" s="60">
        <v>11.366742954792146</v>
      </c>
      <c r="AA300" s="61">
        <v>86400</v>
      </c>
      <c r="AB300" s="18">
        <v>24</v>
      </c>
      <c r="AC300" s="54">
        <f t="shared" si="34"/>
        <v>-16.638716346000582</v>
      </c>
      <c r="AD300" s="16">
        <v>5.9415164651304279E-8</v>
      </c>
      <c r="AE300" s="16">
        <f t="shared" si="37"/>
        <v>5.941516465130428E-9</v>
      </c>
      <c r="AF300" s="1" t="s">
        <v>94</v>
      </c>
    </row>
    <row r="301" spans="4:32" x14ac:dyDescent="0.25">
      <c r="D301" s="1" t="s">
        <v>71</v>
      </c>
      <c r="E301" s="1" t="s">
        <v>72</v>
      </c>
      <c r="F301" s="1" t="s">
        <v>35</v>
      </c>
      <c r="G301" s="6">
        <v>0</v>
      </c>
      <c r="H301" s="1" t="s">
        <v>23</v>
      </c>
      <c r="I301" s="1">
        <v>48.8</v>
      </c>
      <c r="J301" s="1">
        <v>14.9</v>
      </c>
      <c r="K301" s="1">
        <v>0</v>
      </c>
      <c r="L301" s="33" t="s">
        <v>74</v>
      </c>
      <c r="M301" s="1">
        <v>1</v>
      </c>
      <c r="N301" s="21">
        <v>0</v>
      </c>
      <c r="O301" s="1" t="s">
        <v>73</v>
      </c>
      <c r="P301" s="1">
        <v>1E-3</v>
      </c>
      <c r="Q301" s="1">
        <v>1E-3</v>
      </c>
      <c r="R301" s="1">
        <v>0</v>
      </c>
      <c r="S301" s="1">
        <v>1175</v>
      </c>
      <c r="T301" s="1">
        <v>1175</v>
      </c>
      <c r="U301" s="1">
        <v>1190</v>
      </c>
      <c r="V301" s="1">
        <v>1131</v>
      </c>
      <c r="W301" s="1">
        <v>44</v>
      </c>
      <c r="X301" s="1"/>
      <c r="Y301" s="1">
        <v>0</v>
      </c>
      <c r="Z301" s="60">
        <v>11.972878758362462</v>
      </c>
      <c r="AA301" s="61">
        <v>158400</v>
      </c>
      <c r="AB301" s="18">
        <v>44</v>
      </c>
      <c r="AC301" s="54">
        <f t="shared" si="34"/>
        <v>-16.640084335270007</v>
      </c>
      <c r="AD301" s="16">
        <v>5.9333940912888278E-8</v>
      </c>
      <c r="AE301" s="16">
        <f t="shared" si="37"/>
        <v>5.9333940912888278E-9</v>
      </c>
      <c r="AF301" s="1" t="s">
        <v>94</v>
      </c>
    </row>
    <row r="302" spans="4:32" x14ac:dyDescent="0.25">
      <c r="D302" s="1" t="s">
        <v>71</v>
      </c>
      <c r="E302" s="1" t="s">
        <v>72</v>
      </c>
      <c r="F302" s="1" t="s">
        <v>35</v>
      </c>
      <c r="G302" s="6">
        <v>0</v>
      </c>
      <c r="H302" s="1" t="s">
        <v>23</v>
      </c>
      <c r="I302" s="1">
        <v>48.8</v>
      </c>
      <c r="J302" s="1">
        <v>14.9</v>
      </c>
      <c r="K302" s="1">
        <v>0</v>
      </c>
      <c r="L302" s="33" t="s">
        <v>74</v>
      </c>
      <c r="M302" s="1">
        <v>1</v>
      </c>
      <c r="N302" s="21">
        <v>0</v>
      </c>
      <c r="O302" s="1" t="s">
        <v>73</v>
      </c>
      <c r="P302" s="1">
        <v>1E-3</v>
      </c>
      <c r="Q302" s="1">
        <v>1E-3</v>
      </c>
      <c r="R302" s="1">
        <v>0</v>
      </c>
      <c r="S302" s="1">
        <v>1175</v>
      </c>
      <c r="T302" s="1">
        <v>1175</v>
      </c>
      <c r="U302" s="1">
        <v>1190</v>
      </c>
      <c r="V302" s="1">
        <v>1110</v>
      </c>
      <c r="W302" s="1">
        <v>65</v>
      </c>
      <c r="X302" s="1"/>
      <c r="Y302" s="1">
        <v>0</v>
      </c>
      <c r="Z302" s="60">
        <v>12.363076394339839</v>
      </c>
      <c r="AA302" s="61">
        <v>234000</v>
      </c>
      <c r="AB302" s="18">
        <v>65</v>
      </c>
      <c r="AC302" s="54">
        <f t="shared" si="34"/>
        <v>-17.106267878225303</v>
      </c>
      <c r="AD302" s="16">
        <v>3.7225646981744543E-8</v>
      </c>
      <c r="AE302" s="16">
        <f t="shared" si="37"/>
        <v>3.7225646981744544E-9</v>
      </c>
      <c r="AF302" s="1" t="s">
        <v>94</v>
      </c>
    </row>
    <row r="303" spans="4:32" x14ac:dyDescent="0.25">
      <c r="D303" s="1" t="s">
        <v>71</v>
      </c>
      <c r="E303" s="1" t="s">
        <v>72</v>
      </c>
      <c r="F303" s="1" t="s">
        <v>35</v>
      </c>
      <c r="G303" s="6">
        <v>0</v>
      </c>
      <c r="H303" s="1" t="s">
        <v>23</v>
      </c>
      <c r="I303" s="1">
        <v>48.8</v>
      </c>
      <c r="J303" s="1">
        <v>14.9</v>
      </c>
      <c r="K303" s="1">
        <v>0</v>
      </c>
      <c r="L303" s="33" t="s">
        <v>74</v>
      </c>
      <c r="M303" s="1">
        <v>1</v>
      </c>
      <c r="N303" s="21">
        <v>0</v>
      </c>
      <c r="O303" s="1" t="s">
        <v>73</v>
      </c>
      <c r="P303" s="1">
        <v>1E-3</v>
      </c>
      <c r="Q303" s="1">
        <v>1E-3</v>
      </c>
      <c r="R303" s="1">
        <v>0</v>
      </c>
      <c r="S303" s="1">
        <v>1175</v>
      </c>
      <c r="T303" s="1">
        <v>1175</v>
      </c>
      <c r="U303" s="1">
        <v>1190</v>
      </c>
      <c r="V303" s="1">
        <v>1171</v>
      </c>
      <c r="W303" s="1">
        <v>4</v>
      </c>
      <c r="X303" s="1"/>
      <c r="Y303" s="1">
        <v>0</v>
      </c>
      <c r="Z303" s="60">
        <v>9.5749834855640916</v>
      </c>
      <c r="AA303" s="61">
        <v>14400</v>
      </c>
      <c r="AB303" s="18">
        <v>4</v>
      </c>
      <c r="AC303" s="54">
        <f t="shared" si="34"/>
        <v>-15.402162838364218</v>
      </c>
      <c r="AD303" s="16">
        <v>2.0460944149806849E-7</v>
      </c>
      <c r="AE303" s="16">
        <f t="shared" si="37"/>
        <v>2.0460944149806848E-8</v>
      </c>
      <c r="AF303" s="1" t="s">
        <v>94</v>
      </c>
    </row>
    <row r="304" spans="4:32" x14ac:dyDescent="0.25">
      <c r="D304" s="1" t="s">
        <v>71</v>
      </c>
      <c r="E304" s="1" t="s">
        <v>72</v>
      </c>
      <c r="F304" s="1" t="s">
        <v>35</v>
      </c>
      <c r="G304" s="6">
        <v>0</v>
      </c>
      <c r="H304" s="1" t="s">
        <v>23</v>
      </c>
      <c r="I304" s="1">
        <v>48.8</v>
      </c>
      <c r="J304" s="1">
        <v>14.9</v>
      </c>
      <c r="K304" s="1">
        <v>0</v>
      </c>
      <c r="L304" s="33" t="s">
        <v>74</v>
      </c>
      <c r="M304" s="1">
        <v>1</v>
      </c>
      <c r="N304" s="21">
        <v>0</v>
      </c>
      <c r="O304" s="1" t="s">
        <v>73</v>
      </c>
      <c r="P304" s="1">
        <v>1E-3</v>
      </c>
      <c r="Q304" s="1">
        <v>1E-3</v>
      </c>
      <c r="R304" s="1">
        <v>0</v>
      </c>
      <c r="S304" s="1">
        <v>1175</v>
      </c>
      <c r="T304" s="1">
        <v>1175</v>
      </c>
      <c r="U304" s="1">
        <v>1190</v>
      </c>
      <c r="V304" s="1">
        <v>1150</v>
      </c>
      <c r="W304" s="1">
        <v>25</v>
      </c>
      <c r="X304" s="1"/>
      <c r="Y304" s="1">
        <v>0</v>
      </c>
      <c r="Z304" s="60">
        <v>11.407564949312402</v>
      </c>
      <c r="AA304" s="61">
        <v>90000</v>
      </c>
      <c r="AB304" s="18">
        <v>25</v>
      </c>
      <c r="AC304" s="54">
        <f t="shared" si="34"/>
        <v>-16.800282991281922</v>
      </c>
      <c r="AD304" s="16">
        <v>5.05510059650187E-8</v>
      </c>
      <c r="AE304" s="16">
        <f t="shared" si="37"/>
        <v>5.05510059650187E-9</v>
      </c>
      <c r="AF304" s="1" t="s">
        <v>94</v>
      </c>
    </row>
    <row r="305" spans="4:32" x14ac:dyDescent="0.25">
      <c r="D305" s="1" t="s">
        <v>71</v>
      </c>
      <c r="E305" s="1" t="s">
        <v>72</v>
      </c>
      <c r="F305" s="1" t="s">
        <v>35</v>
      </c>
      <c r="G305" s="6">
        <v>0</v>
      </c>
      <c r="H305" s="1" t="s">
        <v>23</v>
      </c>
      <c r="I305" s="1">
        <v>48.8</v>
      </c>
      <c r="J305" s="1">
        <v>14.9</v>
      </c>
      <c r="K305" s="1">
        <v>0</v>
      </c>
      <c r="L305" s="33" t="s">
        <v>74</v>
      </c>
      <c r="M305" s="1">
        <v>1</v>
      </c>
      <c r="N305" s="21">
        <v>0</v>
      </c>
      <c r="O305" s="1" t="s">
        <v>73</v>
      </c>
      <c r="P305" s="1">
        <v>1E-3</v>
      </c>
      <c r="Q305" s="1">
        <v>1E-3</v>
      </c>
      <c r="R305" s="1">
        <v>0</v>
      </c>
      <c r="S305" s="1">
        <v>1175</v>
      </c>
      <c r="T305" s="1">
        <v>1175</v>
      </c>
      <c r="U305" s="1">
        <v>1190</v>
      </c>
      <c r="V305" s="1">
        <v>1132</v>
      </c>
      <c r="W305" s="1">
        <v>43</v>
      </c>
      <c r="X305" s="1"/>
      <c r="Y305" s="1">
        <v>0</v>
      </c>
      <c r="Z305" s="60">
        <v>11.949889240137765</v>
      </c>
      <c r="AA305" s="61">
        <v>154800</v>
      </c>
      <c r="AB305" s="18">
        <v>43</v>
      </c>
      <c r="AC305" s="54">
        <f t="shared" ref="AC305:AC328" si="42">LN(AD305)</f>
        <v>-16.30915888768903</v>
      </c>
      <c r="AD305" s="16">
        <v>8.2608034787895607E-8</v>
      </c>
      <c r="AE305" s="16">
        <f t="shared" si="37"/>
        <v>8.260803478789561E-9</v>
      </c>
      <c r="AF305" s="1" t="s">
        <v>94</v>
      </c>
    </row>
    <row r="306" spans="4:32" x14ac:dyDescent="0.25">
      <c r="D306" s="1" t="s">
        <v>71</v>
      </c>
      <c r="E306" s="1" t="s">
        <v>72</v>
      </c>
      <c r="F306" s="1" t="s">
        <v>35</v>
      </c>
      <c r="G306" s="6">
        <v>0</v>
      </c>
      <c r="H306" s="1" t="s">
        <v>23</v>
      </c>
      <c r="I306" s="1">
        <v>48.8</v>
      </c>
      <c r="J306" s="1">
        <v>14.9</v>
      </c>
      <c r="K306" s="1">
        <v>0</v>
      </c>
      <c r="L306" s="33" t="s">
        <v>74</v>
      </c>
      <c r="M306" s="1">
        <v>1</v>
      </c>
      <c r="N306" s="21">
        <v>0</v>
      </c>
      <c r="O306" s="1" t="s">
        <v>73</v>
      </c>
      <c r="P306" s="1">
        <v>1E-3</v>
      </c>
      <c r="Q306" s="1">
        <v>1E-3</v>
      </c>
      <c r="R306" s="1">
        <v>0</v>
      </c>
      <c r="S306" s="1">
        <v>1175</v>
      </c>
      <c r="T306" s="1">
        <v>1175</v>
      </c>
      <c r="U306" s="1">
        <v>1190</v>
      </c>
      <c r="V306" s="1">
        <v>1100</v>
      </c>
      <c r="W306" s="1">
        <v>75</v>
      </c>
      <c r="X306" s="1"/>
      <c r="Y306" s="1">
        <v>0</v>
      </c>
      <c r="Z306" s="60">
        <v>12.506177237980511</v>
      </c>
      <c r="AA306" s="61">
        <v>270000</v>
      </c>
      <c r="AB306" s="18">
        <v>75</v>
      </c>
      <c r="AC306" s="54">
        <f t="shared" si="42"/>
        <v>-16.531528928715662</v>
      </c>
      <c r="AD306" s="16">
        <v>6.6137566137566138E-8</v>
      </c>
      <c r="AE306" s="16">
        <f t="shared" si="37"/>
        <v>6.613756613756614E-9</v>
      </c>
      <c r="AF306" s="1" t="s">
        <v>94</v>
      </c>
    </row>
    <row r="307" spans="4:32" x14ac:dyDescent="0.25">
      <c r="D307" s="1" t="s">
        <v>71</v>
      </c>
      <c r="E307" s="1" t="s">
        <v>72</v>
      </c>
      <c r="F307" s="1" t="s">
        <v>35</v>
      </c>
      <c r="G307" s="6">
        <v>0</v>
      </c>
      <c r="H307" s="1" t="s">
        <v>23</v>
      </c>
      <c r="I307" s="1">
        <v>48.8</v>
      </c>
      <c r="J307" s="1">
        <v>14.9</v>
      </c>
      <c r="K307" s="1">
        <v>0</v>
      </c>
      <c r="L307" s="33" t="s">
        <v>74</v>
      </c>
      <c r="M307" s="1">
        <v>1</v>
      </c>
      <c r="N307" s="21">
        <v>0</v>
      </c>
      <c r="O307" s="1" t="s">
        <v>73</v>
      </c>
      <c r="P307" s="1">
        <v>1E-3</v>
      </c>
      <c r="Q307" s="1">
        <v>1E-3</v>
      </c>
      <c r="R307" s="1">
        <v>0</v>
      </c>
      <c r="S307" s="1">
        <v>1175</v>
      </c>
      <c r="T307" s="1">
        <v>1175</v>
      </c>
      <c r="U307" s="1">
        <v>1190</v>
      </c>
      <c r="V307" s="1">
        <v>1171</v>
      </c>
      <c r="W307" s="1">
        <v>4</v>
      </c>
      <c r="X307" s="1"/>
      <c r="Y307" s="1">
        <v>0</v>
      </c>
      <c r="Z307" s="60">
        <v>9.5749834855640916</v>
      </c>
      <c r="AA307" s="61">
        <v>14400</v>
      </c>
      <c r="AB307" s="18">
        <v>4</v>
      </c>
      <c r="AC307" s="54">
        <f t="shared" si="42"/>
        <v>-14.69894746496735</v>
      </c>
      <c r="AD307" s="16">
        <v>4.1335978835978832E-7</v>
      </c>
      <c r="AE307" s="16">
        <f t="shared" si="37"/>
        <v>4.133597883597883E-8</v>
      </c>
      <c r="AF307" s="1" t="s">
        <v>94</v>
      </c>
    </row>
    <row r="308" spans="4:32" x14ac:dyDescent="0.25">
      <c r="D308" s="1" t="s">
        <v>71</v>
      </c>
      <c r="E308" s="1" t="s">
        <v>72</v>
      </c>
      <c r="F308" s="1" t="s">
        <v>35</v>
      </c>
      <c r="G308" s="6">
        <v>0</v>
      </c>
      <c r="H308" s="1" t="s">
        <v>23</v>
      </c>
      <c r="I308" s="1">
        <v>48.8</v>
      </c>
      <c r="J308" s="1">
        <v>14.9</v>
      </c>
      <c r="K308" s="1">
        <v>0</v>
      </c>
      <c r="L308" s="33" t="s">
        <v>74</v>
      </c>
      <c r="M308" s="1">
        <v>1</v>
      </c>
      <c r="N308" s="21">
        <v>0</v>
      </c>
      <c r="O308" s="1" t="s">
        <v>73</v>
      </c>
      <c r="P308" s="1">
        <v>1E-3</v>
      </c>
      <c r="Q308" s="1">
        <v>1E-3</v>
      </c>
      <c r="R308" s="1">
        <v>0</v>
      </c>
      <c r="S308" s="1">
        <v>1175</v>
      </c>
      <c r="T308" s="1">
        <v>1175</v>
      </c>
      <c r="U308" s="1">
        <v>1190</v>
      </c>
      <c r="V308" s="1">
        <v>1150</v>
      </c>
      <c r="W308" s="1">
        <v>25</v>
      </c>
      <c r="X308" s="1"/>
      <c r="Y308" s="1">
        <v>0</v>
      </c>
      <c r="Z308" s="60">
        <v>11.407564949312402</v>
      </c>
      <c r="AA308" s="61">
        <v>90000</v>
      </c>
      <c r="AB308" s="18">
        <v>25</v>
      </c>
      <c r="AC308" s="54">
        <f t="shared" si="42"/>
        <v>-16.048102279137783</v>
      </c>
      <c r="AD308" s="16">
        <v>1.0725010725010725E-7</v>
      </c>
      <c r="AE308" s="16">
        <f t="shared" si="37"/>
        <v>1.0725010725010724E-8</v>
      </c>
      <c r="AF308" s="1" t="s">
        <v>94</v>
      </c>
    </row>
    <row r="309" spans="4:32" x14ac:dyDescent="0.25">
      <c r="D309" s="1" t="s">
        <v>71</v>
      </c>
      <c r="E309" s="1" t="s">
        <v>72</v>
      </c>
      <c r="F309" s="1" t="s">
        <v>35</v>
      </c>
      <c r="G309" s="6">
        <v>0</v>
      </c>
      <c r="H309" s="1" t="s">
        <v>23</v>
      </c>
      <c r="I309" s="1">
        <v>48.8</v>
      </c>
      <c r="J309" s="1">
        <v>14.9</v>
      </c>
      <c r="K309" s="1">
        <v>0</v>
      </c>
      <c r="L309" s="33" t="s">
        <v>74</v>
      </c>
      <c r="M309" s="1">
        <v>1</v>
      </c>
      <c r="N309" s="21">
        <v>0</v>
      </c>
      <c r="O309" s="1" t="s">
        <v>73</v>
      </c>
      <c r="P309" s="1">
        <v>1E-3</v>
      </c>
      <c r="Q309" s="1">
        <v>1E-3</v>
      </c>
      <c r="R309" s="1">
        <v>0</v>
      </c>
      <c r="S309" s="1">
        <v>1175</v>
      </c>
      <c r="T309" s="1">
        <v>1175</v>
      </c>
      <c r="U309" s="1">
        <v>1190</v>
      </c>
      <c r="V309" s="1">
        <v>1132</v>
      </c>
      <c r="W309" s="1">
        <v>43</v>
      </c>
      <c r="X309" s="1"/>
      <c r="Y309" s="1">
        <v>0</v>
      </c>
      <c r="Z309" s="60">
        <v>11.949889240137765</v>
      </c>
      <c r="AA309" s="61">
        <v>154800</v>
      </c>
      <c r="AB309" s="18">
        <v>43</v>
      </c>
      <c r="AC309" s="54">
        <f t="shared" si="42"/>
        <v>-16.798789611048452</v>
      </c>
      <c r="AD309" s="16">
        <v>5.0626554235215025E-8</v>
      </c>
      <c r="AE309" s="16">
        <f t="shared" si="37"/>
        <v>5.0626554235215025E-9</v>
      </c>
      <c r="AF309" s="1" t="s">
        <v>94</v>
      </c>
    </row>
    <row r="310" spans="4:32" x14ac:dyDescent="0.25">
      <c r="D310" s="1" t="s">
        <v>71</v>
      </c>
      <c r="E310" s="1" t="s">
        <v>72</v>
      </c>
      <c r="F310" s="1" t="s">
        <v>35</v>
      </c>
      <c r="G310" s="6">
        <v>0</v>
      </c>
      <c r="H310" s="1" t="s">
        <v>23</v>
      </c>
      <c r="I310" s="1">
        <v>48.8</v>
      </c>
      <c r="J310" s="1">
        <v>14.9</v>
      </c>
      <c r="K310" s="1">
        <v>0</v>
      </c>
      <c r="L310" s="33" t="s">
        <v>74</v>
      </c>
      <c r="M310" s="1">
        <v>1</v>
      </c>
      <c r="N310" s="21">
        <v>0</v>
      </c>
      <c r="O310" s="1" t="s">
        <v>73</v>
      </c>
      <c r="P310" s="1">
        <v>1E-3</v>
      </c>
      <c r="Q310" s="1">
        <v>1E-3</v>
      </c>
      <c r="R310" s="1">
        <v>0</v>
      </c>
      <c r="S310" s="1">
        <v>1175</v>
      </c>
      <c r="T310" s="1">
        <v>1175</v>
      </c>
      <c r="U310" s="1">
        <v>1190</v>
      </c>
      <c r="V310" s="1">
        <v>1111</v>
      </c>
      <c r="W310" s="1">
        <v>64</v>
      </c>
      <c r="X310" s="1"/>
      <c r="Y310" s="1">
        <v>0</v>
      </c>
      <c r="Z310" s="60">
        <v>12.347572207803873</v>
      </c>
      <c r="AA310" s="61">
        <v>230400</v>
      </c>
      <c r="AB310" s="18">
        <v>64</v>
      </c>
      <c r="AC310" s="54">
        <f t="shared" si="42"/>
        <v>-16.365755409060409</v>
      </c>
      <c r="AD310" s="16">
        <v>7.8062549960031967E-8</v>
      </c>
      <c r="AE310" s="16">
        <f t="shared" si="37"/>
        <v>7.8062549960031964E-9</v>
      </c>
      <c r="AF310" s="1" t="s">
        <v>94</v>
      </c>
    </row>
    <row r="311" spans="4:32" x14ac:dyDescent="0.25">
      <c r="D311" s="1" t="s">
        <v>71</v>
      </c>
      <c r="E311" s="1" t="s">
        <v>72</v>
      </c>
      <c r="F311" s="1" t="s">
        <v>35</v>
      </c>
      <c r="G311" s="6">
        <v>0</v>
      </c>
      <c r="H311" s="1" t="s">
        <v>23</v>
      </c>
      <c r="I311" s="1">
        <v>48.8</v>
      </c>
      <c r="J311" s="1">
        <v>14.9</v>
      </c>
      <c r="K311" s="1">
        <v>0</v>
      </c>
      <c r="L311" s="33" t="s">
        <v>75</v>
      </c>
      <c r="M311" s="1">
        <v>0.2</v>
      </c>
      <c r="N311" s="21">
        <v>0</v>
      </c>
      <c r="O311" s="1" t="s">
        <v>73</v>
      </c>
      <c r="P311" s="1">
        <v>1E-3</v>
      </c>
      <c r="Q311" s="1">
        <v>1E-3</v>
      </c>
      <c r="R311" s="1">
        <v>0</v>
      </c>
      <c r="S311" s="1">
        <v>1175</v>
      </c>
      <c r="T311" s="1">
        <v>1150</v>
      </c>
      <c r="U311" s="1">
        <v>1189</v>
      </c>
      <c r="V311" s="1">
        <v>1139</v>
      </c>
      <c r="W311" s="1">
        <f>T311-V311</f>
        <v>11</v>
      </c>
      <c r="X311" s="1"/>
      <c r="Y311" s="1">
        <v>0</v>
      </c>
      <c r="Z311" s="60">
        <f>LN(AA311)</f>
        <v>12.196022309676673</v>
      </c>
      <c r="AA311" s="53">
        <f>((T311-V311)/M311)*3600</f>
        <v>198000</v>
      </c>
      <c r="AB311" s="18">
        <f>AA311/3600</f>
        <v>55</v>
      </c>
      <c r="AC311" s="54">
        <v>-17.417458631888753</v>
      </c>
      <c r="AD311" s="16">
        <v>2.7270545629076951E-8</v>
      </c>
      <c r="AE311" s="16">
        <f t="shared" si="37"/>
        <v>2.727054562907695E-9</v>
      </c>
      <c r="AF311" s="1" t="s">
        <v>94</v>
      </c>
    </row>
    <row r="312" spans="4:32" x14ac:dyDescent="0.25">
      <c r="D312" s="1" t="s">
        <v>71</v>
      </c>
      <c r="E312" s="1" t="s">
        <v>72</v>
      </c>
      <c r="F312" s="1" t="s">
        <v>35</v>
      </c>
      <c r="G312" s="6">
        <v>0</v>
      </c>
      <c r="H312" s="1" t="s">
        <v>23</v>
      </c>
      <c r="I312" s="1">
        <v>48.8</v>
      </c>
      <c r="J312" s="1">
        <v>14.9</v>
      </c>
      <c r="K312" s="1">
        <v>0</v>
      </c>
      <c r="L312" s="33" t="s">
        <v>75</v>
      </c>
      <c r="M312" s="1">
        <v>0.2</v>
      </c>
      <c r="N312" s="21">
        <v>0</v>
      </c>
      <c r="O312" s="1" t="s">
        <v>73</v>
      </c>
      <c r="P312" s="1">
        <v>1E-3</v>
      </c>
      <c r="Q312" s="1">
        <v>1E-3</v>
      </c>
      <c r="R312" s="1">
        <v>0</v>
      </c>
      <c r="S312" s="1">
        <v>1175</v>
      </c>
      <c r="T312" s="1">
        <v>1150</v>
      </c>
      <c r="U312" s="1">
        <v>1189</v>
      </c>
      <c r="V312" s="1">
        <v>1129</v>
      </c>
      <c r="W312" s="1">
        <f t="shared" ref="W312:W314" si="43">T312-V312</f>
        <v>21</v>
      </c>
      <c r="X312" s="1"/>
      <c r="Y312" s="1">
        <v>0</v>
      </c>
      <c r="Z312" s="60">
        <f t="shared" ref="Z312:Z314" si="44">LN(AA312)</f>
        <v>12.842649474601725</v>
      </c>
      <c r="AA312" s="53">
        <f>((T312-V312)/M312)*3600</f>
        <v>378000</v>
      </c>
      <c r="AB312" s="18">
        <f t="shared" ref="AB312:AB313" si="45">AA312/3600</f>
        <v>105</v>
      </c>
      <c r="AC312" s="54">
        <v>-18.228061548000696</v>
      </c>
      <c r="AD312" s="16">
        <v>1.2124210107711483E-8</v>
      </c>
      <c r="AE312" s="16">
        <f t="shared" si="37"/>
        <v>1.2124210107711482E-9</v>
      </c>
      <c r="AF312" s="1" t="s">
        <v>94</v>
      </c>
    </row>
    <row r="313" spans="4:32" x14ac:dyDescent="0.25">
      <c r="D313" s="1" t="s">
        <v>71</v>
      </c>
      <c r="E313" s="1" t="s">
        <v>72</v>
      </c>
      <c r="F313" s="1" t="s">
        <v>35</v>
      </c>
      <c r="G313" s="6">
        <v>0</v>
      </c>
      <c r="H313" s="1" t="s">
        <v>23</v>
      </c>
      <c r="I313" s="1">
        <v>48.8</v>
      </c>
      <c r="J313" s="1">
        <v>14.9</v>
      </c>
      <c r="K313" s="1">
        <v>0</v>
      </c>
      <c r="L313" s="33" t="s">
        <v>75</v>
      </c>
      <c r="M313" s="1">
        <v>0.2</v>
      </c>
      <c r="N313" s="21">
        <v>0</v>
      </c>
      <c r="O313" s="1" t="s">
        <v>73</v>
      </c>
      <c r="P313" s="1">
        <v>1E-3</v>
      </c>
      <c r="Q313" s="1">
        <v>1E-3</v>
      </c>
      <c r="R313" s="1">
        <v>0</v>
      </c>
      <c r="S313" s="1">
        <v>1175</v>
      </c>
      <c r="T313" s="1">
        <v>1150</v>
      </c>
      <c r="U313" s="1">
        <v>1189</v>
      </c>
      <c r="V313" s="1">
        <v>1119</v>
      </c>
      <c r="W313" s="1">
        <f t="shared" si="43"/>
        <v>31</v>
      </c>
      <c r="X313" s="1"/>
      <c r="Y313" s="1">
        <v>0</v>
      </c>
      <c r="Z313" s="60">
        <f t="shared" si="44"/>
        <v>13.232114241363448</v>
      </c>
      <c r="AA313" s="53">
        <f>((T313-V313)/M313)*3600</f>
        <v>558000</v>
      </c>
      <c r="AB313" s="18">
        <f t="shared" si="45"/>
        <v>155</v>
      </c>
      <c r="AC313" s="54">
        <v>-18.338059715264027</v>
      </c>
      <c r="AD313" s="16">
        <v>1.0861301183881829E-8</v>
      </c>
      <c r="AE313" s="16">
        <f t="shared" si="37"/>
        <v>1.0861301183881829E-9</v>
      </c>
      <c r="AF313" s="1" t="s">
        <v>94</v>
      </c>
    </row>
    <row r="314" spans="4:32" x14ac:dyDescent="0.25">
      <c r="D314" s="1" t="s">
        <v>71</v>
      </c>
      <c r="E314" s="1" t="s">
        <v>72</v>
      </c>
      <c r="F314" s="1" t="s">
        <v>35</v>
      </c>
      <c r="G314" s="6">
        <v>0</v>
      </c>
      <c r="H314" s="1" t="s">
        <v>23</v>
      </c>
      <c r="I314" s="1">
        <v>48.8</v>
      </c>
      <c r="J314" s="1">
        <v>14.9</v>
      </c>
      <c r="K314" s="1">
        <v>0</v>
      </c>
      <c r="L314" s="33" t="s">
        <v>75</v>
      </c>
      <c r="M314" s="1">
        <v>0.2</v>
      </c>
      <c r="N314" s="21">
        <v>0</v>
      </c>
      <c r="O314" s="1" t="s">
        <v>73</v>
      </c>
      <c r="P314" s="1">
        <v>1E-3</v>
      </c>
      <c r="Q314" s="1">
        <v>1E-3</v>
      </c>
      <c r="R314" s="1">
        <v>0</v>
      </c>
      <c r="S314" s="1">
        <v>1175</v>
      </c>
      <c r="T314" s="1">
        <v>1150</v>
      </c>
      <c r="U314" s="1">
        <v>1189</v>
      </c>
      <c r="V314" s="1">
        <v>1109</v>
      </c>
      <c r="W314" s="1">
        <f t="shared" si="43"/>
        <v>41</v>
      </c>
      <c r="X314" s="1"/>
      <c r="Y314" s="1">
        <v>0</v>
      </c>
      <c r="Z314" s="60">
        <f t="shared" si="44"/>
        <v>13.511699103582609</v>
      </c>
      <c r="AA314" s="53">
        <f>((T314-V314)/M314)*3600</f>
        <v>738000</v>
      </c>
      <c r="AB314" s="18">
        <f>AA314/3600</f>
        <v>205</v>
      </c>
      <c r="AC314" s="54">
        <v>-18.330366463833105</v>
      </c>
      <c r="AD314" s="16">
        <v>1.0945182149721335E-8</v>
      </c>
      <c r="AE314" s="16">
        <f t="shared" si="37"/>
        <v>1.0945182149721336E-9</v>
      </c>
      <c r="AF314" s="1" t="s">
        <v>94</v>
      </c>
    </row>
    <row r="315" spans="4:32" x14ac:dyDescent="0.25">
      <c r="D315" s="1" t="s">
        <v>71</v>
      </c>
      <c r="E315" s="1" t="s">
        <v>72</v>
      </c>
      <c r="F315" s="1" t="s">
        <v>35</v>
      </c>
      <c r="G315" s="6">
        <v>0</v>
      </c>
      <c r="H315" s="1" t="s">
        <v>23</v>
      </c>
      <c r="I315" s="1">
        <v>48.8</v>
      </c>
      <c r="J315" s="1">
        <v>14.9</v>
      </c>
      <c r="K315" s="1">
        <v>0</v>
      </c>
      <c r="L315" s="33" t="s">
        <v>74</v>
      </c>
      <c r="M315" s="1">
        <v>1</v>
      </c>
      <c r="N315" s="21">
        <v>0</v>
      </c>
      <c r="O315" s="1" t="s">
        <v>73</v>
      </c>
      <c r="P315" s="1">
        <v>1E-3</v>
      </c>
      <c r="Q315" s="1">
        <v>1E-3</v>
      </c>
      <c r="R315" s="1">
        <v>0</v>
      </c>
      <c r="S315" s="1">
        <v>1175</v>
      </c>
      <c r="T315" s="1">
        <v>1175</v>
      </c>
      <c r="U315" s="1">
        <v>1186</v>
      </c>
      <c r="V315" s="1">
        <v>1166</v>
      </c>
      <c r="W315" s="1">
        <v>9</v>
      </c>
      <c r="X315" s="1"/>
      <c r="Y315" s="1">
        <v>0</v>
      </c>
      <c r="Z315" s="60">
        <v>10.385913701780421</v>
      </c>
      <c r="AA315" s="61">
        <v>32400</v>
      </c>
      <c r="AB315" s="18">
        <f>AA315/3600</f>
        <v>9</v>
      </c>
      <c r="AC315" s="54">
        <f t="shared" si="42"/>
        <v>-17.334042874900831</v>
      </c>
      <c r="AD315" s="16">
        <v>2.9642909653154243E-8</v>
      </c>
      <c r="AE315" s="16">
        <f t="shared" si="37"/>
        <v>2.9642909653154242E-9</v>
      </c>
      <c r="AF315" s="1" t="s">
        <v>94</v>
      </c>
    </row>
    <row r="316" spans="4:32" x14ac:dyDescent="0.25">
      <c r="D316" s="1" t="s">
        <v>71</v>
      </c>
      <c r="E316" s="1" t="s">
        <v>72</v>
      </c>
      <c r="F316" s="1" t="s">
        <v>35</v>
      </c>
      <c r="G316" s="6">
        <v>0</v>
      </c>
      <c r="H316" s="1" t="s">
        <v>23</v>
      </c>
      <c r="I316" s="1">
        <v>48.8</v>
      </c>
      <c r="J316" s="1">
        <v>14.9</v>
      </c>
      <c r="K316" s="1">
        <v>0</v>
      </c>
      <c r="L316" s="33" t="s">
        <v>74</v>
      </c>
      <c r="M316" s="1">
        <v>1</v>
      </c>
      <c r="N316" s="21">
        <v>0</v>
      </c>
      <c r="O316" s="1" t="s">
        <v>73</v>
      </c>
      <c r="P316" s="1">
        <v>1E-3</v>
      </c>
      <c r="Q316" s="1">
        <v>1E-3</v>
      </c>
      <c r="R316" s="1">
        <v>0</v>
      </c>
      <c r="S316" s="1">
        <v>1175</v>
      </c>
      <c r="T316" s="1">
        <v>1175</v>
      </c>
      <c r="U316" s="1">
        <v>1186</v>
      </c>
      <c r="V316" s="1">
        <v>1156</v>
      </c>
      <c r="W316" s="1">
        <v>19</v>
      </c>
      <c r="X316" s="1"/>
      <c r="Y316" s="1">
        <v>0</v>
      </c>
      <c r="Z316" s="60">
        <v>11.133128103610641</v>
      </c>
      <c r="AA316" s="61">
        <v>68400</v>
      </c>
      <c r="AB316" s="18">
        <v>19</v>
      </c>
      <c r="AC316" s="54">
        <f t="shared" si="42"/>
        <v>-17.554099753307025</v>
      </c>
      <c r="AD316" s="16">
        <v>2.378763918147685E-8</v>
      </c>
      <c r="AE316" s="16">
        <f t="shared" si="37"/>
        <v>2.3787639181476852E-9</v>
      </c>
      <c r="AF316" s="1" t="s">
        <v>94</v>
      </c>
    </row>
    <row r="317" spans="4:32" x14ac:dyDescent="0.25">
      <c r="D317" s="1" t="s">
        <v>71</v>
      </c>
      <c r="E317" s="1" t="s">
        <v>72</v>
      </c>
      <c r="F317" s="1" t="s">
        <v>35</v>
      </c>
      <c r="G317" s="6">
        <v>0</v>
      </c>
      <c r="H317" s="1" t="s">
        <v>23</v>
      </c>
      <c r="I317" s="1">
        <v>48.8</v>
      </c>
      <c r="J317" s="1">
        <v>14.9</v>
      </c>
      <c r="K317" s="1">
        <v>0</v>
      </c>
      <c r="L317" s="33" t="s">
        <v>74</v>
      </c>
      <c r="M317" s="1">
        <v>1</v>
      </c>
      <c r="N317" s="21">
        <v>0</v>
      </c>
      <c r="O317" s="1" t="s">
        <v>73</v>
      </c>
      <c r="P317" s="1">
        <v>1E-3</v>
      </c>
      <c r="Q317" s="1">
        <v>1E-3</v>
      </c>
      <c r="R317" s="1">
        <v>0</v>
      </c>
      <c r="S317" s="1">
        <v>1175</v>
      </c>
      <c r="T317" s="1">
        <v>1175</v>
      </c>
      <c r="U317" s="1">
        <v>1189</v>
      </c>
      <c r="V317" s="1">
        <v>1139</v>
      </c>
      <c r="W317" s="1">
        <v>36</v>
      </c>
      <c r="X317" s="1"/>
      <c r="Y317" s="1">
        <v>0</v>
      </c>
      <c r="Z317" s="60">
        <v>11.772208062900312</v>
      </c>
      <c r="AA317" s="61">
        <v>129600</v>
      </c>
      <c r="AB317" s="18">
        <v>36</v>
      </c>
      <c r="AC317" s="54">
        <f t="shared" si="42"/>
        <v>-17.534888178803996</v>
      </c>
      <c r="AD317" s="16">
        <v>2.4249055256807196E-8</v>
      </c>
      <c r="AE317" s="16">
        <f t="shared" si="37"/>
        <v>2.4249055256807195E-9</v>
      </c>
      <c r="AF317" s="1" t="s">
        <v>94</v>
      </c>
    </row>
    <row r="318" spans="4:32" x14ac:dyDescent="0.25">
      <c r="D318" s="1" t="s">
        <v>71</v>
      </c>
      <c r="E318" s="1" t="s">
        <v>72</v>
      </c>
      <c r="F318" s="1" t="s">
        <v>35</v>
      </c>
      <c r="G318" s="6">
        <v>0</v>
      </c>
      <c r="H318" s="1" t="s">
        <v>23</v>
      </c>
      <c r="I318" s="1">
        <v>48.8</v>
      </c>
      <c r="J318" s="1">
        <v>14.9</v>
      </c>
      <c r="K318" s="1">
        <v>0</v>
      </c>
      <c r="L318" s="33" t="s">
        <v>74</v>
      </c>
      <c r="M318" s="1">
        <v>1</v>
      </c>
      <c r="N318" s="21">
        <v>0</v>
      </c>
      <c r="O318" s="1" t="s">
        <v>73</v>
      </c>
      <c r="P318" s="1">
        <v>1E-3</v>
      </c>
      <c r="Q318" s="1">
        <v>1E-3</v>
      </c>
      <c r="R318" s="1">
        <v>0</v>
      </c>
      <c r="S318" s="1">
        <v>1175</v>
      </c>
      <c r="T318" s="1">
        <v>1175</v>
      </c>
      <c r="U318" s="1">
        <v>1189</v>
      </c>
      <c r="V318" s="1">
        <v>1129</v>
      </c>
      <c r="W318" s="1">
        <v>46</v>
      </c>
      <c r="X318" s="1"/>
      <c r="Y318" s="1">
        <v>0</v>
      </c>
      <c r="Z318" s="60">
        <v>12.017330520933296</v>
      </c>
      <c r="AA318" s="61">
        <v>165600</v>
      </c>
      <c r="AB318" s="18">
        <v>46</v>
      </c>
      <c r="AC318" s="54">
        <f t="shared" si="42"/>
        <v>-17.436980172648859</v>
      </c>
      <c r="AD318" s="16">
        <v>2.6743345185983915E-8</v>
      </c>
      <c r="AE318" s="16">
        <f t="shared" si="37"/>
        <v>2.6743345185983913E-9</v>
      </c>
      <c r="AF318" s="1" t="s">
        <v>94</v>
      </c>
    </row>
    <row r="319" spans="4:32" x14ac:dyDescent="0.25">
      <c r="D319" s="1" t="s">
        <v>71</v>
      </c>
      <c r="E319" s="1" t="s">
        <v>72</v>
      </c>
      <c r="F319" s="1" t="s">
        <v>35</v>
      </c>
      <c r="G319" s="6">
        <v>0</v>
      </c>
      <c r="H319" s="1" t="s">
        <v>23</v>
      </c>
      <c r="I319" s="1">
        <v>48.8</v>
      </c>
      <c r="J319" s="1">
        <v>14.9</v>
      </c>
      <c r="K319" s="1">
        <v>0</v>
      </c>
      <c r="L319" s="33" t="s">
        <v>74</v>
      </c>
      <c r="M319" s="1">
        <v>1</v>
      </c>
      <c r="N319" s="21">
        <v>0</v>
      </c>
      <c r="O319" s="1" t="s">
        <v>73</v>
      </c>
      <c r="P319" s="1">
        <v>1E-3</v>
      </c>
      <c r="Q319" s="1">
        <v>1E-3</v>
      </c>
      <c r="R319" s="1">
        <v>0</v>
      </c>
      <c r="S319" s="1">
        <v>1175</v>
      </c>
      <c r="T319" s="1">
        <v>1175</v>
      </c>
      <c r="U319" s="1">
        <v>1189</v>
      </c>
      <c r="V319" s="1">
        <v>1119</v>
      </c>
      <c r="W319" s="1">
        <v>56</v>
      </c>
      <c r="X319" s="1"/>
      <c r="Y319" s="1">
        <v>0</v>
      </c>
      <c r="Z319" s="60">
        <v>12.21404081517935</v>
      </c>
      <c r="AA319" s="61">
        <v>201600</v>
      </c>
      <c r="AB319" s="18">
        <v>56</v>
      </c>
      <c r="AC319" s="54">
        <f t="shared" si="42"/>
        <v>-17.746639477452053</v>
      </c>
      <c r="AD319" s="16">
        <v>1.9621508941129193E-8</v>
      </c>
      <c r="AE319" s="16">
        <f t="shared" si="37"/>
        <v>1.9621508941129194E-9</v>
      </c>
      <c r="AF319" s="1" t="s">
        <v>94</v>
      </c>
    </row>
    <row r="320" spans="4:32" x14ac:dyDescent="0.25">
      <c r="D320" s="1" t="s">
        <v>71</v>
      </c>
      <c r="E320" s="1" t="s">
        <v>72</v>
      </c>
      <c r="F320" s="1" t="s">
        <v>35</v>
      </c>
      <c r="G320" s="6">
        <v>0</v>
      </c>
      <c r="H320" s="1" t="s">
        <v>23</v>
      </c>
      <c r="I320" s="1">
        <v>48.8</v>
      </c>
      <c r="J320" s="1">
        <v>14.9</v>
      </c>
      <c r="K320" s="1">
        <v>0</v>
      </c>
      <c r="L320" s="33" t="s">
        <v>74</v>
      </c>
      <c r="M320" s="1">
        <v>1</v>
      </c>
      <c r="N320" s="21">
        <v>0</v>
      </c>
      <c r="O320" s="1" t="s">
        <v>73</v>
      </c>
      <c r="P320" s="1">
        <v>1E-3</v>
      </c>
      <c r="Q320" s="1">
        <v>1E-3</v>
      </c>
      <c r="R320" s="1">
        <v>0</v>
      </c>
      <c r="S320" s="1">
        <v>1175</v>
      </c>
      <c r="T320" s="1">
        <v>1175</v>
      </c>
      <c r="U320" s="1">
        <v>1189</v>
      </c>
      <c r="V320" s="1">
        <v>1109</v>
      </c>
      <c r="W320" s="1">
        <v>66</v>
      </c>
      <c r="X320" s="1"/>
      <c r="Y320" s="1">
        <v>0</v>
      </c>
      <c r="Z320" s="60">
        <v>12.378343866470628</v>
      </c>
      <c r="AA320" s="61">
        <v>237600</v>
      </c>
      <c r="AB320" s="18">
        <v>66</v>
      </c>
      <c r="AC320" s="54">
        <f t="shared" si="42"/>
        <v>-18.070728296174458</v>
      </c>
      <c r="AD320" s="16">
        <v>1.4190000703824035E-8</v>
      </c>
      <c r="AE320" s="16">
        <f t="shared" si="37"/>
        <v>1.4190000703824034E-9</v>
      </c>
      <c r="AF320" s="1" t="s">
        <v>94</v>
      </c>
    </row>
    <row r="321" spans="4:32" x14ac:dyDescent="0.25">
      <c r="D321" s="1" t="s">
        <v>71</v>
      </c>
      <c r="E321" s="1" t="s">
        <v>72</v>
      </c>
      <c r="F321" s="1" t="s">
        <v>35</v>
      </c>
      <c r="G321" s="6">
        <v>0</v>
      </c>
      <c r="H321" s="1" t="s">
        <v>23</v>
      </c>
      <c r="I321" s="1">
        <v>48.8</v>
      </c>
      <c r="J321" s="1">
        <v>14.9</v>
      </c>
      <c r="K321" s="1">
        <v>0</v>
      </c>
      <c r="L321" s="33" t="s">
        <v>76</v>
      </c>
      <c r="M321" s="1">
        <v>3</v>
      </c>
      <c r="N321" s="21">
        <v>0</v>
      </c>
      <c r="O321" s="1" t="s">
        <v>73</v>
      </c>
      <c r="P321" s="1">
        <v>1E-3</v>
      </c>
      <c r="Q321" s="1">
        <v>1E-3</v>
      </c>
      <c r="R321" s="1">
        <v>0</v>
      </c>
      <c r="S321" s="1">
        <v>1175</v>
      </c>
      <c r="T321" s="1">
        <v>1175</v>
      </c>
      <c r="U321" s="1">
        <v>1186</v>
      </c>
      <c r="V321" s="1">
        <v>1167</v>
      </c>
      <c r="W321" s="1">
        <v>8</v>
      </c>
      <c r="X321" s="1"/>
      <c r="Y321" s="1">
        <v>0</v>
      </c>
      <c r="Z321" s="60">
        <v>9.1695183774559279</v>
      </c>
      <c r="AA321" s="61">
        <v>9600</v>
      </c>
      <c r="AB321" s="18">
        <v>2.6666666666666665</v>
      </c>
      <c r="AC321" s="54">
        <f t="shared" si="42"/>
        <v>-15.999528307813211</v>
      </c>
      <c r="AD321" s="16">
        <v>1.1258826920305518E-7</v>
      </c>
      <c r="AE321" s="16">
        <f t="shared" si="37"/>
        <v>1.1258826920305518E-8</v>
      </c>
      <c r="AF321" s="1" t="s">
        <v>94</v>
      </c>
    </row>
    <row r="322" spans="4:32" x14ac:dyDescent="0.25">
      <c r="D322" s="1" t="s">
        <v>71</v>
      </c>
      <c r="E322" s="1" t="s">
        <v>72</v>
      </c>
      <c r="F322" s="1" t="s">
        <v>35</v>
      </c>
      <c r="G322" s="6">
        <v>0</v>
      </c>
      <c r="H322" s="1" t="s">
        <v>23</v>
      </c>
      <c r="I322" s="1">
        <v>48.8</v>
      </c>
      <c r="J322" s="1">
        <v>14.9</v>
      </c>
      <c r="K322" s="1">
        <v>0</v>
      </c>
      <c r="L322" s="33" t="s">
        <v>76</v>
      </c>
      <c r="M322" s="1">
        <v>3</v>
      </c>
      <c r="N322" s="21">
        <v>0</v>
      </c>
      <c r="O322" s="1" t="s">
        <v>73</v>
      </c>
      <c r="P322" s="1">
        <v>1E-3</v>
      </c>
      <c r="Q322" s="1">
        <v>1E-3</v>
      </c>
      <c r="R322" s="1">
        <v>0</v>
      </c>
      <c r="S322" s="1">
        <v>1175</v>
      </c>
      <c r="T322" s="1">
        <v>1175</v>
      </c>
      <c r="U322" s="1">
        <v>1186</v>
      </c>
      <c r="V322" s="1">
        <v>1156</v>
      </c>
      <c r="W322" s="1">
        <v>19</v>
      </c>
      <c r="X322" s="1"/>
      <c r="Y322" s="1">
        <v>0</v>
      </c>
      <c r="Z322" s="60">
        <v>10.034515814942532</v>
      </c>
      <c r="AA322" s="61">
        <v>22800</v>
      </c>
      <c r="AB322" s="18">
        <v>6.333333333333333</v>
      </c>
      <c r="AC322" s="54">
        <f t="shared" si="42"/>
        <v>-16.880608433532561</v>
      </c>
      <c r="AD322" s="16">
        <v>4.664927581664222E-8</v>
      </c>
      <c r="AE322" s="16">
        <f t="shared" si="37"/>
        <v>4.6649275816642224E-9</v>
      </c>
      <c r="AF322" s="1" t="s">
        <v>94</v>
      </c>
    </row>
    <row r="323" spans="4:32" x14ac:dyDescent="0.25">
      <c r="D323" s="1" t="s">
        <v>71</v>
      </c>
      <c r="E323" s="1" t="s">
        <v>72</v>
      </c>
      <c r="F323" s="1" t="s">
        <v>35</v>
      </c>
      <c r="G323" s="6">
        <v>0</v>
      </c>
      <c r="H323" s="1" t="s">
        <v>23</v>
      </c>
      <c r="I323" s="1">
        <v>48.8</v>
      </c>
      <c r="J323" s="1">
        <v>14.9</v>
      </c>
      <c r="K323" s="1">
        <v>0</v>
      </c>
      <c r="L323" s="33" t="s">
        <v>76</v>
      </c>
      <c r="M323" s="1">
        <v>3</v>
      </c>
      <c r="N323" s="21">
        <v>0</v>
      </c>
      <c r="O323" s="1" t="s">
        <v>73</v>
      </c>
      <c r="P323" s="1">
        <v>1E-3</v>
      </c>
      <c r="Q323" s="1">
        <v>1E-3</v>
      </c>
      <c r="R323" s="1">
        <v>0</v>
      </c>
      <c r="S323" s="1">
        <v>1175</v>
      </c>
      <c r="T323" s="1">
        <v>1175</v>
      </c>
      <c r="U323" s="1">
        <v>1186</v>
      </c>
      <c r="V323" s="1">
        <v>1146</v>
      </c>
      <c r="W323" s="1">
        <v>29</v>
      </c>
      <c r="X323" s="1"/>
      <c r="Y323" s="1">
        <v>0</v>
      </c>
      <c r="Z323" s="60">
        <v>10.457372665762566</v>
      </c>
      <c r="AA323" s="61">
        <v>34800</v>
      </c>
      <c r="AB323" s="18">
        <v>9.6666666666666661</v>
      </c>
      <c r="AC323" s="54">
        <f t="shared" si="42"/>
        <v>-17.0763786363325</v>
      </c>
      <c r="AD323" s="16">
        <v>3.8355088339439457E-8</v>
      </c>
      <c r="AE323" s="16">
        <f t="shared" si="37"/>
        <v>3.8355088339439455E-9</v>
      </c>
      <c r="AF323" s="1" t="s">
        <v>94</v>
      </c>
    </row>
    <row r="324" spans="4:32" x14ac:dyDescent="0.25">
      <c r="D324" s="1" t="s">
        <v>71</v>
      </c>
      <c r="E324" s="1" t="s">
        <v>72</v>
      </c>
      <c r="F324" s="1" t="s">
        <v>35</v>
      </c>
      <c r="G324" s="6">
        <v>0</v>
      </c>
      <c r="H324" s="1" t="s">
        <v>23</v>
      </c>
      <c r="I324" s="1">
        <v>48.8</v>
      </c>
      <c r="J324" s="1">
        <v>14.9</v>
      </c>
      <c r="K324" s="1">
        <v>0</v>
      </c>
      <c r="L324" s="33" t="s">
        <v>76</v>
      </c>
      <c r="M324" s="1">
        <v>3</v>
      </c>
      <c r="N324" s="21">
        <v>0</v>
      </c>
      <c r="O324" s="1" t="s">
        <v>73</v>
      </c>
      <c r="P324" s="1">
        <v>1E-3</v>
      </c>
      <c r="Q324" s="1">
        <v>1E-3</v>
      </c>
      <c r="R324" s="1">
        <v>0</v>
      </c>
      <c r="S324" s="1">
        <v>1175</v>
      </c>
      <c r="T324" s="1">
        <v>1175</v>
      </c>
      <c r="U324" s="1">
        <v>1186</v>
      </c>
      <c r="V324" s="1">
        <v>1137</v>
      </c>
      <c r="W324" s="1">
        <v>38</v>
      </c>
      <c r="X324" s="1"/>
      <c r="Y324" s="1">
        <v>0</v>
      </c>
      <c r="Z324" s="60">
        <v>10.727662995502477</v>
      </c>
      <c r="AA324" s="61">
        <v>45600</v>
      </c>
      <c r="AB324" s="18">
        <v>12.666666666666666</v>
      </c>
      <c r="AC324" s="54">
        <f t="shared" si="42"/>
        <v>-17.592719519951498</v>
      </c>
      <c r="AD324" s="16">
        <v>2.2886479400337623E-8</v>
      </c>
      <c r="AE324" s="16">
        <f t="shared" si="37"/>
        <v>2.2886479400337625E-9</v>
      </c>
      <c r="AF324" s="1" t="s">
        <v>94</v>
      </c>
    </row>
    <row r="325" spans="4:32" x14ac:dyDescent="0.25">
      <c r="D325" s="1" t="s">
        <v>71</v>
      </c>
      <c r="E325" s="1" t="s">
        <v>72</v>
      </c>
      <c r="F325" s="1" t="s">
        <v>35</v>
      </c>
      <c r="G325" s="6">
        <v>0</v>
      </c>
      <c r="H325" s="1" t="s">
        <v>23</v>
      </c>
      <c r="I325" s="1">
        <v>48.8</v>
      </c>
      <c r="J325" s="1">
        <v>14.9</v>
      </c>
      <c r="K325" s="1">
        <v>0</v>
      </c>
      <c r="L325" s="33" t="s">
        <v>76</v>
      </c>
      <c r="M325" s="1">
        <v>3</v>
      </c>
      <c r="N325" s="21">
        <v>0</v>
      </c>
      <c r="O325" s="1" t="s">
        <v>73</v>
      </c>
      <c r="P325" s="1">
        <v>1E-3</v>
      </c>
      <c r="Q325" s="1">
        <v>1E-3</v>
      </c>
      <c r="R325" s="1">
        <v>0</v>
      </c>
      <c r="S325" s="1">
        <v>1175</v>
      </c>
      <c r="T325" s="1">
        <v>1175</v>
      </c>
      <c r="U325" s="1">
        <v>1186</v>
      </c>
      <c r="V325" s="1">
        <v>1139</v>
      </c>
      <c r="W325" s="1">
        <v>36</v>
      </c>
      <c r="X325" s="1"/>
      <c r="Y325" s="1">
        <v>0</v>
      </c>
      <c r="Z325" s="60">
        <v>10.673595774232203</v>
      </c>
      <c r="AA325" s="61">
        <v>43200</v>
      </c>
      <c r="AB325" s="18">
        <v>12</v>
      </c>
      <c r="AC325" s="54">
        <f t="shared" si="42"/>
        <v>-17.128794337572323</v>
      </c>
      <c r="AD325" s="16">
        <v>3.6396459352434198E-8</v>
      </c>
      <c r="AE325" s="16">
        <f t="shared" si="37"/>
        <v>3.6396459352434199E-9</v>
      </c>
      <c r="AF325" s="1" t="s">
        <v>94</v>
      </c>
    </row>
    <row r="326" spans="4:32" x14ac:dyDescent="0.25">
      <c r="D326" s="1" t="s">
        <v>71</v>
      </c>
      <c r="E326" s="1" t="s">
        <v>72</v>
      </c>
      <c r="F326" s="1" t="s">
        <v>35</v>
      </c>
      <c r="G326" s="6">
        <v>0</v>
      </c>
      <c r="H326" s="1" t="s">
        <v>23</v>
      </c>
      <c r="I326" s="1">
        <v>48.8</v>
      </c>
      <c r="J326" s="1">
        <v>14.9</v>
      </c>
      <c r="K326" s="1">
        <v>0</v>
      </c>
      <c r="L326" s="33" t="s">
        <v>76</v>
      </c>
      <c r="M326" s="1">
        <v>3</v>
      </c>
      <c r="N326" s="21">
        <v>0</v>
      </c>
      <c r="O326" s="1" t="s">
        <v>73</v>
      </c>
      <c r="P326" s="1">
        <v>1E-3</v>
      </c>
      <c r="Q326" s="1">
        <v>1E-3</v>
      </c>
      <c r="R326" s="1">
        <v>0</v>
      </c>
      <c r="S326" s="1">
        <v>1175</v>
      </c>
      <c r="T326" s="1">
        <v>1175</v>
      </c>
      <c r="U326" s="1">
        <v>1186</v>
      </c>
      <c r="V326" s="1">
        <v>1129</v>
      </c>
      <c r="W326" s="1">
        <v>46</v>
      </c>
      <c r="X326" s="1"/>
      <c r="Y326" s="1">
        <v>0</v>
      </c>
      <c r="Z326" s="60">
        <v>10.918718232265187</v>
      </c>
      <c r="AA326" s="61">
        <v>55200</v>
      </c>
      <c r="AB326" s="18">
        <v>15.333333333333334</v>
      </c>
      <c r="AC326" s="54">
        <f t="shared" si="42"/>
        <v>-17.269254847911622</v>
      </c>
      <c r="AD326" s="16">
        <v>3.162699376568699E-8</v>
      </c>
      <c r="AE326" s="16">
        <f t="shared" si="37"/>
        <v>3.1626993765686989E-9</v>
      </c>
      <c r="AF326" s="1" t="s">
        <v>94</v>
      </c>
    </row>
    <row r="327" spans="4:32" x14ac:dyDescent="0.25">
      <c r="D327" s="1" t="s">
        <v>71</v>
      </c>
      <c r="E327" s="1" t="s">
        <v>72</v>
      </c>
      <c r="F327" s="1" t="s">
        <v>35</v>
      </c>
      <c r="G327" s="6">
        <v>0</v>
      </c>
      <c r="H327" s="1" t="s">
        <v>23</v>
      </c>
      <c r="I327" s="1">
        <v>48.8</v>
      </c>
      <c r="J327" s="1">
        <v>14.9</v>
      </c>
      <c r="K327" s="1">
        <v>0</v>
      </c>
      <c r="L327" s="33" t="s">
        <v>76</v>
      </c>
      <c r="M327" s="1">
        <v>3</v>
      </c>
      <c r="N327" s="21">
        <v>0</v>
      </c>
      <c r="O327" s="1" t="s">
        <v>73</v>
      </c>
      <c r="P327" s="1">
        <v>1E-3</v>
      </c>
      <c r="Q327" s="1">
        <v>1E-3</v>
      </c>
      <c r="R327" s="1">
        <v>0</v>
      </c>
      <c r="S327" s="1">
        <v>1175</v>
      </c>
      <c r="T327" s="1">
        <v>1175</v>
      </c>
      <c r="U327" s="1">
        <v>1186</v>
      </c>
      <c r="V327" s="1">
        <v>1119</v>
      </c>
      <c r="W327" s="1">
        <v>56</v>
      </c>
      <c r="X327" s="1"/>
      <c r="Y327" s="1">
        <v>0</v>
      </c>
      <c r="Z327" s="60">
        <v>11.115428526511241</v>
      </c>
      <c r="AA327" s="61">
        <v>67200</v>
      </c>
      <c r="AB327" s="18">
        <v>18.666666666666668</v>
      </c>
      <c r="AC327" s="54">
        <f t="shared" si="42"/>
        <v>-17.311465239347996</v>
      </c>
      <c r="AD327" s="16">
        <v>3.0319788877246085E-8</v>
      </c>
      <c r="AE327" s="16">
        <f t="shared" si="37"/>
        <v>3.0319788877246085E-9</v>
      </c>
      <c r="AF327" s="1" t="s">
        <v>94</v>
      </c>
    </row>
    <row r="328" spans="4:32" x14ac:dyDescent="0.25">
      <c r="D328" s="1" t="s">
        <v>71</v>
      </c>
      <c r="E328" s="1" t="s">
        <v>72</v>
      </c>
      <c r="F328" s="1" t="s">
        <v>35</v>
      </c>
      <c r="G328" s="6">
        <v>0</v>
      </c>
      <c r="H328" s="1" t="s">
        <v>23</v>
      </c>
      <c r="I328" s="1">
        <v>48.8</v>
      </c>
      <c r="J328" s="1">
        <v>14.9</v>
      </c>
      <c r="K328" s="1">
        <v>0</v>
      </c>
      <c r="L328" s="33" t="s">
        <v>76</v>
      </c>
      <c r="M328" s="1">
        <v>3</v>
      </c>
      <c r="N328" s="21">
        <v>0</v>
      </c>
      <c r="O328" s="1" t="s">
        <v>73</v>
      </c>
      <c r="P328" s="1">
        <v>1E-3</v>
      </c>
      <c r="Q328" s="1">
        <v>1E-3</v>
      </c>
      <c r="R328" s="1">
        <v>0</v>
      </c>
      <c r="S328" s="1">
        <v>1175</v>
      </c>
      <c r="T328" s="1">
        <v>1175</v>
      </c>
      <c r="U328" s="1">
        <v>1186</v>
      </c>
      <c r="V328" s="1">
        <v>1109</v>
      </c>
      <c r="W328" s="1">
        <v>66</v>
      </c>
      <c r="X328" s="1"/>
      <c r="Y328" s="1">
        <v>0</v>
      </c>
      <c r="Z328" s="60">
        <v>11.279731577802517</v>
      </c>
      <c r="AA328" s="61">
        <v>79200</v>
      </c>
      <c r="AB328" s="1">
        <v>22</v>
      </c>
      <c r="AC328" s="54">
        <f t="shared" si="42"/>
        <v>-17.407037347821912</v>
      </c>
      <c r="AD328" s="16">
        <v>2.7556225722965141E-8</v>
      </c>
      <c r="AE328" s="16">
        <f t="shared" si="37"/>
        <v>2.7556225722965141E-9</v>
      </c>
      <c r="AF328" s="1" t="s">
        <v>94</v>
      </c>
    </row>
    <row r="329" spans="4:32" x14ac:dyDescent="0.25">
      <c r="D329" s="1" t="s">
        <v>71</v>
      </c>
      <c r="E329" s="1" t="s">
        <v>72</v>
      </c>
      <c r="F329" s="1" t="s">
        <v>35</v>
      </c>
      <c r="G329" s="6">
        <v>0</v>
      </c>
      <c r="H329" s="1" t="s">
        <v>23</v>
      </c>
      <c r="I329" s="1">
        <v>48.8</v>
      </c>
      <c r="J329" s="1">
        <v>14.9</v>
      </c>
      <c r="K329" s="1">
        <v>0</v>
      </c>
      <c r="L329" s="33" t="s">
        <v>135</v>
      </c>
      <c r="M329" s="1">
        <v>1</v>
      </c>
      <c r="N329" s="1">
        <v>0</v>
      </c>
      <c r="O329" s="1" t="s">
        <v>73</v>
      </c>
      <c r="P329" s="1">
        <v>1E-3</v>
      </c>
      <c r="Q329" s="1">
        <v>1E-3</v>
      </c>
      <c r="R329" s="1">
        <v>0</v>
      </c>
      <c r="S329" s="1">
        <v>1175</v>
      </c>
      <c r="T329" s="1">
        <v>1175</v>
      </c>
      <c r="U329" s="1">
        <v>1191</v>
      </c>
      <c r="V329" s="1">
        <v>1116</v>
      </c>
      <c r="W329" s="1">
        <v>59</v>
      </c>
      <c r="X329" s="1"/>
      <c r="Y329" s="1">
        <v>0</v>
      </c>
      <c r="Z329" s="60">
        <f>LN(AA329)</f>
        <v>12.266226568349921</v>
      </c>
      <c r="AA329" s="61">
        <f>(S329-V329)*3600</f>
        <v>212400</v>
      </c>
      <c r="AB329" s="18">
        <v>59.223053040388784</v>
      </c>
      <c r="AC329" s="54">
        <f>LN(AD329)</f>
        <v>-15.302780836424168</v>
      </c>
      <c r="AD329" s="16">
        <v>2.2598870056497177E-7</v>
      </c>
      <c r="AE329" s="16">
        <f t="shared" si="37"/>
        <v>2.2598870056497178E-8</v>
      </c>
      <c r="AF329" s="7" t="s">
        <v>121</v>
      </c>
    </row>
    <row r="330" spans="4:32" x14ac:dyDescent="0.25">
      <c r="D330" s="1" t="s">
        <v>71</v>
      </c>
      <c r="E330" s="1" t="s">
        <v>72</v>
      </c>
      <c r="F330" s="1" t="s">
        <v>35</v>
      </c>
      <c r="G330" s="6">
        <v>0</v>
      </c>
      <c r="H330" s="1" t="s">
        <v>23</v>
      </c>
      <c r="I330" s="1">
        <v>48.8</v>
      </c>
      <c r="J330" s="1">
        <v>14.9</v>
      </c>
      <c r="K330" s="1">
        <v>0</v>
      </c>
      <c r="L330" s="33" t="s">
        <v>135</v>
      </c>
      <c r="M330" s="1">
        <v>1</v>
      </c>
      <c r="N330" s="1">
        <v>6.35</v>
      </c>
      <c r="O330" s="1" t="s">
        <v>73</v>
      </c>
      <c r="P330" s="1">
        <v>1E-3</v>
      </c>
      <c r="Q330" s="1">
        <v>1E-3</v>
      </c>
      <c r="R330" s="1">
        <v>0</v>
      </c>
      <c r="S330" s="1">
        <v>1175</v>
      </c>
      <c r="T330" s="1">
        <v>1175</v>
      </c>
      <c r="U330" s="1">
        <v>1191</v>
      </c>
      <c r="V330" s="1">
        <v>1116</v>
      </c>
      <c r="W330" s="1">
        <v>59</v>
      </c>
      <c r="X330" s="1"/>
      <c r="Y330" s="1">
        <v>0</v>
      </c>
      <c r="Z330" s="60">
        <f t="shared" ref="Z330:Z334" si="46">LN(AA330)</f>
        <v>12.368446564514432</v>
      </c>
      <c r="AA330" s="61">
        <f>((S330-V330)+6.35)*3600</f>
        <v>235259.99999999997</v>
      </c>
      <c r="AB330" s="18">
        <v>65.451595899889227</v>
      </c>
      <c r="AC330" s="54">
        <f t="shared" ref="AC330:AC340" si="47">LN(AD330)</f>
        <v>-15.810465940696842</v>
      </c>
      <c r="AD330" s="16">
        <v>1.3601972285981469E-7</v>
      </c>
      <c r="AE330" s="16">
        <f t="shared" si="37"/>
        <v>1.360197228598147E-8</v>
      </c>
      <c r="AF330" s="7" t="s">
        <v>121</v>
      </c>
    </row>
    <row r="331" spans="4:32" x14ac:dyDescent="0.25">
      <c r="D331" s="1" t="s">
        <v>71</v>
      </c>
      <c r="E331" s="1" t="s">
        <v>72</v>
      </c>
      <c r="F331" s="1" t="s">
        <v>35</v>
      </c>
      <c r="G331" s="6">
        <v>0</v>
      </c>
      <c r="H331" s="1" t="s">
        <v>23</v>
      </c>
      <c r="I331" s="1">
        <v>48.8</v>
      </c>
      <c r="J331" s="1">
        <v>14.9</v>
      </c>
      <c r="K331" s="1">
        <v>0</v>
      </c>
      <c r="L331" s="33" t="s">
        <v>135</v>
      </c>
      <c r="M331" s="1">
        <v>1</v>
      </c>
      <c r="N331" s="1">
        <v>15.3</v>
      </c>
      <c r="O331" s="1" t="s">
        <v>73</v>
      </c>
      <c r="P331" s="1">
        <v>1E-3</v>
      </c>
      <c r="Q331" s="1">
        <v>1E-3</v>
      </c>
      <c r="R331" s="1">
        <v>0</v>
      </c>
      <c r="S331" s="1">
        <v>1175</v>
      </c>
      <c r="T331" s="1">
        <v>1175</v>
      </c>
      <c r="U331" s="1">
        <v>1191</v>
      </c>
      <c r="V331" s="1">
        <v>1116</v>
      </c>
      <c r="W331" s="1">
        <v>59</v>
      </c>
      <c r="X331" s="1"/>
      <c r="Y331" s="1">
        <v>0</v>
      </c>
      <c r="Z331" s="60">
        <f t="shared" si="46"/>
        <v>12.496800076167915</v>
      </c>
      <c r="AA331" s="61">
        <f>((S331-V331)+15.3)*3600</f>
        <v>267480</v>
      </c>
      <c r="AB331" s="18">
        <v>74.538135144687359</v>
      </c>
      <c r="AC331" s="54">
        <f t="shared" si="47"/>
        <v>-16.072350844974849</v>
      </c>
      <c r="AD331" s="16">
        <v>1.0468072379243308E-7</v>
      </c>
      <c r="AE331" s="16">
        <f t="shared" si="37"/>
        <v>1.0468072379243308E-8</v>
      </c>
      <c r="AF331" s="7" t="s">
        <v>121</v>
      </c>
    </row>
    <row r="332" spans="4:32" x14ac:dyDescent="0.25">
      <c r="D332" s="1" t="s">
        <v>71</v>
      </c>
      <c r="E332" s="1" t="s">
        <v>72</v>
      </c>
      <c r="F332" s="1" t="s">
        <v>35</v>
      </c>
      <c r="G332" s="6">
        <v>0</v>
      </c>
      <c r="H332" s="1" t="s">
        <v>23</v>
      </c>
      <c r="I332" s="1">
        <v>48.8</v>
      </c>
      <c r="J332" s="1">
        <v>14.9</v>
      </c>
      <c r="K332" s="1">
        <v>0</v>
      </c>
      <c r="L332" s="33" t="s">
        <v>135</v>
      </c>
      <c r="M332" s="1">
        <v>1</v>
      </c>
      <c r="N332" s="1">
        <v>0</v>
      </c>
      <c r="O332" s="1" t="s">
        <v>73</v>
      </c>
      <c r="P332" s="1">
        <v>1E-3</v>
      </c>
      <c r="Q332" s="1">
        <v>1E-3</v>
      </c>
      <c r="R332" s="1">
        <v>0</v>
      </c>
      <c r="S332" s="1">
        <v>1175</v>
      </c>
      <c r="T332" s="1">
        <v>1175</v>
      </c>
      <c r="U332" s="1">
        <v>1190</v>
      </c>
      <c r="V332" s="1">
        <v>1150</v>
      </c>
      <c r="W332" s="1">
        <v>25</v>
      </c>
      <c r="X332" s="1"/>
      <c r="Y332" s="1">
        <v>0</v>
      </c>
      <c r="Z332" s="60">
        <f t="shared" si="46"/>
        <v>11.407564949312402</v>
      </c>
      <c r="AA332" s="61">
        <f>((S332-V332)+0)*3600</f>
        <v>90000</v>
      </c>
      <c r="AB332" s="18">
        <v>25.060950445785416</v>
      </c>
      <c r="AC332" s="54">
        <f t="shared" si="47"/>
        <v>-15.319587954740548</v>
      </c>
      <c r="AD332" s="16">
        <v>2.2222222222222222E-7</v>
      </c>
      <c r="AE332" s="16">
        <f t="shared" si="37"/>
        <v>2.222222222222222E-8</v>
      </c>
      <c r="AF332" s="7" t="s">
        <v>121</v>
      </c>
    </row>
    <row r="333" spans="4:32" x14ac:dyDescent="0.25">
      <c r="D333" s="1" t="s">
        <v>71</v>
      </c>
      <c r="E333" s="1" t="s">
        <v>72</v>
      </c>
      <c r="F333" s="1" t="s">
        <v>35</v>
      </c>
      <c r="G333" s="6">
        <v>0</v>
      </c>
      <c r="H333" s="1" t="s">
        <v>23</v>
      </c>
      <c r="I333" s="1">
        <v>48.8</v>
      </c>
      <c r="J333" s="1">
        <v>14.9</v>
      </c>
      <c r="K333" s="1">
        <v>0</v>
      </c>
      <c r="L333" s="33" t="s">
        <v>135</v>
      </c>
      <c r="M333" s="1">
        <v>1</v>
      </c>
      <c r="N333" s="1">
        <v>8.5</v>
      </c>
      <c r="O333" s="1" t="s">
        <v>73</v>
      </c>
      <c r="P333" s="1">
        <v>1E-3</v>
      </c>
      <c r="Q333" s="1">
        <v>1E-3</v>
      </c>
      <c r="R333" s="1">
        <v>0</v>
      </c>
      <c r="S333" s="1">
        <v>1175</v>
      </c>
      <c r="T333" s="1">
        <v>1175</v>
      </c>
      <c r="U333" s="1">
        <v>1190</v>
      </c>
      <c r="V333" s="1">
        <v>1150</v>
      </c>
      <c r="W333" s="1">
        <v>25</v>
      </c>
      <c r="X333" s="1"/>
      <c r="Y333" s="1">
        <v>0</v>
      </c>
      <c r="Z333" s="60">
        <f t="shared" si="46"/>
        <v>11.700234563275222</v>
      </c>
      <c r="AA333" s="61">
        <f>((S333-V333)+8.5)*3600</f>
        <v>120600</v>
      </c>
      <c r="AB333" s="18">
        <v>33.492143051791814</v>
      </c>
      <c r="AC333" s="54">
        <f t="shared" si="47"/>
        <v>-15.717618084361195</v>
      </c>
      <c r="AD333" s="16">
        <v>1.4925373134328358E-7</v>
      </c>
      <c r="AE333" s="16">
        <f t="shared" si="37"/>
        <v>1.4925373134328357E-8</v>
      </c>
      <c r="AF333" s="7" t="s">
        <v>121</v>
      </c>
    </row>
    <row r="334" spans="4:32" x14ac:dyDescent="0.25">
      <c r="D334" s="1" t="s">
        <v>71</v>
      </c>
      <c r="E334" s="1" t="s">
        <v>72</v>
      </c>
      <c r="F334" s="1" t="s">
        <v>35</v>
      </c>
      <c r="G334" s="6">
        <v>0</v>
      </c>
      <c r="H334" s="1" t="s">
        <v>23</v>
      </c>
      <c r="I334" s="1">
        <v>48.8</v>
      </c>
      <c r="J334" s="1">
        <v>14.9</v>
      </c>
      <c r="K334" s="1">
        <v>0</v>
      </c>
      <c r="L334" s="33" t="s">
        <v>135</v>
      </c>
      <c r="M334" s="1">
        <v>1</v>
      </c>
      <c r="N334" s="1">
        <v>20.3</v>
      </c>
      <c r="O334" s="1" t="s">
        <v>73</v>
      </c>
      <c r="P334" s="1">
        <v>1E-3</v>
      </c>
      <c r="Q334" s="1">
        <v>1E-3</v>
      </c>
      <c r="R334" s="1">
        <v>0</v>
      </c>
      <c r="S334" s="1">
        <v>1175</v>
      </c>
      <c r="T334" s="1">
        <v>1175</v>
      </c>
      <c r="U334" s="1">
        <v>1190</v>
      </c>
      <c r="V334" s="1">
        <v>1150</v>
      </c>
      <c r="W334" s="1">
        <v>25</v>
      </c>
      <c r="X334" s="1"/>
      <c r="Y334" s="1">
        <v>0</v>
      </c>
      <c r="Z334" s="60">
        <f t="shared" si="46"/>
        <v>12.00199615693319</v>
      </c>
      <c r="AA334" s="61">
        <f>((S334-V334)+20.3)*3600</f>
        <v>163080</v>
      </c>
      <c r="AB334" s="18">
        <v>45.209664283056647</v>
      </c>
      <c r="AC334" s="54">
        <f t="shared" si="47"/>
        <v>-15.818708982557011</v>
      </c>
      <c r="AD334" s="16">
        <v>1.3490311503556535E-7</v>
      </c>
      <c r="AE334" s="16">
        <f t="shared" ref="AE334:AE397" si="48">AD334/10</f>
        <v>1.3490311503556535E-8</v>
      </c>
      <c r="AF334" s="7" t="s">
        <v>121</v>
      </c>
    </row>
    <row r="335" spans="4:32" x14ac:dyDescent="0.25">
      <c r="D335" s="6" t="s">
        <v>71</v>
      </c>
      <c r="E335" s="6" t="s">
        <v>72</v>
      </c>
      <c r="F335" s="6" t="s">
        <v>35</v>
      </c>
      <c r="G335" s="6">
        <v>0</v>
      </c>
      <c r="H335" s="6" t="s">
        <v>23</v>
      </c>
      <c r="I335" s="6">
        <v>48.8</v>
      </c>
      <c r="J335" s="6">
        <v>14.9</v>
      </c>
      <c r="K335" s="27">
        <v>0</v>
      </c>
      <c r="L335" s="33" t="s">
        <v>135</v>
      </c>
      <c r="M335" s="21">
        <v>1</v>
      </c>
      <c r="N335" s="21">
        <v>0</v>
      </c>
      <c r="O335" s="6" t="s">
        <v>73</v>
      </c>
      <c r="P335" s="1">
        <v>1E-3</v>
      </c>
      <c r="Q335" s="1">
        <v>1E-3</v>
      </c>
      <c r="R335" s="1">
        <v>0</v>
      </c>
      <c r="S335" s="24">
        <v>1175</v>
      </c>
      <c r="T335" s="1">
        <v>1175</v>
      </c>
      <c r="U335" s="1">
        <v>1191</v>
      </c>
      <c r="V335" s="1">
        <v>1116</v>
      </c>
      <c r="W335" s="1">
        <f t="shared" ref="W335:W346" si="49">T335-V335</f>
        <v>59</v>
      </c>
      <c r="X335" s="1"/>
      <c r="Y335" s="27">
        <v>0</v>
      </c>
      <c r="Z335" s="54">
        <v>12.266226568349921</v>
      </c>
      <c r="AA335" s="53">
        <v>212400</v>
      </c>
      <c r="AB335" s="54">
        <v>59.223053040388784</v>
      </c>
      <c r="AC335" s="54">
        <f t="shared" si="47"/>
        <v>-17.005927647295618</v>
      </c>
      <c r="AD335" s="16">
        <v>4.1154702171651317E-8</v>
      </c>
      <c r="AE335" s="16">
        <f t="shared" si="48"/>
        <v>4.1154702171651319E-9</v>
      </c>
      <c r="AF335" s="7" t="s">
        <v>94</v>
      </c>
    </row>
    <row r="336" spans="4:32" x14ac:dyDescent="0.25">
      <c r="D336" s="6" t="s">
        <v>71</v>
      </c>
      <c r="E336" s="6" t="s">
        <v>72</v>
      </c>
      <c r="F336" s="6" t="s">
        <v>35</v>
      </c>
      <c r="G336" s="6">
        <v>0</v>
      </c>
      <c r="H336" s="6" t="s">
        <v>23</v>
      </c>
      <c r="I336" s="6">
        <v>48.8</v>
      </c>
      <c r="J336" s="6">
        <v>14.9</v>
      </c>
      <c r="K336" s="27">
        <v>0</v>
      </c>
      <c r="L336" s="33" t="s">
        <v>135</v>
      </c>
      <c r="M336" s="21">
        <v>1</v>
      </c>
      <c r="N336" s="21">
        <v>6.35</v>
      </c>
      <c r="O336" s="6" t="s">
        <v>73</v>
      </c>
      <c r="P336" s="1">
        <v>1E-3</v>
      </c>
      <c r="Q336" s="1">
        <v>1E-3</v>
      </c>
      <c r="R336" s="1">
        <v>0</v>
      </c>
      <c r="S336" s="24">
        <v>1175</v>
      </c>
      <c r="T336" s="1">
        <v>1175</v>
      </c>
      <c r="U336" s="1">
        <v>1191</v>
      </c>
      <c r="V336" s="1">
        <v>1116</v>
      </c>
      <c r="W336" s="1">
        <f t="shared" si="49"/>
        <v>59</v>
      </c>
      <c r="X336" s="1"/>
      <c r="Y336" s="27">
        <v>0</v>
      </c>
      <c r="Z336" s="54">
        <v>12.368446564514432</v>
      </c>
      <c r="AA336" s="53">
        <v>235259.99999999997</v>
      </c>
      <c r="AB336" s="54">
        <v>65.451595899889227</v>
      </c>
      <c r="AC336" s="54">
        <f t="shared" si="47"/>
        <v>-17.310088987123738</v>
      </c>
      <c r="AD336" s="16">
        <v>3.0361545281208633E-8</v>
      </c>
      <c r="AE336" s="16">
        <f t="shared" si="48"/>
        <v>3.0361545281208634E-9</v>
      </c>
      <c r="AF336" s="7" t="s">
        <v>94</v>
      </c>
    </row>
    <row r="337" spans="4:32" x14ac:dyDescent="0.25">
      <c r="D337" s="6" t="s">
        <v>71</v>
      </c>
      <c r="E337" s="6" t="s">
        <v>72</v>
      </c>
      <c r="F337" s="6" t="s">
        <v>35</v>
      </c>
      <c r="G337" s="6">
        <v>0</v>
      </c>
      <c r="H337" s="6" t="s">
        <v>23</v>
      </c>
      <c r="I337" s="6">
        <v>48.8</v>
      </c>
      <c r="J337" s="6">
        <v>14.9</v>
      </c>
      <c r="K337" s="27">
        <v>0</v>
      </c>
      <c r="L337" s="33" t="s">
        <v>135</v>
      </c>
      <c r="M337" s="21">
        <v>1</v>
      </c>
      <c r="N337" s="21">
        <v>15.3</v>
      </c>
      <c r="O337" s="6" t="s">
        <v>73</v>
      </c>
      <c r="P337" s="1">
        <v>1E-3</v>
      </c>
      <c r="Q337" s="1">
        <v>1E-3</v>
      </c>
      <c r="R337" s="1">
        <v>0</v>
      </c>
      <c r="S337" s="24">
        <v>1175</v>
      </c>
      <c r="T337" s="1">
        <v>1175</v>
      </c>
      <c r="U337" s="1">
        <v>1191</v>
      </c>
      <c r="V337" s="1">
        <v>1116</v>
      </c>
      <c r="W337" s="1">
        <f t="shared" si="49"/>
        <v>59</v>
      </c>
      <c r="X337" s="1"/>
      <c r="Y337" s="27">
        <v>0</v>
      </c>
      <c r="Z337" s="54">
        <v>12.496800076167915</v>
      </c>
      <c r="AA337" s="53">
        <v>267480</v>
      </c>
      <c r="AB337" s="54">
        <v>74.538135144687359</v>
      </c>
      <c r="AC337" s="54">
        <f t="shared" si="47"/>
        <v>-17.498058208451575</v>
      </c>
      <c r="AD337" s="16">
        <v>2.5158797296777801E-8</v>
      </c>
      <c r="AE337" s="16">
        <f t="shared" si="48"/>
        <v>2.5158797296777801E-9</v>
      </c>
      <c r="AF337" s="7" t="s">
        <v>94</v>
      </c>
    </row>
    <row r="338" spans="4:32" x14ac:dyDescent="0.25">
      <c r="D338" s="6" t="s">
        <v>71</v>
      </c>
      <c r="E338" s="6" t="s">
        <v>72</v>
      </c>
      <c r="F338" s="6" t="s">
        <v>35</v>
      </c>
      <c r="G338" s="6">
        <v>0</v>
      </c>
      <c r="H338" s="6" t="s">
        <v>23</v>
      </c>
      <c r="I338" s="6">
        <v>48.8</v>
      </c>
      <c r="J338" s="6">
        <v>14.9</v>
      </c>
      <c r="K338" s="27">
        <v>0</v>
      </c>
      <c r="L338" s="33" t="s">
        <v>135</v>
      </c>
      <c r="M338" s="21">
        <v>1</v>
      </c>
      <c r="N338" s="21">
        <v>0</v>
      </c>
      <c r="O338" s="6" t="s">
        <v>73</v>
      </c>
      <c r="P338" s="1">
        <v>1E-3</v>
      </c>
      <c r="Q338" s="1">
        <v>1E-3</v>
      </c>
      <c r="R338" s="1">
        <v>0</v>
      </c>
      <c r="S338" s="24">
        <v>1175</v>
      </c>
      <c r="T338" s="1">
        <v>1175</v>
      </c>
      <c r="U338" s="1">
        <v>1190</v>
      </c>
      <c r="V338" s="1">
        <v>1150</v>
      </c>
      <c r="W338" s="1">
        <f t="shared" si="49"/>
        <v>25</v>
      </c>
      <c r="X338" s="1"/>
      <c r="Y338" s="27">
        <v>0</v>
      </c>
      <c r="Z338" s="54">
        <v>11.407564949312402</v>
      </c>
      <c r="AA338" s="53">
        <v>90000</v>
      </c>
      <c r="AB338" s="54">
        <v>25.060950445785416</v>
      </c>
      <c r="AC338" s="54">
        <f t="shared" si="47"/>
        <v>-16.826328468936307</v>
      </c>
      <c r="AD338" s="16">
        <v>4.9251379038613083E-8</v>
      </c>
      <c r="AE338" s="16">
        <f t="shared" si="48"/>
        <v>4.9251379038613084E-9</v>
      </c>
      <c r="AF338" s="7" t="s">
        <v>94</v>
      </c>
    </row>
    <row r="339" spans="4:32" x14ac:dyDescent="0.25">
      <c r="D339" s="6" t="s">
        <v>71</v>
      </c>
      <c r="E339" s="6" t="s">
        <v>72</v>
      </c>
      <c r="F339" s="6" t="s">
        <v>35</v>
      </c>
      <c r="G339" s="6">
        <v>0</v>
      </c>
      <c r="H339" s="6" t="s">
        <v>23</v>
      </c>
      <c r="I339" s="6">
        <v>48.8</v>
      </c>
      <c r="J339" s="6">
        <v>14.9</v>
      </c>
      <c r="K339" s="27">
        <v>0</v>
      </c>
      <c r="L339" s="33" t="s">
        <v>135</v>
      </c>
      <c r="M339" s="21">
        <v>1</v>
      </c>
      <c r="N339" s="21">
        <v>8.5</v>
      </c>
      <c r="O339" s="6" t="s">
        <v>73</v>
      </c>
      <c r="P339" s="1">
        <v>1E-3</v>
      </c>
      <c r="Q339" s="1">
        <v>1E-3</v>
      </c>
      <c r="R339" s="1">
        <v>0</v>
      </c>
      <c r="S339" s="24">
        <v>1175</v>
      </c>
      <c r="T339" s="1">
        <v>1175</v>
      </c>
      <c r="U339" s="1">
        <v>1190</v>
      </c>
      <c r="V339" s="1">
        <v>1150</v>
      </c>
      <c r="W339" s="1">
        <f t="shared" si="49"/>
        <v>25</v>
      </c>
      <c r="X339" s="1"/>
      <c r="Y339" s="27">
        <v>0</v>
      </c>
      <c r="Z339" s="54">
        <v>11.700234563275222</v>
      </c>
      <c r="AA339" s="53">
        <v>120600</v>
      </c>
      <c r="AB339" s="54">
        <v>33.492143051791814</v>
      </c>
      <c r="AC339" s="54">
        <f t="shared" si="47"/>
        <v>-17.651397813609677</v>
      </c>
      <c r="AD339" s="16">
        <v>2.1582181060686502E-8</v>
      </c>
      <c r="AE339" s="16">
        <f t="shared" si="48"/>
        <v>2.1582181060686501E-9</v>
      </c>
      <c r="AF339" s="7" t="s">
        <v>94</v>
      </c>
    </row>
    <row r="340" spans="4:32" x14ac:dyDescent="0.25">
      <c r="D340" s="10" t="s">
        <v>71</v>
      </c>
      <c r="E340" s="10" t="s">
        <v>72</v>
      </c>
      <c r="F340" s="10" t="s">
        <v>35</v>
      </c>
      <c r="G340" s="10">
        <v>0</v>
      </c>
      <c r="H340" s="10" t="s">
        <v>23</v>
      </c>
      <c r="I340" s="10">
        <v>48.8</v>
      </c>
      <c r="J340" s="10">
        <v>14.9</v>
      </c>
      <c r="K340" s="28">
        <v>0</v>
      </c>
      <c r="L340" s="34" t="s">
        <v>135</v>
      </c>
      <c r="M340" s="11">
        <v>1</v>
      </c>
      <c r="N340" s="11">
        <v>20.3</v>
      </c>
      <c r="O340" s="10" t="s">
        <v>73</v>
      </c>
      <c r="P340" s="8">
        <v>1E-3</v>
      </c>
      <c r="Q340" s="8">
        <v>1E-3</v>
      </c>
      <c r="R340" s="8">
        <v>0</v>
      </c>
      <c r="S340" s="25">
        <v>1175</v>
      </c>
      <c r="T340" s="8">
        <v>1175</v>
      </c>
      <c r="U340" s="8">
        <v>1190</v>
      </c>
      <c r="V340" s="8">
        <v>1150</v>
      </c>
      <c r="W340" s="8">
        <f t="shared" si="49"/>
        <v>25</v>
      </c>
      <c r="X340" s="8"/>
      <c r="Y340" s="28">
        <v>0</v>
      </c>
      <c r="Z340" s="57">
        <v>12.00199615693319</v>
      </c>
      <c r="AA340" s="56">
        <v>163080</v>
      </c>
      <c r="AB340" s="57">
        <v>45.209664283056647</v>
      </c>
      <c r="AC340" s="57">
        <f t="shared" si="47"/>
        <v>-17.848434931990916</v>
      </c>
      <c r="AD340" s="58">
        <v>1.7722427093479422E-8</v>
      </c>
      <c r="AE340" s="17">
        <f t="shared" si="48"/>
        <v>1.7722427093479422E-9</v>
      </c>
      <c r="AF340" s="19" t="s">
        <v>94</v>
      </c>
    </row>
    <row r="341" spans="4:32" x14ac:dyDescent="0.25">
      <c r="D341" s="6" t="s">
        <v>77</v>
      </c>
      <c r="E341" s="6" t="s">
        <v>78</v>
      </c>
      <c r="F341" s="6" t="s">
        <v>80</v>
      </c>
      <c r="G341" s="6">
        <v>0</v>
      </c>
      <c r="H341" s="6" t="s">
        <v>23</v>
      </c>
      <c r="I341" s="6">
        <v>48.02</v>
      </c>
      <c r="J341" s="6">
        <v>15.59</v>
      </c>
      <c r="K341" s="27">
        <v>0</v>
      </c>
      <c r="L341" s="35" t="s">
        <v>74</v>
      </c>
      <c r="M341" s="21">
        <v>1</v>
      </c>
      <c r="N341" s="21">
        <v>0</v>
      </c>
      <c r="O341" s="6" t="s">
        <v>79</v>
      </c>
      <c r="P341" s="1">
        <v>1E-3</v>
      </c>
      <c r="Q341" s="1">
        <v>1E-3</v>
      </c>
      <c r="R341" s="1">
        <v>0</v>
      </c>
      <c r="S341" s="24">
        <v>1233</v>
      </c>
      <c r="T341" s="1">
        <v>1233</v>
      </c>
      <c r="U341" s="1">
        <v>1300</v>
      </c>
      <c r="V341" s="1">
        <v>800</v>
      </c>
      <c r="W341" s="1">
        <f>T341-V341</f>
        <v>433</v>
      </c>
      <c r="X341" s="1"/>
      <c r="Y341" s="27">
        <v>0</v>
      </c>
      <c r="Z341" s="1">
        <v>14.26</v>
      </c>
      <c r="AA341" s="47">
        <f t="shared" si="23"/>
        <v>1559693.678486452</v>
      </c>
      <c r="AB341" s="18">
        <f t="shared" si="24"/>
        <v>433.24824402401441</v>
      </c>
      <c r="AC341" s="1">
        <v>-15.24</v>
      </c>
      <c r="AD341" s="16">
        <f t="shared" si="25"/>
        <v>2.4063128807164646E-7</v>
      </c>
      <c r="AE341" s="16">
        <f t="shared" si="48"/>
        <v>2.4063128807164645E-8</v>
      </c>
      <c r="AF341" s="1" t="s">
        <v>83</v>
      </c>
    </row>
    <row r="342" spans="4:32" x14ac:dyDescent="0.25">
      <c r="D342" s="6" t="s">
        <v>77</v>
      </c>
      <c r="E342" s="6" t="s">
        <v>78</v>
      </c>
      <c r="F342" s="6" t="s">
        <v>80</v>
      </c>
      <c r="G342" s="6">
        <v>0</v>
      </c>
      <c r="H342" s="6" t="s">
        <v>23</v>
      </c>
      <c r="I342" s="6">
        <v>48.02</v>
      </c>
      <c r="J342" s="6">
        <v>15.59</v>
      </c>
      <c r="K342" s="27">
        <v>0</v>
      </c>
      <c r="L342" s="35" t="s">
        <v>74</v>
      </c>
      <c r="M342" s="21">
        <v>1</v>
      </c>
      <c r="N342" s="21">
        <v>0</v>
      </c>
      <c r="O342" s="6" t="s">
        <v>79</v>
      </c>
      <c r="P342" s="1">
        <v>1E-3</v>
      </c>
      <c r="Q342" s="1">
        <v>1E-3</v>
      </c>
      <c r="R342" s="1">
        <v>0</v>
      </c>
      <c r="S342" s="24">
        <v>1233</v>
      </c>
      <c r="T342" s="1">
        <v>1233</v>
      </c>
      <c r="U342" s="1">
        <v>1300</v>
      </c>
      <c r="V342" s="1">
        <v>800</v>
      </c>
      <c r="W342" s="1">
        <f t="shared" si="49"/>
        <v>433</v>
      </c>
      <c r="X342" s="1"/>
      <c r="Y342" s="27">
        <v>0</v>
      </c>
      <c r="Z342" s="1">
        <v>14.26</v>
      </c>
      <c r="AA342" s="47">
        <f t="shared" si="23"/>
        <v>1559693.678486452</v>
      </c>
      <c r="AB342" s="18">
        <f t="shared" si="24"/>
        <v>433.24824402401441</v>
      </c>
      <c r="AC342" s="18">
        <f>LN(AD342)</f>
        <v>-17.25440980681044</v>
      </c>
      <c r="AD342" s="16">
        <v>3.2100000000000003E-8</v>
      </c>
      <c r="AE342" s="16">
        <f t="shared" si="48"/>
        <v>3.2100000000000003E-9</v>
      </c>
      <c r="AF342" s="1" t="s">
        <v>94</v>
      </c>
    </row>
    <row r="343" spans="4:32" x14ac:dyDescent="0.25">
      <c r="D343" s="6" t="s">
        <v>77</v>
      </c>
      <c r="E343" s="6" t="s">
        <v>78</v>
      </c>
      <c r="F343" s="6" t="s">
        <v>80</v>
      </c>
      <c r="G343" s="6">
        <v>0</v>
      </c>
      <c r="H343" s="6" t="s">
        <v>23</v>
      </c>
      <c r="I343" s="6">
        <v>48.02</v>
      </c>
      <c r="J343" s="6">
        <v>15.59</v>
      </c>
      <c r="K343" s="27">
        <v>0</v>
      </c>
      <c r="L343" s="35" t="s">
        <v>81</v>
      </c>
      <c r="M343" s="21">
        <v>7</v>
      </c>
      <c r="N343" s="21">
        <v>0</v>
      </c>
      <c r="O343" s="6" t="s">
        <v>79</v>
      </c>
      <c r="P343" s="1">
        <v>1E-3</v>
      </c>
      <c r="Q343" s="1">
        <v>1E-3</v>
      </c>
      <c r="R343" s="1">
        <v>0</v>
      </c>
      <c r="S343" s="24">
        <v>1233</v>
      </c>
      <c r="T343" s="1">
        <v>1233</v>
      </c>
      <c r="U343" s="1">
        <v>1300</v>
      </c>
      <c r="V343" s="1">
        <v>800</v>
      </c>
      <c r="W343" s="1">
        <f t="shared" si="49"/>
        <v>433</v>
      </c>
      <c r="X343" s="1"/>
      <c r="Y343" s="27">
        <v>0</v>
      </c>
      <c r="Z343" s="1">
        <v>12.31</v>
      </c>
      <c r="AA343" s="47">
        <f t="shared" ref="AA343:AA401" si="50">EXP(Z343)</f>
        <v>221903.97006601433</v>
      </c>
      <c r="AB343" s="18">
        <f t="shared" ref="AB343:AB401" si="51">AA343/3600</f>
        <v>61.639991685003977</v>
      </c>
      <c r="AC343" s="1">
        <v>-13.63</v>
      </c>
      <c r="AD343" s="16">
        <f t="shared" ref="AD343:AD401" si="52">EXP(AC343)</f>
        <v>1.2038329097328907E-6</v>
      </c>
      <c r="AE343" s="16">
        <f t="shared" si="48"/>
        <v>1.2038329097328908E-7</v>
      </c>
      <c r="AF343" s="1" t="s">
        <v>83</v>
      </c>
    </row>
    <row r="344" spans="4:32" x14ac:dyDescent="0.25">
      <c r="D344" s="6" t="s">
        <v>77</v>
      </c>
      <c r="E344" s="6" t="s">
        <v>78</v>
      </c>
      <c r="F344" s="6" t="s">
        <v>80</v>
      </c>
      <c r="G344" s="6">
        <v>0</v>
      </c>
      <c r="H344" s="6" t="s">
        <v>23</v>
      </c>
      <c r="I344" s="6">
        <v>48.02</v>
      </c>
      <c r="J344" s="6">
        <v>15.59</v>
      </c>
      <c r="K344" s="27">
        <v>0</v>
      </c>
      <c r="L344" s="35" t="s">
        <v>81</v>
      </c>
      <c r="M344" s="21">
        <v>7</v>
      </c>
      <c r="N344" s="21">
        <v>0</v>
      </c>
      <c r="O344" s="6" t="s">
        <v>79</v>
      </c>
      <c r="P344" s="1">
        <v>1E-3</v>
      </c>
      <c r="Q344" s="1">
        <v>1E-3</v>
      </c>
      <c r="R344" s="1">
        <v>0</v>
      </c>
      <c r="S344" s="24">
        <v>1233</v>
      </c>
      <c r="T344" s="1">
        <v>1233</v>
      </c>
      <c r="U344" s="1">
        <v>1300</v>
      </c>
      <c r="V344" s="1">
        <v>800</v>
      </c>
      <c r="W344" s="1">
        <f t="shared" si="49"/>
        <v>433</v>
      </c>
      <c r="X344" s="1"/>
      <c r="Y344" s="27">
        <v>0</v>
      </c>
      <c r="Z344" s="1">
        <v>12.31</v>
      </c>
      <c r="AA344" s="47">
        <f t="shared" si="50"/>
        <v>221903.97006601433</v>
      </c>
      <c r="AB344" s="18">
        <f t="shared" si="51"/>
        <v>61.639991685003977</v>
      </c>
      <c r="AC344" s="1">
        <v>-15.31</v>
      </c>
      <c r="AD344" s="16">
        <f t="shared" si="52"/>
        <v>2.2436312587401101E-7</v>
      </c>
      <c r="AE344" s="16">
        <f t="shared" si="48"/>
        <v>2.24363125874011E-8</v>
      </c>
      <c r="AF344" s="1" t="s">
        <v>94</v>
      </c>
    </row>
    <row r="345" spans="4:32" x14ac:dyDescent="0.25">
      <c r="D345" s="6" t="s">
        <v>77</v>
      </c>
      <c r="E345" s="6" t="s">
        <v>78</v>
      </c>
      <c r="F345" s="6" t="s">
        <v>80</v>
      </c>
      <c r="G345" s="6">
        <v>0</v>
      </c>
      <c r="H345" s="6" t="s">
        <v>23</v>
      </c>
      <c r="I345" s="6">
        <v>48.02</v>
      </c>
      <c r="J345" s="6">
        <v>15.59</v>
      </c>
      <c r="K345" s="27">
        <v>0</v>
      </c>
      <c r="L345" s="35" t="s">
        <v>82</v>
      </c>
      <c r="M345" s="21">
        <v>60</v>
      </c>
      <c r="N345" s="21">
        <v>0</v>
      </c>
      <c r="O345" s="6" t="s">
        <v>79</v>
      </c>
      <c r="P345" s="1">
        <v>1E-3</v>
      </c>
      <c r="Q345" s="1">
        <v>1E-3</v>
      </c>
      <c r="R345" s="1">
        <v>0</v>
      </c>
      <c r="S345" s="24">
        <v>1233</v>
      </c>
      <c r="T345" s="1">
        <v>1233</v>
      </c>
      <c r="U345" s="1">
        <v>1300</v>
      </c>
      <c r="V345" s="1">
        <v>800</v>
      </c>
      <c r="W345" s="1">
        <f t="shared" si="49"/>
        <v>433</v>
      </c>
      <c r="X345" s="1"/>
      <c r="Y345" s="27">
        <v>0</v>
      </c>
      <c r="Z345" s="1">
        <v>10.17</v>
      </c>
      <c r="AA345" s="47">
        <f t="shared" si="50"/>
        <v>26108.076764026489</v>
      </c>
      <c r="AB345" s="18">
        <f t="shared" si="51"/>
        <v>7.252243545562914</v>
      </c>
      <c r="AC345" s="1">
        <v>-13.26</v>
      </c>
      <c r="AD345" s="16">
        <f t="shared" si="52"/>
        <v>1.7428305736911769E-6</v>
      </c>
      <c r="AE345" s="16">
        <f t="shared" si="48"/>
        <v>1.7428305736911768E-7</v>
      </c>
      <c r="AF345" s="1" t="s">
        <v>84</v>
      </c>
    </row>
    <row r="346" spans="4:32" x14ac:dyDescent="0.25">
      <c r="D346" s="10" t="s">
        <v>77</v>
      </c>
      <c r="E346" s="10" t="s">
        <v>78</v>
      </c>
      <c r="F346" s="10" t="s">
        <v>80</v>
      </c>
      <c r="G346" s="10">
        <v>0</v>
      </c>
      <c r="H346" s="10" t="s">
        <v>23</v>
      </c>
      <c r="I346" s="10">
        <v>48.02</v>
      </c>
      <c r="J346" s="10">
        <v>15.59</v>
      </c>
      <c r="K346" s="28">
        <v>0</v>
      </c>
      <c r="L346" s="36" t="s">
        <v>82</v>
      </c>
      <c r="M346" s="11">
        <v>60</v>
      </c>
      <c r="N346" s="11">
        <v>0</v>
      </c>
      <c r="O346" s="10" t="s">
        <v>79</v>
      </c>
      <c r="P346" s="8">
        <v>1E-3</v>
      </c>
      <c r="Q346" s="8">
        <v>1E-3</v>
      </c>
      <c r="R346" s="8">
        <v>0</v>
      </c>
      <c r="S346" s="25">
        <v>1233</v>
      </c>
      <c r="T346" s="8">
        <v>1233</v>
      </c>
      <c r="U346" s="8">
        <v>1300</v>
      </c>
      <c r="V346" s="8">
        <v>800</v>
      </c>
      <c r="W346" s="8">
        <f t="shared" si="49"/>
        <v>433</v>
      </c>
      <c r="X346" s="8"/>
      <c r="Y346" s="28">
        <v>0</v>
      </c>
      <c r="Z346" s="8">
        <v>10.17</v>
      </c>
      <c r="AA346" s="48">
        <f t="shared" si="50"/>
        <v>26108.076764026489</v>
      </c>
      <c r="AB346" s="20">
        <f t="shared" si="51"/>
        <v>7.252243545562914</v>
      </c>
      <c r="AC346" s="8">
        <v>-15.35</v>
      </c>
      <c r="AD346" s="17">
        <f t="shared" si="52"/>
        <v>2.1556572187495333E-7</v>
      </c>
      <c r="AE346" s="17">
        <f t="shared" si="48"/>
        <v>2.1556572187495334E-8</v>
      </c>
      <c r="AF346" s="8" t="s">
        <v>94</v>
      </c>
    </row>
    <row r="347" spans="4:32" x14ac:dyDescent="0.25">
      <c r="D347" s="6" t="s">
        <v>85</v>
      </c>
      <c r="E347" s="1" t="s">
        <v>86</v>
      </c>
      <c r="F347" s="6" t="s">
        <v>35</v>
      </c>
      <c r="G347" s="6">
        <v>0</v>
      </c>
      <c r="H347" s="6" t="s">
        <v>23</v>
      </c>
      <c r="I347" s="6">
        <v>51.95</v>
      </c>
      <c r="J347" s="6">
        <v>13.57</v>
      </c>
      <c r="K347" s="27">
        <v>0</v>
      </c>
      <c r="L347" s="35" t="s">
        <v>87</v>
      </c>
      <c r="M347" s="21"/>
      <c r="N347" s="21"/>
      <c r="O347" s="6" t="s">
        <v>13</v>
      </c>
      <c r="P347" s="1">
        <v>1E-3</v>
      </c>
      <c r="Q347" s="1">
        <v>1E-3</v>
      </c>
      <c r="R347" s="1">
        <v>0</v>
      </c>
      <c r="S347" s="24" t="s">
        <v>13</v>
      </c>
      <c r="T347" s="1" t="s">
        <v>13</v>
      </c>
      <c r="U347" s="1" t="s">
        <v>13</v>
      </c>
      <c r="V347" s="1">
        <v>934</v>
      </c>
      <c r="W347" s="1" t="s">
        <v>13</v>
      </c>
      <c r="X347" s="1"/>
      <c r="Y347" s="27">
        <v>0</v>
      </c>
      <c r="Z347" s="1">
        <v>6.94</v>
      </c>
      <c r="AA347" s="47">
        <f t="shared" si="50"/>
        <v>1032.7702149603992</v>
      </c>
      <c r="AB347" s="18">
        <f t="shared" si="51"/>
        <v>0.28688061526677755</v>
      </c>
      <c r="AC347" s="18">
        <f>LN(AD347)</f>
        <v>-16.303147180559943</v>
      </c>
      <c r="AD347" s="16">
        <v>8.3106145848286662E-8</v>
      </c>
      <c r="AE347" s="16">
        <f t="shared" si="48"/>
        <v>8.3106145848286658E-9</v>
      </c>
      <c r="AF347" s="1" t="s">
        <v>94</v>
      </c>
    </row>
    <row r="348" spans="4:32" x14ac:dyDescent="0.25">
      <c r="D348" s="6" t="s">
        <v>85</v>
      </c>
      <c r="E348" s="1" t="s">
        <v>86</v>
      </c>
      <c r="F348" s="6" t="s">
        <v>35</v>
      </c>
      <c r="G348" s="6">
        <v>0</v>
      </c>
      <c r="H348" s="6" t="s">
        <v>23</v>
      </c>
      <c r="I348" s="6">
        <v>51.95</v>
      </c>
      <c r="J348" s="6">
        <v>13.57</v>
      </c>
      <c r="K348" s="27">
        <v>0</v>
      </c>
      <c r="L348" s="35" t="s">
        <v>87</v>
      </c>
      <c r="M348" s="21"/>
      <c r="N348" s="21"/>
      <c r="O348" s="6" t="s">
        <v>13</v>
      </c>
      <c r="P348" s="1">
        <v>1E-3</v>
      </c>
      <c r="Q348" s="1">
        <v>1E-3</v>
      </c>
      <c r="R348" s="1">
        <v>0</v>
      </c>
      <c r="S348" s="24" t="s">
        <v>13</v>
      </c>
      <c r="T348" s="1" t="s">
        <v>13</v>
      </c>
      <c r="U348" s="1" t="s">
        <v>13</v>
      </c>
      <c r="V348" s="1">
        <v>934</v>
      </c>
      <c r="W348" s="1" t="s">
        <v>13</v>
      </c>
      <c r="X348" s="1"/>
      <c r="Y348" s="27">
        <v>0</v>
      </c>
      <c r="Z348" s="1">
        <v>7.91</v>
      </c>
      <c r="AA348" s="47">
        <f t="shared" si="50"/>
        <v>2724.3904663407816</v>
      </c>
      <c r="AB348" s="18">
        <f t="shared" si="51"/>
        <v>0.75677512953910597</v>
      </c>
      <c r="AC348" s="18">
        <f t="shared" ref="AC348:AC360" si="53">LN(AD348)</f>
        <v>-16.803147180559943</v>
      </c>
      <c r="AD348" s="16">
        <v>5.0406425467535639E-8</v>
      </c>
      <c r="AE348" s="16">
        <f t="shared" si="48"/>
        <v>5.0406425467535639E-9</v>
      </c>
      <c r="AF348" s="1" t="s">
        <v>94</v>
      </c>
    </row>
    <row r="349" spans="4:32" x14ac:dyDescent="0.25">
      <c r="D349" s="6" t="s">
        <v>85</v>
      </c>
      <c r="E349" s="1" t="s">
        <v>86</v>
      </c>
      <c r="F349" s="6" t="s">
        <v>35</v>
      </c>
      <c r="G349" s="6">
        <v>0</v>
      </c>
      <c r="H349" s="6" t="s">
        <v>23</v>
      </c>
      <c r="I349" s="6">
        <v>51.95</v>
      </c>
      <c r="J349" s="6">
        <v>13.57</v>
      </c>
      <c r="K349" s="27">
        <v>0</v>
      </c>
      <c r="L349" s="35" t="s">
        <v>87</v>
      </c>
      <c r="M349" s="21"/>
      <c r="N349" s="21"/>
      <c r="O349" s="6" t="s">
        <v>13</v>
      </c>
      <c r="P349" s="1">
        <v>1E-3</v>
      </c>
      <c r="Q349" s="1">
        <v>1E-3</v>
      </c>
      <c r="R349" s="1">
        <v>0</v>
      </c>
      <c r="S349" s="24" t="s">
        <v>13</v>
      </c>
      <c r="T349" s="1" t="s">
        <v>13</v>
      </c>
      <c r="U349" s="1" t="s">
        <v>13</v>
      </c>
      <c r="V349" s="1">
        <v>934</v>
      </c>
      <c r="W349" s="1" t="s">
        <v>13</v>
      </c>
      <c r="X349" s="1"/>
      <c r="Y349" s="27">
        <v>0</v>
      </c>
      <c r="Z349" s="1">
        <v>8.89</v>
      </c>
      <c r="AA349" s="47">
        <f t="shared" si="50"/>
        <v>7259.0191834946945</v>
      </c>
      <c r="AB349" s="18">
        <f t="shared" si="51"/>
        <v>2.0163942176374152</v>
      </c>
      <c r="AC349" s="18">
        <f t="shared" si="53"/>
        <v>-17.293147180559945</v>
      </c>
      <c r="AD349" s="16">
        <v>3.0880306677901816E-8</v>
      </c>
      <c r="AE349" s="16">
        <f t="shared" si="48"/>
        <v>3.0880306677901816E-9</v>
      </c>
      <c r="AF349" s="1" t="s">
        <v>94</v>
      </c>
    </row>
    <row r="350" spans="4:32" x14ac:dyDescent="0.25">
      <c r="D350" s="6" t="s">
        <v>85</v>
      </c>
      <c r="E350" s="1" t="s">
        <v>86</v>
      </c>
      <c r="F350" s="6" t="s">
        <v>35</v>
      </c>
      <c r="G350" s="6">
        <v>0</v>
      </c>
      <c r="H350" s="6" t="s">
        <v>23</v>
      </c>
      <c r="I350" s="6">
        <v>51.95</v>
      </c>
      <c r="J350" s="6">
        <v>13.57</v>
      </c>
      <c r="K350" s="27">
        <v>0</v>
      </c>
      <c r="L350" s="35" t="s">
        <v>87</v>
      </c>
      <c r="M350" s="21"/>
      <c r="N350" s="21"/>
      <c r="O350" s="6" t="s">
        <v>13</v>
      </c>
      <c r="P350" s="1">
        <v>1E-3</v>
      </c>
      <c r="Q350" s="1">
        <v>1E-3</v>
      </c>
      <c r="R350" s="1">
        <v>0</v>
      </c>
      <c r="S350" s="24" t="s">
        <v>13</v>
      </c>
      <c r="T350" s="1" t="s">
        <v>13</v>
      </c>
      <c r="U350" s="1" t="s">
        <v>13</v>
      </c>
      <c r="V350" s="1">
        <v>934</v>
      </c>
      <c r="W350" s="1" t="s">
        <v>13</v>
      </c>
      <c r="X350" s="1"/>
      <c r="Y350" s="27">
        <v>0</v>
      </c>
      <c r="Z350" s="1">
        <v>10.02</v>
      </c>
      <c r="AA350" s="47">
        <f t="shared" si="50"/>
        <v>22471.429919915303</v>
      </c>
      <c r="AB350" s="18">
        <f t="shared" si="51"/>
        <v>6.2420638666431394</v>
      </c>
      <c r="AC350" s="18">
        <f t="shared" si="53"/>
        <v>-18.833147180559944</v>
      </c>
      <c r="AD350" s="16">
        <v>6.6201541580114595E-9</v>
      </c>
      <c r="AE350" s="16">
        <f t="shared" si="48"/>
        <v>6.6201541580114593E-10</v>
      </c>
      <c r="AF350" s="1" t="s">
        <v>94</v>
      </c>
    </row>
    <row r="351" spans="4:32" x14ac:dyDescent="0.25">
      <c r="D351" s="6" t="s">
        <v>85</v>
      </c>
      <c r="E351" s="1" t="s">
        <v>86</v>
      </c>
      <c r="F351" s="6" t="s">
        <v>35</v>
      </c>
      <c r="G351" s="6">
        <v>0</v>
      </c>
      <c r="H351" s="6" t="s">
        <v>23</v>
      </c>
      <c r="I351" s="6">
        <v>51.95</v>
      </c>
      <c r="J351" s="6">
        <v>13.57</v>
      </c>
      <c r="K351" s="27">
        <v>0</v>
      </c>
      <c r="L351" s="35" t="s">
        <v>87</v>
      </c>
      <c r="M351" s="21"/>
      <c r="N351" s="21"/>
      <c r="O351" s="6" t="s">
        <v>13</v>
      </c>
      <c r="P351" s="1">
        <v>1E-3</v>
      </c>
      <c r="Q351" s="1">
        <v>1E-3</v>
      </c>
      <c r="R351" s="1">
        <v>0</v>
      </c>
      <c r="S351" s="24" t="s">
        <v>13</v>
      </c>
      <c r="T351" s="1" t="s">
        <v>13</v>
      </c>
      <c r="U351" s="1" t="s">
        <v>13</v>
      </c>
      <c r="V351" s="1">
        <v>934</v>
      </c>
      <c r="W351" s="1" t="s">
        <v>13</v>
      </c>
      <c r="X351" s="1"/>
      <c r="Y351" s="27">
        <v>0</v>
      </c>
      <c r="Z351" s="1">
        <v>11.95</v>
      </c>
      <c r="AA351" s="47">
        <f t="shared" si="50"/>
        <v>154817.14657623274</v>
      </c>
      <c r="AB351" s="18">
        <f t="shared" si="51"/>
        <v>43.004762937842429</v>
      </c>
      <c r="AC351" s="18">
        <f t="shared" si="53"/>
        <v>-21.103147180559944</v>
      </c>
      <c r="AD351" s="16">
        <v>6.8394255855036478E-10</v>
      </c>
      <c r="AE351" s="16">
        <f t="shared" si="48"/>
        <v>6.8394255855036478E-11</v>
      </c>
      <c r="AF351" s="1" t="s">
        <v>94</v>
      </c>
    </row>
    <row r="352" spans="4:32" x14ac:dyDescent="0.25">
      <c r="D352" s="6" t="s">
        <v>85</v>
      </c>
      <c r="E352" s="1" t="s">
        <v>86</v>
      </c>
      <c r="F352" s="6" t="s">
        <v>35</v>
      </c>
      <c r="G352" s="6">
        <v>0</v>
      </c>
      <c r="H352" s="6" t="s">
        <v>23</v>
      </c>
      <c r="I352" s="6">
        <v>51.95</v>
      </c>
      <c r="J352" s="6">
        <v>13.57</v>
      </c>
      <c r="K352" s="27">
        <v>0</v>
      </c>
      <c r="L352" s="35" t="s">
        <v>87</v>
      </c>
      <c r="M352" s="21"/>
      <c r="N352" s="21"/>
      <c r="O352" s="6" t="s">
        <v>13</v>
      </c>
      <c r="P352" s="1">
        <v>1E-3</v>
      </c>
      <c r="Q352" s="1">
        <v>1E-3</v>
      </c>
      <c r="R352" s="1">
        <v>0</v>
      </c>
      <c r="S352" s="24" t="s">
        <v>13</v>
      </c>
      <c r="T352" s="1" t="s">
        <v>13</v>
      </c>
      <c r="U352" s="1" t="s">
        <v>13</v>
      </c>
      <c r="V352" s="1">
        <v>934</v>
      </c>
      <c r="W352" s="1" t="s">
        <v>13</v>
      </c>
      <c r="X352" s="1"/>
      <c r="Y352" s="27">
        <v>0</v>
      </c>
      <c r="Z352" s="1">
        <v>11.96</v>
      </c>
      <c r="AA352" s="47">
        <f t="shared" si="50"/>
        <v>156373.08476681827</v>
      </c>
      <c r="AB352" s="18">
        <f t="shared" si="51"/>
        <v>43.436967990782854</v>
      </c>
      <c r="AC352" s="18">
        <f t="shared" si="53"/>
        <v>-20.373147180559943</v>
      </c>
      <c r="AD352" s="16">
        <v>1.4192359400108858E-9</v>
      </c>
      <c r="AE352" s="16">
        <f t="shared" si="48"/>
        <v>1.4192359400108858E-10</v>
      </c>
      <c r="AF352" s="1" t="s">
        <v>94</v>
      </c>
    </row>
    <row r="353" spans="4:32" x14ac:dyDescent="0.25">
      <c r="D353" s="6" t="s">
        <v>85</v>
      </c>
      <c r="E353" s="1" t="s">
        <v>86</v>
      </c>
      <c r="F353" s="6" t="s">
        <v>35</v>
      </c>
      <c r="G353" s="6">
        <v>0</v>
      </c>
      <c r="H353" s="6" t="s">
        <v>23</v>
      </c>
      <c r="I353" s="6">
        <v>51.95</v>
      </c>
      <c r="J353" s="6">
        <v>13.57</v>
      </c>
      <c r="K353" s="27">
        <v>0</v>
      </c>
      <c r="L353" s="35" t="s">
        <v>87</v>
      </c>
      <c r="M353" s="21"/>
      <c r="N353" s="21"/>
      <c r="O353" s="6" t="s">
        <v>13</v>
      </c>
      <c r="P353" s="1">
        <v>1E-3</v>
      </c>
      <c r="Q353" s="1">
        <v>1E-3</v>
      </c>
      <c r="R353" s="1">
        <v>0</v>
      </c>
      <c r="S353" s="24" t="s">
        <v>13</v>
      </c>
      <c r="T353" s="1" t="s">
        <v>13</v>
      </c>
      <c r="U353" s="1" t="s">
        <v>13</v>
      </c>
      <c r="V353" s="1">
        <v>934</v>
      </c>
      <c r="W353" s="1" t="s">
        <v>13</v>
      </c>
      <c r="X353" s="1"/>
      <c r="Y353" s="27">
        <v>0</v>
      </c>
      <c r="Z353" s="1">
        <v>11.98</v>
      </c>
      <c r="AA353" s="47">
        <f t="shared" si="50"/>
        <v>159532.03062322538</v>
      </c>
      <c r="AB353" s="18">
        <f t="shared" si="51"/>
        <v>44.314452950895941</v>
      </c>
      <c r="AC353" s="18">
        <f t="shared" si="53"/>
        <v>-20.123147180559943</v>
      </c>
      <c r="AD353" s="16">
        <v>1.822335019250696E-9</v>
      </c>
      <c r="AE353" s="16">
        <f t="shared" si="48"/>
        <v>1.822335019250696E-10</v>
      </c>
      <c r="AF353" s="1" t="s">
        <v>94</v>
      </c>
    </row>
    <row r="354" spans="4:32" x14ac:dyDescent="0.25">
      <c r="D354" s="6" t="s">
        <v>85</v>
      </c>
      <c r="E354" s="1" t="s">
        <v>86</v>
      </c>
      <c r="F354" s="6" t="s">
        <v>35</v>
      </c>
      <c r="G354" s="6">
        <v>0</v>
      </c>
      <c r="H354" s="6" t="s">
        <v>23</v>
      </c>
      <c r="I354" s="6">
        <v>51.95</v>
      </c>
      <c r="J354" s="6">
        <v>13.57</v>
      </c>
      <c r="K354" s="27">
        <v>0</v>
      </c>
      <c r="L354" s="35" t="s">
        <v>87</v>
      </c>
      <c r="M354" s="21"/>
      <c r="N354" s="21"/>
      <c r="O354" s="6" t="s">
        <v>13</v>
      </c>
      <c r="P354" s="1">
        <v>1E-3</v>
      </c>
      <c r="Q354" s="1">
        <v>1E-3</v>
      </c>
      <c r="R354" s="1">
        <v>0</v>
      </c>
      <c r="S354" s="24" t="s">
        <v>13</v>
      </c>
      <c r="T354" s="1" t="s">
        <v>13</v>
      </c>
      <c r="U354" s="1" t="s">
        <v>13</v>
      </c>
      <c r="V354" s="1">
        <v>934</v>
      </c>
      <c r="W354" s="1" t="s">
        <v>13</v>
      </c>
      <c r="X354" s="1"/>
      <c r="Y354" s="27">
        <v>0</v>
      </c>
      <c r="Z354" s="1">
        <v>12.52</v>
      </c>
      <c r="AA354" s="47">
        <f t="shared" si="50"/>
        <v>273758.05928773951</v>
      </c>
      <c r="AB354" s="18">
        <f t="shared" si="51"/>
        <v>76.043905357705412</v>
      </c>
      <c r="AC354" s="18">
        <f t="shared" si="53"/>
        <v>-20.933147180559942</v>
      </c>
      <c r="AD354" s="16">
        <v>8.1068043267421184E-10</v>
      </c>
      <c r="AE354" s="16">
        <f t="shared" si="48"/>
        <v>8.1068043267421184E-11</v>
      </c>
      <c r="AF354" s="1" t="s">
        <v>94</v>
      </c>
    </row>
    <row r="355" spans="4:32" x14ac:dyDescent="0.25">
      <c r="D355" s="6" t="s">
        <v>85</v>
      </c>
      <c r="E355" s="1" t="s">
        <v>86</v>
      </c>
      <c r="F355" s="6" t="s">
        <v>35</v>
      </c>
      <c r="G355" s="6">
        <v>0</v>
      </c>
      <c r="H355" s="6" t="s">
        <v>23</v>
      </c>
      <c r="I355" s="6">
        <v>51.95</v>
      </c>
      <c r="J355" s="6">
        <v>13.57</v>
      </c>
      <c r="K355" s="27">
        <v>0</v>
      </c>
      <c r="L355" s="35" t="s">
        <v>87</v>
      </c>
      <c r="M355" s="21"/>
      <c r="N355" s="21"/>
      <c r="O355" s="6" t="s">
        <v>13</v>
      </c>
      <c r="P355" s="1">
        <v>1E-3</v>
      </c>
      <c r="Q355" s="1">
        <v>1E-3</v>
      </c>
      <c r="R355" s="1">
        <v>0</v>
      </c>
      <c r="S355" s="24" t="s">
        <v>13</v>
      </c>
      <c r="T355" s="1" t="s">
        <v>13</v>
      </c>
      <c r="U355" s="1" t="s">
        <v>13</v>
      </c>
      <c r="V355" s="1">
        <v>934</v>
      </c>
      <c r="W355" s="1" t="s">
        <v>13</v>
      </c>
      <c r="X355" s="1"/>
      <c r="Y355" s="27">
        <v>0</v>
      </c>
      <c r="Z355" s="1">
        <v>13.55</v>
      </c>
      <c r="AA355" s="47">
        <f t="shared" si="50"/>
        <v>766814.34684441297</v>
      </c>
      <c r="AB355" s="18">
        <f t="shared" si="51"/>
        <v>213.00398523455917</v>
      </c>
      <c r="AC355" s="18">
        <f t="shared" si="53"/>
        <v>-19.713147180559943</v>
      </c>
      <c r="AD355" s="16">
        <v>2.7459268174409234E-9</v>
      </c>
      <c r="AE355" s="16">
        <f t="shared" si="48"/>
        <v>2.7459268174409236E-10</v>
      </c>
      <c r="AF355" s="1" t="s">
        <v>94</v>
      </c>
    </row>
    <row r="356" spans="4:32" x14ac:dyDescent="0.25">
      <c r="D356" s="6" t="s">
        <v>85</v>
      </c>
      <c r="E356" s="1" t="s">
        <v>86</v>
      </c>
      <c r="F356" s="6" t="s">
        <v>35</v>
      </c>
      <c r="G356" s="6">
        <v>0</v>
      </c>
      <c r="H356" s="6" t="s">
        <v>23</v>
      </c>
      <c r="I356" s="6">
        <v>51.95</v>
      </c>
      <c r="J356" s="6">
        <v>13.57</v>
      </c>
      <c r="K356" s="27">
        <v>0</v>
      </c>
      <c r="L356" s="35" t="s">
        <v>87</v>
      </c>
      <c r="M356" s="21"/>
      <c r="N356" s="21"/>
      <c r="O356" s="6" t="s">
        <v>13</v>
      </c>
      <c r="P356" s="1">
        <v>1E-3</v>
      </c>
      <c r="Q356" s="1">
        <v>1E-3</v>
      </c>
      <c r="R356" s="1">
        <v>0</v>
      </c>
      <c r="S356" s="24" t="s">
        <v>13</v>
      </c>
      <c r="T356" s="1" t="s">
        <v>13</v>
      </c>
      <c r="U356" s="1" t="s">
        <v>13</v>
      </c>
      <c r="V356" s="1">
        <v>910</v>
      </c>
      <c r="W356" s="1" t="s">
        <v>13</v>
      </c>
      <c r="X356" s="1"/>
      <c r="Y356" s="27">
        <v>0</v>
      </c>
      <c r="Z356" s="1">
        <v>12.47</v>
      </c>
      <c r="AA356" s="47">
        <f t="shared" si="50"/>
        <v>260406.72118870908</v>
      </c>
      <c r="AB356" s="18">
        <f t="shared" si="51"/>
        <v>72.335200330196969</v>
      </c>
      <c r="AC356" s="18">
        <f t="shared" si="53"/>
        <v>-20.493147180559944</v>
      </c>
      <c r="AD356" s="16">
        <v>1.258749359719139E-9</v>
      </c>
      <c r="AE356" s="16">
        <f t="shared" si="48"/>
        <v>1.2587493597191389E-10</v>
      </c>
      <c r="AF356" s="1" t="s">
        <v>94</v>
      </c>
    </row>
    <row r="357" spans="4:32" x14ac:dyDescent="0.25">
      <c r="D357" s="6" t="s">
        <v>85</v>
      </c>
      <c r="E357" s="1" t="s">
        <v>86</v>
      </c>
      <c r="F357" s="6" t="s">
        <v>35</v>
      </c>
      <c r="G357" s="6">
        <v>0</v>
      </c>
      <c r="H357" s="6" t="s">
        <v>23</v>
      </c>
      <c r="I357" s="6">
        <v>51.95</v>
      </c>
      <c r="J357" s="6">
        <v>13.57</v>
      </c>
      <c r="K357" s="27">
        <v>0</v>
      </c>
      <c r="L357" s="35" t="s">
        <v>87</v>
      </c>
      <c r="M357" s="21"/>
      <c r="N357" s="21"/>
      <c r="O357" s="6" t="s">
        <v>13</v>
      </c>
      <c r="P357" s="1">
        <v>1E-3</v>
      </c>
      <c r="Q357" s="1">
        <v>1E-3</v>
      </c>
      <c r="R357" s="1">
        <v>0</v>
      </c>
      <c r="S357" s="24" t="s">
        <v>13</v>
      </c>
      <c r="T357" s="1" t="s">
        <v>13</v>
      </c>
      <c r="U357" s="1" t="s">
        <v>13</v>
      </c>
      <c r="V357" s="1">
        <v>910</v>
      </c>
      <c r="W357" s="1" t="s">
        <v>13</v>
      </c>
      <c r="X357" s="1"/>
      <c r="Y357" s="27">
        <v>0</v>
      </c>
      <c r="Z357" s="1">
        <v>12.51</v>
      </c>
      <c r="AA357" s="47">
        <f t="shared" si="50"/>
        <v>271034.12108532147</v>
      </c>
      <c r="AB357" s="18">
        <f t="shared" si="51"/>
        <v>75.287255857033742</v>
      </c>
      <c r="AC357" s="18">
        <f t="shared" si="53"/>
        <v>-20.423147180559944</v>
      </c>
      <c r="AD357" s="16">
        <v>1.3500189864472838E-9</v>
      </c>
      <c r="AE357" s="16">
        <f t="shared" si="48"/>
        <v>1.3500189864472837E-10</v>
      </c>
      <c r="AF357" s="1" t="s">
        <v>94</v>
      </c>
    </row>
    <row r="358" spans="4:32" x14ac:dyDescent="0.25">
      <c r="D358" s="6" t="s">
        <v>85</v>
      </c>
      <c r="E358" s="1" t="s">
        <v>86</v>
      </c>
      <c r="F358" s="6" t="s">
        <v>35</v>
      </c>
      <c r="G358" s="6">
        <v>0</v>
      </c>
      <c r="H358" s="6" t="s">
        <v>23</v>
      </c>
      <c r="I358" s="6">
        <v>51.95</v>
      </c>
      <c r="J358" s="6">
        <v>13.57</v>
      </c>
      <c r="K358" s="27">
        <v>0</v>
      </c>
      <c r="L358" s="35" t="s">
        <v>87</v>
      </c>
      <c r="M358" s="21"/>
      <c r="N358" s="21"/>
      <c r="O358" s="6" t="s">
        <v>13</v>
      </c>
      <c r="P358" s="1">
        <v>1E-3</v>
      </c>
      <c r="Q358" s="1">
        <v>1E-3</v>
      </c>
      <c r="R358" s="1">
        <v>0</v>
      </c>
      <c r="S358" s="24" t="s">
        <v>13</v>
      </c>
      <c r="T358" s="1" t="s">
        <v>13</v>
      </c>
      <c r="U358" s="1" t="s">
        <v>13</v>
      </c>
      <c r="V358" s="1">
        <v>910</v>
      </c>
      <c r="W358" s="1" t="s">
        <v>13</v>
      </c>
      <c r="X358" s="1"/>
      <c r="Y358" s="27">
        <v>0</v>
      </c>
      <c r="Z358" s="1">
        <v>13.68</v>
      </c>
      <c r="AA358" s="47">
        <f t="shared" si="50"/>
        <v>873269.94292694773</v>
      </c>
      <c r="AB358" s="18">
        <f t="shared" si="51"/>
        <v>242.57498414637436</v>
      </c>
      <c r="AC358" s="18">
        <f t="shared" si="53"/>
        <v>-22.283147180559943</v>
      </c>
      <c r="AD358" s="16">
        <v>2.1016100666698649E-10</v>
      </c>
      <c r="AE358" s="16">
        <f t="shared" si="48"/>
        <v>2.1016100666698649E-11</v>
      </c>
      <c r="AF358" s="1" t="s">
        <v>94</v>
      </c>
    </row>
    <row r="359" spans="4:32" x14ac:dyDescent="0.25">
      <c r="D359" s="6" t="s">
        <v>85</v>
      </c>
      <c r="E359" s="1" t="s">
        <v>86</v>
      </c>
      <c r="F359" s="6" t="s">
        <v>35</v>
      </c>
      <c r="G359" s="6">
        <v>0</v>
      </c>
      <c r="H359" s="6" t="s">
        <v>23</v>
      </c>
      <c r="I359" s="6">
        <v>51.95</v>
      </c>
      <c r="J359" s="6">
        <v>13.57</v>
      </c>
      <c r="K359" s="27">
        <v>0</v>
      </c>
      <c r="L359" s="35" t="s">
        <v>87</v>
      </c>
      <c r="M359" s="21"/>
      <c r="N359" s="21"/>
      <c r="O359" s="6" t="s">
        <v>13</v>
      </c>
      <c r="P359" s="1">
        <v>1E-3</v>
      </c>
      <c r="Q359" s="1">
        <v>1E-3</v>
      </c>
      <c r="R359" s="1">
        <v>0</v>
      </c>
      <c r="S359" s="24" t="s">
        <v>13</v>
      </c>
      <c r="T359" s="1" t="s">
        <v>13</v>
      </c>
      <c r="U359" s="1" t="s">
        <v>13</v>
      </c>
      <c r="V359" s="1">
        <v>850</v>
      </c>
      <c r="W359" s="1" t="s">
        <v>13</v>
      </c>
      <c r="X359" s="1"/>
      <c r="Y359" s="27">
        <v>0</v>
      </c>
      <c r="Z359" s="1">
        <v>14.09</v>
      </c>
      <c r="AA359" s="47">
        <f t="shared" si="50"/>
        <v>1315858.6812068117</v>
      </c>
      <c r="AB359" s="18">
        <f t="shared" si="51"/>
        <v>365.51630033522548</v>
      </c>
      <c r="AC359" s="18">
        <f t="shared" si="53"/>
        <v>-20.353147180559944</v>
      </c>
      <c r="AD359" s="16">
        <v>1.4479064078132374E-9</v>
      </c>
      <c r="AE359" s="16">
        <f t="shared" si="48"/>
        <v>1.4479064078132374E-10</v>
      </c>
      <c r="AF359" s="1" t="s">
        <v>94</v>
      </c>
    </row>
    <row r="360" spans="4:32" x14ac:dyDescent="0.25">
      <c r="D360" s="10" t="s">
        <v>85</v>
      </c>
      <c r="E360" s="8" t="s">
        <v>86</v>
      </c>
      <c r="F360" s="10" t="s">
        <v>35</v>
      </c>
      <c r="G360" s="10">
        <v>0</v>
      </c>
      <c r="H360" s="10" t="s">
        <v>23</v>
      </c>
      <c r="I360" s="10">
        <v>51.95</v>
      </c>
      <c r="J360" s="10">
        <v>13.57</v>
      </c>
      <c r="K360" s="28">
        <v>0</v>
      </c>
      <c r="L360" s="36" t="s">
        <v>87</v>
      </c>
      <c r="M360" s="11"/>
      <c r="N360" s="11"/>
      <c r="O360" s="10" t="s">
        <v>13</v>
      </c>
      <c r="P360" s="8">
        <v>1E-3</v>
      </c>
      <c r="Q360" s="8">
        <v>1E-3</v>
      </c>
      <c r="R360" s="8">
        <v>0</v>
      </c>
      <c r="S360" s="25" t="s">
        <v>13</v>
      </c>
      <c r="T360" s="8" t="s">
        <v>13</v>
      </c>
      <c r="U360" s="8" t="s">
        <v>13</v>
      </c>
      <c r="V360" s="8">
        <v>850</v>
      </c>
      <c r="W360" s="8" t="s">
        <v>13</v>
      </c>
      <c r="X360" s="8"/>
      <c r="Y360" s="28">
        <v>0</v>
      </c>
      <c r="Z360" s="8">
        <v>14.38</v>
      </c>
      <c r="AA360" s="48">
        <f t="shared" si="50"/>
        <v>1758549.7119217315</v>
      </c>
      <c r="AB360" s="20">
        <f t="shared" si="51"/>
        <v>488.48603108936987</v>
      </c>
      <c r="AC360" s="20">
        <f t="shared" si="53"/>
        <v>-20.703147180559945</v>
      </c>
      <c r="AD360" s="17">
        <v>1.0203224006133933E-9</v>
      </c>
      <c r="AE360" s="17">
        <f t="shared" si="48"/>
        <v>1.0203224006133933E-10</v>
      </c>
      <c r="AF360" s="8" t="s">
        <v>94</v>
      </c>
    </row>
    <row r="361" spans="4:32" x14ac:dyDescent="0.25">
      <c r="D361" s="6" t="s">
        <v>91</v>
      </c>
      <c r="E361" s="1" t="s">
        <v>92</v>
      </c>
      <c r="F361" s="6" t="s">
        <v>35</v>
      </c>
      <c r="G361" s="6">
        <v>0</v>
      </c>
      <c r="H361" s="6" t="s">
        <v>24</v>
      </c>
      <c r="I361" s="6">
        <v>50.6</v>
      </c>
      <c r="J361" s="6">
        <v>15.1</v>
      </c>
      <c r="K361" s="27">
        <v>0</v>
      </c>
      <c r="L361" s="35" t="s">
        <v>135</v>
      </c>
      <c r="M361" s="1">
        <v>60</v>
      </c>
      <c r="N361" s="1">
        <v>0</v>
      </c>
      <c r="O361" s="6" t="s">
        <v>73</v>
      </c>
      <c r="P361" s="1">
        <v>1E-3</v>
      </c>
      <c r="Q361" s="1">
        <v>1E-3</v>
      </c>
      <c r="R361" s="1">
        <v>0</v>
      </c>
      <c r="S361" s="24" t="s">
        <v>13</v>
      </c>
      <c r="T361" s="1">
        <v>1300</v>
      </c>
      <c r="U361" s="1">
        <v>1300</v>
      </c>
      <c r="V361" s="1">
        <f t="shared" ref="V361:V382" si="54">1300-W361</f>
        <v>1210</v>
      </c>
      <c r="W361" s="1">
        <v>90</v>
      </c>
      <c r="X361" s="1"/>
      <c r="Y361" s="27">
        <v>0</v>
      </c>
      <c r="Z361" s="18">
        <f>LN(AA361)</f>
        <v>8.5941542325523663</v>
      </c>
      <c r="AA361" s="47">
        <f>AB361*3600</f>
        <v>5400</v>
      </c>
      <c r="AB361" s="18">
        <v>1.5</v>
      </c>
      <c r="AC361" s="18">
        <v>-12.187414907005955</v>
      </c>
      <c r="AD361" s="16">
        <f t="shared" si="52"/>
        <v>5.0941644084520453E-6</v>
      </c>
      <c r="AE361" s="16">
        <f t="shared" si="48"/>
        <v>5.0941644084520449E-7</v>
      </c>
      <c r="AF361" s="1" t="s">
        <v>94</v>
      </c>
    </row>
    <row r="362" spans="4:32" x14ac:dyDescent="0.25">
      <c r="D362" s="6" t="s">
        <v>91</v>
      </c>
      <c r="E362" s="1" t="s">
        <v>92</v>
      </c>
      <c r="F362" s="6" t="s">
        <v>35</v>
      </c>
      <c r="G362" s="6">
        <v>0</v>
      </c>
      <c r="H362" s="6" t="s">
        <v>24</v>
      </c>
      <c r="I362" s="6">
        <v>50.6</v>
      </c>
      <c r="J362" s="6">
        <v>15.1</v>
      </c>
      <c r="K362" s="27">
        <v>0</v>
      </c>
      <c r="L362" s="35" t="s">
        <v>135</v>
      </c>
      <c r="M362" s="1">
        <v>300</v>
      </c>
      <c r="N362" s="1">
        <v>0</v>
      </c>
      <c r="O362" s="6" t="s">
        <v>73</v>
      </c>
      <c r="P362" s="1">
        <v>1E-3</v>
      </c>
      <c r="Q362" s="1">
        <v>1E-3</v>
      </c>
      <c r="R362" s="1">
        <v>0</v>
      </c>
      <c r="S362" s="24" t="s">
        <v>13</v>
      </c>
      <c r="T362" s="1">
        <v>1300</v>
      </c>
      <c r="U362" s="1">
        <v>1300</v>
      </c>
      <c r="V362" s="1">
        <f t="shared" si="54"/>
        <v>1210</v>
      </c>
      <c r="W362" s="1">
        <v>90</v>
      </c>
      <c r="X362" s="1"/>
      <c r="Y362" s="27">
        <v>0</v>
      </c>
      <c r="Z362" s="18">
        <f>LN(AA362)</f>
        <v>6.9847163201182658</v>
      </c>
      <c r="AA362" s="47">
        <f>AB362*3600</f>
        <v>1080</v>
      </c>
      <c r="AB362" s="18">
        <v>0.3</v>
      </c>
      <c r="AC362" s="18">
        <v>-14.427414907005955</v>
      </c>
      <c r="AD362" s="16">
        <f t="shared" si="52"/>
        <v>5.423171239858258E-7</v>
      </c>
      <c r="AE362" s="16">
        <f t="shared" si="48"/>
        <v>5.4231712398582583E-8</v>
      </c>
      <c r="AF362" s="1" t="s">
        <v>94</v>
      </c>
    </row>
    <row r="363" spans="4:32" x14ac:dyDescent="0.25">
      <c r="D363" s="6" t="s">
        <v>91</v>
      </c>
      <c r="E363" s="1" t="s">
        <v>92</v>
      </c>
      <c r="F363" s="6" t="s">
        <v>35</v>
      </c>
      <c r="G363" s="6">
        <v>0</v>
      </c>
      <c r="H363" s="6" t="s">
        <v>24</v>
      </c>
      <c r="I363" s="6">
        <v>50.6</v>
      </c>
      <c r="J363" s="6">
        <v>15.1</v>
      </c>
      <c r="K363" s="27">
        <v>0</v>
      </c>
      <c r="L363" s="35" t="s">
        <v>135</v>
      </c>
      <c r="M363" s="1">
        <v>600</v>
      </c>
      <c r="N363" s="1">
        <v>0</v>
      </c>
      <c r="O363" s="6" t="s">
        <v>73</v>
      </c>
      <c r="P363" s="1">
        <v>1E-3</v>
      </c>
      <c r="Q363" s="1">
        <v>1E-3</v>
      </c>
      <c r="R363" s="1">
        <v>0</v>
      </c>
      <c r="S363" s="24" t="s">
        <v>13</v>
      </c>
      <c r="T363" s="1">
        <v>1300</v>
      </c>
      <c r="U363" s="1">
        <v>1300</v>
      </c>
      <c r="V363" s="1">
        <f t="shared" si="54"/>
        <v>1210</v>
      </c>
      <c r="W363" s="1">
        <v>90</v>
      </c>
      <c r="X363" s="1"/>
      <c r="Y363" s="27">
        <v>0</v>
      </c>
      <c r="Z363" s="18">
        <f>LN(AA363)</f>
        <v>6.2915691395583204</v>
      </c>
      <c r="AA363" s="47">
        <f>AB363*3600</f>
        <v>540</v>
      </c>
      <c r="AB363" s="18">
        <v>0.15</v>
      </c>
      <c r="AC363" s="18">
        <v>-14.397414907005954</v>
      </c>
      <c r="AD363" s="16">
        <f t="shared" si="52"/>
        <v>5.5883313925182638E-7</v>
      </c>
      <c r="AE363" s="16">
        <f t="shared" si="48"/>
        <v>5.5883313925182638E-8</v>
      </c>
      <c r="AF363" s="1" t="s">
        <v>94</v>
      </c>
    </row>
    <row r="364" spans="4:32" x14ac:dyDescent="0.25">
      <c r="D364" s="6" t="s">
        <v>91</v>
      </c>
      <c r="E364" s="1" t="s">
        <v>92</v>
      </c>
      <c r="F364" s="6" t="s">
        <v>35</v>
      </c>
      <c r="G364" s="6">
        <v>0</v>
      </c>
      <c r="H364" s="6" t="s">
        <v>24</v>
      </c>
      <c r="I364" s="6">
        <v>50.6</v>
      </c>
      <c r="J364" s="6">
        <v>15.1</v>
      </c>
      <c r="K364" s="27">
        <v>0</v>
      </c>
      <c r="L364" s="35" t="s">
        <v>135</v>
      </c>
      <c r="M364" s="1">
        <v>60</v>
      </c>
      <c r="N364" s="1">
        <v>6</v>
      </c>
      <c r="O364" s="6" t="s">
        <v>73</v>
      </c>
      <c r="P364" s="1">
        <v>1E-3</v>
      </c>
      <c r="Q364" s="1">
        <v>1E-3</v>
      </c>
      <c r="R364" s="1">
        <v>0</v>
      </c>
      <c r="S364" s="24" t="s">
        <v>13</v>
      </c>
      <c r="T364" s="1">
        <v>1300</v>
      </c>
      <c r="U364" s="1">
        <v>1300</v>
      </c>
      <c r="V364" s="1">
        <f t="shared" si="54"/>
        <v>1210</v>
      </c>
      <c r="W364" s="1">
        <v>90</v>
      </c>
      <c r="X364" s="1"/>
      <c r="Y364" s="27">
        <v>0</v>
      </c>
      <c r="Z364" s="18">
        <f>LN(AA364)</f>
        <v>10.203592144986466</v>
      </c>
      <c r="AA364" s="47">
        <f>AB364*3600</f>
        <v>27000</v>
      </c>
      <c r="AB364" s="18">
        <v>7.5</v>
      </c>
      <c r="AC364" s="18">
        <v>-14.637414907005956</v>
      </c>
      <c r="AD364" s="16">
        <f t="shared" si="52"/>
        <v>4.395937170227707E-7</v>
      </c>
      <c r="AE364" s="16">
        <f t="shared" si="48"/>
        <v>4.3959371702277067E-8</v>
      </c>
      <c r="AF364" s="1" t="s">
        <v>94</v>
      </c>
    </row>
    <row r="365" spans="4:32" x14ac:dyDescent="0.25">
      <c r="D365" s="6" t="s">
        <v>91</v>
      </c>
      <c r="E365" s="1" t="s">
        <v>92</v>
      </c>
      <c r="F365" s="6" t="s">
        <v>35</v>
      </c>
      <c r="G365" s="6">
        <v>0</v>
      </c>
      <c r="H365" s="6" t="s">
        <v>24</v>
      </c>
      <c r="I365" s="6">
        <v>50.6</v>
      </c>
      <c r="J365" s="6">
        <v>15.1</v>
      </c>
      <c r="K365" s="27">
        <v>0</v>
      </c>
      <c r="L365" s="35" t="s">
        <v>135</v>
      </c>
      <c r="M365" s="1">
        <v>300</v>
      </c>
      <c r="N365" s="1">
        <v>6</v>
      </c>
      <c r="O365" s="6" t="s">
        <v>73</v>
      </c>
      <c r="P365" s="1">
        <v>1E-3</v>
      </c>
      <c r="Q365" s="1">
        <v>1E-3</v>
      </c>
      <c r="R365" s="1">
        <v>0</v>
      </c>
      <c r="S365" s="24" t="s">
        <v>13</v>
      </c>
      <c r="T365" s="1">
        <v>1300</v>
      </c>
      <c r="U365" s="1">
        <v>1300</v>
      </c>
      <c r="V365" s="1">
        <f t="shared" si="54"/>
        <v>1210</v>
      </c>
      <c r="W365" s="1">
        <v>90</v>
      </c>
      <c r="X365" s="1"/>
      <c r="Y365" s="27">
        <v>0</v>
      </c>
      <c r="Z365" s="18">
        <f t="shared" ref="Z365:Z382" si="55">LN(AA365)</f>
        <v>10.029238757841688</v>
      </c>
      <c r="AA365" s="47">
        <f t="shared" ref="AA365:AA382" si="56">AB365*3600</f>
        <v>22680</v>
      </c>
      <c r="AB365" s="18">
        <v>6.3</v>
      </c>
      <c r="AC365" s="18">
        <v>-14.327414907005954</v>
      </c>
      <c r="AD365" s="16">
        <f t="shared" si="52"/>
        <v>5.9935311380356077E-7</v>
      </c>
      <c r="AE365" s="16">
        <f t="shared" si="48"/>
        <v>5.9935311380356072E-8</v>
      </c>
      <c r="AF365" s="1" t="s">
        <v>94</v>
      </c>
    </row>
    <row r="366" spans="4:32" x14ac:dyDescent="0.25">
      <c r="D366" s="6" t="s">
        <v>91</v>
      </c>
      <c r="E366" s="1" t="s">
        <v>92</v>
      </c>
      <c r="F366" s="6" t="s">
        <v>35</v>
      </c>
      <c r="G366" s="6">
        <v>0</v>
      </c>
      <c r="H366" s="6" t="s">
        <v>24</v>
      </c>
      <c r="I366" s="6">
        <v>50.6</v>
      </c>
      <c r="J366" s="6">
        <v>15.1</v>
      </c>
      <c r="K366" s="27">
        <v>0</v>
      </c>
      <c r="L366" s="35" t="s">
        <v>135</v>
      </c>
      <c r="M366" s="1">
        <v>600</v>
      </c>
      <c r="N366" s="1">
        <v>6</v>
      </c>
      <c r="O366" s="6" t="s">
        <v>73</v>
      </c>
      <c r="P366" s="1">
        <v>1E-3</v>
      </c>
      <c r="Q366" s="1">
        <v>1E-3</v>
      </c>
      <c r="R366" s="1">
        <v>0</v>
      </c>
      <c r="S366" s="24" t="s">
        <v>13</v>
      </c>
      <c r="T366" s="1">
        <v>1300</v>
      </c>
      <c r="U366" s="1">
        <v>1300</v>
      </c>
      <c r="V366" s="1">
        <f t="shared" si="54"/>
        <v>1210</v>
      </c>
      <c r="W366" s="1">
        <v>90</v>
      </c>
      <c r="X366" s="1"/>
      <c r="Y366" s="27">
        <v>0</v>
      </c>
      <c r="Z366" s="18">
        <f t="shared" si="55"/>
        <v>10.005141206262628</v>
      </c>
      <c r="AA366" s="47">
        <f t="shared" si="56"/>
        <v>22140</v>
      </c>
      <c r="AB366" s="18">
        <v>6.15</v>
      </c>
      <c r="AC366" s="18">
        <v>-14.147414907005954</v>
      </c>
      <c r="AD366" s="16">
        <f t="shared" si="52"/>
        <v>7.1755595448674506E-7</v>
      </c>
      <c r="AE366" s="16">
        <f t="shared" si="48"/>
        <v>7.1755595448674501E-8</v>
      </c>
      <c r="AF366" s="1" t="s">
        <v>94</v>
      </c>
    </row>
    <row r="367" spans="4:32" x14ac:dyDescent="0.25">
      <c r="D367" s="6" t="s">
        <v>91</v>
      </c>
      <c r="E367" s="1" t="s">
        <v>92</v>
      </c>
      <c r="F367" s="6" t="s">
        <v>35</v>
      </c>
      <c r="G367" s="6">
        <v>0</v>
      </c>
      <c r="H367" s="6" t="s">
        <v>24</v>
      </c>
      <c r="I367" s="6">
        <v>50.6</v>
      </c>
      <c r="J367" s="6">
        <v>15.1</v>
      </c>
      <c r="K367" s="27">
        <v>0</v>
      </c>
      <c r="L367" s="35" t="s">
        <v>135</v>
      </c>
      <c r="M367" s="1">
        <v>60</v>
      </c>
      <c r="N367" s="1">
        <v>0</v>
      </c>
      <c r="O367" s="6" t="s">
        <v>73</v>
      </c>
      <c r="P367" s="1">
        <v>1E-3</v>
      </c>
      <c r="Q367" s="1">
        <v>1E-3</v>
      </c>
      <c r="R367" s="1">
        <v>0</v>
      </c>
      <c r="S367" s="24" t="s">
        <v>13</v>
      </c>
      <c r="T367" s="1">
        <v>1300</v>
      </c>
      <c r="U367" s="1">
        <v>1300</v>
      </c>
      <c r="V367" s="1">
        <f t="shared" si="54"/>
        <v>1230</v>
      </c>
      <c r="W367" s="1">
        <v>70</v>
      </c>
      <c r="X367" s="1"/>
      <c r="Y367" s="27">
        <v>0</v>
      </c>
      <c r="Z367" s="18">
        <f t="shared" si="55"/>
        <v>8.3428398042714598</v>
      </c>
      <c r="AA367" s="47">
        <f t="shared" si="56"/>
        <v>4200</v>
      </c>
      <c r="AB367" s="18">
        <v>1.1666666666666667</v>
      </c>
      <c r="AC367" s="18">
        <v>-12.057414907005954</v>
      </c>
      <c r="AD367" s="16">
        <f t="shared" si="52"/>
        <v>5.8013790176672753E-6</v>
      </c>
      <c r="AE367" s="16">
        <f t="shared" si="48"/>
        <v>5.8013790176672757E-7</v>
      </c>
      <c r="AF367" s="1" t="s">
        <v>94</v>
      </c>
    </row>
    <row r="368" spans="4:32" x14ac:dyDescent="0.25">
      <c r="D368" s="6" t="s">
        <v>91</v>
      </c>
      <c r="E368" s="1" t="s">
        <v>92</v>
      </c>
      <c r="F368" s="6" t="s">
        <v>35</v>
      </c>
      <c r="G368" s="6">
        <v>0</v>
      </c>
      <c r="H368" s="6" t="s">
        <v>24</v>
      </c>
      <c r="I368" s="6">
        <v>50.6</v>
      </c>
      <c r="J368" s="6">
        <v>15.1</v>
      </c>
      <c r="K368" s="27">
        <v>0</v>
      </c>
      <c r="L368" s="35" t="s">
        <v>135</v>
      </c>
      <c r="M368" s="1">
        <v>300</v>
      </c>
      <c r="N368" s="1">
        <v>0</v>
      </c>
      <c r="O368" s="6" t="s">
        <v>73</v>
      </c>
      <c r="P368" s="1">
        <v>1E-3</v>
      </c>
      <c r="Q368" s="1">
        <v>1E-3</v>
      </c>
      <c r="R368" s="1">
        <v>0</v>
      </c>
      <c r="S368" s="24" t="s">
        <v>13</v>
      </c>
      <c r="T368" s="1">
        <v>1300</v>
      </c>
      <c r="U368" s="1">
        <v>1300</v>
      </c>
      <c r="V368" s="1">
        <f t="shared" si="54"/>
        <v>1230</v>
      </c>
      <c r="W368" s="1">
        <v>70</v>
      </c>
      <c r="X368" s="1"/>
      <c r="Y368" s="27">
        <v>0</v>
      </c>
      <c r="Z368" s="18">
        <f t="shared" si="55"/>
        <v>6.7334018918373593</v>
      </c>
      <c r="AA368" s="47">
        <f t="shared" si="56"/>
        <v>840</v>
      </c>
      <c r="AB368" s="18">
        <v>0.23333333333333334</v>
      </c>
      <c r="AC368" s="18">
        <v>-12.207414907005955</v>
      </c>
      <c r="AD368" s="16">
        <f t="shared" si="52"/>
        <v>4.9932931947711886E-6</v>
      </c>
      <c r="AE368" s="16">
        <f t="shared" si="48"/>
        <v>4.9932931947711881E-7</v>
      </c>
      <c r="AF368" s="1" t="s">
        <v>94</v>
      </c>
    </row>
    <row r="369" spans="4:32" x14ac:dyDescent="0.25">
      <c r="D369" s="6" t="s">
        <v>91</v>
      </c>
      <c r="E369" s="1" t="s">
        <v>92</v>
      </c>
      <c r="F369" s="6" t="s">
        <v>35</v>
      </c>
      <c r="G369" s="6">
        <v>0</v>
      </c>
      <c r="H369" s="6" t="s">
        <v>24</v>
      </c>
      <c r="I369" s="6">
        <v>50.6</v>
      </c>
      <c r="J369" s="6">
        <v>15.1</v>
      </c>
      <c r="K369" s="27">
        <v>0</v>
      </c>
      <c r="L369" s="35" t="s">
        <v>135</v>
      </c>
      <c r="M369" s="1">
        <v>600</v>
      </c>
      <c r="N369" s="1">
        <v>0</v>
      </c>
      <c r="O369" s="6" t="s">
        <v>73</v>
      </c>
      <c r="P369" s="1">
        <v>1E-3</v>
      </c>
      <c r="Q369" s="1">
        <v>1E-3</v>
      </c>
      <c r="R369" s="1">
        <v>0</v>
      </c>
      <c r="S369" s="24" t="s">
        <v>13</v>
      </c>
      <c r="T369" s="1">
        <v>1300</v>
      </c>
      <c r="U369" s="1">
        <v>1300</v>
      </c>
      <c r="V369" s="1">
        <f t="shared" si="54"/>
        <v>1230</v>
      </c>
      <c r="W369" s="1">
        <v>70</v>
      </c>
      <c r="X369" s="1"/>
      <c r="Y369" s="27">
        <v>0</v>
      </c>
      <c r="Z369" s="18">
        <f t="shared" si="55"/>
        <v>6.0402547112774139</v>
      </c>
      <c r="AA369" s="47">
        <f t="shared" si="56"/>
        <v>420</v>
      </c>
      <c r="AB369" s="18">
        <v>0.11666666666666667</v>
      </c>
      <c r="AC369" s="18">
        <v>-9.7874149070059548</v>
      </c>
      <c r="AD369" s="16">
        <f t="shared" si="52"/>
        <v>5.6153872786353704E-5</v>
      </c>
      <c r="AE369" s="16">
        <f t="shared" si="48"/>
        <v>5.6153872786353707E-6</v>
      </c>
      <c r="AF369" s="1" t="s">
        <v>94</v>
      </c>
    </row>
    <row r="370" spans="4:32" x14ac:dyDescent="0.25">
      <c r="D370" s="6" t="s">
        <v>91</v>
      </c>
      <c r="E370" s="1" t="s">
        <v>92</v>
      </c>
      <c r="F370" s="6" t="s">
        <v>35</v>
      </c>
      <c r="G370" s="6">
        <v>0</v>
      </c>
      <c r="H370" s="6" t="s">
        <v>24</v>
      </c>
      <c r="I370" s="6">
        <v>50.6</v>
      </c>
      <c r="J370" s="6">
        <v>15.1</v>
      </c>
      <c r="K370" s="27">
        <v>0</v>
      </c>
      <c r="L370" s="35" t="s">
        <v>135</v>
      </c>
      <c r="M370" s="1">
        <v>60</v>
      </c>
      <c r="N370" s="1">
        <v>1</v>
      </c>
      <c r="O370" s="6" t="s">
        <v>73</v>
      </c>
      <c r="P370" s="1">
        <v>1E-3</v>
      </c>
      <c r="Q370" s="1">
        <v>1E-3</v>
      </c>
      <c r="R370" s="1">
        <v>0</v>
      </c>
      <c r="S370" s="24" t="s">
        <v>13</v>
      </c>
      <c r="T370" s="1">
        <v>1300</v>
      </c>
      <c r="U370" s="1">
        <v>1300</v>
      </c>
      <c r="V370" s="1">
        <f t="shared" si="54"/>
        <v>1230</v>
      </c>
      <c r="W370" s="1">
        <v>70</v>
      </c>
      <c r="X370" s="1"/>
      <c r="Y370" s="27">
        <v>0</v>
      </c>
      <c r="Z370" s="18">
        <f t="shared" si="55"/>
        <v>8.9618790126776826</v>
      </c>
      <c r="AA370" s="47">
        <f t="shared" si="56"/>
        <v>7800.0000000000009</v>
      </c>
      <c r="AB370" s="18">
        <v>2.166666666666667</v>
      </c>
      <c r="AC370" s="18">
        <v>-12.647414907005954</v>
      </c>
      <c r="AD370" s="16">
        <f t="shared" si="52"/>
        <v>3.215862678579243E-6</v>
      </c>
      <c r="AE370" s="16">
        <f t="shared" si="48"/>
        <v>3.2158626785792428E-7</v>
      </c>
      <c r="AF370" s="1" t="s">
        <v>94</v>
      </c>
    </row>
    <row r="371" spans="4:32" x14ac:dyDescent="0.25">
      <c r="D371" s="6" t="s">
        <v>91</v>
      </c>
      <c r="E371" s="1" t="s">
        <v>92</v>
      </c>
      <c r="F371" s="6" t="s">
        <v>35</v>
      </c>
      <c r="G371" s="6">
        <v>0</v>
      </c>
      <c r="H371" s="6" t="s">
        <v>24</v>
      </c>
      <c r="I371" s="6">
        <v>50.6</v>
      </c>
      <c r="J371" s="6">
        <v>15.1</v>
      </c>
      <c r="K371" s="27">
        <v>0</v>
      </c>
      <c r="L371" s="35" t="s">
        <v>135</v>
      </c>
      <c r="M371" s="1">
        <v>300</v>
      </c>
      <c r="N371" s="1">
        <v>1</v>
      </c>
      <c r="O371" s="6" t="s">
        <v>73</v>
      </c>
      <c r="P371" s="1">
        <v>1E-3</v>
      </c>
      <c r="Q371" s="1">
        <v>1E-3</v>
      </c>
      <c r="R371" s="1">
        <v>0</v>
      </c>
      <c r="S371" s="24" t="s">
        <v>13</v>
      </c>
      <c r="T371" s="1">
        <v>1300</v>
      </c>
      <c r="U371" s="1">
        <v>1300</v>
      </c>
      <c r="V371" s="1">
        <f t="shared" si="54"/>
        <v>1230</v>
      </c>
      <c r="W371" s="1">
        <v>70</v>
      </c>
      <c r="X371" s="1"/>
      <c r="Y371" s="27">
        <v>0</v>
      </c>
      <c r="Z371" s="18">
        <f t="shared" si="55"/>
        <v>8.3984096554262706</v>
      </c>
      <c r="AA371" s="47">
        <f t="shared" si="56"/>
        <v>4440</v>
      </c>
      <c r="AB371" s="18">
        <v>1.2333333333333334</v>
      </c>
      <c r="AC371" s="18">
        <v>-13.037414907005955</v>
      </c>
      <c r="AD371" s="16">
        <f t="shared" si="52"/>
        <v>2.1773219339741571E-6</v>
      </c>
      <c r="AE371" s="16">
        <f t="shared" si="48"/>
        <v>2.177321933974157E-7</v>
      </c>
      <c r="AF371" s="1" t="s">
        <v>94</v>
      </c>
    </row>
    <row r="372" spans="4:32" x14ac:dyDescent="0.25">
      <c r="D372" s="6" t="s">
        <v>91</v>
      </c>
      <c r="E372" s="1" t="s">
        <v>92</v>
      </c>
      <c r="F372" s="6" t="s">
        <v>35</v>
      </c>
      <c r="G372" s="6">
        <v>0</v>
      </c>
      <c r="H372" s="6" t="s">
        <v>24</v>
      </c>
      <c r="I372" s="6">
        <v>50.6</v>
      </c>
      <c r="J372" s="6">
        <v>15.1</v>
      </c>
      <c r="K372" s="27">
        <v>0</v>
      </c>
      <c r="L372" s="35" t="s">
        <v>135</v>
      </c>
      <c r="M372" s="1">
        <v>600</v>
      </c>
      <c r="N372" s="1">
        <v>1</v>
      </c>
      <c r="O372" s="6" t="s">
        <v>73</v>
      </c>
      <c r="P372" s="1">
        <v>1E-3</v>
      </c>
      <c r="Q372" s="1">
        <v>1E-3</v>
      </c>
      <c r="R372" s="1">
        <v>0</v>
      </c>
      <c r="S372" s="24" t="s">
        <v>13</v>
      </c>
      <c r="T372" s="1">
        <v>1300</v>
      </c>
      <c r="U372" s="1">
        <v>1300</v>
      </c>
      <c r="V372" s="1">
        <f t="shared" si="54"/>
        <v>1230</v>
      </c>
      <c r="W372" s="1">
        <v>70</v>
      </c>
      <c r="X372" s="1"/>
      <c r="Y372" s="27">
        <v>0</v>
      </c>
      <c r="Z372" s="18">
        <f t="shared" si="55"/>
        <v>8.2990371816130661</v>
      </c>
      <c r="AA372" s="47">
        <f t="shared" si="56"/>
        <v>4020</v>
      </c>
      <c r="AB372" s="18">
        <v>1.1166666666666667</v>
      </c>
      <c r="AC372" s="18">
        <v>-11.787414907005955</v>
      </c>
      <c r="AD372" s="16">
        <f t="shared" si="52"/>
        <v>7.5996002783738952E-6</v>
      </c>
      <c r="AE372" s="16">
        <f t="shared" si="48"/>
        <v>7.5996002783738956E-7</v>
      </c>
      <c r="AF372" s="1" t="s">
        <v>94</v>
      </c>
    </row>
    <row r="373" spans="4:32" x14ac:dyDescent="0.25">
      <c r="D373" s="6" t="s">
        <v>91</v>
      </c>
      <c r="E373" s="1" t="s">
        <v>92</v>
      </c>
      <c r="F373" s="6" t="s">
        <v>35</v>
      </c>
      <c r="G373" s="6">
        <v>0</v>
      </c>
      <c r="H373" s="6" t="s">
        <v>24</v>
      </c>
      <c r="I373" s="6">
        <v>50.6</v>
      </c>
      <c r="J373" s="6">
        <v>15.1</v>
      </c>
      <c r="K373" s="27">
        <v>0</v>
      </c>
      <c r="L373" s="35" t="s">
        <v>135</v>
      </c>
      <c r="M373" s="1">
        <v>60</v>
      </c>
      <c r="N373" s="1">
        <v>3</v>
      </c>
      <c r="O373" s="6" t="s">
        <v>73</v>
      </c>
      <c r="P373" s="1">
        <v>1E-3</v>
      </c>
      <c r="Q373" s="1">
        <v>1E-3</v>
      </c>
      <c r="R373" s="1">
        <v>0</v>
      </c>
      <c r="S373" s="24" t="s">
        <v>13</v>
      </c>
      <c r="T373" s="1">
        <v>1300</v>
      </c>
      <c r="U373" s="1">
        <v>1300</v>
      </c>
      <c r="V373" s="1">
        <f t="shared" si="54"/>
        <v>1230</v>
      </c>
      <c r="W373" s="1">
        <v>70</v>
      </c>
      <c r="X373" s="1"/>
      <c r="Y373" s="27">
        <v>0</v>
      </c>
      <c r="Z373" s="18">
        <f t="shared" si="55"/>
        <v>9.6158054800843473</v>
      </c>
      <c r="AA373" s="47">
        <f t="shared" si="56"/>
        <v>15000.000000000002</v>
      </c>
      <c r="AB373" s="18">
        <v>4.166666666666667</v>
      </c>
      <c r="AC373" s="18">
        <v>-13.227414907005954</v>
      </c>
      <c r="AD373" s="16">
        <f t="shared" si="52"/>
        <v>1.8005562608351566E-6</v>
      </c>
      <c r="AE373" s="16">
        <f t="shared" si="48"/>
        <v>1.8005562608351565E-7</v>
      </c>
      <c r="AF373" s="1" t="s">
        <v>94</v>
      </c>
    </row>
    <row r="374" spans="4:32" x14ac:dyDescent="0.25">
      <c r="D374" s="6" t="s">
        <v>91</v>
      </c>
      <c r="E374" s="1" t="s">
        <v>92</v>
      </c>
      <c r="F374" s="6" t="s">
        <v>35</v>
      </c>
      <c r="G374" s="6">
        <v>0</v>
      </c>
      <c r="H374" s="6" t="s">
        <v>24</v>
      </c>
      <c r="I374" s="6">
        <v>50.6</v>
      </c>
      <c r="J374" s="6">
        <v>15.1</v>
      </c>
      <c r="K374" s="27">
        <v>0</v>
      </c>
      <c r="L374" s="35" t="s">
        <v>135</v>
      </c>
      <c r="M374" s="1">
        <v>300</v>
      </c>
      <c r="N374" s="1">
        <v>3</v>
      </c>
      <c r="O374" s="6" t="s">
        <v>73</v>
      </c>
      <c r="P374" s="1">
        <v>1E-3</v>
      </c>
      <c r="Q374" s="1">
        <v>1E-3</v>
      </c>
      <c r="R374" s="1">
        <v>0</v>
      </c>
      <c r="S374" s="24" t="s">
        <v>13</v>
      </c>
      <c r="T374" s="1">
        <v>1300</v>
      </c>
      <c r="U374" s="1">
        <v>1300</v>
      </c>
      <c r="V374" s="1">
        <f t="shared" si="54"/>
        <v>1230</v>
      </c>
      <c r="W374" s="1">
        <v>70</v>
      </c>
      <c r="X374" s="1"/>
      <c r="Y374" s="27">
        <v>0</v>
      </c>
      <c r="Z374" s="18">
        <f t="shared" si="55"/>
        <v>9.3622027212854295</v>
      </c>
      <c r="AA374" s="47">
        <f t="shared" si="56"/>
        <v>11640</v>
      </c>
      <c r="AB374" s="18">
        <v>3.2333333333333334</v>
      </c>
      <c r="AC374" s="18">
        <v>-13.527414907005955</v>
      </c>
      <c r="AD374" s="16">
        <f t="shared" si="52"/>
        <v>1.3338848853892268E-6</v>
      </c>
      <c r="AE374" s="16">
        <f t="shared" si="48"/>
        <v>1.3338848853892267E-7</v>
      </c>
      <c r="AF374" s="1" t="s">
        <v>94</v>
      </c>
    </row>
    <row r="375" spans="4:32" x14ac:dyDescent="0.25">
      <c r="D375" s="6" t="s">
        <v>91</v>
      </c>
      <c r="E375" s="1" t="s">
        <v>92</v>
      </c>
      <c r="F375" s="6" t="s">
        <v>35</v>
      </c>
      <c r="G375" s="6">
        <v>0</v>
      </c>
      <c r="H375" s="6" t="s">
        <v>24</v>
      </c>
      <c r="I375" s="6">
        <v>50.6</v>
      </c>
      <c r="J375" s="6">
        <v>15.1</v>
      </c>
      <c r="K375" s="27">
        <v>0</v>
      </c>
      <c r="L375" s="35" t="s">
        <v>135</v>
      </c>
      <c r="M375" s="1">
        <v>600</v>
      </c>
      <c r="N375" s="1">
        <v>3</v>
      </c>
      <c r="O375" s="6" t="s">
        <v>73</v>
      </c>
      <c r="P375" s="1">
        <v>1E-3</v>
      </c>
      <c r="Q375" s="1">
        <v>1E-3</v>
      </c>
      <c r="R375" s="1">
        <v>0</v>
      </c>
      <c r="S375" s="24" t="s">
        <v>13</v>
      </c>
      <c r="T375" s="1">
        <v>1300</v>
      </c>
      <c r="U375" s="1">
        <v>1300</v>
      </c>
      <c r="V375" s="1">
        <f t="shared" si="54"/>
        <v>1230</v>
      </c>
      <c r="W375" s="1">
        <v>70</v>
      </c>
      <c r="X375" s="1"/>
      <c r="Y375" s="27">
        <v>0</v>
      </c>
      <c r="Z375" s="18">
        <f t="shared" si="55"/>
        <v>9.3254531790766872</v>
      </c>
      <c r="AA375" s="47">
        <f t="shared" si="56"/>
        <v>11220</v>
      </c>
      <c r="AB375" s="18">
        <v>3.1166666666666667</v>
      </c>
      <c r="AC375" s="18">
        <v>-12.627414907005955</v>
      </c>
      <c r="AD375" s="16">
        <f t="shared" si="52"/>
        <v>3.2808274140285748E-6</v>
      </c>
      <c r="AE375" s="16">
        <f t="shared" si="48"/>
        <v>3.280827414028575E-7</v>
      </c>
      <c r="AF375" s="1" t="s">
        <v>94</v>
      </c>
    </row>
    <row r="376" spans="4:32" x14ac:dyDescent="0.25">
      <c r="D376" s="6" t="s">
        <v>91</v>
      </c>
      <c r="E376" s="1" t="s">
        <v>92</v>
      </c>
      <c r="F376" s="6" t="s">
        <v>35</v>
      </c>
      <c r="G376" s="6">
        <v>0</v>
      </c>
      <c r="H376" s="6" t="s">
        <v>24</v>
      </c>
      <c r="I376" s="6">
        <v>50.6</v>
      </c>
      <c r="J376" s="6">
        <v>15.1</v>
      </c>
      <c r="K376" s="27">
        <v>0</v>
      </c>
      <c r="L376" s="35" t="s">
        <v>135</v>
      </c>
      <c r="M376" s="1">
        <v>60</v>
      </c>
      <c r="N376" s="1">
        <v>6</v>
      </c>
      <c r="O376" s="6" t="s">
        <v>73</v>
      </c>
      <c r="P376" s="1">
        <v>1E-3</v>
      </c>
      <c r="Q376" s="1">
        <v>1E-3</v>
      </c>
      <c r="R376" s="1">
        <v>0</v>
      </c>
      <c r="S376" s="24" t="s">
        <v>13</v>
      </c>
      <c r="T376" s="1">
        <v>1300</v>
      </c>
      <c r="U376" s="1">
        <v>1300</v>
      </c>
      <c r="V376" s="1">
        <f t="shared" si="54"/>
        <v>1230</v>
      </c>
      <c r="W376" s="1">
        <v>70</v>
      </c>
      <c r="X376" s="1"/>
      <c r="Y376" s="27">
        <v>0</v>
      </c>
      <c r="Z376" s="18">
        <f t="shared" si="55"/>
        <v>10.158129770909708</v>
      </c>
      <c r="AA376" s="47">
        <f t="shared" si="56"/>
        <v>25800</v>
      </c>
      <c r="AB376" s="18">
        <v>7.166666666666667</v>
      </c>
      <c r="AC376" s="18">
        <v>-13.637414907005954</v>
      </c>
      <c r="AD376" s="16">
        <f t="shared" si="52"/>
        <v>1.1949396128877673E-6</v>
      </c>
      <c r="AE376" s="16">
        <f t="shared" si="48"/>
        <v>1.1949396128877673E-7</v>
      </c>
      <c r="AF376" s="1" t="s">
        <v>94</v>
      </c>
    </row>
    <row r="377" spans="4:32" x14ac:dyDescent="0.25">
      <c r="D377" s="6" t="s">
        <v>91</v>
      </c>
      <c r="E377" s="1" t="s">
        <v>92</v>
      </c>
      <c r="F377" s="6" t="s">
        <v>35</v>
      </c>
      <c r="G377" s="6">
        <v>0</v>
      </c>
      <c r="H377" s="6" t="s">
        <v>24</v>
      </c>
      <c r="I377" s="6">
        <v>50.6</v>
      </c>
      <c r="J377" s="6">
        <v>15.1</v>
      </c>
      <c r="K377" s="27">
        <v>0</v>
      </c>
      <c r="L377" s="35" t="s">
        <v>135</v>
      </c>
      <c r="M377" s="1">
        <v>300</v>
      </c>
      <c r="N377" s="1">
        <v>6</v>
      </c>
      <c r="O377" s="6" t="s">
        <v>73</v>
      </c>
      <c r="P377" s="1">
        <v>1E-3</v>
      </c>
      <c r="Q377" s="1">
        <v>1E-3</v>
      </c>
      <c r="R377" s="1">
        <v>0</v>
      </c>
      <c r="S377" s="24" t="s">
        <v>13</v>
      </c>
      <c r="T377" s="1">
        <v>1300</v>
      </c>
      <c r="U377" s="1">
        <v>1300</v>
      </c>
      <c r="V377" s="1">
        <f t="shared" si="54"/>
        <v>1230</v>
      </c>
      <c r="W377" s="1">
        <v>70</v>
      </c>
      <c r="X377" s="1"/>
      <c r="Y377" s="27">
        <v>0</v>
      </c>
      <c r="Z377" s="18">
        <f t="shared" si="55"/>
        <v>10.018600359636633</v>
      </c>
      <c r="AA377" s="47">
        <f t="shared" si="56"/>
        <v>22440</v>
      </c>
      <c r="AB377" s="18">
        <v>6.2333333333333334</v>
      </c>
      <c r="AC377" s="18">
        <v>-13.807414907005954</v>
      </c>
      <c r="AD377" s="16">
        <f t="shared" si="52"/>
        <v>1.008128509350712E-6</v>
      </c>
      <c r="AE377" s="16">
        <f t="shared" si="48"/>
        <v>1.008128509350712E-7</v>
      </c>
      <c r="AF377" s="1" t="s">
        <v>94</v>
      </c>
    </row>
    <row r="378" spans="4:32" x14ac:dyDescent="0.25">
      <c r="D378" s="6" t="s">
        <v>91</v>
      </c>
      <c r="E378" s="1" t="s">
        <v>92</v>
      </c>
      <c r="F378" s="6" t="s">
        <v>35</v>
      </c>
      <c r="G378" s="6">
        <v>0</v>
      </c>
      <c r="H378" s="6" t="s">
        <v>24</v>
      </c>
      <c r="I378" s="6">
        <v>50.6</v>
      </c>
      <c r="J378" s="6">
        <v>15.1</v>
      </c>
      <c r="K378" s="27">
        <v>0</v>
      </c>
      <c r="L378" s="35" t="s">
        <v>135</v>
      </c>
      <c r="M378" s="1">
        <v>600</v>
      </c>
      <c r="N378" s="1">
        <v>6</v>
      </c>
      <c r="O378" s="6" t="s">
        <v>73</v>
      </c>
      <c r="P378" s="1">
        <v>1E-3</v>
      </c>
      <c r="Q378" s="1">
        <v>1E-3</v>
      </c>
      <c r="R378" s="1">
        <v>0</v>
      </c>
      <c r="S378" s="24" t="s">
        <v>13</v>
      </c>
      <c r="T378" s="1">
        <v>1300</v>
      </c>
      <c r="U378" s="1">
        <v>1300</v>
      </c>
      <c r="V378" s="1">
        <f t="shared" si="54"/>
        <v>1230</v>
      </c>
      <c r="W378" s="1">
        <v>70</v>
      </c>
      <c r="X378" s="1"/>
      <c r="Y378" s="27">
        <v>0</v>
      </c>
      <c r="Z378" s="18">
        <f t="shared" si="55"/>
        <v>9.9997064102766711</v>
      </c>
      <c r="AA378" s="47">
        <f t="shared" si="56"/>
        <v>22020</v>
      </c>
      <c r="AB378" s="18">
        <v>6.1166666666666663</v>
      </c>
      <c r="AC378" s="18">
        <v>-13.157414907005956</v>
      </c>
      <c r="AD378" s="16">
        <f t="shared" si="52"/>
        <v>1.9311113205542035E-6</v>
      </c>
      <c r="AE378" s="16">
        <f t="shared" si="48"/>
        <v>1.9311113205542035E-7</v>
      </c>
      <c r="AF378" s="1" t="s">
        <v>94</v>
      </c>
    </row>
    <row r="379" spans="4:32" x14ac:dyDescent="0.25">
      <c r="D379" s="6" t="s">
        <v>91</v>
      </c>
      <c r="E379" s="1" t="s">
        <v>92</v>
      </c>
      <c r="F379" s="6" t="s">
        <v>35</v>
      </c>
      <c r="G379" s="6">
        <v>0</v>
      </c>
      <c r="H379" s="6" t="s">
        <v>24</v>
      </c>
      <c r="I379" s="6">
        <v>50.6</v>
      </c>
      <c r="J379" s="6">
        <v>15.1</v>
      </c>
      <c r="K379" s="27">
        <v>0</v>
      </c>
      <c r="L379" s="35" t="s">
        <v>135</v>
      </c>
      <c r="M379" s="1">
        <v>60</v>
      </c>
      <c r="N379" s="1">
        <v>24</v>
      </c>
      <c r="O379" s="6" t="s">
        <v>73</v>
      </c>
      <c r="P379" s="1">
        <v>1E-3</v>
      </c>
      <c r="Q379" s="1">
        <v>1E-3</v>
      </c>
      <c r="R379" s="1">
        <v>0</v>
      </c>
      <c r="S379" s="24" t="s">
        <v>13</v>
      </c>
      <c r="T379" s="1">
        <v>1300</v>
      </c>
      <c r="U379" s="1">
        <v>1300</v>
      </c>
      <c r="V379" s="1">
        <f t="shared" si="54"/>
        <v>1230</v>
      </c>
      <c r="W379" s="1">
        <v>70</v>
      </c>
      <c r="X379" s="1"/>
      <c r="Y379" s="27">
        <v>0</v>
      </c>
      <c r="Z379" s="18">
        <f t="shared" si="55"/>
        <v>11.414209492031071</v>
      </c>
      <c r="AA379" s="47">
        <f t="shared" si="56"/>
        <v>90600</v>
      </c>
      <c r="AB379" s="18">
        <v>25.166666666666668</v>
      </c>
      <c r="AC379" s="18">
        <v>-15.077414907005954</v>
      </c>
      <c r="AD379" s="16">
        <f t="shared" si="52"/>
        <v>2.8311436424198106E-7</v>
      </c>
      <c r="AE379" s="16">
        <f t="shared" si="48"/>
        <v>2.8311436424198105E-8</v>
      </c>
      <c r="AF379" s="1" t="s">
        <v>94</v>
      </c>
    </row>
    <row r="380" spans="4:32" x14ac:dyDescent="0.25">
      <c r="D380" s="6" t="s">
        <v>91</v>
      </c>
      <c r="E380" s="1" t="s">
        <v>92</v>
      </c>
      <c r="F380" s="6" t="s">
        <v>35</v>
      </c>
      <c r="G380" s="6">
        <v>0</v>
      </c>
      <c r="H380" s="6" t="s">
        <v>24</v>
      </c>
      <c r="I380" s="6">
        <v>50.6</v>
      </c>
      <c r="J380" s="6">
        <v>15.1</v>
      </c>
      <c r="K380" s="27">
        <v>0</v>
      </c>
      <c r="L380" s="35" t="s">
        <v>135</v>
      </c>
      <c r="M380" s="1">
        <v>300</v>
      </c>
      <c r="N380" s="1">
        <v>24</v>
      </c>
      <c r="O380" s="6" t="s">
        <v>73</v>
      </c>
      <c r="P380" s="1">
        <v>1E-3</v>
      </c>
      <c r="Q380" s="1">
        <v>1E-3</v>
      </c>
      <c r="R380" s="1">
        <v>0</v>
      </c>
      <c r="S380" s="24" t="s">
        <v>13</v>
      </c>
      <c r="T380" s="1">
        <v>1300</v>
      </c>
      <c r="U380" s="1">
        <v>1300</v>
      </c>
      <c r="V380" s="1">
        <f t="shared" si="54"/>
        <v>1230</v>
      </c>
      <c r="W380" s="1">
        <v>70</v>
      </c>
      <c r="X380" s="1"/>
      <c r="Y380" s="27">
        <v>0</v>
      </c>
      <c r="Z380" s="18">
        <f t="shared" si="55"/>
        <v>11.376418220315566</v>
      </c>
      <c r="AA380" s="47">
        <f t="shared" si="56"/>
        <v>87240</v>
      </c>
      <c r="AB380" s="18">
        <v>24.233333333333334</v>
      </c>
      <c r="AC380" s="18">
        <v>-12.297414907005955</v>
      </c>
      <c r="AD380" s="16">
        <f t="shared" si="52"/>
        <v>4.5635263679039909E-6</v>
      </c>
      <c r="AE380" s="16">
        <f t="shared" si="48"/>
        <v>4.5635263679039907E-7</v>
      </c>
      <c r="AF380" s="1" t="s">
        <v>94</v>
      </c>
    </row>
    <row r="381" spans="4:32" x14ac:dyDescent="0.25">
      <c r="D381" s="6" t="s">
        <v>91</v>
      </c>
      <c r="E381" s="1" t="s">
        <v>92</v>
      </c>
      <c r="F381" s="6" t="s">
        <v>35</v>
      </c>
      <c r="G381" s="6">
        <v>0</v>
      </c>
      <c r="H381" s="6" t="s">
        <v>24</v>
      </c>
      <c r="I381" s="6">
        <v>50.6</v>
      </c>
      <c r="J381" s="6">
        <v>15.1</v>
      </c>
      <c r="K381" s="27">
        <v>0</v>
      </c>
      <c r="L381" s="35" t="s">
        <v>135</v>
      </c>
      <c r="M381" s="1">
        <v>600</v>
      </c>
      <c r="N381" s="1">
        <v>24</v>
      </c>
      <c r="O381" s="6" t="s">
        <v>73</v>
      </c>
      <c r="P381" s="1">
        <v>1E-3</v>
      </c>
      <c r="Q381" s="1">
        <v>1E-3</v>
      </c>
      <c r="R381" s="1">
        <v>0</v>
      </c>
      <c r="S381" s="24" t="s">
        <v>13</v>
      </c>
      <c r="T381" s="1">
        <v>1300</v>
      </c>
      <c r="U381" s="1">
        <v>1300</v>
      </c>
      <c r="V381" s="1">
        <f t="shared" si="54"/>
        <v>1230</v>
      </c>
      <c r="W381" s="1">
        <v>70</v>
      </c>
      <c r="X381" s="1"/>
      <c r="Y381" s="27">
        <v>0</v>
      </c>
      <c r="Z381" s="18">
        <f t="shared" si="55"/>
        <v>11.371592288853584</v>
      </c>
      <c r="AA381" s="47">
        <f t="shared" si="56"/>
        <v>86820</v>
      </c>
      <c r="AB381" s="18">
        <v>24.116666666666667</v>
      </c>
      <c r="AC381" s="18">
        <v>-14.437414907005953</v>
      </c>
      <c r="AD381" s="16">
        <f t="shared" si="52"/>
        <v>5.3692097844149482E-7</v>
      </c>
      <c r="AE381" s="16">
        <f t="shared" si="48"/>
        <v>5.3692097844149485E-8</v>
      </c>
      <c r="AF381" s="1" t="s">
        <v>94</v>
      </c>
    </row>
    <row r="382" spans="4:32" x14ac:dyDescent="0.25">
      <c r="D382" s="10" t="s">
        <v>91</v>
      </c>
      <c r="E382" s="8" t="s">
        <v>92</v>
      </c>
      <c r="F382" s="10" t="s">
        <v>35</v>
      </c>
      <c r="G382" s="10">
        <v>0</v>
      </c>
      <c r="H382" s="10" t="s">
        <v>24</v>
      </c>
      <c r="I382" s="10">
        <v>50.6</v>
      </c>
      <c r="J382" s="10">
        <v>15.1</v>
      </c>
      <c r="K382" s="28">
        <v>0</v>
      </c>
      <c r="L382" s="36" t="s">
        <v>135</v>
      </c>
      <c r="M382" s="8">
        <v>60</v>
      </c>
      <c r="N382" s="8">
        <v>116</v>
      </c>
      <c r="O382" s="10" t="s">
        <v>73</v>
      </c>
      <c r="P382" s="8">
        <v>1E-3</v>
      </c>
      <c r="Q382" s="8">
        <v>1E-3</v>
      </c>
      <c r="R382" s="8">
        <v>0</v>
      </c>
      <c r="S382" s="25" t="s">
        <v>13</v>
      </c>
      <c r="T382" s="8">
        <v>1300</v>
      </c>
      <c r="U382" s="8">
        <v>1300</v>
      </c>
      <c r="V382" s="8">
        <f t="shared" si="54"/>
        <v>1230</v>
      </c>
      <c r="W382" s="8">
        <v>70</v>
      </c>
      <c r="X382" s="8"/>
      <c r="Y382" s="28">
        <v>0</v>
      </c>
      <c r="Z382" s="52">
        <f t="shared" si="55"/>
        <v>12.95228654702681</v>
      </c>
      <c r="AA382" s="48">
        <f t="shared" si="56"/>
        <v>421800</v>
      </c>
      <c r="AB382" s="20">
        <v>117.16666666666667</v>
      </c>
      <c r="AC382" s="20">
        <v>-16.097414907005952</v>
      </c>
      <c r="AD382" s="17">
        <f t="shared" si="52"/>
        <v>1.0208960723597648E-7</v>
      </c>
      <c r="AE382" s="17">
        <f t="shared" si="48"/>
        <v>1.0208960723597648E-8</v>
      </c>
      <c r="AF382" s="8" t="s">
        <v>94</v>
      </c>
    </row>
    <row r="383" spans="4:32" ht="17.25" x14ac:dyDescent="0.25">
      <c r="D383" s="6" t="s">
        <v>95</v>
      </c>
      <c r="E383" s="1" t="s">
        <v>96</v>
      </c>
      <c r="F383" s="6" t="s">
        <v>35</v>
      </c>
      <c r="G383" s="6">
        <v>0</v>
      </c>
      <c r="H383" s="6" t="s">
        <v>24</v>
      </c>
      <c r="I383" s="6">
        <v>77.400000000000006</v>
      </c>
      <c r="J383" s="6">
        <v>13.1</v>
      </c>
      <c r="K383" s="27">
        <v>10</v>
      </c>
      <c r="L383" s="35" t="s">
        <v>55</v>
      </c>
      <c r="M383" s="6" t="s">
        <v>13</v>
      </c>
      <c r="N383" s="6">
        <v>167</v>
      </c>
      <c r="O383" s="6" t="s">
        <v>97</v>
      </c>
      <c r="P383" s="1">
        <v>2.2000000000000002</v>
      </c>
      <c r="Q383" s="1">
        <v>1.75</v>
      </c>
      <c r="R383" s="16">
        <v>8.3333333333333333E-7</v>
      </c>
      <c r="S383" s="24">
        <v>800</v>
      </c>
      <c r="T383" s="1" t="s">
        <v>13</v>
      </c>
      <c r="U383" s="1">
        <v>780</v>
      </c>
      <c r="V383" s="1">
        <v>780</v>
      </c>
      <c r="W383" s="1">
        <f t="shared" ref="W383:W415" si="57">S383-V383</f>
        <v>20</v>
      </c>
      <c r="X383" s="1"/>
      <c r="Y383" s="27">
        <v>10</v>
      </c>
      <c r="Z383" s="1">
        <v>13.31</v>
      </c>
      <c r="AA383" s="47">
        <f t="shared" si="50"/>
        <v>603197.5294933666</v>
      </c>
      <c r="AB383" s="18">
        <f t="shared" si="51"/>
        <v>167.55486930371293</v>
      </c>
      <c r="AC383" s="18">
        <v>-19.46</v>
      </c>
      <c r="AD383" s="16">
        <f t="shared" si="52"/>
        <v>3.5369537601217412E-9</v>
      </c>
      <c r="AE383" s="16">
        <f t="shared" si="48"/>
        <v>3.5369537601217413E-10</v>
      </c>
      <c r="AF383" s="1" t="s">
        <v>30</v>
      </c>
    </row>
    <row r="384" spans="4:32" ht="17.25" x14ac:dyDescent="0.25">
      <c r="D384" s="6" t="s">
        <v>95</v>
      </c>
      <c r="E384" s="1" t="s">
        <v>96</v>
      </c>
      <c r="F384" s="6" t="s">
        <v>35</v>
      </c>
      <c r="G384" s="6">
        <v>0</v>
      </c>
      <c r="H384" s="6" t="s">
        <v>24</v>
      </c>
      <c r="I384" s="6">
        <v>77.400000000000006</v>
      </c>
      <c r="J384" s="6">
        <v>13.1</v>
      </c>
      <c r="K384" s="27">
        <v>10</v>
      </c>
      <c r="L384" s="35" t="s">
        <v>55</v>
      </c>
      <c r="M384" s="6" t="s">
        <v>13</v>
      </c>
      <c r="N384" s="6">
        <v>0.33</v>
      </c>
      <c r="O384" s="6" t="s">
        <v>97</v>
      </c>
      <c r="P384" s="1">
        <v>2.2000000000000002</v>
      </c>
      <c r="Q384" s="1">
        <v>1.5</v>
      </c>
      <c r="R384" s="16">
        <v>5.8333333333333338E-4</v>
      </c>
      <c r="S384" s="24">
        <v>825</v>
      </c>
      <c r="T384" s="1" t="s">
        <v>13</v>
      </c>
      <c r="U384" s="1">
        <v>780</v>
      </c>
      <c r="V384" s="1">
        <v>780</v>
      </c>
      <c r="W384" s="1">
        <f t="shared" si="57"/>
        <v>45</v>
      </c>
      <c r="X384" s="1"/>
      <c r="Y384" s="27">
        <v>10</v>
      </c>
      <c r="Z384" s="1">
        <v>7.08</v>
      </c>
      <c r="AA384" s="47">
        <f t="shared" si="50"/>
        <v>1187.9685185090932</v>
      </c>
      <c r="AB384" s="18">
        <f t="shared" si="51"/>
        <v>0.32999125514141475</v>
      </c>
      <c r="AC384" s="1">
        <v>-14.23</v>
      </c>
      <c r="AD384" s="16">
        <f t="shared" si="52"/>
        <v>6.6067750877434039E-7</v>
      </c>
      <c r="AE384" s="16">
        <f t="shared" si="48"/>
        <v>6.6067750877434044E-8</v>
      </c>
      <c r="AF384" s="1" t="s">
        <v>30</v>
      </c>
    </row>
    <row r="385" spans="4:32" ht="17.25" x14ac:dyDescent="0.25">
      <c r="D385" s="6" t="s">
        <v>95</v>
      </c>
      <c r="E385" s="1" t="s">
        <v>96</v>
      </c>
      <c r="F385" s="6" t="s">
        <v>35</v>
      </c>
      <c r="G385" s="6">
        <v>0</v>
      </c>
      <c r="H385" s="6" t="s">
        <v>24</v>
      </c>
      <c r="I385" s="6">
        <v>77.400000000000006</v>
      </c>
      <c r="J385" s="6">
        <v>13.1</v>
      </c>
      <c r="K385" s="27">
        <v>10</v>
      </c>
      <c r="L385" s="35" t="s">
        <v>55</v>
      </c>
      <c r="M385" s="6" t="s">
        <v>13</v>
      </c>
      <c r="N385" s="6">
        <v>1</v>
      </c>
      <c r="O385" s="6" t="s">
        <v>97</v>
      </c>
      <c r="P385" s="1">
        <v>2.2000000000000002</v>
      </c>
      <c r="Q385" s="1">
        <v>1.5</v>
      </c>
      <c r="R385" s="16">
        <v>1.9444444444444443E-4</v>
      </c>
      <c r="S385" s="24">
        <v>825</v>
      </c>
      <c r="T385" s="1" t="s">
        <v>13</v>
      </c>
      <c r="U385" s="1">
        <v>780</v>
      </c>
      <c r="V385" s="1">
        <v>780</v>
      </c>
      <c r="W385" s="1">
        <f t="shared" si="57"/>
        <v>45</v>
      </c>
      <c r="X385" s="1"/>
      <c r="Y385" s="27">
        <v>10</v>
      </c>
      <c r="Z385" s="1">
        <v>8.19</v>
      </c>
      <c r="AA385" s="47">
        <f t="shared" si="50"/>
        <v>3604.7222464633783</v>
      </c>
      <c r="AB385" s="18">
        <f t="shared" si="51"/>
        <v>1.0013117351287162</v>
      </c>
      <c r="AC385" s="1">
        <v>-14.83</v>
      </c>
      <c r="AD385" s="16">
        <f t="shared" si="52"/>
        <v>3.6258750452097139E-7</v>
      </c>
      <c r="AE385" s="16">
        <f t="shared" si="48"/>
        <v>3.6258750452097139E-8</v>
      </c>
      <c r="AF385" s="1" t="s">
        <v>30</v>
      </c>
    </row>
    <row r="386" spans="4:32" ht="17.25" x14ac:dyDescent="0.25">
      <c r="D386" s="6" t="s">
        <v>95</v>
      </c>
      <c r="E386" s="1" t="s">
        <v>96</v>
      </c>
      <c r="F386" s="6" t="s">
        <v>35</v>
      </c>
      <c r="G386" s="6">
        <v>0</v>
      </c>
      <c r="H386" s="6" t="s">
        <v>24</v>
      </c>
      <c r="I386" s="6">
        <v>77.400000000000006</v>
      </c>
      <c r="J386" s="6">
        <v>13.1</v>
      </c>
      <c r="K386" s="27">
        <v>10</v>
      </c>
      <c r="L386" s="35" t="s">
        <v>55</v>
      </c>
      <c r="M386" s="6" t="s">
        <v>13</v>
      </c>
      <c r="N386" s="6">
        <v>3</v>
      </c>
      <c r="O386" s="6" t="s">
        <v>97</v>
      </c>
      <c r="P386" s="1">
        <v>2.2000000000000002</v>
      </c>
      <c r="Q386" s="1">
        <v>1.5</v>
      </c>
      <c r="R386" s="16">
        <v>6.4722222222222226E-5</v>
      </c>
      <c r="S386" s="24">
        <v>825</v>
      </c>
      <c r="T386" s="1" t="s">
        <v>13</v>
      </c>
      <c r="U386" s="1">
        <v>780</v>
      </c>
      <c r="V386" s="1">
        <v>780</v>
      </c>
      <c r="W386" s="1">
        <f t="shared" si="57"/>
        <v>45</v>
      </c>
      <c r="X386" s="1"/>
      <c r="Y386" s="27">
        <v>10</v>
      </c>
      <c r="Z386" s="1">
        <v>9.2899999999999991</v>
      </c>
      <c r="AA386" s="47">
        <f t="shared" si="50"/>
        <v>10829.184098589138</v>
      </c>
      <c r="AB386" s="18">
        <f t="shared" si="51"/>
        <v>3.0081066940525383</v>
      </c>
      <c r="AC386" s="1">
        <v>-15.72</v>
      </c>
      <c r="AD386" s="16">
        <f t="shared" si="52"/>
        <v>1.4889864460765389E-7</v>
      </c>
      <c r="AE386" s="16">
        <f t="shared" si="48"/>
        <v>1.4889864460765389E-8</v>
      </c>
      <c r="AF386" s="1" t="s">
        <v>30</v>
      </c>
    </row>
    <row r="387" spans="4:32" ht="17.25" x14ac:dyDescent="0.25">
      <c r="D387" s="6" t="s">
        <v>95</v>
      </c>
      <c r="E387" s="1" t="s">
        <v>96</v>
      </c>
      <c r="F387" s="6" t="s">
        <v>35</v>
      </c>
      <c r="G387" s="6">
        <v>0</v>
      </c>
      <c r="H387" s="6" t="s">
        <v>24</v>
      </c>
      <c r="I387" s="6">
        <v>77.400000000000006</v>
      </c>
      <c r="J387" s="6">
        <v>13.1</v>
      </c>
      <c r="K387" s="27">
        <v>10</v>
      </c>
      <c r="L387" s="35" t="s">
        <v>55</v>
      </c>
      <c r="M387" s="6" t="s">
        <v>13</v>
      </c>
      <c r="N387" s="6">
        <v>27</v>
      </c>
      <c r="O387" s="6" t="s">
        <v>97</v>
      </c>
      <c r="P387" s="1">
        <v>2.2000000000000002</v>
      </c>
      <c r="Q387" s="1">
        <v>1.5</v>
      </c>
      <c r="R387" s="16">
        <v>7.2222222222222229E-6</v>
      </c>
      <c r="S387" s="24">
        <v>825</v>
      </c>
      <c r="T387" s="1" t="s">
        <v>13</v>
      </c>
      <c r="U387" s="1">
        <v>780</v>
      </c>
      <c r="V387" s="1">
        <v>780</v>
      </c>
      <c r="W387" s="1">
        <f t="shared" si="57"/>
        <v>45</v>
      </c>
      <c r="X387" s="1"/>
      <c r="Y387" s="27">
        <v>10</v>
      </c>
      <c r="Z387" s="1">
        <v>11.48</v>
      </c>
      <c r="AA387" s="47">
        <f t="shared" si="50"/>
        <v>96761.067779200937</v>
      </c>
      <c r="AB387" s="18">
        <f t="shared" si="51"/>
        <v>26.878074383111372</v>
      </c>
      <c r="AC387" s="1">
        <v>-17.059999999999999</v>
      </c>
      <c r="AD387" s="16">
        <f t="shared" si="52"/>
        <v>3.8988465147995559E-8</v>
      </c>
      <c r="AE387" s="16">
        <f t="shared" si="48"/>
        <v>3.8988465147995563E-9</v>
      </c>
      <c r="AF387" s="1" t="s">
        <v>30</v>
      </c>
    </row>
    <row r="388" spans="4:32" ht="17.25" x14ac:dyDescent="0.25">
      <c r="D388" s="6" t="s">
        <v>95</v>
      </c>
      <c r="E388" s="1" t="s">
        <v>96</v>
      </c>
      <c r="F388" s="6" t="s">
        <v>35</v>
      </c>
      <c r="G388" s="6">
        <v>0</v>
      </c>
      <c r="H388" s="6" t="s">
        <v>24</v>
      </c>
      <c r="I388" s="6">
        <v>77.400000000000006</v>
      </c>
      <c r="J388" s="6">
        <v>13.1</v>
      </c>
      <c r="K388" s="27">
        <v>10</v>
      </c>
      <c r="L388" s="35" t="s">
        <v>55</v>
      </c>
      <c r="M388" s="6" t="s">
        <v>13</v>
      </c>
      <c r="N388" s="6">
        <v>168</v>
      </c>
      <c r="O388" s="6" t="s">
        <v>97</v>
      </c>
      <c r="P388" s="1">
        <v>2.2000000000000002</v>
      </c>
      <c r="Q388" s="1">
        <v>1.5</v>
      </c>
      <c r="R388" s="16">
        <v>1.111111111111111E-6</v>
      </c>
      <c r="S388" s="24">
        <v>825</v>
      </c>
      <c r="T388" s="1" t="s">
        <v>13</v>
      </c>
      <c r="U388" s="1">
        <v>780</v>
      </c>
      <c r="V388" s="1">
        <v>780</v>
      </c>
      <c r="W388" s="1">
        <f t="shared" si="57"/>
        <v>45</v>
      </c>
      <c r="X388" s="1"/>
      <c r="Y388" s="27">
        <v>10</v>
      </c>
      <c r="Z388" s="1">
        <v>13.31</v>
      </c>
      <c r="AA388" s="47">
        <f t="shared" si="50"/>
        <v>603197.5294933666</v>
      </c>
      <c r="AB388" s="18">
        <f t="shared" si="51"/>
        <v>167.55486930371293</v>
      </c>
      <c r="AC388" s="1">
        <v>-19.09</v>
      </c>
      <c r="AD388" s="16">
        <f t="shared" si="52"/>
        <v>5.1205703889918502E-9</v>
      </c>
      <c r="AE388" s="16">
        <f t="shared" si="48"/>
        <v>5.1205703889918498E-10</v>
      </c>
      <c r="AF388" s="1" t="s">
        <v>30</v>
      </c>
    </row>
    <row r="389" spans="4:32" ht="17.25" x14ac:dyDescent="0.25">
      <c r="D389" s="6" t="s">
        <v>95</v>
      </c>
      <c r="E389" s="1" t="s">
        <v>96</v>
      </c>
      <c r="F389" s="6" t="s">
        <v>35</v>
      </c>
      <c r="G389" s="6">
        <v>0</v>
      </c>
      <c r="H389" s="6" t="s">
        <v>24</v>
      </c>
      <c r="I389" s="6">
        <v>77.400000000000006</v>
      </c>
      <c r="J389" s="6">
        <v>13.1</v>
      </c>
      <c r="K389" s="27">
        <v>10</v>
      </c>
      <c r="L389" s="35" t="s">
        <v>55</v>
      </c>
      <c r="M389" s="6" t="s">
        <v>13</v>
      </c>
      <c r="N389" s="6">
        <v>167</v>
      </c>
      <c r="O389" s="6" t="s">
        <v>97</v>
      </c>
      <c r="P389" s="1">
        <v>2.2000000000000002</v>
      </c>
      <c r="Q389" s="1">
        <v>1.3</v>
      </c>
      <c r="R389" s="16">
        <v>1.388888888888889E-6</v>
      </c>
      <c r="S389" s="24">
        <v>830</v>
      </c>
      <c r="T389" s="1" t="s">
        <v>13</v>
      </c>
      <c r="U389" s="1">
        <v>780</v>
      </c>
      <c r="V389" s="1">
        <v>780</v>
      </c>
      <c r="W389" s="1">
        <f t="shared" si="57"/>
        <v>50</v>
      </c>
      <c r="X389" s="1"/>
      <c r="Y389" s="27">
        <v>10</v>
      </c>
      <c r="Z389" s="1">
        <v>13.31</v>
      </c>
      <c r="AA389" s="47">
        <f t="shared" si="50"/>
        <v>603197.5294933666</v>
      </c>
      <c r="AB389" s="18">
        <f t="shared" si="51"/>
        <v>167.55486930371293</v>
      </c>
      <c r="AC389" s="1">
        <v>-18.23</v>
      </c>
      <c r="AD389" s="16">
        <f t="shared" si="52"/>
        <v>1.2100730672619326E-8</v>
      </c>
      <c r="AE389" s="16">
        <f t="shared" si="48"/>
        <v>1.2100730672619327E-9</v>
      </c>
      <c r="AF389" s="1" t="s">
        <v>30</v>
      </c>
    </row>
    <row r="390" spans="4:32" ht="17.25" x14ac:dyDescent="0.25">
      <c r="D390" s="6" t="s">
        <v>95</v>
      </c>
      <c r="E390" s="1" t="s">
        <v>96</v>
      </c>
      <c r="F390" s="6" t="s">
        <v>35</v>
      </c>
      <c r="G390" s="6">
        <v>0</v>
      </c>
      <c r="H390" s="6" t="s">
        <v>24</v>
      </c>
      <c r="I390" s="6">
        <v>77.400000000000006</v>
      </c>
      <c r="J390" s="6">
        <v>13.1</v>
      </c>
      <c r="K390" s="27">
        <v>10</v>
      </c>
      <c r="L390" s="35" t="s">
        <v>55</v>
      </c>
      <c r="M390" s="6" t="s">
        <v>13</v>
      </c>
      <c r="N390" s="6">
        <v>168</v>
      </c>
      <c r="O390" s="6" t="s">
        <v>97</v>
      </c>
      <c r="P390" s="1">
        <v>2.2000000000000002</v>
      </c>
      <c r="Q390" s="1">
        <v>1.3</v>
      </c>
      <c r="R390" s="16">
        <v>1.388888888888889E-6</v>
      </c>
      <c r="S390" s="24">
        <v>830</v>
      </c>
      <c r="T390" s="1" t="s">
        <v>13</v>
      </c>
      <c r="U390" s="1">
        <v>780</v>
      </c>
      <c r="V390" s="1">
        <v>780</v>
      </c>
      <c r="W390" s="1">
        <f t="shared" si="57"/>
        <v>50</v>
      </c>
      <c r="X390" s="1"/>
      <c r="Y390" s="27">
        <v>10</v>
      </c>
      <c r="Z390" s="1">
        <v>13.31</v>
      </c>
      <c r="AA390" s="47">
        <f t="shared" si="50"/>
        <v>603197.5294933666</v>
      </c>
      <c r="AB390" s="18">
        <f t="shared" si="51"/>
        <v>167.55486930371293</v>
      </c>
      <c r="AC390" s="1">
        <v>-18.45</v>
      </c>
      <c r="AD390" s="16">
        <f t="shared" si="52"/>
        <v>9.7110638338581673E-9</v>
      </c>
      <c r="AE390" s="16">
        <f t="shared" si="48"/>
        <v>9.7110638338581669E-10</v>
      </c>
      <c r="AF390" s="1" t="s">
        <v>30</v>
      </c>
    </row>
    <row r="391" spans="4:32" ht="17.25" x14ac:dyDescent="0.25">
      <c r="D391" s="6" t="s">
        <v>95</v>
      </c>
      <c r="E391" s="1" t="s">
        <v>96</v>
      </c>
      <c r="F391" s="6" t="s">
        <v>35</v>
      </c>
      <c r="G391" s="6">
        <v>0</v>
      </c>
      <c r="H391" s="6" t="s">
        <v>24</v>
      </c>
      <c r="I391" s="6">
        <v>77.400000000000006</v>
      </c>
      <c r="J391" s="6">
        <v>13.1</v>
      </c>
      <c r="K391" s="27">
        <v>10</v>
      </c>
      <c r="L391" s="35" t="s">
        <v>55</v>
      </c>
      <c r="M391" s="6" t="s">
        <v>13</v>
      </c>
      <c r="N391" s="6">
        <v>0.33</v>
      </c>
      <c r="O391" s="6" t="s">
        <v>97</v>
      </c>
      <c r="P391" s="1">
        <v>2.2000000000000002</v>
      </c>
      <c r="Q391" s="1">
        <v>1</v>
      </c>
      <c r="R391" s="16">
        <v>1E-3</v>
      </c>
      <c r="S391" s="24">
        <v>850</v>
      </c>
      <c r="T391" s="1" t="s">
        <v>13</v>
      </c>
      <c r="U391" s="1">
        <v>780</v>
      </c>
      <c r="V391" s="1">
        <v>780</v>
      </c>
      <c r="W391" s="1">
        <f t="shared" si="57"/>
        <v>70</v>
      </c>
      <c r="X391" s="1"/>
      <c r="Y391" s="27">
        <v>10</v>
      </c>
      <c r="Z391" s="1">
        <v>7.08</v>
      </c>
      <c r="AA391" s="47">
        <f t="shared" si="50"/>
        <v>1187.9685185090932</v>
      </c>
      <c r="AB391" s="18">
        <f t="shared" si="51"/>
        <v>0.32999125514141475</v>
      </c>
      <c r="AC391" s="1">
        <v>-13.78</v>
      </c>
      <c r="AD391" s="16">
        <f t="shared" si="52"/>
        <v>1.0361485876900871E-6</v>
      </c>
      <c r="AE391" s="16">
        <f t="shared" si="48"/>
        <v>1.0361485876900871E-7</v>
      </c>
      <c r="AF391" s="1" t="s">
        <v>30</v>
      </c>
    </row>
    <row r="392" spans="4:32" ht="17.25" x14ac:dyDescent="0.25">
      <c r="D392" s="6" t="s">
        <v>95</v>
      </c>
      <c r="E392" s="1" t="s">
        <v>96</v>
      </c>
      <c r="F392" s="6" t="s">
        <v>35</v>
      </c>
      <c r="G392" s="6">
        <v>0</v>
      </c>
      <c r="H392" s="6" t="s">
        <v>24</v>
      </c>
      <c r="I392" s="6">
        <v>77.400000000000006</v>
      </c>
      <c r="J392" s="6">
        <v>13.1</v>
      </c>
      <c r="K392" s="27">
        <v>10</v>
      </c>
      <c r="L392" s="35" t="s">
        <v>55</v>
      </c>
      <c r="M392" s="6" t="s">
        <v>13</v>
      </c>
      <c r="N392" s="6">
        <v>1</v>
      </c>
      <c r="O392" s="6" t="s">
        <v>97</v>
      </c>
      <c r="P392" s="1">
        <v>2.2000000000000002</v>
      </c>
      <c r="Q392" s="1">
        <v>1</v>
      </c>
      <c r="R392" s="16">
        <v>3.3333333333333332E-4</v>
      </c>
      <c r="S392" s="24">
        <v>850</v>
      </c>
      <c r="T392" s="1" t="s">
        <v>13</v>
      </c>
      <c r="U392" s="1">
        <v>780</v>
      </c>
      <c r="V392" s="1">
        <v>780</v>
      </c>
      <c r="W392" s="1">
        <f t="shared" si="57"/>
        <v>70</v>
      </c>
      <c r="X392" s="1"/>
      <c r="Y392" s="27">
        <v>10</v>
      </c>
      <c r="Z392" s="1">
        <v>8.19</v>
      </c>
      <c r="AA392" s="47">
        <f t="shared" si="50"/>
        <v>3604.7222464633783</v>
      </c>
      <c r="AB392" s="18">
        <f t="shared" si="51"/>
        <v>1.0013117351287162</v>
      </c>
      <c r="AC392" s="1">
        <v>-14.47</v>
      </c>
      <c r="AD392" s="16">
        <f t="shared" si="52"/>
        <v>5.1970733558193832E-7</v>
      </c>
      <c r="AE392" s="16">
        <f t="shared" si="48"/>
        <v>5.1970733558193832E-8</v>
      </c>
      <c r="AF392" s="1" t="s">
        <v>30</v>
      </c>
    </row>
    <row r="393" spans="4:32" ht="17.25" x14ac:dyDescent="0.25">
      <c r="D393" s="6" t="s">
        <v>95</v>
      </c>
      <c r="E393" s="1" t="s">
        <v>96</v>
      </c>
      <c r="F393" s="6" t="s">
        <v>35</v>
      </c>
      <c r="G393" s="6">
        <v>0</v>
      </c>
      <c r="H393" s="6" t="s">
        <v>24</v>
      </c>
      <c r="I393" s="6">
        <v>77.400000000000006</v>
      </c>
      <c r="J393" s="6">
        <v>13.1</v>
      </c>
      <c r="K393" s="27">
        <v>10</v>
      </c>
      <c r="L393" s="35" t="s">
        <v>55</v>
      </c>
      <c r="M393" s="6" t="s">
        <v>13</v>
      </c>
      <c r="N393" s="6">
        <v>3</v>
      </c>
      <c r="O393" s="6" t="s">
        <v>97</v>
      </c>
      <c r="P393" s="1">
        <v>2.2000000000000002</v>
      </c>
      <c r="Q393" s="1">
        <v>1</v>
      </c>
      <c r="R393" s="16">
        <v>1.1111111111111112E-4</v>
      </c>
      <c r="S393" s="24">
        <v>850</v>
      </c>
      <c r="T393" s="1" t="s">
        <v>13</v>
      </c>
      <c r="U393" s="1">
        <v>780</v>
      </c>
      <c r="V393" s="1">
        <v>780</v>
      </c>
      <c r="W393" s="1">
        <f t="shared" si="57"/>
        <v>70</v>
      </c>
      <c r="X393" s="1"/>
      <c r="Y393" s="27">
        <v>10</v>
      </c>
      <c r="Z393" s="1">
        <v>9.2899999999999991</v>
      </c>
      <c r="AA393" s="47">
        <f t="shared" si="50"/>
        <v>10829.184098589138</v>
      </c>
      <c r="AB393" s="18">
        <f t="shared" si="51"/>
        <v>3.0081066940525383</v>
      </c>
      <c r="AC393" s="1">
        <v>-15.14</v>
      </c>
      <c r="AD393" s="16">
        <f t="shared" si="52"/>
        <v>2.6593870155586708E-7</v>
      </c>
      <c r="AE393" s="16">
        <f t="shared" si="48"/>
        <v>2.6593870155586709E-8</v>
      </c>
      <c r="AF393" s="1" t="s">
        <v>30</v>
      </c>
    </row>
    <row r="394" spans="4:32" ht="17.25" x14ac:dyDescent="0.25">
      <c r="D394" s="6" t="s">
        <v>95</v>
      </c>
      <c r="E394" s="1" t="s">
        <v>96</v>
      </c>
      <c r="F394" s="6" t="s">
        <v>35</v>
      </c>
      <c r="G394" s="6">
        <v>0</v>
      </c>
      <c r="H394" s="6" t="s">
        <v>24</v>
      </c>
      <c r="I394" s="6">
        <v>77.400000000000006</v>
      </c>
      <c r="J394" s="6">
        <v>13.1</v>
      </c>
      <c r="K394" s="27">
        <v>10</v>
      </c>
      <c r="L394" s="35" t="s">
        <v>55</v>
      </c>
      <c r="M394" s="6" t="s">
        <v>13</v>
      </c>
      <c r="N394" s="6">
        <v>27</v>
      </c>
      <c r="O394" s="6" t="s">
        <v>97</v>
      </c>
      <c r="P394" s="1">
        <v>2.2000000000000002</v>
      </c>
      <c r="Q394" s="1">
        <v>1</v>
      </c>
      <c r="R394" s="16">
        <v>1.2222222222222224E-5</v>
      </c>
      <c r="S394" s="24">
        <v>850</v>
      </c>
      <c r="T394" s="1" t="s">
        <v>13</v>
      </c>
      <c r="U394" s="1">
        <v>780</v>
      </c>
      <c r="V394" s="1">
        <v>780</v>
      </c>
      <c r="W394" s="1">
        <f t="shared" si="57"/>
        <v>70</v>
      </c>
      <c r="X394" s="1"/>
      <c r="Y394" s="27">
        <v>10</v>
      </c>
      <c r="Z394" s="1">
        <v>11.48</v>
      </c>
      <c r="AA394" s="47">
        <f t="shared" si="50"/>
        <v>96761.067779200937</v>
      </c>
      <c r="AB394" s="18">
        <f t="shared" si="51"/>
        <v>26.878074383111372</v>
      </c>
      <c r="AC394" s="1">
        <v>-17.13</v>
      </c>
      <c r="AD394" s="16">
        <f t="shared" si="52"/>
        <v>3.6352603951609505E-8</v>
      </c>
      <c r="AE394" s="16">
        <f t="shared" si="48"/>
        <v>3.6352603951609507E-9</v>
      </c>
      <c r="AF394" s="1" t="s">
        <v>30</v>
      </c>
    </row>
    <row r="395" spans="4:32" ht="17.25" x14ac:dyDescent="0.25">
      <c r="D395" s="6" t="s">
        <v>95</v>
      </c>
      <c r="E395" s="1" t="s">
        <v>96</v>
      </c>
      <c r="F395" s="6" t="s">
        <v>35</v>
      </c>
      <c r="G395" s="6">
        <v>0</v>
      </c>
      <c r="H395" s="6" t="s">
        <v>24</v>
      </c>
      <c r="I395" s="6">
        <v>77.400000000000006</v>
      </c>
      <c r="J395" s="6">
        <v>13.1</v>
      </c>
      <c r="K395" s="27">
        <v>10</v>
      </c>
      <c r="L395" s="35" t="s">
        <v>55</v>
      </c>
      <c r="M395" s="6" t="s">
        <v>13</v>
      </c>
      <c r="N395" s="6">
        <v>168</v>
      </c>
      <c r="O395" s="6" t="s">
        <v>97</v>
      </c>
      <c r="P395" s="1">
        <v>2.2000000000000002</v>
      </c>
      <c r="Q395" s="1">
        <v>1</v>
      </c>
      <c r="R395" s="16">
        <v>1.9444444444444444E-6</v>
      </c>
      <c r="S395" s="24">
        <v>850</v>
      </c>
      <c r="T395" s="1" t="s">
        <v>13</v>
      </c>
      <c r="U395" s="1">
        <v>780</v>
      </c>
      <c r="V395" s="1">
        <v>780</v>
      </c>
      <c r="W395" s="1">
        <f t="shared" si="57"/>
        <v>70</v>
      </c>
      <c r="X395" s="1"/>
      <c r="Y395" s="27">
        <v>10</v>
      </c>
      <c r="Z395" s="1">
        <v>13.31</v>
      </c>
      <c r="AA395" s="47">
        <f t="shared" si="50"/>
        <v>603197.5294933666</v>
      </c>
      <c r="AB395" s="18">
        <f t="shared" si="51"/>
        <v>167.55486930371293</v>
      </c>
      <c r="AC395" s="1">
        <v>-18.13</v>
      </c>
      <c r="AD395" s="16">
        <f t="shared" si="52"/>
        <v>1.3373375626844869E-8</v>
      </c>
      <c r="AE395" s="16">
        <f t="shared" si="48"/>
        <v>1.3373375626844868E-9</v>
      </c>
      <c r="AF395" s="1" t="s">
        <v>30</v>
      </c>
    </row>
    <row r="396" spans="4:32" ht="17.25" x14ac:dyDescent="0.25">
      <c r="D396" s="6" t="s">
        <v>95</v>
      </c>
      <c r="E396" s="1" t="s">
        <v>96</v>
      </c>
      <c r="F396" s="6" t="s">
        <v>35</v>
      </c>
      <c r="G396" s="6">
        <v>0</v>
      </c>
      <c r="H396" s="6" t="s">
        <v>24</v>
      </c>
      <c r="I396" s="6">
        <v>77.400000000000006</v>
      </c>
      <c r="J396" s="6">
        <v>13.1</v>
      </c>
      <c r="K396" s="27">
        <v>10</v>
      </c>
      <c r="L396" s="35" t="s">
        <v>55</v>
      </c>
      <c r="M396" s="6" t="s">
        <v>13</v>
      </c>
      <c r="N396" s="6">
        <v>168</v>
      </c>
      <c r="O396" s="6" t="s">
        <v>97</v>
      </c>
      <c r="P396" s="1">
        <v>2.2000000000000002</v>
      </c>
      <c r="Q396" s="1">
        <v>0.75</v>
      </c>
      <c r="R396" s="16">
        <v>2.5000000000000002E-6</v>
      </c>
      <c r="S396" s="24">
        <v>870</v>
      </c>
      <c r="T396" s="1" t="s">
        <v>13</v>
      </c>
      <c r="U396" s="1">
        <v>780</v>
      </c>
      <c r="V396" s="1">
        <v>780</v>
      </c>
      <c r="W396" s="1">
        <f t="shared" si="57"/>
        <v>90</v>
      </c>
      <c r="X396" s="1"/>
      <c r="Y396" s="27">
        <v>10</v>
      </c>
      <c r="Z396" s="1">
        <v>13.31</v>
      </c>
      <c r="AA396" s="47">
        <f t="shared" si="50"/>
        <v>603197.5294933666</v>
      </c>
      <c r="AB396" s="18">
        <f t="shared" si="51"/>
        <v>167.55486930371293</v>
      </c>
      <c r="AC396" s="1">
        <v>-19.72</v>
      </c>
      <c r="AD396" s="16">
        <f t="shared" si="52"/>
        <v>2.7271738056557604E-9</v>
      </c>
      <c r="AE396" s="16">
        <f t="shared" si="48"/>
        <v>2.7271738056557604E-10</v>
      </c>
      <c r="AF396" s="1" t="s">
        <v>30</v>
      </c>
    </row>
    <row r="397" spans="4:32" ht="17.25" x14ac:dyDescent="0.25">
      <c r="D397" s="6" t="s">
        <v>95</v>
      </c>
      <c r="E397" s="1" t="s">
        <v>96</v>
      </c>
      <c r="F397" s="6" t="s">
        <v>35</v>
      </c>
      <c r="G397" s="6">
        <v>0</v>
      </c>
      <c r="H397" s="6" t="s">
        <v>24</v>
      </c>
      <c r="I397" s="6">
        <v>77.400000000000006</v>
      </c>
      <c r="J397" s="6">
        <v>13.1</v>
      </c>
      <c r="K397" s="27">
        <v>10</v>
      </c>
      <c r="L397" s="35" t="s">
        <v>55</v>
      </c>
      <c r="M397" s="6" t="s">
        <v>13</v>
      </c>
      <c r="N397" s="6">
        <v>0.33</v>
      </c>
      <c r="O397" s="6" t="s">
        <v>97</v>
      </c>
      <c r="P397" s="1">
        <v>2.2000000000000002</v>
      </c>
      <c r="Q397" s="1">
        <v>0.5</v>
      </c>
      <c r="R397" s="16">
        <v>1.4166666666666666E-3</v>
      </c>
      <c r="S397" s="24">
        <v>900</v>
      </c>
      <c r="T397" s="1" t="s">
        <v>13</v>
      </c>
      <c r="U397" s="1">
        <v>780</v>
      </c>
      <c r="V397" s="1">
        <v>780</v>
      </c>
      <c r="W397" s="1">
        <f t="shared" si="57"/>
        <v>120</v>
      </c>
      <c r="X397" s="1"/>
      <c r="Y397" s="27">
        <v>10</v>
      </c>
      <c r="Z397" s="1">
        <v>7.08</v>
      </c>
      <c r="AA397" s="47">
        <f t="shared" si="50"/>
        <v>1187.9685185090932</v>
      </c>
      <c r="AB397" s="18">
        <f t="shared" si="51"/>
        <v>0.32999125514141475</v>
      </c>
      <c r="AC397" s="1">
        <v>-13.91</v>
      </c>
      <c r="AD397" s="16">
        <f t="shared" si="52"/>
        <v>9.0983734060545734E-7</v>
      </c>
      <c r="AE397" s="16">
        <f t="shared" si="48"/>
        <v>9.0983734060545734E-8</v>
      </c>
      <c r="AF397" s="1" t="s">
        <v>30</v>
      </c>
    </row>
    <row r="398" spans="4:32" ht="17.25" x14ac:dyDescent="0.25">
      <c r="D398" s="6" t="s">
        <v>95</v>
      </c>
      <c r="E398" s="1" t="s">
        <v>96</v>
      </c>
      <c r="F398" s="6" t="s">
        <v>35</v>
      </c>
      <c r="G398" s="6">
        <v>0</v>
      </c>
      <c r="H398" s="6" t="s">
        <v>24</v>
      </c>
      <c r="I398" s="6">
        <v>77.400000000000006</v>
      </c>
      <c r="J398" s="6">
        <v>13.1</v>
      </c>
      <c r="K398" s="27">
        <v>10</v>
      </c>
      <c r="L398" s="35" t="s">
        <v>55</v>
      </c>
      <c r="M398" s="6" t="s">
        <v>13</v>
      </c>
      <c r="N398" s="6">
        <v>1</v>
      </c>
      <c r="O398" s="6" t="s">
        <v>97</v>
      </c>
      <c r="P398" s="1">
        <v>2.2000000000000002</v>
      </c>
      <c r="Q398" s="1">
        <v>0.5</v>
      </c>
      <c r="R398" s="16">
        <v>4.7777777777777776E-4</v>
      </c>
      <c r="S398" s="24">
        <v>900</v>
      </c>
      <c r="T398" s="1" t="s">
        <v>13</v>
      </c>
      <c r="U398" s="1">
        <v>780</v>
      </c>
      <c r="V398" s="1">
        <v>780</v>
      </c>
      <c r="W398" s="1">
        <f t="shared" si="57"/>
        <v>120</v>
      </c>
      <c r="X398" s="1"/>
      <c r="Y398" s="27">
        <v>10</v>
      </c>
      <c r="Z398" s="1">
        <v>8.19</v>
      </c>
      <c r="AA398" s="47">
        <f t="shared" si="50"/>
        <v>3604.7222464633783</v>
      </c>
      <c r="AB398" s="18">
        <f t="shared" si="51"/>
        <v>1.0013117351287162</v>
      </c>
      <c r="AC398" s="1">
        <v>-14.59</v>
      </c>
      <c r="AD398" s="16">
        <f t="shared" si="52"/>
        <v>4.6093905703944348E-7</v>
      </c>
      <c r="AE398" s="16">
        <f t="shared" ref="AE398:AE461" si="58">AD398/10</f>
        <v>4.6093905703944348E-8</v>
      </c>
      <c r="AF398" s="1" t="s">
        <v>30</v>
      </c>
    </row>
    <row r="399" spans="4:32" ht="17.25" x14ac:dyDescent="0.25">
      <c r="D399" s="6" t="s">
        <v>95</v>
      </c>
      <c r="E399" s="1" t="s">
        <v>96</v>
      </c>
      <c r="F399" s="6" t="s">
        <v>35</v>
      </c>
      <c r="G399" s="6">
        <v>0</v>
      </c>
      <c r="H399" s="6" t="s">
        <v>24</v>
      </c>
      <c r="I399" s="6">
        <v>77.400000000000006</v>
      </c>
      <c r="J399" s="6">
        <v>13.1</v>
      </c>
      <c r="K399" s="27">
        <v>10</v>
      </c>
      <c r="L399" s="35" t="s">
        <v>55</v>
      </c>
      <c r="M399" s="6" t="s">
        <v>13</v>
      </c>
      <c r="N399" s="6">
        <v>3</v>
      </c>
      <c r="O399" s="6" t="s">
        <v>97</v>
      </c>
      <c r="P399" s="1">
        <v>2.2000000000000002</v>
      </c>
      <c r="Q399" s="1">
        <v>0.5</v>
      </c>
      <c r="R399" s="16">
        <v>1.5805555555555554E-4</v>
      </c>
      <c r="S399" s="24">
        <v>900</v>
      </c>
      <c r="T399" s="1" t="s">
        <v>13</v>
      </c>
      <c r="U399" s="1">
        <v>780</v>
      </c>
      <c r="V399" s="1">
        <v>780</v>
      </c>
      <c r="W399" s="1">
        <f t="shared" si="57"/>
        <v>120</v>
      </c>
      <c r="X399" s="1"/>
      <c r="Y399" s="27">
        <v>10</v>
      </c>
      <c r="Z399" s="1">
        <v>9.2899999999999991</v>
      </c>
      <c r="AA399" s="47">
        <f t="shared" si="50"/>
        <v>10829.184098589138</v>
      </c>
      <c r="AB399" s="18">
        <f t="shared" si="51"/>
        <v>3.0081066940525383</v>
      </c>
      <c r="AC399" s="1">
        <v>-15.23</v>
      </c>
      <c r="AD399" s="16">
        <f t="shared" si="52"/>
        <v>2.4304967272244501E-7</v>
      </c>
      <c r="AE399" s="16">
        <f t="shared" si="58"/>
        <v>2.43049672722445E-8</v>
      </c>
      <c r="AF399" s="1" t="s">
        <v>30</v>
      </c>
    </row>
    <row r="400" spans="4:32" ht="17.25" x14ac:dyDescent="0.25">
      <c r="D400" s="6" t="s">
        <v>95</v>
      </c>
      <c r="E400" s="1" t="s">
        <v>96</v>
      </c>
      <c r="F400" s="6" t="s">
        <v>35</v>
      </c>
      <c r="G400" s="6">
        <v>0</v>
      </c>
      <c r="H400" s="6" t="s">
        <v>24</v>
      </c>
      <c r="I400" s="6">
        <v>77.400000000000006</v>
      </c>
      <c r="J400" s="6">
        <v>13.1</v>
      </c>
      <c r="K400" s="27">
        <v>10</v>
      </c>
      <c r="L400" s="35" t="s">
        <v>55</v>
      </c>
      <c r="M400" s="6" t="s">
        <v>13</v>
      </c>
      <c r="N400" s="6">
        <v>27</v>
      </c>
      <c r="O400" s="6" t="s">
        <v>97</v>
      </c>
      <c r="P400" s="1">
        <v>2.2000000000000002</v>
      </c>
      <c r="Q400" s="1">
        <v>0.5</v>
      </c>
      <c r="R400" s="16">
        <v>1.7499999999999998E-5</v>
      </c>
      <c r="S400" s="24">
        <v>900</v>
      </c>
      <c r="T400" s="1" t="s">
        <v>13</v>
      </c>
      <c r="U400" s="1">
        <v>780</v>
      </c>
      <c r="V400" s="1">
        <v>780</v>
      </c>
      <c r="W400" s="1">
        <f t="shared" si="57"/>
        <v>120</v>
      </c>
      <c r="X400" s="1"/>
      <c r="Y400" s="27">
        <v>10</v>
      </c>
      <c r="Z400" s="1">
        <v>11.48</v>
      </c>
      <c r="AA400" s="47">
        <f t="shared" si="50"/>
        <v>96761.067779200937</v>
      </c>
      <c r="AB400" s="18">
        <f t="shared" si="51"/>
        <v>26.878074383111372</v>
      </c>
      <c r="AC400" s="1">
        <v>-17.04</v>
      </c>
      <c r="AD400" s="16">
        <f t="shared" si="52"/>
        <v>3.9776084389571521E-8</v>
      </c>
      <c r="AE400" s="16">
        <f t="shared" si="58"/>
        <v>3.9776084389571523E-9</v>
      </c>
      <c r="AF400" s="1" t="s">
        <v>30</v>
      </c>
    </row>
    <row r="401" spans="4:32" ht="17.25" x14ac:dyDescent="0.25">
      <c r="D401" s="6" t="s">
        <v>95</v>
      </c>
      <c r="E401" s="1" t="s">
        <v>96</v>
      </c>
      <c r="F401" s="6" t="s">
        <v>35</v>
      </c>
      <c r="G401" s="6">
        <v>0</v>
      </c>
      <c r="H401" s="6" t="s">
        <v>24</v>
      </c>
      <c r="I401" s="6">
        <v>77.400000000000006</v>
      </c>
      <c r="J401" s="6">
        <v>13.1</v>
      </c>
      <c r="K401" s="27">
        <v>10</v>
      </c>
      <c r="L401" s="35" t="s">
        <v>55</v>
      </c>
      <c r="M401" s="6" t="s">
        <v>13</v>
      </c>
      <c r="N401" s="6">
        <v>165</v>
      </c>
      <c r="O401" s="6" t="s">
        <v>97</v>
      </c>
      <c r="P401" s="1">
        <v>2.2000000000000002</v>
      </c>
      <c r="Q401" s="1">
        <v>0.5</v>
      </c>
      <c r="R401" s="16">
        <v>2.7777777777777779E-6</v>
      </c>
      <c r="S401" s="24">
        <v>900</v>
      </c>
      <c r="T401" s="1" t="s">
        <v>13</v>
      </c>
      <c r="U401" s="1">
        <v>780</v>
      </c>
      <c r="V401" s="1">
        <v>780</v>
      </c>
      <c r="W401" s="1">
        <f t="shared" si="57"/>
        <v>120</v>
      </c>
      <c r="X401" s="1"/>
      <c r="Y401" s="27">
        <v>10</v>
      </c>
      <c r="Z401" s="1">
        <v>13.29</v>
      </c>
      <c r="AA401" s="47">
        <f t="shared" si="50"/>
        <v>591253.4181513096</v>
      </c>
      <c r="AB401" s="18">
        <f t="shared" si="51"/>
        <v>164.23706059758601</v>
      </c>
      <c r="AC401" s="1">
        <v>-18.36</v>
      </c>
      <c r="AD401" s="16">
        <f t="shared" si="52"/>
        <v>1.0625596314427333E-8</v>
      </c>
      <c r="AE401" s="16">
        <f t="shared" si="58"/>
        <v>1.0625596314427332E-9</v>
      </c>
      <c r="AF401" s="1" t="s">
        <v>30</v>
      </c>
    </row>
    <row r="402" spans="4:32" ht="17.25" x14ac:dyDescent="0.25">
      <c r="D402" s="6" t="s">
        <v>95</v>
      </c>
      <c r="E402" s="1" t="s">
        <v>96</v>
      </c>
      <c r="F402" s="6" t="s">
        <v>35</v>
      </c>
      <c r="G402" s="6">
        <v>0</v>
      </c>
      <c r="H402" s="6" t="s">
        <v>24</v>
      </c>
      <c r="I402" s="6">
        <v>77.400000000000006</v>
      </c>
      <c r="J402" s="6">
        <v>13.1</v>
      </c>
      <c r="K402" s="27">
        <v>10</v>
      </c>
      <c r="L402" s="35" t="s">
        <v>55</v>
      </c>
      <c r="M402" s="6" t="s">
        <v>13</v>
      </c>
      <c r="N402" s="6">
        <v>931</v>
      </c>
      <c r="O402" s="6" t="s">
        <v>97</v>
      </c>
      <c r="P402" s="1">
        <v>2.2000000000000002</v>
      </c>
      <c r="Q402" s="1">
        <v>0.5</v>
      </c>
      <c r="R402" s="16">
        <v>5.5555555555555552E-7</v>
      </c>
      <c r="S402" s="24">
        <v>900</v>
      </c>
      <c r="T402" s="1" t="s">
        <v>13</v>
      </c>
      <c r="U402" s="1">
        <v>780</v>
      </c>
      <c r="V402" s="1">
        <v>780</v>
      </c>
      <c r="W402" s="1">
        <f t="shared" si="57"/>
        <v>120</v>
      </c>
      <c r="X402" s="1"/>
      <c r="Y402" s="27">
        <v>10</v>
      </c>
      <c r="Z402" s="1">
        <v>15.02</v>
      </c>
      <c r="AA402" s="47">
        <f t="shared" ref="AA402:AA464" si="59">EXP(Z402)</f>
        <v>3335055.9039667901</v>
      </c>
      <c r="AB402" s="18">
        <f t="shared" ref="AB402:AB464" si="60">AA402/3600</f>
        <v>926.40441776855278</v>
      </c>
      <c r="AC402" s="1">
        <v>-20.47</v>
      </c>
      <c r="AD402" s="16">
        <f t="shared" ref="AD402:AD464" si="61">EXP(AC402)</f>
        <v>1.2882256893032056E-9</v>
      </c>
      <c r="AE402" s="16">
        <f t="shared" si="58"/>
        <v>1.2882256893032056E-10</v>
      </c>
      <c r="AF402" s="1" t="s">
        <v>30</v>
      </c>
    </row>
    <row r="403" spans="4:32" ht="17.25" x14ac:dyDescent="0.25">
      <c r="D403" s="6" t="s">
        <v>95</v>
      </c>
      <c r="E403" s="1" t="s">
        <v>96</v>
      </c>
      <c r="F403" s="6" t="s">
        <v>35</v>
      </c>
      <c r="G403" s="6">
        <v>0</v>
      </c>
      <c r="H403" s="6" t="s">
        <v>24</v>
      </c>
      <c r="I403" s="6">
        <v>77.400000000000006</v>
      </c>
      <c r="J403" s="6">
        <v>13.1</v>
      </c>
      <c r="K403" s="27">
        <v>10</v>
      </c>
      <c r="L403" s="35" t="s">
        <v>55</v>
      </c>
      <c r="M403" s="6" t="s">
        <v>13</v>
      </c>
      <c r="N403" s="6">
        <v>164</v>
      </c>
      <c r="O403" s="6" t="s">
        <v>97</v>
      </c>
      <c r="P403" s="1">
        <v>2.2000000000000002</v>
      </c>
      <c r="Q403" s="1">
        <v>0.4</v>
      </c>
      <c r="R403" s="16">
        <v>3.055555555555556E-6</v>
      </c>
      <c r="S403" s="24">
        <v>910</v>
      </c>
      <c r="T403" s="1" t="s">
        <v>13</v>
      </c>
      <c r="U403" s="1">
        <v>780</v>
      </c>
      <c r="V403" s="1">
        <v>780</v>
      </c>
      <c r="W403" s="1">
        <f t="shared" si="57"/>
        <v>130</v>
      </c>
      <c r="X403" s="1"/>
      <c r="Y403" s="27">
        <v>10</v>
      </c>
      <c r="Z403" s="1">
        <v>13.29</v>
      </c>
      <c r="AA403" s="47">
        <f t="shared" si="59"/>
        <v>591253.4181513096</v>
      </c>
      <c r="AB403" s="18">
        <f t="shared" si="60"/>
        <v>164.23706059758601</v>
      </c>
      <c r="AC403" s="1">
        <v>-18.89</v>
      </c>
      <c r="AD403" s="16">
        <f t="shared" si="61"/>
        <v>6.2542787964679351E-9</v>
      </c>
      <c r="AE403" s="16">
        <f t="shared" si="58"/>
        <v>6.2542787964679351E-10</v>
      </c>
      <c r="AF403" s="1" t="s">
        <v>30</v>
      </c>
    </row>
    <row r="404" spans="4:32" ht="17.25" x14ac:dyDescent="0.25">
      <c r="D404" s="6" t="s">
        <v>95</v>
      </c>
      <c r="E404" s="1" t="s">
        <v>96</v>
      </c>
      <c r="F404" s="6" t="s">
        <v>35</v>
      </c>
      <c r="G404" s="6">
        <v>0</v>
      </c>
      <c r="H404" s="6" t="s">
        <v>24</v>
      </c>
      <c r="I404" s="6">
        <v>77.400000000000006</v>
      </c>
      <c r="J404" s="6">
        <v>13.1</v>
      </c>
      <c r="K404" s="27">
        <v>10</v>
      </c>
      <c r="L404" s="35" t="s">
        <v>55</v>
      </c>
      <c r="M404" s="6" t="s">
        <v>13</v>
      </c>
      <c r="N404" s="6">
        <v>0.33</v>
      </c>
      <c r="O404" s="6" t="s">
        <v>97</v>
      </c>
      <c r="P404" s="1">
        <v>2.2000000000000002</v>
      </c>
      <c r="Q404" s="1">
        <v>0.25</v>
      </c>
      <c r="R404" s="16">
        <v>1.6666666666666668E-3</v>
      </c>
      <c r="S404" s="24">
        <v>950</v>
      </c>
      <c r="T404" s="1" t="s">
        <v>13</v>
      </c>
      <c r="U404" s="1">
        <v>780</v>
      </c>
      <c r="V404" s="1">
        <v>780</v>
      </c>
      <c r="W404" s="1">
        <f t="shared" si="57"/>
        <v>170</v>
      </c>
      <c r="X404" s="1"/>
      <c r="Y404" s="27">
        <v>10</v>
      </c>
      <c r="Z404" s="1">
        <v>7.08</v>
      </c>
      <c r="AA404" s="47">
        <f t="shared" si="59"/>
        <v>1187.9685185090932</v>
      </c>
      <c r="AB404" s="18">
        <f t="shared" si="60"/>
        <v>0.32999125514141475</v>
      </c>
      <c r="AC404" s="1">
        <v>-13.8</v>
      </c>
      <c r="AD404" s="16">
        <f t="shared" si="61"/>
        <v>1.0156314710024903E-6</v>
      </c>
      <c r="AE404" s="16">
        <f t="shared" si="58"/>
        <v>1.0156314710024902E-7</v>
      </c>
      <c r="AF404" s="1" t="s">
        <v>30</v>
      </c>
    </row>
    <row r="405" spans="4:32" ht="17.25" x14ac:dyDescent="0.25">
      <c r="D405" s="6" t="s">
        <v>95</v>
      </c>
      <c r="E405" s="1" t="s">
        <v>96</v>
      </c>
      <c r="F405" s="6" t="s">
        <v>35</v>
      </c>
      <c r="G405" s="6">
        <v>0</v>
      </c>
      <c r="H405" s="6" t="s">
        <v>24</v>
      </c>
      <c r="I405" s="6">
        <v>77.400000000000006</v>
      </c>
      <c r="J405" s="6">
        <v>13.1</v>
      </c>
      <c r="K405" s="27">
        <v>10</v>
      </c>
      <c r="L405" s="35" t="s">
        <v>55</v>
      </c>
      <c r="M405" s="6" t="s">
        <v>13</v>
      </c>
      <c r="N405" s="6">
        <v>1</v>
      </c>
      <c r="O405" s="6" t="s">
        <v>97</v>
      </c>
      <c r="P405" s="1">
        <v>2.2000000000000002</v>
      </c>
      <c r="Q405" s="1">
        <v>0.25</v>
      </c>
      <c r="R405" s="16">
        <v>5.4611111111111115E-4</v>
      </c>
      <c r="S405" s="24">
        <v>950</v>
      </c>
      <c r="T405" s="1" t="s">
        <v>13</v>
      </c>
      <c r="U405" s="1">
        <v>780</v>
      </c>
      <c r="V405" s="1">
        <v>780</v>
      </c>
      <c r="W405" s="1">
        <f t="shared" si="57"/>
        <v>170</v>
      </c>
      <c r="X405" s="1"/>
      <c r="Y405" s="27">
        <v>10</v>
      </c>
      <c r="Z405" s="1">
        <v>8.19</v>
      </c>
      <c r="AA405" s="47">
        <f t="shared" si="59"/>
        <v>3604.7222464633783</v>
      </c>
      <c r="AB405" s="18">
        <f t="shared" si="60"/>
        <v>1.0013117351287162</v>
      </c>
      <c r="AC405" s="1">
        <v>-14.91</v>
      </c>
      <c r="AD405" s="16">
        <f t="shared" si="61"/>
        <v>3.3471045241884684E-7</v>
      </c>
      <c r="AE405" s="16">
        <f t="shared" si="58"/>
        <v>3.3471045241884684E-8</v>
      </c>
      <c r="AF405" s="1" t="s">
        <v>30</v>
      </c>
    </row>
    <row r="406" spans="4:32" ht="17.25" x14ac:dyDescent="0.25">
      <c r="D406" s="6" t="s">
        <v>95</v>
      </c>
      <c r="E406" s="1" t="s">
        <v>96</v>
      </c>
      <c r="F406" s="6" t="s">
        <v>35</v>
      </c>
      <c r="G406" s="6">
        <v>0</v>
      </c>
      <c r="H406" s="6" t="s">
        <v>24</v>
      </c>
      <c r="I406" s="6">
        <v>77.400000000000006</v>
      </c>
      <c r="J406" s="6">
        <v>13.1</v>
      </c>
      <c r="K406" s="27">
        <v>10</v>
      </c>
      <c r="L406" s="35" t="s">
        <v>55</v>
      </c>
      <c r="M406" s="6" t="s">
        <v>13</v>
      </c>
      <c r="N406" s="6">
        <v>3</v>
      </c>
      <c r="O406" s="6" t="s">
        <v>97</v>
      </c>
      <c r="P406" s="1">
        <v>2.2000000000000002</v>
      </c>
      <c r="Q406" s="1">
        <v>0.25</v>
      </c>
      <c r="R406" s="16">
        <v>1.8111111111111111E-4</v>
      </c>
      <c r="S406" s="24">
        <v>950</v>
      </c>
      <c r="T406" s="1" t="s">
        <v>13</v>
      </c>
      <c r="U406" s="1">
        <v>780</v>
      </c>
      <c r="V406" s="1">
        <v>780</v>
      </c>
      <c r="W406" s="1">
        <f t="shared" si="57"/>
        <v>170</v>
      </c>
      <c r="X406" s="1"/>
      <c r="Y406" s="27">
        <v>10</v>
      </c>
      <c r="Z406" s="1">
        <v>9.2899999999999991</v>
      </c>
      <c r="AA406" s="47">
        <f t="shared" si="59"/>
        <v>10829.184098589138</v>
      </c>
      <c r="AB406" s="18">
        <f t="shared" si="60"/>
        <v>3.0081066940525383</v>
      </c>
      <c r="AC406" s="1">
        <v>-15.48</v>
      </c>
      <c r="AD406" s="16">
        <f t="shared" si="61"/>
        <v>1.8928727544148886E-7</v>
      </c>
      <c r="AE406" s="16">
        <f t="shared" si="58"/>
        <v>1.8928727544148887E-8</v>
      </c>
      <c r="AF406" s="1" t="s">
        <v>30</v>
      </c>
    </row>
    <row r="407" spans="4:32" ht="17.25" x14ac:dyDescent="0.25">
      <c r="D407" s="6" t="s">
        <v>95</v>
      </c>
      <c r="E407" s="1" t="s">
        <v>96</v>
      </c>
      <c r="F407" s="6" t="s">
        <v>35</v>
      </c>
      <c r="G407" s="6">
        <v>0</v>
      </c>
      <c r="H407" s="6" t="s">
        <v>24</v>
      </c>
      <c r="I407" s="6">
        <v>77.400000000000006</v>
      </c>
      <c r="J407" s="6">
        <v>13.1</v>
      </c>
      <c r="K407" s="27">
        <v>10</v>
      </c>
      <c r="L407" s="35" t="s">
        <v>55</v>
      </c>
      <c r="M407" s="6" t="s">
        <v>13</v>
      </c>
      <c r="N407" s="6">
        <v>27</v>
      </c>
      <c r="O407" s="6" t="s">
        <v>97</v>
      </c>
      <c r="P407" s="1">
        <v>2.2000000000000002</v>
      </c>
      <c r="Q407" s="1">
        <v>0.25</v>
      </c>
      <c r="R407" s="16">
        <v>2.0000000000000002E-5</v>
      </c>
      <c r="S407" s="24">
        <v>950</v>
      </c>
      <c r="T407" s="1" t="s">
        <v>13</v>
      </c>
      <c r="U407" s="1">
        <v>780</v>
      </c>
      <c r="V407" s="1">
        <v>780</v>
      </c>
      <c r="W407" s="1">
        <f t="shared" si="57"/>
        <v>170</v>
      </c>
      <c r="X407" s="1"/>
      <c r="Y407" s="27">
        <v>10</v>
      </c>
      <c r="Z407" s="1">
        <v>11.48</v>
      </c>
      <c r="AA407" s="47">
        <f t="shared" si="59"/>
        <v>96761.067779200937</v>
      </c>
      <c r="AB407" s="18">
        <f t="shared" si="60"/>
        <v>26.878074383111372</v>
      </c>
      <c r="AC407" s="1">
        <v>-17.73</v>
      </c>
      <c r="AD407" s="16">
        <f t="shared" si="61"/>
        <v>1.9950732050960951E-8</v>
      </c>
      <c r="AE407" s="16">
        <f t="shared" si="58"/>
        <v>1.9950732050960951E-9</v>
      </c>
      <c r="AF407" s="1" t="s">
        <v>30</v>
      </c>
    </row>
    <row r="408" spans="4:32" ht="17.25" x14ac:dyDescent="0.25">
      <c r="D408" s="6" t="s">
        <v>95</v>
      </c>
      <c r="E408" s="1" t="s">
        <v>96</v>
      </c>
      <c r="F408" s="6" t="s">
        <v>35</v>
      </c>
      <c r="G408" s="6">
        <v>0</v>
      </c>
      <c r="H408" s="6" t="s">
        <v>24</v>
      </c>
      <c r="I408" s="6">
        <v>77.400000000000006</v>
      </c>
      <c r="J408" s="6">
        <v>13.1</v>
      </c>
      <c r="K408" s="27">
        <v>10</v>
      </c>
      <c r="L408" s="35" t="s">
        <v>55</v>
      </c>
      <c r="M408" s="6" t="s">
        <v>13</v>
      </c>
      <c r="N408" s="6">
        <v>168</v>
      </c>
      <c r="O408" s="6" t="s">
        <v>97</v>
      </c>
      <c r="P408" s="1">
        <v>2.2000000000000002</v>
      </c>
      <c r="Q408" s="1">
        <v>0.25</v>
      </c>
      <c r="R408" s="16">
        <v>3.3333333333333333E-6</v>
      </c>
      <c r="S408" s="24">
        <v>950</v>
      </c>
      <c r="T408" s="1" t="s">
        <v>13</v>
      </c>
      <c r="U408" s="1">
        <v>780</v>
      </c>
      <c r="V408" s="1">
        <v>780</v>
      </c>
      <c r="W408" s="1">
        <f t="shared" si="57"/>
        <v>170</v>
      </c>
      <c r="X408" s="1"/>
      <c r="Y408" s="27">
        <v>10</v>
      </c>
      <c r="Z408" s="1">
        <v>13.31</v>
      </c>
      <c r="AA408" s="47">
        <f t="shared" si="59"/>
        <v>603197.5294933666</v>
      </c>
      <c r="AB408" s="18">
        <f t="shared" si="60"/>
        <v>167.55486930371293</v>
      </c>
      <c r="AC408" s="1">
        <v>-19.13</v>
      </c>
      <c r="AD408" s="16">
        <f t="shared" si="61"/>
        <v>4.9197899521794774E-9</v>
      </c>
      <c r="AE408" s="16">
        <f t="shared" si="58"/>
        <v>4.9197899521794778E-10</v>
      </c>
      <c r="AF408" s="1" t="s">
        <v>30</v>
      </c>
    </row>
    <row r="409" spans="4:32" ht="17.25" x14ac:dyDescent="0.25">
      <c r="D409" s="6" t="s">
        <v>95</v>
      </c>
      <c r="E409" s="1" t="s">
        <v>96</v>
      </c>
      <c r="F409" s="6" t="s">
        <v>35</v>
      </c>
      <c r="G409" s="6">
        <v>0</v>
      </c>
      <c r="H409" s="6" t="s">
        <v>24</v>
      </c>
      <c r="I409" s="6">
        <v>77.400000000000006</v>
      </c>
      <c r="J409" s="6">
        <v>13.1</v>
      </c>
      <c r="K409" s="27">
        <v>10</v>
      </c>
      <c r="L409" s="35" t="s">
        <v>55</v>
      </c>
      <c r="M409" s="6" t="s">
        <v>13</v>
      </c>
      <c r="N409" s="6">
        <v>0.33</v>
      </c>
      <c r="O409" s="6" t="s">
        <v>97</v>
      </c>
      <c r="P409" s="1">
        <v>2.2000000000000002</v>
      </c>
      <c r="Q409" s="1">
        <v>0.1</v>
      </c>
      <c r="R409" s="16">
        <v>1.7472222222222223E-3</v>
      </c>
      <c r="S409" s="24">
        <v>1015</v>
      </c>
      <c r="T409" s="1" t="s">
        <v>13</v>
      </c>
      <c r="U409" s="1">
        <v>780</v>
      </c>
      <c r="V409" s="1">
        <v>780</v>
      </c>
      <c r="W409" s="1">
        <f t="shared" si="57"/>
        <v>235</v>
      </c>
      <c r="X409" s="1"/>
      <c r="Y409" s="27">
        <v>10</v>
      </c>
      <c r="Z409" s="1">
        <v>7.08</v>
      </c>
      <c r="AA409" s="47">
        <f t="shared" si="59"/>
        <v>1187.9685185090932</v>
      </c>
      <c r="AB409" s="18">
        <f t="shared" si="60"/>
        <v>0.32999125514141475</v>
      </c>
      <c r="AC409" s="1">
        <v>-14.6</v>
      </c>
      <c r="AD409" s="16">
        <f t="shared" si="61"/>
        <v>4.5635263679039938E-7</v>
      </c>
      <c r="AE409" s="16">
        <f t="shared" si="58"/>
        <v>4.5635263679039936E-8</v>
      </c>
      <c r="AF409" s="1" t="s">
        <v>30</v>
      </c>
    </row>
    <row r="410" spans="4:32" ht="17.25" x14ac:dyDescent="0.25">
      <c r="D410" s="6" t="s">
        <v>95</v>
      </c>
      <c r="E410" s="1" t="s">
        <v>96</v>
      </c>
      <c r="F410" s="6" t="s">
        <v>35</v>
      </c>
      <c r="G410" s="6">
        <v>0</v>
      </c>
      <c r="H410" s="6" t="s">
        <v>24</v>
      </c>
      <c r="I410" s="6">
        <v>77.400000000000006</v>
      </c>
      <c r="J410" s="6">
        <v>13.1</v>
      </c>
      <c r="K410" s="27">
        <v>10</v>
      </c>
      <c r="L410" s="35" t="s">
        <v>55</v>
      </c>
      <c r="M410" s="6" t="s">
        <v>13</v>
      </c>
      <c r="N410" s="6">
        <v>1</v>
      </c>
      <c r="O410" s="6" t="s">
        <v>97</v>
      </c>
      <c r="P410" s="1">
        <v>2.2000000000000002</v>
      </c>
      <c r="Q410" s="1">
        <v>0.1</v>
      </c>
      <c r="R410" s="16">
        <v>5.8333333333333338E-4</v>
      </c>
      <c r="S410" s="24">
        <v>1015</v>
      </c>
      <c r="T410" s="1" t="s">
        <v>13</v>
      </c>
      <c r="U410" s="1">
        <v>780</v>
      </c>
      <c r="V410" s="1">
        <v>780</v>
      </c>
      <c r="W410" s="1">
        <f t="shared" si="57"/>
        <v>235</v>
      </c>
      <c r="X410" s="1"/>
      <c r="Y410" s="27">
        <v>10</v>
      </c>
      <c r="Z410" s="1">
        <v>8.19</v>
      </c>
      <c r="AA410" s="47">
        <f t="shared" si="59"/>
        <v>3604.7222464633783</v>
      </c>
      <c r="AB410" s="18">
        <f t="shared" si="60"/>
        <v>1.0013117351287162</v>
      </c>
      <c r="AC410" s="1">
        <v>-14.75</v>
      </c>
      <c r="AD410" s="16">
        <f t="shared" si="61"/>
        <v>3.9278635454810392E-7</v>
      </c>
      <c r="AE410" s="16">
        <f t="shared" si="58"/>
        <v>3.9278635454810394E-8</v>
      </c>
      <c r="AF410" s="1" t="s">
        <v>30</v>
      </c>
    </row>
    <row r="411" spans="4:32" ht="17.25" x14ac:dyDescent="0.25">
      <c r="D411" s="6" t="s">
        <v>95</v>
      </c>
      <c r="E411" s="1" t="s">
        <v>96</v>
      </c>
      <c r="F411" s="6" t="s">
        <v>35</v>
      </c>
      <c r="G411" s="6">
        <v>0</v>
      </c>
      <c r="H411" s="6" t="s">
        <v>24</v>
      </c>
      <c r="I411" s="6">
        <v>77.400000000000006</v>
      </c>
      <c r="J411" s="6">
        <v>13.1</v>
      </c>
      <c r="K411" s="27">
        <v>10</v>
      </c>
      <c r="L411" s="35" t="s">
        <v>55</v>
      </c>
      <c r="M411" s="6" t="s">
        <v>13</v>
      </c>
      <c r="N411" s="6">
        <v>3</v>
      </c>
      <c r="O411" s="6" t="s">
        <v>97</v>
      </c>
      <c r="P411" s="1">
        <v>2.2000000000000002</v>
      </c>
      <c r="Q411" s="1">
        <v>0.1</v>
      </c>
      <c r="R411" s="16">
        <v>1.9444444444444443E-4</v>
      </c>
      <c r="S411" s="24">
        <v>1015</v>
      </c>
      <c r="T411" s="1" t="s">
        <v>13</v>
      </c>
      <c r="U411" s="1">
        <v>780</v>
      </c>
      <c r="V411" s="1">
        <v>780</v>
      </c>
      <c r="W411" s="1">
        <f t="shared" si="57"/>
        <v>235</v>
      </c>
      <c r="X411" s="1"/>
      <c r="Y411" s="27">
        <v>10</v>
      </c>
      <c r="Z411" s="1">
        <v>9.2899999999999991</v>
      </c>
      <c r="AA411" s="47">
        <f t="shared" si="59"/>
        <v>10829.184098589138</v>
      </c>
      <c r="AB411" s="18">
        <f t="shared" si="60"/>
        <v>3.0081066940525383</v>
      </c>
      <c r="AC411" s="1">
        <v>-15.69</v>
      </c>
      <c r="AD411" s="16">
        <f t="shared" si="61"/>
        <v>1.5343328343549049E-7</v>
      </c>
      <c r="AE411" s="16">
        <f t="shared" si="58"/>
        <v>1.5343328343549048E-8</v>
      </c>
      <c r="AF411" s="1" t="s">
        <v>30</v>
      </c>
    </row>
    <row r="412" spans="4:32" ht="17.25" x14ac:dyDescent="0.25">
      <c r="D412" s="6" t="s">
        <v>95</v>
      </c>
      <c r="E412" s="1" t="s">
        <v>96</v>
      </c>
      <c r="F412" s="6" t="s">
        <v>35</v>
      </c>
      <c r="G412" s="6">
        <v>0</v>
      </c>
      <c r="H412" s="6" t="s">
        <v>24</v>
      </c>
      <c r="I412" s="6">
        <v>77.400000000000006</v>
      </c>
      <c r="J412" s="6">
        <v>13.1</v>
      </c>
      <c r="K412" s="27">
        <v>10</v>
      </c>
      <c r="L412" s="35" t="s">
        <v>55</v>
      </c>
      <c r="M412" s="6" t="s">
        <v>13</v>
      </c>
      <c r="N412" s="6">
        <v>27</v>
      </c>
      <c r="O412" s="6" t="s">
        <v>97</v>
      </c>
      <c r="P412" s="1">
        <v>2.2000000000000002</v>
      </c>
      <c r="Q412" s="1">
        <v>0.1</v>
      </c>
      <c r="R412" s="16">
        <v>2.1666666666666667E-5</v>
      </c>
      <c r="S412" s="24">
        <v>1015</v>
      </c>
      <c r="T412" s="1" t="s">
        <v>13</v>
      </c>
      <c r="U412" s="1">
        <v>780</v>
      </c>
      <c r="V412" s="1">
        <v>780</v>
      </c>
      <c r="W412" s="1">
        <f t="shared" si="57"/>
        <v>235</v>
      </c>
      <c r="X412" s="1"/>
      <c r="Y412" s="27">
        <v>10</v>
      </c>
      <c r="Z412" s="1">
        <v>11.48</v>
      </c>
      <c r="AA412" s="47">
        <f t="shared" si="59"/>
        <v>96761.067779200937</v>
      </c>
      <c r="AB412" s="18">
        <f t="shared" si="60"/>
        <v>26.878074383111372</v>
      </c>
      <c r="AC412" s="1">
        <v>-17.8</v>
      </c>
      <c r="AD412" s="16">
        <f t="shared" si="61"/>
        <v>1.8601939266915511E-8</v>
      </c>
      <c r="AE412" s="16">
        <f t="shared" si="58"/>
        <v>1.860193926691551E-9</v>
      </c>
      <c r="AF412" s="1" t="s">
        <v>30</v>
      </c>
    </row>
    <row r="413" spans="4:32" ht="17.25" x14ac:dyDescent="0.25">
      <c r="D413" s="6" t="s">
        <v>95</v>
      </c>
      <c r="E413" s="1" t="s">
        <v>96</v>
      </c>
      <c r="F413" s="6" t="s">
        <v>35</v>
      </c>
      <c r="G413" s="6">
        <v>0</v>
      </c>
      <c r="H413" s="6" t="s">
        <v>24</v>
      </c>
      <c r="I413" s="6">
        <v>77.400000000000006</v>
      </c>
      <c r="J413" s="6">
        <v>13.1</v>
      </c>
      <c r="K413" s="27">
        <v>10</v>
      </c>
      <c r="L413" s="35" t="s">
        <v>55</v>
      </c>
      <c r="M413" s="6" t="s">
        <v>13</v>
      </c>
      <c r="N413" s="6">
        <v>164</v>
      </c>
      <c r="O413" s="6" t="s">
        <v>97</v>
      </c>
      <c r="P413" s="1">
        <v>2.2000000000000002</v>
      </c>
      <c r="Q413" s="1">
        <v>0.1</v>
      </c>
      <c r="R413" s="16">
        <v>3.6111111111111115E-6</v>
      </c>
      <c r="S413" s="24">
        <v>1015</v>
      </c>
      <c r="T413" s="1" t="s">
        <v>13</v>
      </c>
      <c r="U413" s="1">
        <v>780</v>
      </c>
      <c r="V413" s="1">
        <v>780</v>
      </c>
      <c r="W413" s="1">
        <f t="shared" si="57"/>
        <v>235</v>
      </c>
      <c r="X413" s="1"/>
      <c r="Y413" s="27">
        <v>10</v>
      </c>
      <c r="Z413" s="1">
        <v>13.29</v>
      </c>
      <c r="AA413" s="47">
        <f t="shared" si="59"/>
        <v>591253.4181513096</v>
      </c>
      <c r="AB413" s="18">
        <f t="shared" si="60"/>
        <v>164.23706059758601</v>
      </c>
      <c r="AC413" s="1">
        <v>-19.55</v>
      </c>
      <c r="AD413" s="16">
        <f t="shared" si="61"/>
        <v>3.2325323422375904E-9</v>
      </c>
      <c r="AE413" s="16">
        <f t="shared" si="58"/>
        <v>3.2325323422375906E-10</v>
      </c>
      <c r="AF413" s="1" t="s">
        <v>30</v>
      </c>
    </row>
    <row r="414" spans="4:32" ht="17.25" x14ac:dyDescent="0.25">
      <c r="D414" s="6" t="s">
        <v>95</v>
      </c>
      <c r="E414" s="1" t="s">
        <v>96</v>
      </c>
      <c r="F414" s="6" t="s">
        <v>35</v>
      </c>
      <c r="G414" s="6">
        <v>0</v>
      </c>
      <c r="H414" s="6" t="s">
        <v>24</v>
      </c>
      <c r="I414" s="6">
        <v>77.400000000000006</v>
      </c>
      <c r="J414" s="6">
        <v>13.1</v>
      </c>
      <c r="K414" s="27">
        <v>10</v>
      </c>
      <c r="L414" s="35" t="s">
        <v>55</v>
      </c>
      <c r="M414" s="6" t="s">
        <v>13</v>
      </c>
      <c r="N414" s="6">
        <v>931</v>
      </c>
      <c r="O414" s="6" t="s">
        <v>97</v>
      </c>
      <c r="P414" s="1">
        <v>2.2000000000000002</v>
      </c>
      <c r="Q414" s="1">
        <v>0.1</v>
      </c>
      <c r="R414" s="16">
        <v>5.5555555555555552E-7</v>
      </c>
      <c r="S414" s="24">
        <v>1015</v>
      </c>
      <c r="T414" s="1" t="s">
        <v>13</v>
      </c>
      <c r="U414" s="1">
        <v>780</v>
      </c>
      <c r="V414" s="1">
        <v>780</v>
      </c>
      <c r="W414" s="1">
        <f t="shared" si="57"/>
        <v>235</v>
      </c>
      <c r="X414" s="1"/>
      <c r="Y414" s="27">
        <v>10</v>
      </c>
      <c r="Z414" s="1">
        <v>15.02</v>
      </c>
      <c r="AA414" s="47">
        <f t="shared" si="59"/>
        <v>3335055.9039667901</v>
      </c>
      <c r="AB414" s="18">
        <f t="shared" si="60"/>
        <v>926.40441776855278</v>
      </c>
      <c r="AC414" s="1">
        <v>-20.89</v>
      </c>
      <c r="AD414" s="16">
        <f t="shared" si="61"/>
        <v>8.4642459236072915E-10</v>
      </c>
      <c r="AE414" s="16">
        <f t="shared" si="58"/>
        <v>8.4642459236072909E-11</v>
      </c>
      <c r="AF414" s="1" t="s">
        <v>30</v>
      </c>
    </row>
    <row r="415" spans="4:32" ht="17.25" x14ac:dyDescent="0.25">
      <c r="D415" s="10" t="s">
        <v>95</v>
      </c>
      <c r="E415" s="8" t="s">
        <v>96</v>
      </c>
      <c r="F415" s="10" t="s">
        <v>35</v>
      </c>
      <c r="G415" s="10">
        <v>0</v>
      </c>
      <c r="H415" s="10" t="s">
        <v>24</v>
      </c>
      <c r="I415" s="10">
        <v>77.400000000000006</v>
      </c>
      <c r="J415" s="10">
        <v>13.1</v>
      </c>
      <c r="K415" s="28">
        <v>10</v>
      </c>
      <c r="L415" s="36" t="s">
        <v>55</v>
      </c>
      <c r="M415" s="10" t="s">
        <v>13</v>
      </c>
      <c r="N415" s="10">
        <v>164</v>
      </c>
      <c r="O415" s="10" t="s">
        <v>97</v>
      </c>
      <c r="P415" s="8">
        <v>2.2000000000000002</v>
      </c>
      <c r="Q415" s="8">
        <v>0.05</v>
      </c>
      <c r="R415" s="17">
        <v>3.6111111111111115E-6</v>
      </c>
      <c r="S415" s="25">
        <v>1055</v>
      </c>
      <c r="T415" s="8" t="s">
        <v>13</v>
      </c>
      <c r="U415" s="8">
        <v>780</v>
      </c>
      <c r="V415" s="8">
        <v>780</v>
      </c>
      <c r="W415" s="8">
        <f t="shared" si="57"/>
        <v>275</v>
      </c>
      <c r="X415" s="8"/>
      <c r="Y415" s="28">
        <v>10</v>
      </c>
      <c r="Z415" s="8">
        <v>13.29</v>
      </c>
      <c r="AA415" s="48">
        <f t="shared" si="59"/>
        <v>591253.4181513096</v>
      </c>
      <c r="AB415" s="20">
        <f t="shared" si="60"/>
        <v>164.23706059758601</v>
      </c>
      <c r="AC415" s="8">
        <v>-19.73</v>
      </c>
      <c r="AD415" s="17">
        <f t="shared" si="61"/>
        <v>2.7000379728945676E-9</v>
      </c>
      <c r="AE415" s="17">
        <f t="shared" si="58"/>
        <v>2.7000379728945675E-10</v>
      </c>
      <c r="AF415" s="8" t="s">
        <v>30</v>
      </c>
    </row>
    <row r="416" spans="4:32" x14ac:dyDescent="0.25">
      <c r="D416" s="6" t="s">
        <v>100</v>
      </c>
      <c r="E416" s="1" t="s">
        <v>99</v>
      </c>
      <c r="F416" s="6" t="s">
        <v>35</v>
      </c>
      <c r="G416" s="6">
        <v>0</v>
      </c>
      <c r="H416" s="6" t="s">
        <v>23</v>
      </c>
      <c r="I416" s="6">
        <v>71.099999999999994</v>
      </c>
      <c r="J416" s="6">
        <v>15.76</v>
      </c>
      <c r="K416" s="27" t="s">
        <v>102</v>
      </c>
      <c r="L416" s="35" t="s">
        <v>98</v>
      </c>
      <c r="M416" s="6" t="s">
        <v>13</v>
      </c>
      <c r="N416" s="6">
        <v>0</v>
      </c>
      <c r="O416" s="6" t="s">
        <v>48</v>
      </c>
      <c r="P416" s="1">
        <v>1.3</v>
      </c>
      <c r="Q416" s="1">
        <v>0.05</v>
      </c>
      <c r="R416" s="16">
        <v>5.5999999999999997E-6</v>
      </c>
      <c r="S416" s="24" t="s">
        <v>13</v>
      </c>
      <c r="T416" s="1" t="s">
        <v>13</v>
      </c>
      <c r="U416" s="1">
        <v>880</v>
      </c>
      <c r="V416" s="1">
        <v>880</v>
      </c>
      <c r="W416" s="1" t="s">
        <v>13</v>
      </c>
      <c r="X416" s="1"/>
      <c r="Y416" s="27" t="s">
        <v>102</v>
      </c>
      <c r="Z416" s="1">
        <v>12.36</v>
      </c>
      <c r="AA416" s="47">
        <f t="shared" si="59"/>
        <v>233281.22990149105</v>
      </c>
      <c r="AB416" s="18">
        <f t="shared" si="60"/>
        <v>64.80034163930307</v>
      </c>
      <c r="AC416" s="1">
        <v>-15.39</v>
      </c>
      <c r="AD416" s="16">
        <f t="shared" si="61"/>
        <v>2.0711326902070189E-7</v>
      </c>
      <c r="AE416" s="16">
        <f t="shared" si="58"/>
        <v>2.0711326902070188E-8</v>
      </c>
      <c r="AF416" s="1" t="s">
        <v>101</v>
      </c>
    </row>
    <row r="417" spans="4:32" x14ac:dyDescent="0.25">
      <c r="D417" s="6" t="s">
        <v>100</v>
      </c>
      <c r="E417" s="1" t="s">
        <v>99</v>
      </c>
      <c r="F417" s="6" t="s">
        <v>35</v>
      </c>
      <c r="G417" s="6">
        <v>0</v>
      </c>
      <c r="H417" s="6" t="s">
        <v>23</v>
      </c>
      <c r="I417" s="6">
        <v>71.099999999999994</v>
      </c>
      <c r="J417" s="6">
        <v>15.76</v>
      </c>
      <c r="K417" s="27" t="s">
        <v>102</v>
      </c>
      <c r="L417" s="35" t="s">
        <v>98</v>
      </c>
      <c r="M417" s="6" t="s">
        <v>13</v>
      </c>
      <c r="N417" s="6">
        <v>0</v>
      </c>
      <c r="O417" s="6" t="s">
        <v>48</v>
      </c>
      <c r="P417" s="1">
        <v>1.3</v>
      </c>
      <c r="Q417" s="1">
        <v>0.45</v>
      </c>
      <c r="R417" s="16">
        <v>5.5999999999999997E-6</v>
      </c>
      <c r="S417" s="24" t="s">
        <v>13</v>
      </c>
      <c r="T417" s="1" t="s">
        <v>13</v>
      </c>
      <c r="U417" s="1">
        <v>880</v>
      </c>
      <c r="V417" s="1">
        <v>880</v>
      </c>
      <c r="W417" s="1" t="s">
        <v>13</v>
      </c>
      <c r="X417" s="1"/>
      <c r="Y417" s="27" t="s">
        <v>102</v>
      </c>
      <c r="Z417" s="1">
        <v>11.98</v>
      </c>
      <c r="AA417" s="47">
        <f t="shared" si="59"/>
        <v>159532.03062322538</v>
      </c>
      <c r="AB417" s="18">
        <f t="shared" si="60"/>
        <v>44.314452950895941</v>
      </c>
      <c r="AC417" s="1">
        <v>-14.99</v>
      </c>
      <c r="AD417" s="16">
        <f t="shared" si="61"/>
        <v>3.0897668993430382E-7</v>
      </c>
      <c r="AE417" s="16">
        <f t="shared" si="58"/>
        <v>3.089766899343038E-8</v>
      </c>
      <c r="AF417" s="1" t="s">
        <v>101</v>
      </c>
    </row>
    <row r="418" spans="4:32" x14ac:dyDescent="0.25">
      <c r="D418" s="6" t="s">
        <v>100</v>
      </c>
      <c r="E418" s="1" t="s">
        <v>99</v>
      </c>
      <c r="F418" s="6" t="s">
        <v>35</v>
      </c>
      <c r="G418" s="6">
        <v>0</v>
      </c>
      <c r="H418" s="6" t="s">
        <v>23</v>
      </c>
      <c r="I418" s="6">
        <v>71.099999999999994</v>
      </c>
      <c r="J418" s="6">
        <v>15.76</v>
      </c>
      <c r="K418" s="27" t="s">
        <v>102</v>
      </c>
      <c r="L418" s="35" t="s">
        <v>98</v>
      </c>
      <c r="M418" s="6" t="s">
        <v>13</v>
      </c>
      <c r="N418" s="6">
        <v>0</v>
      </c>
      <c r="O418" s="6" t="s">
        <v>48</v>
      </c>
      <c r="P418" s="1">
        <v>1.3</v>
      </c>
      <c r="Q418" s="1">
        <v>0.68</v>
      </c>
      <c r="R418" s="16">
        <v>5.5999999999999997E-6</v>
      </c>
      <c r="S418" s="24" t="s">
        <v>13</v>
      </c>
      <c r="T418" s="1" t="s">
        <v>13</v>
      </c>
      <c r="U418" s="1">
        <v>880</v>
      </c>
      <c r="V418" s="1">
        <v>880</v>
      </c>
      <c r="W418" s="1" t="s">
        <v>13</v>
      </c>
      <c r="X418" s="1"/>
      <c r="Y418" s="27" t="s">
        <v>102</v>
      </c>
      <c r="Z418" s="1">
        <v>11.66</v>
      </c>
      <c r="AA418" s="47">
        <f t="shared" si="59"/>
        <v>115844.03041946566</v>
      </c>
      <c r="AB418" s="18">
        <f t="shared" si="60"/>
        <v>32.178897338740462</v>
      </c>
      <c r="AC418" s="1">
        <v>-16.62</v>
      </c>
      <c r="AD418" s="16">
        <f t="shared" si="61"/>
        <v>6.053767127397022E-8</v>
      </c>
      <c r="AE418" s="16">
        <f t="shared" si="58"/>
        <v>6.053767127397022E-9</v>
      </c>
      <c r="AF418" s="1" t="s">
        <v>101</v>
      </c>
    </row>
    <row r="419" spans="4:32" x14ac:dyDescent="0.25">
      <c r="D419" s="6" t="s">
        <v>100</v>
      </c>
      <c r="E419" s="1" t="s">
        <v>99</v>
      </c>
      <c r="F419" s="6" t="s">
        <v>35</v>
      </c>
      <c r="G419" s="6">
        <v>0</v>
      </c>
      <c r="H419" s="6" t="s">
        <v>23</v>
      </c>
      <c r="I419" s="6">
        <v>71.099999999999994</v>
      </c>
      <c r="J419" s="6">
        <v>15.76</v>
      </c>
      <c r="K419" s="27" t="s">
        <v>102</v>
      </c>
      <c r="L419" s="35" t="s">
        <v>98</v>
      </c>
      <c r="M419" s="6" t="s">
        <v>13</v>
      </c>
      <c r="N419" s="6">
        <v>0</v>
      </c>
      <c r="O419" s="6" t="s">
        <v>48</v>
      </c>
      <c r="P419" s="1">
        <v>1.3</v>
      </c>
      <c r="Q419" s="1">
        <v>0.87</v>
      </c>
      <c r="R419" s="16">
        <v>5.5999999999999997E-6</v>
      </c>
      <c r="S419" s="24" t="s">
        <v>13</v>
      </c>
      <c r="T419" s="1" t="s">
        <v>13</v>
      </c>
      <c r="U419" s="1">
        <v>880</v>
      </c>
      <c r="V419" s="1">
        <v>880</v>
      </c>
      <c r="W419" s="1" t="s">
        <v>13</v>
      </c>
      <c r="X419" s="1"/>
      <c r="Y419" s="27" t="s">
        <v>102</v>
      </c>
      <c r="Z419" s="1">
        <v>11.3</v>
      </c>
      <c r="AA419" s="47">
        <f t="shared" si="59"/>
        <v>80821.637540313604</v>
      </c>
      <c r="AB419" s="18">
        <f t="shared" si="60"/>
        <v>22.450454872309333</v>
      </c>
      <c r="AC419" s="1">
        <v>-16.89</v>
      </c>
      <c r="AD419" s="16">
        <f t="shared" si="61"/>
        <v>4.6213216885454045E-8</v>
      </c>
      <c r="AE419" s="16">
        <f t="shared" si="58"/>
        <v>4.6213216885454043E-9</v>
      </c>
      <c r="AF419" s="1" t="s">
        <v>101</v>
      </c>
    </row>
    <row r="420" spans="4:32" x14ac:dyDescent="0.25">
      <c r="D420" s="6" t="s">
        <v>100</v>
      </c>
      <c r="E420" s="1" t="s">
        <v>99</v>
      </c>
      <c r="F420" s="6" t="s">
        <v>35</v>
      </c>
      <c r="G420" s="6">
        <v>0</v>
      </c>
      <c r="H420" s="6" t="s">
        <v>23</v>
      </c>
      <c r="I420" s="6">
        <v>71.099999999999994</v>
      </c>
      <c r="J420" s="6">
        <v>15.76</v>
      </c>
      <c r="K420" s="27" t="s">
        <v>102</v>
      </c>
      <c r="L420" s="35" t="s">
        <v>98</v>
      </c>
      <c r="M420" s="6" t="s">
        <v>13</v>
      </c>
      <c r="N420" s="6">
        <v>0</v>
      </c>
      <c r="O420" s="6" t="s">
        <v>48</v>
      </c>
      <c r="P420" s="1">
        <v>1.3</v>
      </c>
      <c r="Q420" s="1">
        <v>1.0900000000000001</v>
      </c>
      <c r="R420" s="16">
        <v>5.5999999999999997E-6</v>
      </c>
      <c r="S420" s="24" t="s">
        <v>13</v>
      </c>
      <c r="T420" s="1" t="s">
        <v>13</v>
      </c>
      <c r="U420" s="1">
        <v>880</v>
      </c>
      <c r="V420" s="1">
        <v>880</v>
      </c>
      <c r="W420" s="1" t="s">
        <v>13</v>
      </c>
      <c r="X420" s="1"/>
      <c r="Y420" s="27" t="s">
        <v>102</v>
      </c>
      <c r="Z420" s="1">
        <v>10.57</v>
      </c>
      <c r="AA420" s="47">
        <f t="shared" si="59"/>
        <v>38948.673724488908</v>
      </c>
      <c r="AB420" s="18">
        <f t="shared" si="60"/>
        <v>10.819076034580252</v>
      </c>
      <c r="AC420" s="1">
        <v>15.42</v>
      </c>
      <c r="AD420" s="16">
        <f t="shared" si="61"/>
        <v>4975318.7655519918</v>
      </c>
      <c r="AE420" s="16">
        <f t="shared" si="58"/>
        <v>497531.87655519915</v>
      </c>
      <c r="AF420" s="1" t="s">
        <v>101</v>
      </c>
    </row>
    <row r="421" spans="4:32" x14ac:dyDescent="0.25">
      <c r="D421" s="6" t="s">
        <v>100</v>
      </c>
      <c r="E421" s="1" t="s">
        <v>99</v>
      </c>
      <c r="F421" s="6" t="s">
        <v>35</v>
      </c>
      <c r="G421" s="6">
        <v>0</v>
      </c>
      <c r="H421" s="6" t="s">
        <v>23</v>
      </c>
      <c r="I421" s="6">
        <v>71.099999999999994</v>
      </c>
      <c r="J421" s="6">
        <v>15.76</v>
      </c>
      <c r="K421" s="27" t="s">
        <v>102</v>
      </c>
      <c r="L421" s="35" t="s">
        <v>98</v>
      </c>
      <c r="M421" s="6" t="s">
        <v>13</v>
      </c>
      <c r="N421" s="6">
        <v>0</v>
      </c>
      <c r="O421" s="6" t="s">
        <v>48</v>
      </c>
      <c r="P421" s="1">
        <v>1.3</v>
      </c>
      <c r="Q421" s="1">
        <v>0.05</v>
      </c>
      <c r="R421" s="16">
        <v>5.5999999999999997E-6</v>
      </c>
      <c r="S421" s="24" t="s">
        <v>13</v>
      </c>
      <c r="T421" s="1" t="s">
        <v>13</v>
      </c>
      <c r="U421" s="1">
        <v>880</v>
      </c>
      <c r="V421" s="1">
        <v>880</v>
      </c>
      <c r="W421" s="1" t="s">
        <v>13</v>
      </c>
      <c r="X421" s="1"/>
      <c r="Y421" s="27" t="s">
        <v>102</v>
      </c>
      <c r="Z421" s="1">
        <v>12.36</v>
      </c>
      <c r="AA421" s="47">
        <f t="shared" si="59"/>
        <v>233281.22990149105</v>
      </c>
      <c r="AB421" s="18">
        <f t="shared" si="60"/>
        <v>64.80034163930307</v>
      </c>
      <c r="AC421" s="1">
        <v>-14.95</v>
      </c>
      <c r="AD421" s="16">
        <f t="shared" si="61"/>
        <v>3.2158626785792454E-7</v>
      </c>
      <c r="AE421" s="16">
        <f t="shared" si="58"/>
        <v>3.2158626785792455E-8</v>
      </c>
      <c r="AF421" s="1" t="s">
        <v>136</v>
      </c>
    </row>
    <row r="422" spans="4:32" x14ac:dyDescent="0.25">
      <c r="D422" s="6" t="s">
        <v>100</v>
      </c>
      <c r="E422" s="1" t="s">
        <v>99</v>
      </c>
      <c r="F422" s="6" t="s">
        <v>35</v>
      </c>
      <c r="G422" s="6">
        <v>0</v>
      </c>
      <c r="H422" s="6" t="s">
        <v>23</v>
      </c>
      <c r="I422" s="6">
        <v>71.099999999999994</v>
      </c>
      <c r="J422" s="6">
        <v>15.76</v>
      </c>
      <c r="K422" s="27" t="s">
        <v>102</v>
      </c>
      <c r="L422" s="35" t="s">
        <v>98</v>
      </c>
      <c r="M422" s="6" t="s">
        <v>13</v>
      </c>
      <c r="N422" s="6">
        <v>0</v>
      </c>
      <c r="O422" s="6" t="s">
        <v>48</v>
      </c>
      <c r="P422" s="1">
        <v>1.3</v>
      </c>
      <c r="Q422" s="1">
        <v>0.45</v>
      </c>
      <c r="R422" s="16">
        <v>5.5999999999999997E-6</v>
      </c>
      <c r="S422" s="24" t="s">
        <v>13</v>
      </c>
      <c r="T422" s="1" t="s">
        <v>13</v>
      </c>
      <c r="U422" s="1">
        <v>880</v>
      </c>
      <c r="V422" s="1">
        <v>880</v>
      </c>
      <c r="W422" s="1" t="s">
        <v>13</v>
      </c>
      <c r="X422" s="1"/>
      <c r="Y422" s="27" t="s">
        <v>102</v>
      </c>
      <c r="Z422" s="1">
        <v>11.98</v>
      </c>
      <c r="AA422" s="47">
        <f t="shared" si="59"/>
        <v>159532.03062322538</v>
      </c>
      <c r="AB422" s="18">
        <f t="shared" si="60"/>
        <v>44.314452950895941</v>
      </c>
      <c r="AC422" s="1">
        <v>-14.88</v>
      </c>
      <c r="AD422" s="16">
        <f t="shared" si="61"/>
        <v>3.449039032566334E-7</v>
      </c>
      <c r="AE422" s="16">
        <f t="shared" si="58"/>
        <v>3.4490390325663342E-8</v>
      </c>
      <c r="AF422" s="1" t="s">
        <v>136</v>
      </c>
    </row>
    <row r="423" spans="4:32" x14ac:dyDescent="0.25">
      <c r="D423" s="6" t="s">
        <v>100</v>
      </c>
      <c r="E423" s="1" t="s">
        <v>99</v>
      </c>
      <c r="F423" s="6" t="s">
        <v>35</v>
      </c>
      <c r="G423" s="6">
        <v>0</v>
      </c>
      <c r="H423" s="6" t="s">
        <v>23</v>
      </c>
      <c r="I423" s="6">
        <v>71.099999999999994</v>
      </c>
      <c r="J423" s="6">
        <v>15.76</v>
      </c>
      <c r="K423" s="27" t="s">
        <v>102</v>
      </c>
      <c r="L423" s="35" t="s">
        <v>98</v>
      </c>
      <c r="M423" s="6" t="s">
        <v>13</v>
      </c>
      <c r="N423" s="6">
        <v>0</v>
      </c>
      <c r="O423" s="6" t="s">
        <v>48</v>
      </c>
      <c r="P423" s="1">
        <v>1.3</v>
      </c>
      <c r="Q423" s="1">
        <v>0.68</v>
      </c>
      <c r="R423" s="16">
        <v>5.5999999999999997E-6</v>
      </c>
      <c r="S423" s="24" t="s">
        <v>13</v>
      </c>
      <c r="T423" s="1" t="s">
        <v>13</v>
      </c>
      <c r="U423" s="1">
        <v>880</v>
      </c>
      <c r="V423" s="1">
        <v>880</v>
      </c>
      <c r="W423" s="1" t="s">
        <v>13</v>
      </c>
      <c r="X423" s="1"/>
      <c r="Y423" s="27" t="s">
        <v>102</v>
      </c>
      <c r="Z423" s="1">
        <v>11.66</v>
      </c>
      <c r="AA423" s="47">
        <f t="shared" si="59"/>
        <v>115844.03041946566</v>
      </c>
      <c r="AB423" s="18">
        <f t="shared" si="60"/>
        <v>32.178897338740462</v>
      </c>
      <c r="AC423" s="1">
        <v>-14.82</v>
      </c>
      <c r="AD423" s="16">
        <f t="shared" si="61"/>
        <v>3.6623156952403863E-7</v>
      </c>
      <c r="AE423" s="16">
        <f t="shared" si="58"/>
        <v>3.6623156952403866E-8</v>
      </c>
      <c r="AF423" s="1" t="s">
        <v>136</v>
      </c>
    </row>
    <row r="424" spans="4:32" x14ac:dyDescent="0.25">
      <c r="D424" s="6" t="s">
        <v>100</v>
      </c>
      <c r="E424" s="1" t="s">
        <v>99</v>
      </c>
      <c r="F424" s="6" t="s">
        <v>35</v>
      </c>
      <c r="G424" s="6">
        <v>0</v>
      </c>
      <c r="H424" s="6" t="s">
        <v>23</v>
      </c>
      <c r="I424" s="6">
        <v>71.099999999999994</v>
      </c>
      <c r="J424" s="6">
        <v>15.76</v>
      </c>
      <c r="K424" s="27" t="s">
        <v>102</v>
      </c>
      <c r="L424" s="35" t="s">
        <v>98</v>
      </c>
      <c r="M424" s="6" t="s">
        <v>13</v>
      </c>
      <c r="N424" s="6">
        <v>0</v>
      </c>
      <c r="O424" s="6" t="s">
        <v>48</v>
      </c>
      <c r="P424" s="1">
        <v>1.3</v>
      </c>
      <c r="Q424" s="1">
        <v>0.87</v>
      </c>
      <c r="R424" s="16">
        <v>5.5999999999999997E-6</v>
      </c>
      <c r="S424" s="24" t="s">
        <v>13</v>
      </c>
      <c r="T424" s="1" t="s">
        <v>13</v>
      </c>
      <c r="U424" s="1">
        <v>880</v>
      </c>
      <c r="V424" s="1">
        <v>880</v>
      </c>
      <c r="W424" s="1" t="s">
        <v>13</v>
      </c>
      <c r="X424" s="1"/>
      <c r="Y424" s="27" t="s">
        <v>102</v>
      </c>
      <c r="Z424" s="1">
        <v>11.3</v>
      </c>
      <c r="AA424" s="47">
        <f t="shared" si="59"/>
        <v>80821.637540313604</v>
      </c>
      <c r="AB424" s="18">
        <f t="shared" si="60"/>
        <v>22.450454872309333</v>
      </c>
      <c r="AC424" s="1">
        <v>-14.49</v>
      </c>
      <c r="AD424" s="16">
        <f t="shared" si="61"/>
        <v>5.0941644084520481E-7</v>
      </c>
      <c r="AE424" s="16">
        <f t="shared" si="58"/>
        <v>5.0941644084520481E-8</v>
      </c>
      <c r="AF424" s="1" t="s">
        <v>136</v>
      </c>
    </row>
    <row r="425" spans="4:32" x14ac:dyDescent="0.25">
      <c r="D425" s="6" t="s">
        <v>100</v>
      </c>
      <c r="E425" s="1" t="s">
        <v>99</v>
      </c>
      <c r="F425" s="6" t="s">
        <v>35</v>
      </c>
      <c r="G425" s="6">
        <v>0</v>
      </c>
      <c r="H425" s="6" t="s">
        <v>23</v>
      </c>
      <c r="I425" s="6">
        <v>71.099999999999994</v>
      </c>
      <c r="J425" s="6">
        <v>15.76</v>
      </c>
      <c r="K425" s="27" t="s">
        <v>102</v>
      </c>
      <c r="L425" s="35" t="s">
        <v>98</v>
      </c>
      <c r="M425" s="6" t="s">
        <v>13</v>
      </c>
      <c r="N425" s="6">
        <v>0</v>
      </c>
      <c r="O425" s="6" t="s">
        <v>48</v>
      </c>
      <c r="P425" s="1">
        <v>1.3</v>
      </c>
      <c r="Q425" s="1">
        <v>1.0900000000000001</v>
      </c>
      <c r="R425" s="16">
        <v>5.5999999999999997E-6</v>
      </c>
      <c r="S425" s="24" t="s">
        <v>13</v>
      </c>
      <c r="T425" s="1" t="s">
        <v>13</v>
      </c>
      <c r="U425" s="1">
        <v>880</v>
      </c>
      <c r="V425" s="1">
        <v>880</v>
      </c>
      <c r="W425" s="1" t="s">
        <v>13</v>
      </c>
      <c r="X425" s="1"/>
      <c r="Y425" s="27" t="s">
        <v>102</v>
      </c>
      <c r="Z425" s="1">
        <v>10.57</v>
      </c>
      <c r="AA425" s="47">
        <f t="shared" si="59"/>
        <v>38948.673724488908</v>
      </c>
      <c r="AB425" s="18">
        <f t="shared" si="60"/>
        <v>10.819076034580252</v>
      </c>
      <c r="AC425" s="1">
        <v>-11.87</v>
      </c>
      <c r="AD425" s="16">
        <f t="shared" si="61"/>
        <v>6.9972034211439407E-6</v>
      </c>
      <c r="AE425" s="16">
        <f t="shared" si="58"/>
        <v>6.9972034211439407E-7</v>
      </c>
      <c r="AF425" s="1" t="s">
        <v>136</v>
      </c>
    </row>
    <row r="426" spans="4:32" x14ac:dyDescent="0.25">
      <c r="D426" s="6" t="s">
        <v>100</v>
      </c>
      <c r="E426" s="1" t="s">
        <v>99</v>
      </c>
      <c r="F426" s="6" t="s">
        <v>35</v>
      </c>
      <c r="G426" s="6">
        <v>0</v>
      </c>
      <c r="H426" s="6" t="s">
        <v>23</v>
      </c>
      <c r="I426" s="6">
        <v>71.099999999999994</v>
      </c>
      <c r="J426" s="6">
        <v>15.76</v>
      </c>
      <c r="K426" s="27" t="s">
        <v>102</v>
      </c>
      <c r="L426" s="35" t="s">
        <v>98</v>
      </c>
      <c r="M426" s="6" t="s">
        <v>13</v>
      </c>
      <c r="N426" s="6">
        <v>0</v>
      </c>
      <c r="O426" s="6" t="s">
        <v>48</v>
      </c>
      <c r="P426" s="1">
        <v>1.3</v>
      </c>
      <c r="Q426" s="1">
        <v>0.05</v>
      </c>
      <c r="R426" s="16">
        <v>5.5999999999999997E-6</v>
      </c>
      <c r="S426" s="24" t="s">
        <v>13</v>
      </c>
      <c r="T426" s="1" t="s">
        <v>13</v>
      </c>
      <c r="U426" s="1">
        <v>880</v>
      </c>
      <c r="V426" s="1">
        <v>880</v>
      </c>
      <c r="W426" s="1" t="s">
        <v>13</v>
      </c>
      <c r="X426" s="1"/>
      <c r="Y426" s="27" t="s">
        <v>102</v>
      </c>
      <c r="Z426" s="1">
        <v>12.36</v>
      </c>
      <c r="AA426" s="47">
        <f t="shared" si="59"/>
        <v>233281.22990149105</v>
      </c>
      <c r="AB426" s="18">
        <f t="shared" si="60"/>
        <v>64.80034163930307</v>
      </c>
      <c r="AC426" s="1">
        <v>-18.29</v>
      </c>
      <c r="AD426" s="16">
        <f t="shared" si="61"/>
        <v>1.1396038977927967E-8</v>
      </c>
      <c r="AE426" s="16">
        <f t="shared" si="58"/>
        <v>1.1396038977927966E-9</v>
      </c>
      <c r="AF426" s="1" t="s">
        <v>94</v>
      </c>
    </row>
    <row r="427" spans="4:32" x14ac:dyDescent="0.25">
      <c r="D427" s="6" t="s">
        <v>100</v>
      </c>
      <c r="E427" s="1" t="s">
        <v>99</v>
      </c>
      <c r="F427" s="6" t="s">
        <v>35</v>
      </c>
      <c r="G427" s="6">
        <v>0</v>
      </c>
      <c r="H427" s="6" t="s">
        <v>23</v>
      </c>
      <c r="I427" s="6">
        <v>71.099999999999994</v>
      </c>
      <c r="J427" s="6">
        <v>15.76</v>
      </c>
      <c r="K427" s="27" t="s">
        <v>102</v>
      </c>
      <c r="L427" s="35" t="s">
        <v>98</v>
      </c>
      <c r="M427" s="6" t="s">
        <v>13</v>
      </c>
      <c r="N427" s="6">
        <v>0</v>
      </c>
      <c r="O427" s="6" t="s">
        <v>48</v>
      </c>
      <c r="P427" s="1">
        <v>1.3</v>
      </c>
      <c r="Q427" s="1">
        <v>0.45</v>
      </c>
      <c r="R427" s="16">
        <v>5.5999999999999997E-6</v>
      </c>
      <c r="S427" s="24" t="s">
        <v>13</v>
      </c>
      <c r="T427" s="1" t="s">
        <v>13</v>
      </c>
      <c r="U427" s="1">
        <v>880</v>
      </c>
      <c r="V427" s="1">
        <v>880</v>
      </c>
      <c r="W427" s="1" t="s">
        <v>13</v>
      </c>
      <c r="X427" s="1"/>
      <c r="Y427" s="27" t="s">
        <v>102</v>
      </c>
      <c r="Z427" s="1">
        <v>11.98</v>
      </c>
      <c r="AA427" s="47">
        <f t="shared" si="59"/>
        <v>159532.03062322538</v>
      </c>
      <c r="AB427" s="18">
        <f t="shared" si="60"/>
        <v>44.314452950895941</v>
      </c>
      <c r="AC427" s="1">
        <v>-17.899999999999999</v>
      </c>
      <c r="AD427" s="16">
        <f t="shared" si="61"/>
        <v>1.6831730696737596E-8</v>
      </c>
      <c r="AE427" s="16">
        <f t="shared" si="58"/>
        <v>1.6831730696737597E-9</v>
      </c>
      <c r="AF427" s="1" t="s">
        <v>94</v>
      </c>
    </row>
    <row r="428" spans="4:32" x14ac:dyDescent="0.25">
      <c r="D428" s="6" t="s">
        <v>100</v>
      </c>
      <c r="E428" s="1" t="s">
        <v>99</v>
      </c>
      <c r="F428" s="6" t="s">
        <v>35</v>
      </c>
      <c r="G428" s="6">
        <v>0</v>
      </c>
      <c r="H428" s="6" t="s">
        <v>23</v>
      </c>
      <c r="I428" s="6">
        <v>71.099999999999994</v>
      </c>
      <c r="J428" s="6">
        <v>15.76</v>
      </c>
      <c r="K428" s="27" t="s">
        <v>102</v>
      </c>
      <c r="L428" s="35" t="s">
        <v>98</v>
      </c>
      <c r="M428" s="6" t="s">
        <v>13</v>
      </c>
      <c r="N428" s="6">
        <v>0</v>
      </c>
      <c r="O428" s="6" t="s">
        <v>48</v>
      </c>
      <c r="P428" s="1">
        <v>1.3</v>
      </c>
      <c r="Q428" s="1">
        <v>0.68</v>
      </c>
      <c r="R428" s="16">
        <v>5.5999999999999997E-6</v>
      </c>
      <c r="S428" s="24" t="s">
        <v>13</v>
      </c>
      <c r="T428" s="1" t="s">
        <v>13</v>
      </c>
      <c r="U428" s="1">
        <v>880</v>
      </c>
      <c r="V428" s="1">
        <v>880</v>
      </c>
      <c r="W428" s="1" t="s">
        <v>13</v>
      </c>
      <c r="X428" s="1"/>
      <c r="Y428" s="27" t="s">
        <v>102</v>
      </c>
      <c r="Z428" s="1">
        <v>11.66</v>
      </c>
      <c r="AA428" s="47">
        <f t="shared" si="59"/>
        <v>115844.03041946566</v>
      </c>
      <c r="AB428" s="18">
        <f t="shared" si="60"/>
        <v>32.178897338740462</v>
      </c>
      <c r="AC428" s="1" t="s">
        <v>13</v>
      </c>
      <c r="AD428" s="16" t="s">
        <v>13</v>
      </c>
      <c r="AE428" s="16" t="s">
        <v>13</v>
      </c>
      <c r="AF428" s="1" t="s">
        <v>94</v>
      </c>
    </row>
    <row r="429" spans="4:32" x14ac:dyDescent="0.25">
      <c r="D429" s="6" t="s">
        <v>100</v>
      </c>
      <c r="E429" s="1" t="s">
        <v>99</v>
      </c>
      <c r="F429" s="6" t="s">
        <v>35</v>
      </c>
      <c r="G429" s="6">
        <v>0</v>
      </c>
      <c r="H429" s="6" t="s">
        <v>23</v>
      </c>
      <c r="I429" s="6">
        <v>71.099999999999994</v>
      </c>
      <c r="J429" s="6">
        <v>15.76</v>
      </c>
      <c r="K429" s="27" t="s">
        <v>102</v>
      </c>
      <c r="L429" s="35" t="s">
        <v>98</v>
      </c>
      <c r="M429" s="6" t="s">
        <v>13</v>
      </c>
      <c r="N429" s="6">
        <v>0</v>
      </c>
      <c r="O429" s="6" t="s">
        <v>48</v>
      </c>
      <c r="P429" s="1">
        <v>1.3</v>
      </c>
      <c r="Q429" s="1">
        <v>0.87</v>
      </c>
      <c r="R429" s="16">
        <v>5.5999999999999997E-6</v>
      </c>
      <c r="S429" s="24" t="s">
        <v>13</v>
      </c>
      <c r="T429" s="1" t="s">
        <v>13</v>
      </c>
      <c r="U429" s="1">
        <v>880</v>
      </c>
      <c r="V429" s="1">
        <v>880</v>
      </c>
      <c r="W429" s="1" t="s">
        <v>13</v>
      </c>
      <c r="X429" s="1"/>
      <c r="Y429" s="27" t="s">
        <v>102</v>
      </c>
      <c r="Z429" s="1">
        <v>11.3</v>
      </c>
      <c r="AA429" s="47">
        <f t="shared" si="59"/>
        <v>80821.637540313604</v>
      </c>
      <c r="AB429" s="18">
        <f t="shared" si="60"/>
        <v>22.450454872309333</v>
      </c>
      <c r="AC429" s="1" t="s">
        <v>13</v>
      </c>
      <c r="AD429" s="16" t="s">
        <v>13</v>
      </c>
      <c r="AE429" s="16" t="s">
        <v>13</v>
      </c>
      <c r="AF429" s="1" t="s">
        <v>94</v>
      </c>
    </row>
    <row r="430" spans="4:32" x14ac:dyDescent="0.25">
      <c r="D430" s="6" t="s">
        <v>100</v>
      </c>
      <c r="E430" s="1" t="s">
        <v>99</v>
      </c>
      <c r="F430" s="6" t="s">
        <v>35</v>
      </c>
      <c r="G430" s="6">
        <v>0</v>
      </c>
      <c r="H430" s="6" t="s">
        <v>23</v>
      </c>
      <c r="I430" s="6">
        <v>71.099999999999994</v>
      </c>
      <c r="J430" s="6">
        <v>15.76</v>
      </c>
      <c r="K430" s="27" t="s">
        <v>102</v>
      </c>
      <c r="L430" s="35" t="s">
        <v>98</v>
      </c>
      <c r="M430" s="6" t="s">
        <v>13</v>
      </c>
      <c r="N430" s="6">
        <v>0</v>
      </c>
      <c r="O430" s="6" t="s">
        <v>48</v>
      </c>
      <c r="P430" s="1">
        <v>1.3</v>
      </c>
      <c r="Q430" s="1">
        <v>1.0900000000000001</v>
      </c>
      <c r="R430" s="16">
        <v>5.5999999999999997E-6</v>
      </c>
      <c r="S430" s="24" t="s">
        <v>13</v>
      </c>
      <c r="T430" s="1" t="s">
        <v>13</v>
      </c>
      <c r="U430" s="1">
        <v>880</v>
      </c>
      <c r="V430" s="1">
        <v>880</v>
      </c>
      <c r="W430" s="1" t="s">
        <v>13</v>
      </c>
      <c r="X430" s="1"/>
      <c r="Y430" s="27" t="s">
        <v>102</v>
      </c>
      <c r="Z430" s="1">
        <v>10.57</v>
      </c>
      <c r="AA430" s="47">
        <f t="shared" si="59"/>
        <v>38948.673724488908</v>
      </c>
      <c r="AB430" s="18">
        <f t="shared" si="60"/>
        <v>10.819076034580252</v>
      </c>
      <c r="AC430" s="1" t="s">
        <v>13</v>
      </c>
      <c r="AD430" s="16" t="s">
        <v>13</v>
      </c>
      <c r="AE430" s="16" t="s">
        <v>13</v>
      </c>
      <c r="AF430" s="1" t="s">
        <v>94</v>
      </c>
    </row>
    <row r="431" spans="4:32" x14ac:dyDescent="0.25">
      <c r="D431" s="6" t="s">
        <v>100</v>
      </c>
      <c r="E431" s="1" t="s">
        <v>99</v>
      </c>
      <c r="F431" s="6" t="s">
        <v>35</v>
      </c>
      <c r="G431" s="6">
        <v>0</v>
      </c>
      <c r="H431" s="6" t="s">
        <v>23</v>
      </c>
      <c r="I431" s="6">
        <v>71.099999999999994</v>
      </c>
      <c r="J431" s="6">
        <v>15.76</v>
      </c>
      <c r="K431" s="27" t="s">
        <v>102</v>
      </c>
      <c r="L431" s="35" t="s">
        <v>98</v>
      </c>
      <c r="M431" s="6" t="s">
        <v>13</v>
      </c>
      <c r="N431" s="6">
        <v>0</v>
      </c>
      <c r="O431" s="6" t="s">
        <v>48</v>
      </c>
      <c r="P431" s="1">
        <v>1.3</v>
      </c>
      <c r="Q431" s="1">
        <v>0.05</v>
      </c>
      <c r="R431" s="16">
        <v>1.3999999999999999E-6</v>
      </c>
      <c r="S431" s="24" t="s">
        <v>13</v>
      </c>
      <c r="T431" s="1" t="s">
        <v>13</v>
      </c>
      <c r="U431" s="1">
        <v>880</v>
      </c>
      <c r="V431" s="1">
        <v>880</v>
      </c>
      <c r="W431" s="1" t="s">
        <v>13</v>
      </c>
      <c r="X431" s="1"/>
      <c r="Y431" s="27" t="s">
        <v>102</v>
      </c>
      <c r="Z431" s="1">
        <v>13.82</v>
      </c>
      <c r="AA431" s="47">
        <f t="shared" si="59"/>
        <v>1004499.5346784148</v>
      </c>
      <c r="AB431" s="18">
        <f t="shared" si="60"/>
        <v>279.02764852178188</v>
      </c>
      <c r="AC431" s="1">
        <v>-19.64</v>
      </c>
      <c r="AD431" s="16">
        <f t="shared" si="61"/>
        <v>2.9543121149687809E-9</v>
      </c>
      <c r="AE431" s="16">
        <f t="shared" si="58"/>
        <v>2.9543121149687808E-10</v>
      </c>
      <c r="AF431" s="1" t="s">
        <v>101</v>
      </c>
    </row>
    <row r="432" spans="4:32" x14ac:dyDescent="0.25">
      <c r="D432" s="6" t="s">
        <v>100</v>
      </c>
      <c r="E432" s="1" t="s">
        <v>99</v>
      </c>
      <c r="F432" s="6" t="s">
        <v>35</v>
      </c>
      <c r="G432" s="6">
        <v>0</v>
      </c>
      <c r="H432" s="6" t="s">
        <v>23</v>
      </c>
      <c r="I432" s="6">
        <v>71.099999999999994</v>
      </c>
      <c r="J432" s="6">
        <v>15.76</v>
      </c>
      <c r="K432" s="27" t="s">
        <v>102</v>
      </c>
      <c r="L432" s="35" t="s">
        <v>98</v>
      </c>
      <c r="M432" s="6" t="s">
        <v>13</v>
      </c>
      <c r="N432" s="6">
        <v>0</v>
      </c>
      <c r="O432" s="6" t="s">
        <v>48</v>
      </c>
      <c r="P432" s="1">
        <v>1.3</v>
      </c>
      <c r="Q432" s="1">
        <v>0.26</v>
      </c>
      <c r="R432" s="16">
        <v>1.3999999999999999E-6</v>
      </c>
      <c r="S432" s="24" t="s">
        <v>13</v>
      </c>
      <c r="T432" s="1" t="s">
        <v>13</v>
      </c>
      <c r="U432" s="1">
        <v>880</v>
      </c>
      <c r="V432" s="1">
        <v>880</v>
      </c>
      <c r="W432" s="1" t="s">
        <v>13</v>
      </c>
      <c r="X432" s="1"/>
      <c r="Y432" s="27" t="s">
        <v>102</v>
      </c>
      <c r="Z432" s="1">
        <v>13.63</v>
      </c>
      <c r="AA432" s="47">
        <f t="shared" si="59"/>
        <v>830680.06524417282</v>
      </c>
      <c r="AB432" s="18">
        <f t="shared" si="60"/>
        <v>230.74446256782579</v>
      </c>
      <c r="AC432" s="1">
        <v>-16.399999999999999</v>
      </c>
      <c r="AD432" s="16">
        <f t="shared" si="61"/>
        <v>7.5434583498442582E-8</v>
      </c>
      <c r="AE432" s="16">
        <f t="shared" si="58"/>
        <v>7.5434583498442582E-9</v>
      </c>
      <c r="AF432" s="1" t="s">
        <v>101</v>
      </c>
    </row>
    <row r="433" spans="4:32" x14ac:dyDescent="0.25">
      <c r="D433" s="6" t="s">
        <v>100</v>
      </c>
      <c r="E433" s="1" t="s">
        <v>99</v>
      </c>
      <c r="F433" s="6" t="s">
        <v>35</v>
      </c>
      <c r="G433" s="6">
        <v>0</v>
      </c>
      <c r="H433" s="6" t="s">
        <v>23</v>
      </c>
      <c r="I433" s="6">
        <v>71.099999999999994</v>
      </c>
      <c r="J433" s="6">
        <v>15.76</v>
      </c>
      <c r="K433" s="27" t="s">
        <v>102</v>
      </c>
      <c r="L433" s="35" t="s">
        <v>98</v>
      </c>
      <c r="M433" s="6" t="s">
        <v>13</v>
      </c>
      <c r="N433" s="6">
        <v>0</v>
      </c>
      <c r="O433" s="6" t="s">
        <v>48</v>
      </c>
      <c r="P433" s="1">
        <v>1.3</v>
      </c>
      <c r="Q433" s="1">
        <v>0.45</v>
      </c>
      <c r="R433" s="16">
        <v>1.3999999999999999E-6</v>
      </c>
      <c r="S433" s="24" t="s">
        <v>13</v>
      </c>
      <c r="T433" s="1" t="s">
        <v>13</v>
      </c>
      <c r="U433" s="1">
        <v>880</v>
      </c>
      <c r="V433" s="1">
        <v>880</v>
      </c>
      <c r="W433" s="1" t="s">
        <v>13</v>
      </c>
      <c r="X433" s="1"/>
      <c r="Y433" s="27" t="s">
        <v>102</v>
      </c>
      <c r="Z433" s="1">
        <v>13.48</v>
      </c>
      <c r="AA433" s="47">
        <f t="shared" si="59"/>
        <v>714972.95801294665</v>
      </c>
      <c r="AB433" s="18">
        <f t="shared" si="60"/>
        <v>198.60359944804074</v>
      </c>
      <c r="AC433" s="1">
        <v>-19.670000000000002</v>
      </c>
      <c r="AD433" s="16">
        <f t="shared" si="61"/>
        <v>2.8669989966796972E-9</v>
      </c>
      <c r="AE433" s="16">
        <f t="shared" si="58"/>
        <v>2.8669989966796972E-10</v>
      </c>
      <c r="AF433" s="1" t="s">
        <v>101</v>
      </c>
    </row>
    <row r="434" spans="4:32" x14ac:dyDescent="0.25">
      <c r="D434" s="6" t="s">
        <v>100</v>
      </c>
      <c r="E434" s="1" t="s">
        <v>99</v>
      </c>
      <c r="F434" s="6" t="s">
        <v>35</v>
      </c>
      <c r="G434" s="6">
        <v>0</v>
      </c>
      <c r="H434" s="6" t="s">
        <v>23</v>
      </c>
      <c r="I434" s="6">
        <v>71.099999999999994</v>
      </c>
      <c r="J434" s="6">
        <v>15.76</v>
      </c>
      <c r="K434" s="27" t="s">
        <v>102</v>
      </c>
      <c r="L434" s="35" t="s">
        <v>98</v>
      </c>
      <c r="M434" s="6" t="s">
        <v>13</v>
      </c>
      <c r="N434" s="6">
        <v>0</v>
      </c>
      <c r="O434" s="6" t="s">
        <v>48</v>
      </c>
      <c r="P434" s="1">
        <v>1.3</v>
      </c>
      <c r="Q434" s="1">
        <v>0.68</v>
      </c>
      <c r="R434" s="16">
        <v>1.3999999999999999E-6</v>
      </c>
      <c r="S434" s="24" t="s">
        <v>13</v>
      </c>
      <c r="T434" s="1" t="s">
        <v>13</v>
      </c>
      <c r="U434" s="1">
        <v>880</v>
      </c>
      <c r="V434" s="1">
        <v>880</v>
      </c>
      <c r="W434" s="1" t="s">
        <v>13</v>
      </c>
      <c r="X434" s="1"/>
      <c r="Y434" s="27" t="s">
        <v>102</v>
      </c>
      <c r="Z434" s="1">
        <v>13.16</v>
      </c>
      <c r="AA434" s="47">
        <f t="shared" si="59"/>
        <v>519176.92499482958</v>
      </c>
      <c r="AB434" s="18">
        <f t="shared" si="60"/>
        <v>144.21581249856376</v>
      </c>
      <c r="AC434" s="1">
        <v>-19.02</v>
      </c>
      <c r="AD434" s="16">
        <f t="shared" si="61"/>
        <v>5.4918536348818467E-9</v>
      </c>
      <c r="AE434" s="16">
        <f t="shared" si="58"/>
        <v>5.4918536348818471E-10</v>
      </c>
      <c r="AF434" s="1" t="s">
        <v>101</v>
      </c>
    </row>
    <row r="435" spans="4:32" x14ac:dyDescent="0.25">
      <c r="D435" s="6" t="s">
        <v>100</v>
      </c>
      <c r="E435" s="1" t="s">
        <v>99</v>
      </c>
      <c r="F435" s="6" t="s">
        <v>35</v>
      </c>
      <c r="G435" s="6">
        <v>0</v>
      </c>
      <c r="H435" s="6" t="s">
        <v>23</v>
      </c>
      <c r="I435" s="6">
        <v>71.099999999999994</v>
      </c>
      <c r="J435" s="6">
        <v>15.76</v>
      </c>
      <c r="K435" s="27" t="s">
        <v>102</v>
      </c>
      <c r="L435" s="35" t="s">
        <v>98</v>
      </c>
      <c r="M435" s="6" t="s">
        <v>13</v>
      </c>
      <c r="N435" s="6">
        <v>0</v>
      </c>
      <c r="O435" s="6" t="s">
        <v>48</v>
      </c>
      <c r="P435" s="1">
        <v>1.3</v>
      </c>
      <c r="Q435" s="1">
        <v>0.87</v>
      </c>
      <c r="R435" s="16">
        <v>1.3999999999999999E-6</v>
      </c>
      <c r="S435" s="24" t="s">
        <v>13</v>
      </c>
      <c r="T435" s="1" t="s">
        <v>13</v>
      </c>
      <c r="U435" s="1">
        <v>880</v>
      </c>
      <c r="V435" s="1">
        <v>880</v>
      </c>
      <c r="W435" s="1" t="s">
        <v>13</v>
      </c>
      <c r="X435" s="1"/>
      <c r="Y435" s="27" t="s">
        <v>102</v>
      </c>
      <c r="Z435" s="1">
        <v>12.79</v>
      </c>
      <c r="AA435" s="47">
        <f t="shared" si="59"/>
        <v>358613.32576866332</v>
      </c>
      <c r="AB435" s="18">
        <f t="shared" si="60"/>
        <v>99.614812713517594</v>
      </c>
      <c r="AC435" s="1">
        <v>-15.88</v>
      </c>
      <c r="AD435" s="16">
        <f t="shared" si="61"/>
        <v>1.2688305518789952E-7</v>
      </c>
      <c r="AE435" s="16">
        <f t="shared" si="58"/>
        <v>1.2688305518789951E-8</v>
      </c>
      <c r="AF435" s="1" t="s">
        <v>101</v>
      </c>
    </row>
    <row r="436" spans="4:32" x14ac:dyDescent="0.25">
      <c r="D436" s="6" t="s">
        <v>100</v>
      </c>
      <c r="E436" s="1" t="s">
        <v>99</v>
      </c>
      <c r="F436" s="6" t="s">
        <v>35</v>
      </c>
      <c r="G436" s="6">
        <v>0</v>
      </c>
      <c r="H436" s="6" t="s">
        <v>23</v>
      </c>
      <c r="I436" s="6">
        <v>71.099999999999994</v>
      </c>
      <c r="J436" s="6">
        <v>15.76</v>
      </c>
      <c r="K436" s="27" t="s">
        <v>102</v>
      </c>
      <c r="L436" s="35" t="s">
        <v>98</v>
      </c>
      <c r="M436" s="6" t="s">
        <v>13</v>
      </c>
      <c r="N436" s="6">
        <v>0</v>
      </c>
      <c r="O436" s="6" t="s">
        <v>48</v>
      </c>
      <c r="P436" s="1">
        <v>1.3</v>
      </c>
      <c r="Q436" s="1">
        <v>1.0900000000000001</v>
      </c>
      <c r="R436" s="16">
        <v>1.3999999999999999E-6</v>
      </c>
      <c r="S436" s="24" t="s">
        <v>13</v>
      </c>
      <c r="T436" s="1" t="s">
        <v>13</v>
      </c>
      <c r="U436" s="1">
        <v>880</v>
      </c>
      <c r="V436" s="1">
        <v>880</v>
      </c>
      <c r="W436" s="1" t="s">
        <v>13</v>
      </c>
      <c r="X436" s="1"/>
      <c r="Y436" s="27" t="s">
        <v>102</v>
      </c>
      <c r="Z436" s="1">
        <v>12.07</v>
      </c>
      <c r="AA436" s="47">
        <f t="shared" si="59"/>
        <v>174555.84533520529</v>
      </c>
      <c r="AB436" s="18">
        <f t="shared" si="60"/>
        <v>48.487734815334804</v>
      </c>
      <c r="AC436" s="1">
        <v>-15.21</v>
      </c>
      <c r="AD436" s="16">
        <f t="shared" si="61"/>
        <v>2.4795960180450277E-7</v>
      </c>
      <c r="AE436" s="16">
        <f t="shared" si="58"/>
        <v>2.4795960180450277E-8</v>
      </c>
      <c r="AF436" s="1" t="s">
        <v>101</v>
      </c>
    </row>
    <row r="437" spans="4:32" x14ac:dyDescent="0.25">
      <c r="D437" s="6" t="s">
        <v>100</v>
      </c>
      <c r="E437" s="1" t="s">
        <v>99</v>
      </c>
      <c r="F437" s="6" t="s">
        <v>35</v>
      </c>
      <c r="G437" s="6">
        <v>0</v>
      </c>
      <c r="H437" s="6" t="s">
        <v>23</v>
      </c>
      <c r="I437" s="6">
        <v>71.099999999999994</v>
      </c>
      <c r="J437" s="6">
        <v>15.76</v>
      </c>
      <c r="K437" s="27" t="s">
        <v>102</v>
      </c>
      <c r="L437" s="35" t="s">
        <v>98</v>
      </c>
      <c r="M437" s="6" t="s">
        <v>13</v>
      </c>
      <c r="N437" s="6">
        <v>0</v>
      </c>
      <c r="O437" s="6" t="s">
        <v>48</v>
      </c>
      <c r="P437" s="1">
        <v>1.3</v>
      </c>
      <c r="Q437" s="1">
        <v>0.05</v>
      </c>
      <c r="R437" s="16">
        <v>1.3999999999999999E-6</v>
      </c>
      <c r="S437" s="24" t="s">
        <v>13</v>
      </c>
      <c r="T437" s="1" t="s">
        <v>13</v>
      </c>
      <c r="U437" s="1">
        <v>880</v>
      </c>
      <c r="V437" s="1">
        <v>880</v>
      </c>
      <c r="W437" s="1" t="s">
        <v>13</v>
      </c>
      <c r="X437" s="1"/>
      <c r="Y437" s="27" t="s">
        <v>102</v>
      </c>
      <c r="Z437" s="1">
        <v>13.82</v>
      </c>
      <c r="AA437" s="47">
        <f t="shared" si="59"/>
        <v>1004499.5346784148</v>
      </c>
      <c r="AB437" s="18">
        <f t="shared" si="60"/>
        <v>279.02764852178188</v>
      </c>
      <c r="AC437" s="1">
        <v>-16.63</v>
      </c>
      <c r="AD437" s="16">
        <f t="shared" si="61"/>
        <v>5.9935311380356112E-8</v>
      </c>
      <c r="AE437" s="16">
        <f t="shared" si="58"/>
        <v>5.9935311380356109E-9</v>
      </c>
      <c r="AF437" s="1" t="s">
        <v>136</v>
      </c>
    </row>
    <row r="438" spans="4:32" x14ac:dyDescent="0.25">
      <c r="D438" s="6" t="s">
        <v>100</v>
      </c>
      <c r="E438" s="1" t="s">
        <v>99</v>
      </c>
      <c r="F438" s="6" t="s">
        <v>35</v>
      </c>
      <c r="G438" s="6">
        <v>0</v>
      </c>
      <c r="H438" s="6" t="s">
        <v>23</v>
      </c>
      <c r="I438" s="6">
        <v>71.099999999999994</v>
      </c>
      <c r="J438" s="6">
        <v>15.76</v>
      </c>
      <c r="K438" s="27" t="s">
        <v>102</v>
      </c>
      <c r="L438" s="35" t="s">
        <v>98</v>
      </c>
      <c r="M438" s="6" t="s">
        <v>13</v>
      </c>
      <c r="N438" s="6">
        <v>0</v>
      </c>
      <c r="O438" s="6" t="s">
        <v>48</v>
      </c>
      <c r="P438" s="1">
        <v>1.3</v>
      </c>
      <c r="Q438" s="1">
        <v>0.26</v>
      </c>
      <c r="R438" s="16">
        <v>1.3999999999999999E-6</v>
      </c>
      <c r="S438" s="24" t="s">
        <v>13</v>
      </c>
      <c r="T438" s="1" t="s">
        <v>13</v>
      </c>
      <c r="U438" s="1">
        <v>880</v>
      </c>
      <c r="V438" s="1">
        <v>880</v>
      </c>
      <c r="W438" s="1" t="s">
        <v>13</v>
      </c>
      <c r="X438" s="1"/>
      <c r="Y438" s="27" t="s">
        <v>102</v>
      </c>
      <c r="Z438" s="1">
        <v>13.63</v>
      </c>
      <c r="AA438" s="47">
        <f t="shared" si="59"/>
        <v>830680.06524417282</v>
      </c>
      <c r="AB438" s="18">
        <f t="shared" si="60"/>
        <v>230.74446256782579</v>
      </c>
      <c r="AC438" s="1">
        <v>-16.36</v>
      </c>
      <c r="AD438" s="16">
        <f t="shared" si="61"/>
        <v>7.8513127251894318E-8</v>
      </c>
      <c r="AE438" s="16">
        <f t="shared" si="58"/>
        <v>7.8513127251894321E-9</v>
      </c>
      <c r="AF438" s="1" t="s">
        <v>136</v>
      </c>
    </row>
    <row r="439" spans="4:32" x14ac:dyDescent="0.25">
      <c r="D439" s="6" t="s">
        <v>100</v>
      </c>
      <c r="E439" s="1" t="s">
        <v>99</v>
      </c>
      <c r="F439" s="6" t="s">
        <v>35</v>
      </c>
      <c r="G439" s="6">
        <v>0</v>
      </c>
      <c r="H439" s="6" t="s">
        <v>23</v>
      </c>
      <c r="I439" s="6">
        <v>71.099999999999994</v>
      </c>
      <c r="J439" s="6">
        <v>15.76</v>
      </c>
      <c r="K439" s="27" t="s">
        <v>102</v>
      </c>
      <c r="L439" s="35" t="s">
        <v>98</v>
      </c>
      <c r="M439" s="6" t="s">
        <v>13</v>
      </c>
      <c r="N439" s="6">
        <v>0</v>
      </c>
      <c r="O439" s="6" t="s">
        <v>48</v>
      </c>
      <c r="P439" s="1">
        <v>1.3</v>
      </c>
      <c r="Q439" s="1">
        <v>0.45</v>
      </c>
      <c r="R439" s="16">
        <v>1.3999999999999999E-6</v>
      </c>
      <c r="S439" s="24" t="s">
        <v>13</v>
      </c>
      <c r="T439" s="1" t="s">
        <v>13</v>
      </c>
      <c r="U439" s="1">
        <v>880</v>
      </c>
      <c r="V439" s="1">
        <v>880</v>
      </c>
      <c r="W439" s="1" t="s">
        <v>13</v>
      </c>
      <c r="X439" s="1"/>
      <c r="Y439" s="27" t="s">
        <v>102</v>
      </c>
      <c r="Z439" s="1">
        <v>13.48</v>
      </c>
      <c r="AA439" s="47">
        <f t="shared" si="59"/>
        <v>714972.95801294665</v>
      </c>
      <c r="AB439" s="18">
        <f t="shared" si="60"/>
        <v>198.60359944804074</v>
      </c>
      <c r="AC439" s="1">
        <v>-16.5</v>
      </c>
      <c r="AD439" s="16">
        <f t="shared" si="61"/>
        <v>6.8256033763348699E-8</v>
      </c>
      <c r="AE439" s="16">
        <f t="shared" si="58"/>
        <v>6.8256033763348701E-9</v>
      </c>
      <c r="AF439" s="1" t="s">
        <v>136</v>
      </c>
    </row>
    <row r="440" spans="4:32" x14ac:dyDescent="0.25">
      <c r="D440" s="6" t="s">
        <v>100</v>
      </c>
      <c r="E440" s="1" t="s">
        <v>99</v>
      </c>
      <c r="F440" s="6" t="s">
        <v>35</v>
      </c>
      <c r="G440" s="6">
        <v>0</v>
      </c>
      <c r="H440" s="6" t="s">
        <v>23</v>
      </c>
      <c r="I440" s="6">
        <v>71.099999999999994</v>
      </c>
      <c r="J440" s="6">
        <v>15.76</v>
      </c>
      <c r="K440" s="27" t="s">
        <v>102</v>
      </c>
      <c r="L440" s="35" t="s">
        <v>98</v>
      </c>
      <c r="M440" s="6" t="s">
        <v>13</v>
      </c>
      <c r="N440" s="6">
        <v>0</v>
      </c>
      <c r="O440" s="6" t="s">
        <v>48</v>
      </c>
      <c r="P440" s="1">
        <v>1.3</v>
      </c>
      <c r="Q440" s="1">
        <v>0.68</v>
      </c>
      <c r="R440" s="16">
        <v>1.3999999999999999E-6</v>
      </c>
      <c r="S440" s="24" t="s">
        <v>13</v>
      </c>
      <c r="T440" s="1" t="s">
        <v>13</v>
      </c>
      <c r="U440" s="1">
        <v>880</v>
      </c>
      <c r="V440" s="1">
        <v>880</v>
      </c>
      <c r="W440" s="1" t="s">
        <v>13</v>
      </c>
      <c r="X440" s="1"/>
      <c r="Y440" s="27" t="s">
        <v>102</v>
      </c>
      <c r="Z440" s="1">
        <v>13.16</v>
      </c>
      <c r="AA440" s="47">
        <f t="shared" si="59"/>
        <v>519176.92499482958</v>
      </c>
      <c r="AB440" s="18">
        <f t="shared" si="60"/>
        <v>144.21581249856376</v>
      </c>
      <c r="AC440" s="1">
        <v>-16.27</v>
      </c>
      <c r="AD440" s="16">
        <f t="shared" si="61"/>
        <v>8.5907044772297487E-8</v>
      </c>
      <c r="AE440" s="16">
        <f t="shared" si="58"/>
        <v>8.5907044772297484E-9</v>
      </c>
      <c r="AF440" s="1" t="s">
        <v>136</v>
      </c>
    </row>
    <row r="441" spans="4:32" x14ac:dyDescent="0.25">
      <c r="D441" s="6" t="s">
        <v>100</v>
      </c>
      <c r="E441" s="1" t="s">
        <v>99</v>
      </c>
      <c r="F441" s="6" t="s">
        <v>35</v>
      </c>
      <c r="G441" s="6">
        <v>0</v>
      </c>
      <c r="H441" s="6" t="s">
        <v>23</v>
      </c>
      <c r="I441" s="6">
        <v>71.099999999999994</v>
      </c>
      <c r="J441" s="6">
        <v>15.76</v>
      </c>
      <c r="K441" s="27" t="s">
        <v>102</v>
      </c>
      <c r="L441" s="35" t="s">
        <v>98</v>
      </c>
      <c r="M441" s="6" t="s">
        <v>13</v>
      </c>
      <c r="N441" s="6">
        <v>0</v>
      </c>
      <c r="O441" s="6" t="s">
        <v>48</v>
      </c>
      <c r="P441" s="1">
        <v>1.3</v>
      </c>
      <c r="Q441" s="1">
        <v>0.87</v>
      </c>
      <c r="R441" s="16">
        <v>1.3999999999999999E-6</v>
      </c>
      <c r="S441" s="24" t="s">
        <v>13</v>
      </c>
      <c r="T441" s="1" t="s">
        <v>13</v>
      </c>
      <c r="U441" s="1">
        <v>880</v>
      </c>
      <c r="V441" s="1">
        <v>880</v>
      </c>
      <c r="W441" s="1" t="s">
        <v>13</v>
      </c>
      <c r="X441" s="1"/>
      <c r="Y441" s="27" t="s">
        <v>102</v>
      </c>
      <c r="Z441" s="1">
        <v>12.79</v>
      </c>
      <c r="AA441" s="47">
        <f t="shared" si="59"/>
        <v>358613.32576866332</v>
      </c>
      <c r="AB441" s="18">
        <f t="shared" si="60"/>
        <v>99.614812713517594</v>
      </c>
      <c r="AC441" s="1">
        <v>-15.81</v>
      </c>
      <c r="AD441" s="16">
        <f t="shared" si="61"/>
        <v>1.3608311475155251E-7</v>
      </c>
      <c r="AE441" s="16">
        <f t="shared" si="58"/>
        <v>1.3608311475155252E-8</v>
      </c>
      <c r="AF441" s="1" t="s">
        <v>136</v>
      </c>
    </row>
    <row r="442" spans="4:32" x14ac:dyDescent="0.25">
      <c r="D442" s="6" t="s">
        <v>100</v>
      </c>
      <c r="E442" s="1" t="s">
        <v>99</v>
      </c>
      <c r="F442" s="6" t="s">
        <v>35</v>
      </c>
      <c r="G442" s="6">
        <v>0</v>
      </c>
      <c r="H442" s="6" t="s">
        <v>23</v>
      </c>
      <c r="I442" s="6">
        <v>71.099999999999994</v>
      </c>
      <c r="J442" s="6">
        <v>15.76</v>
      </c>
      <c r="K442" s="27" t="s">
        <v>102</v>
      </c>
      <c r="L442" s="35" t="s">
        <v>98</v>
      </c>
      <c r="M442" s="6" t="s">
        <v>13</v>
      </c>
      <c r="N442" s="6">
        <v>0</v>
      </c>
      <c r="O442" s="6" t="s">
        <v>48</v>
      </c>
      <c r="P442" s="1">
        <v>1.3</v>
      </c>
      <c r="Q442" s="1">
        <v>1.0900000000000001</v>
      </c>
      <c r="R442" s="16">
        <v>1.3999999999999999E-6</v>
      </c>
      <c r="S442" s="24" t="s">
        <v>13</v>
      </c>
      <c r="T442" s="1" t="s">
        <v>13</v>
      </c>
      <c r="U442" s="1">
        <v>880</v>
      </c>
      <c r="V442" s="1">
        <v>880</v>
      </c>
      <c r="W442" s="1" t="s">
        <v>13</v>
      </c>
      <c r="X442" s="1"/>
      <c r="Y442" s="27" t="s">
        <v>102</v>
      </c>
      <c r="Z442" s="1">
        <v>12.07</v>
      </c>
      <c r="AA442" s="47">
        <f t="shared" si="59"/>
        <v>174555.84533520529</v>
      </c>
      <c r="AB442" s="18">
        <f t="shared" si="60"/>
        <v>48.487734815334804</v>
      </c>
      <c r="AC442" s="1">
        <v>-15.39</v>
      </c>
      <c r="AD442" s="16">
        <f t="shared" si="61"/>
        <v>2.0711326902070189E-7</v>
      </c>
      <c r="AE442" s="16">
        <f t="shared" si="58"/>
        <v>2.0711326902070188E-8</v>
      </c>
      <c r="AF442" s="1" t="s">
        <v>136</v>
      </c>
    </row>
    <row r="443" spans="4:32" x14ac:dyDescent="0.25">
      <c r="D443" s="6" t="s">
        <v>100</v>
      </c>
      <c r="E443" s="1" t="s">
        <v>99</v>
      </c>
      <c r="F443" s="6" t="s">
        <v>35</v>
      </c>
      <c r="G443" s="6">
        <v>0</v>
      </c>
      <c r="H443" s="6" t="s">
        <v>23</v>
      </c>
      <c r="I443" s="6">
        <v>71.099999999999994</v>
      </c>
      <c r="J443" s="6">
        <v>15.76</v>
      </c>
      <c r="K443" s="27" t="s">
        <v>102</v>
      </c>
      <c r="L443" s="35" t="s">
        <v>98</v>
      </c>
      <c r="M443" s="6" t="s">
        <v>13</v>
      </c>
      <c r="N443" s="6">
        <v>0</v>
      </c>
      <c r="O443" s="6" t="s">
        <v>48</v>
      </c>
      <c r="P443" s="1">
        <v>1.3</v>
      </c>
      <c r="Q443" s="1">
        <v>0.05</v>
      </c>
      <c r="R443" s="16">
        <v>1.3999999999999999E-6</v>
      </c>
      <c r="S443" s="24" t="s">
        <v>13</v>
      </c>
      <c r="T443" s="1" t="s">
        <v>13</v>
      </c>
      <c r="U443" s="1">
        <v>880</v>
      </c>
      <c r="V443" s="1">
        <v>880</v>
      </c>
      <c r="W443" s="1" t="s">
        <v>13</v>
      </c>
      <c r="X443" s="1"/>
      <c r="Y443" s="27" t="s">
        <v>102</v>
      </c>
      <c r="Z443" s="1">
        <v>13.82</v>
      </c>
      <c r="AA443" s="47">
        <f t="shared" si="59"/>
        <v>1004499.5346784148</v>
      </c>
      <c r="AB443" s="18">
        <f t="shared" si="60"/>
        <v>279.02764852178188</v>
      </c>
      <c r="AC443" s="1">
        <v>-18.66</v>
      </c>
      <c r="AD443" s="16">
        <f t="shared" si="61"/>
        <v>7.8716353553362692E-9</v>
      </c>
      <c r="AE443" s="16">
        <f t="shared" si="58"/>
        <v>7.8716353553362696E-10</v>
      </c>
      <c r="AF443" s="1" t="s">
        <v>94</v>
      </c>
    </row>
    <row r="444" spans="4:32" x14ac:dyDescent="0.25">
      <c r="D444" s="6" t="s">
        <v>100</v>
      </c>
      <c r="E444" s="1" t="s">
        <v>99</v>
      </c>
      <c r="F444" s="6" t="s">
        <v>35</v>
      </c>
      <c r="G444" s="6">
        <v>0</v>
      </c>
      <c r="H444" s="6" t="s">
        <v>23</v>
      </c>
      <c r="I444" s="6">
        <v>71.099999999999994</v>
      </c>
      <c r="J444" s="6">
        <v>15.76</v>
      </c>
      <c r="K444" s="27" t="s">
        <v>102</v>
      </c>
      <c r="L444" s="35" t="s">
        <v>98</v>
      </c>
      <c r="M444" s="6" t="s">
        <v>13</v>
      </c>
      <c r="N444" s="6">
        <v>0</v>
      </c>
      <c r="O444" s="6" t="s">
        <v>48</v>
      </c>
      <c r="P444" s="1">
        <v>1.3</v>
      </c>
      <c r="Q444" s="1">
        <v>0.26</v>
      </c>
      <c r="R444" s="16">
        <v>1.3999999999999999E-6</v>
      </c>
      <c r="S444" s="24" t="s">
        <v>13</v>
      </c>
      <c r="T444" s="1" t="s">
        <v>13</v>
      </c>
      <c r="U444" s="1">
        <v>880</v>
      </c>
      <c r="V444" s="1">
        <v>880</v>
      </c>
      <c r="W444" s="1" t="s">
        <v>13</v>
      </c>
      <c r="X444" s="1"/>
      <c r="Y444" s="27" t="s">
        <v>102</v>
      </c>
      <c r="Z444" s="1">
        <v>13.63</v>
      </c>
      <c r="AA444" s="47">
        <f t="shared" si="59"/>
        <v>830680.06524417282</v>
      </c>
      <c r="AB444" s="18">
        <f t="shared" si="60"/>
        <v>230.74446256782579</v>
      </c>
      <c r="AC444" s="1">
        <v>-19.61</v>
      </c>
      <c r="AD444" s="16">
        <f t="shared" si="61"/>
        <v>3.0442843135833875E-9</v>
      </c>
      <c r="AE444" s="16">
        <f t="shared" si="58"/>
        <v>3.0442843135833876E-10</v>
      </c>
      <c r="AF444" s="1" t="s">
        <v>94</v>
      </c>
    </row>
    <row r="445" spans="4:32" x14ac:dyDescent="0.25">
      <c r="D445" s="6" t="s">
        <v>100</v>
      </c>
      <c r="E445" s="1" t="s">
        <v>99</v>
      </c>
      <c r="F445" s="6" t="s">
        <v>35</v>
      </c>
      <c r="G445" s="6">
        <v>0</v>
      </c>
      <c r="H445" s="6" t="s">
        <v>23</v>
      </c>
      <c r="I445" s="6">
        <v>71.099999999999994</v>
      </c>
      <c r="J445" s="6">
        <v>15.76</v>
      </c>
      <c r="K445" s="27" t="s">
        <v>102</v>
      </c>
      <c r="L445" s="35" t="s">
        <v>98</v>
      </c>
      <c r="M445" s="6" t="s">
        <v>13</v>
      </c>
      <c r="N445" s="6">
        <v>0</v>
      </c>
      <c r="O445" s="6" t="s">
        <v>48</v>
      </c>
      <c r="P445" s="1">
        <v>1.3</v>
      </c>
      <c r="Q445" s="1">
        <v>0.45</v>
      </c>
      <c r="R445" s="16">
        <v>1.3999999999999999E-6</v>
      </c>
      <c r="S445" s="24" t="s">
        <v>13</v>
      </c>
      <c r="T445" s="1" t="s">
        <v>13</v>
      </c>
      <c r="U445" s="1">
        <v>880</v>
      </c>
      <c r="V445" s="1">
        <v>880</v>
      </c>
      <c r="W445" s="1" t="s">
        <v>13</v>
      </c>
      <c r="X445" s="1"/>
      <c r="Y445" s="27" t="s">
        <v>102</v>
      </c>
      <c r="Z445" s="1">
        <v>13.48</v>
      </c>
      <c r="AA445" s="47">
        <f t="shared" si="59"/>
        <v>714972.95801294665</v>
      </c>
      <c r="AB445" s="18">
        <f t="shared" si="60"/>
        <v>198.60359944804074</v>
      </c>
      <c r="AC445" s="1">
        <v>-19.059999999999999</v>
      </c>
      <c r="AD445" s="16">
        <f t="shared" si="61"/>
        <v>5.2765149737647815E-9</v>
      </c>
      <c r="AE445" s="16">
        <f t="shared" si="58"/>
        <v>5.2765149737647819E-10</v>
      </c>
      <c r="AF445" s="1" t="s">
        <v>94</v>
      </c>
    </row>
    <row r="446" spans="4:32" x14ac:dyDescent="0.25">
      <c r="D446" s="6" t="s">
        <v>100</v>
      </c>
      <c r="E446" s="1" t="s">
        <v>99</v>
      </c>
      <c r="F446" s="6" t="s">
        <v>35</v>
      </c>
      <c r="G446" s="6">
        <v>0</v>
      </c>
      <c r="H446" s="6" t="s">
        <v>23</v>
      </c>
      <c r="I446" s="6">
        <v>71.099999999999994</v>
      </c>
      <c r="J446" s="6">
        <v>15.76</v>
      </c>
      <c r="K446" s="27" t="s">
        <v>102</v>
      </c>
      <c r="L446" s="35" t="s">
        <v>98</v>
      </c>
      <c r="M446" s="6" t="s">
        <v>13</v>
      </c>
      <c r="N446" s="6">
        <v>0</v>
      </c>
      <c r="O446" s="6" t="s">
        <v>48</v>
      </c>
      <c r="P446" s="1">
        <v>1.3</v>
      </c>
      <c r="Q446" s="1">
        <v>0.68</v>
      </c>
      <c r="R446" s="16">
        <v>1.3999999999999999E-6</v>
      </c>
      <c r="S446" s="24" t="s">
        <v>13</v>
      </c>
      <c r="T446" s="1" t="s">
        <v>13</v>
      </c>
      <c r="U446" s="1">
        <v>880</v>
      </c>
      <c r="V446" s="1">
        <v>880</v>
      </c>
      <c r="W446" s="1" t="s">
        <v>13</v>
      </c>
      <c r="X446" s="1"/>
      <c r="Y446" s="27" t="s">
        <v>102</v>
      </c>
      <c r="Z446" s="1">
        <v>13.16</v>
      </c>
      <c r="AA446" s="47">
        <f t="shared" si="59"/>
        <v>519176.92499482958</v>
      </c>
      <c r="AB446" s="18">
        <f t="shared" si="60"/>
        <v>144.21581249856376</v>
      </c>
      <c r="AC446" s="1">
        <v>-18.329999999999998</v>
      </c>
      <c r="AD446" s="16">
        <f t="shared" si="61"/>
        <v>1.0949193898161435E-8</v>
      </c>
      <c r="AE446" s="16">
        <f t="shared" si="58"/>
        <v>1.0949193898161435E-9</v>
      </c>
      <c r="AF446" s="1" t="s">
        <v>94</v>
      </c>
    </row>
    <row r="447" spans="4:32" x14ac:dyDescent="0.25">
      <c r="D447" s="6" t="s">
        <v>100</v>
      </c>
      <c r="E447" s="1" t="s">
        <v>99</v>
      </c>
      <c r="F447" s="6" t="s">
        <v>35</v>
      </c>
      <c r="G447" s="6">
        <v>0</v>
      </c>
      <c r="H447" s="6" t="s">
        <v>23</v>
      </c>
      <c r="I447" s="6">
        <v>71.099999999999994</v>
      </c>
      <c r="J447" s="6">
        <v>15.76</v>
      </c>
      <c r="K447" s="27" t="s">
        <v>102</v>
      </c>
      <c r="L447" s="35" t="s">
        <v>98</v>
      </c>
      <c r="M447" s="6" t="s">
        <v>13</v>
      </c>
      <c r="N447" s="6">
        <v>0</v>
      </c>
      <c r="O447" s="6" t="s">
        <v>48</v>
      </c>
      <c r="P447" s="1">
        <v>1.3</v>
      </c>
      <c r="Q447" s="1">
        <v>0.87</v>
      </c>
      <c r="R447" s="16">
        <v>1.3999999999999999E-6</v>
      </c>
      <c r="S447" s="24" t="s">
        <v>13</v>
      </c>
      <c r="T447" s="1" t="s">
        <v>13</v>
      </c>
      <c r="U447" s="1">
        <v>880</v>
      </c>
      <c r="V447" s="1">
        <v>880</v>
      </c>
      <c r="W447" s="1" t="s">
        <v>13</v>
      </c>
      <c r="X447" s="1"/>
      <c r="Y447" s="27" t="s">
        <v>102</v>
      </c>
      <c r="Z447" s="1">
        <v>12.79</v>
      </c>
      <c r="AA447" s="47">
        <f t="shared" si="59"/>
        <v>358613.32576866332</v>
      </c>
      <c r="AB447" s="18">
        <f t="shared" si="60"/>
        <v>99.614812713517594</v>
      </c>
      <c r="AC447" s="1">
        <v>-19.010000000000002</v>
      </c>
      <c r="AD447" s="16">
        <f t="shared" si="61"/>
        <v>5.5470476815141944E-9</v>
      </c>
      <c r="AE447" s="16">
        <f t="shared" si="58"/>
        <v>5.5470476815141946E-10</v>
      </c>
      <c r="AF447" s="1" t="s">
        <v>94</v>
      </c>
    </row>
    <row r="448" spans="4:32" x14ac:dyDescent="0.25">
      <c r="D448" s="10" t="s">
        <v>100</v>
      </c>
      <c r="E448" s="8" t="s">
        <v>99</v>
      </c>
      <c r="F448" s="10" t="s">
        <v>35</v>
      </c>
      <c r="G448" s="10">
        <v>0</v>
      </c>
      <c r="H448" s="10" t="s">
        <v>23</v>
      </c>
      <c r="I448" s="10">
        <v>71.099999999999994</v>
      </c>
      <c r="J448" s="10">
        <v>15.76</v>
      </c>
      <c r="K448" s="28" t="s">
        <v>102</v>
      </c>
      <c r="L448" s="36" t="s">
        <v>98</v>
      </c>
      <c r="M448" s="10" t="s">
        <v>13</v>
      </c>
      <c r="N448" s="10">
        <v>0</v>
      </c>
      <c r="O448" s="10" t="s">
        <v>48</v>
      </c>
      <c r="P448" s="8">
        <v>1.3</v>
      </c>
      <c r="Q448" s="8">
        <v>1.0900000000000001</v>
      </c>
      <c r="R448" s="17">
        <v>1.3999999999999999E-6</v>
      </c>
      <c r="S448" s="25" t="s">
        <v>13</v>
      </c>
      <c r="T448" s="8" t="s">
        <v>13</v>
      </c>
      <c r="U448" s="8">
        <v>880</v>
      </c>
      <c r="V448" s="8">
        <v>880</v>
      </c>
      <c r="W448" s="8" t="s">
        <v>13</v>
      </c>
      <c r="X448" s="8"/>
      <c r="Y448" s="28" t="s">
        <v>102</v>
      </c>
      <c r="Z448" s="8">
        <v>12.07</v>
      </c>
      <c r="AA448" s="48">
        <f t="shared" si="59"/>
        <v>174555.84533520529</v>
      </c>
      <c r="AB448" s="62">
        <f t="shared" si="60"/>
        <v>48.487734815334804</v>
      </c>
      <c r="AC448" s="8">
        <v>-16.95</v>
      </c>
      <c r="AD448" s="17">
        <f t="shared" si="61"/>
        <v>4.3521968645557413E-8</v>
      </c>
      <c r="AE448" s="17">
        <f t="shared" si="58"/>
        <v>4.3521968645557415E-9</v>
      </c>
      <c r="AF448" s="8" t="s">
        <v>94</v>
      </c>
    </row>
    <row r="449" spans="4:32" x14ac:dyDescent="0.25">
      <c r="D449" s="6" t="s">
        <v>103</v>
      </c>
      <c r="E449" s="1" t="s">
        <v>99</v>
      </c>
      <c r="F449" s="6" t="s">
        <v>35</v>
      </c>
      <c r="G449" s="6">
        <v>0</v>
      </c>
      <c r="H449" s="6" t="s">
        <v>23</v>
      </c>
      <c r="I449" s="6">
        <v>71.099999999999994</v>
      </c>
      <c r="J449" s="6">
        <v>15.76</v>
      </c>
      <c r="K449" s="27" t="s">
        <v>105</v>
      </c>
      <c r="L449" s="35" t="s">
        <v>55</v>
      </c>
      <c r="M449" s="6" t="s">
        <v>13</v>
      </c>
      <c r="N449" s="6">
        <v>0</v>
      </c>
      <c r="O449" s="6" t="s">
        <v>104</v>
      </c>
      <c r="P449" s="1">
        <v>1.3</v>
      </c>
      <c r="Q449" s="1">
        <v>0.05</v>
      </c>
      <c r="R449" s="16">
        <v>2.8E-5</v>
      </c>
      <c r="S449" s="24" t="s">
        <v>13</v>
      </c>
      <c r="T449" s="1" t="s">
        <v>13</v>
      </c>
      <c r="U449" s="1">
        <v>880</v>
      </c>
      <c r="V449" s="1">
        <v>880</v>
      </c>
      <c r="W449" s="1" t="s">
        <v>13</v>
      </c>
      <c r="X449" s="1"/>
      <c r="Y449" s="27" t="s">
        <v>105</v>
      </c>
      <c r="Z449" s="18">
        <v>10.722385938401599</v>
      </c>
      <c r="AA449" s="47">
        <f t="shared" si="59"/>
        <v>45359.999999998436</v>
      </c>
      <c r="AB449" s="18">
        <f t="shared" si="60"/>
        <v>12.599999999999566</v>
      </c>
      <c r="AC449" s="18">
        <v>-17.058542606024819</v>
      </c>
      <c r="AD449" s="16">
        <f t="shared" si="61"/>
        <v>3.9045328128021276E-8</v>
      </c>
      <c r="AE449" s="16">
        <f t="shared" si="58"/>
        <v>3.904532812802128E-9</v>
      </c>
      <c r="AF449" s="1" t="s">
        <v>101</v>
      </c>
    </row>
    <row r="450" spans="4:32" x14ac:dyDescent="0.25">
      <c r="D450" s="6" t="s">
        <v>103</v>
      </c>
      <c r="E450" s="1" t="s">
        <v>99</v>
      </c>
      <c r="F450" s="6" t="s">
        <v>35</v>
      </c>
      <c r="G450" s="6">
        <v>0</v>
      </c>
      <c r="H450" s="6" t="s">
        <v>23</v>
      </c>
      <c r="I450" s="6">
        <v>71.099999999999994</v>
      </c>
      <c r="J450" s="6">
        <v>15.76</v>
      </c>
      <c r="K450" s="27" t="s">
        <v>105</v>
      </c>
      <c r="L450" s="35" t="s">
        <v>55</v>
      </c>
      <c r="M450" s="6" t="s">
        <v>13</v>
      </c>
      <c r="N450" s="6">
        <v>0</v>
      </c>
      <c r="O450" s="6" t="s">
        <v>104</v>
      </c>
      <c r="P450" s="1">
        <v>1.3</v>
      </c>
      <c r="Q450" s="1">
        <v>0.45</v>
      </c>
      <c r="R450" s="16">
        <v>2.8E-5</v>
      </c>
      <c r="S450" s="24" t="s">
        <v>13</v>
      </c>
      <c r="T450" s="1" t="s">
        <v>13</v>
      </c>
      <c r="U450" s="1">
        <v>880</v>
      </c>
      <c r="V450" s="1">
        <v>880</v>
      </c>
      <c r="W450" s="1" t="s">
        <v>13</v>
      </c>
      <c r="X450" s="1"/>
      <c r="Y450" s="27" t="s">
        <v>105</v>
      </c>
      <c r="Z450" s="18">
        <v>10.340451327703663</v>
      </c>
      <c r="AA450" s="47">
        <f t="shared" si="59"/>
        <v>30959.999999999993</v>
      </c>
      <c r="AB450" s="18">
        <f t="shared" si="60"/>
        <v>8.5999999999999979</v>
      </c>
      <c r="AC450" s="18">
        <v>-16.657672736318055</v>
      </c>
      <c r="AD450" s="16">
        <f t="shared" si="61"/>
        <v>5.8299475726309637E-8</v>
      </c>
      <c r="AE450" s="16">
        <f t="shared" si="58"/>
        <v>5.829947572630964E-9</v>
      </c>
      <c r="AF450" s="1" t="s">
        <v>101</v>
      </c>
    </row>
    <row r="451" spans="4:32" x14ac:dyDescent="0.25">
      <c r="D451" s="6" t="s">
        <v>103</v>
      </c>
      <c r="E451" s="1" t="s">
        <v>99</v>
      </c>
      <c r="F451" s="6" t="s">
        <v>35</v>
      </c>
      <c r="G451" s="6">
        <v>0</v>
      </c>
      <c r="H451" s="6" t="s">
        <v>23</v>
      </c>
      <c r="I451" s="6">
        <v>71.099999999999994</v>
      </c>
      <c r="J451" s="6">
        <v>15.76</v>
      </c>
      <c r="K451" s="27" t="s">
        <v>105</v>
      </c>
      <c r="L451" s="35" t="s">
        <v>55</v>
      </c>
      <c r="M451" s="6" t="s">
        <v>13</v>
      </c>
      <c r="N451" s="6">
        <v>0</v>
      </c>
      <c r="O451" s="6" t="s">
        <v>104</v>
      </c>
      <c r="P451" s="1">
        <v>1.3</v>
      </c>
      <c r="Q451" s="1">
        <v>0.68</v>
      </c>
      <c r="R451" s="16">
        <v>2.8E-5</v>
      </c>
      <c r="S451" s="24" t="s">
        <v>13</v>
      </c>
      <c r="T451" s="1" t="s">
        <v>13</v>
      </c>
      <c r="U451" s="1">
        <v>880</v>
      </c>
      <c r="V451" s="1">
        <v>880</v>
      </c>
      <c r="W451" s="1" t="s">
        <v>13</v>
      </c>
      <c r="X451" s="1"/>
      <c r="Y451" s="27" t="s">
        <v>105</v>
      </c>
      <c r="Z451" s="18">
        <v>10.029238757841688</v>
      </c>
      <c r="AA451" s="47">
        <f t="shared" si="59"/>
        <v>22679.999999999982</v>
      </c>
      <c r="AB451" s="18">
        <f t="shared" si="60"/>
        <v>6.2999999999999954</v>
      </c>
      <c r="AC451" s="18">
        <v>-16.331270761439892</v>
      </c>
      <c r="AD451" s="16">
        <f t="shared" si="61"/>
        <v>8.0801463299591221E-8</v>
      </c>
      <c r="AE451" s="16">
        <f t="shared" si="58"/>
        <v>8.0801463299591224E-9</v>
      </c>
      <c r="AF451" s="1" t="s">
        <v>101</v>
      </c>
    </row>
    <row r="452" spans="4:32" x14ac:dyDescent="0.25">
      <c r="D452" s="6" t="s">
        <v>103</v>
      </c>
      <c r="E452" s="1" t="s">
        <v>99</v>
      </c>
      <c r="F452" s="6" t="s">
        <v>35</v>
      </c>
      <c r="G452" s="6">
        <v>0</v>
      </c>
      <c r="H452" s="6" t="s">
        <v>23</v>
      </c>
      <c r="I452" s="6">
        <v>71.099999999999994</v>
      </c>
      <c r="J452" s="6">
        <v>15.76</v>
      </c>
      <c r="K452" s="27" t="s">
        <v>105</v>
      </c>
      <c r="L452" s="35" t="s">
        <v>55</v>
      </c>
      <c r="M452" s="6" t="s">
        <v>13</v>
      </c>
      <c r="N452" s="6">
        <v>0</v>
      </c>
      <c r="O452" s="6" t="s">
        <v>104</v>
      </c>
      <c r="P452" s="1">
        <v>1.3</v>
      </c>
      <c r="Q452" s="1">
        <v>0.87</v>
      </c>
      <c r="R452" s="16">
        <v>2.8E-5</v>
      </c>
      <c r="S452" s="24" t="s">
        <v>13</v>
      </c>
      <c r="T452" s="1" t="s">
        <v>13</v>
      </c>
      <c r="U452" s="1">
        <v>880</v>
      </c>
      <c r="V452" s="1">
        <v>880</v>
      </c>
      <c r="W452" s="1" t="s">
        <v>13</v>
      </c>
      <c r="X452" s="1"/>
      <c r="Y452" s="27" t="s">
        <v>105</v>
      </c>
      <c r="Z452" s="18">
        <v>9.6702936653684173</v>
      </c>
      <c r="AA452" s="47">
        <f t="shared" si="59"/>
        <v>15840.000000000007</v>
      </c>
      <c r="AB452" s="18">
        <f t="shared" si="60"/>
        <v>4.4000000000000021</v>
      </c>
      <c r="AC452" s="18">
        <v>-15.016266121818616</v>
      </c>
      <c r="AD452" s="16">
        <f t="shared" si="61"/>
        <v>3.0096672640328055E-7</v>
      </c>
      <c r="AE452" s="16">
        <f t="shared" si="58"/>
        <v>3.0096672640328052E-8</v>
      </c>
      <c r="AF452" s="1" t="s">
        <v>101</v>
      </c>
    </row>
    <row r="453" spans="4:32" x14ac:dyDescent="0.25">
      <c r="D453" s="6" t="s">
        <v>103</v>
      </c>
      <c r="E453" s="1" t="s">
        <v>99</v>
      </c>
      <c r="F453" s="6" t="s">
        <v>35</v>
      </c>
      <c r="G453" s="6">
        <v>0</v>
      </c>
      <c r="H453" s="6" t="s">
        <v>23</v>
      </c>
      <c r="I453" s="6">
        <v>71.099999999999994</v>
      </c>
      <c r="J453" s="6">
        <v>15.76</v>
      </c>
      <c r="K453" s="27" t="s">
        <v>105</v>
      </c>
      <c r="L453" s="35" t="s">
        <v>55</v>
      </c>
      <c r="M453" s="6" t="s">
        <v>13</v>
      </c>
      <c r="N453" s="6">
        <v>0</v>
      </c>
      <c r="O453" s="6" t="s">
        <v>104</v>
      </c>
      <c r="P453" s="1">
        <v>1.3</v>
      </c>
      <c r="Q453" s="1">
        <v>1.0900000000000001</v>
      </c>
      <c r="R453" s="16">
        <v>2.8E-5</v>
      </c>
      <c r="S453" s="24" t="s">
        <v>13</v>
      </c>
      <c r="T453" s="1" t="s">
        <v>13</v>
      </c>
      <c r="U453" s="1">
        <v>880</v>
      </c>
      <c r="V453" s="1">
        <v>880</v>
      </c>
      <c r="W453" s="1" t="s">
        <v>13</v>
      </c>
      <c r="X453" s="1"/>
      <c r="Y453" s="27" t="s">
        <v>105</v>
      </c>
      <c r="Z453" s="18">
        <v>8.9771464848084719</v>
      </c>
      <c r="AA453" s="47">
        <f t="shared" si="59"/>
        <v>7920.0000000000027</v>
      </c>
      <c r="AB453" s="18">
        <f t="shared" si="60"/>
        <v>2.2000000000000006</v>
      </c>
      <c r="AC453" s="18">
        <v>-14.097126379387142</v>
      </c>
      <c r="AD453" s="16">
        <f t="shared" si="61"/>
        <v>7.5456351599393572E-7</v>
      </c>
      <c r="AE453" s="16">
        <f t="shared" si="58"/>
        <v>7.5456351599393574E-8</v>
      </c>
      <c r="AF453" s="1" t="s">
        <v>101</v>
      </c>
    </row>
    <row r="454" spans="4:32" x14ac:dyDescent="0.25">
      <c r="D454" s="6" t="s">
        <v>103</v>
      </c>
      <c r="E454" s="1" t="s">
        <v>99</v>
      </c>
      <c r="F454" s="6" t="s">
        <v>35</v>
      </c>
      <c r="G454" s="6">
        <v>0</v>
      </c>
      <c r="H454" s="6" t="s">
        <v>23</v>
      </c>
      <c r="I454" s="6">
        <v>71.099999999999994</v>
      </c>
      <c r="J454" s="6">
        <v>15.76</v>
      </c>
      <c r="K454" s="27" t="s">
        <v>105</v>
      </c>
      <c r="L454" s="35" t="s">
        <v>55</v>
      </c>
      <c r="M454" s="6" t="s">
        <v>13</v>
      </c>
      <c r="N454" s="6">
        <v>342</v>
      </c>
      <c r="O454" s="6" t="s">
        <v>104</v>
      </c>
      <c r="P454" s="1">
        <v>1.3</v>
      </c>
      <c r="Q454" s="1">
        <v>0.05</v>
      </c>
      <c r="R454" s="16">
        <v>2.8E-5</v>
      </c>
      <c r="S454" s="24" t="s">
        <v>13</v>
      </c>
      <c r="T454" s="1" t="s">
        <v>13</v>
      </c>
      <c r="U454" s="1">
        <v>880</v>
      </c>
      <c r="V454" s="1">
        <v>880</v>
      </c>
      <c r="W454" s="1" t="s">
        <v>13</v>
      </c>
      <c r="X454" s="1"/>
      <c r="Y454" s="27" t="s">
        <v>105</v>
      </c>
      <c r="Z454" s="18">
        <v>14.059679518084309</v>
      </c>
      <c r="AA454" s="47">
        <f t="shared" si="59"/>
        <v>1276560</v>
      </c>
      <c r="AB454" s="18">
        <f t="shared" si="60"/>
        <v>354.6</v>
      </c>
      <c r="AC454" s="18">
        <v>-19.932835059225841</v>
      </c>
      <c r="AD454" s="16">
        <f t="shared" si="61"/>
        <v>2.2043458048168365E-9</v>
      </c>
      <c r="AE454" s="16">
        <f t="shared" si="58"/>
        <v>2.2043458048168365E-10</v>
      </c>
      <c r="AF454" s="1" t="s">
        <v>101</v>
      </c>
    </row>
    <row r="455" spans="4:32" x14ac:dyDescent="0.25">
      <c r="D455" s="6" t="s">
        <v>103</v>
      </c>
      <c r="E455" s="1" t="s">
        <v>99</v>
      </c>
      <c r="F455" s="6" t="s">
        <v>35</v>
      </c>
      <c r="G455" s="6">
        <v>0</v>
      </c>
      <c r="H455" s="6" t="s">
        <v>23</v>
      </c>
      <c r="I455" s="6">
        <v>71.099999999999994</v>
      </c>
      <c r="J455" s="6">
        <v>15.76</v>
      </c>
      <c r="K455" s="27" t="s">
        <v>105</v>
      </c>
      <c r="L455" s="35" t="s">
        <v>55</v>
      </c>
      <c r="M455" s="6" t="s">
        <v>13</v>
      </c>
      <c r="N455" s="6">
        <v>1302</v>
      </c>
      <c r="O455" s="6" t="s">
        <v>104</v>
      </c>
      <c r="P455" s="1">
        <v>1.3</v>
      </c>
      <c r="Q455" s="1">
        <v>0.05</v>
      </c>
      <c r="R455" s="16">
        <v>2.8E-5</v>
      </c>
      <c r="S455" s="24" t="s">
        <v>13</v>
      </c>
      <c r="T455" s="1" t="s">
        <v>13</v>
      </c>
      <c r="U455" s="1">
        <v>880</v>
      </c>
      <c r="V455" s="1">
        <v>880</v>
      </c>
      <c r="W455" s="1" t="s">
        <v>13</v>
      </c>
      <c r="X455" s="1"/>
      <c r="Y455" s="27" t="s">
        <v>105</v>
      </c>
      <c r="Z455" s="18">
        <v>15.369976840273678</v>
      </c>
      <c r="AA455" s="47">
        <f t="shared" si="59"/>
        <v>4732560.0000000019</v>
      </c>
      <c r="AB455" s="18">
        <f t="shared" si="60"/>
        <v>1314.6000000000006</v>
      </c>
      <c r="AC455" s="18">
        <v>-21.412743431692647</v>
      </c>
      <c r="AD455" s="16">
        <f t="shared" si="61"/>
        <v>5.0183816349349037E-10</v>
      </c>
      <c r="AE455" s="16">
        <f t="shared" si="58"/>
        <v>5.0183816349349037E-11</v>
      </c>
      <c r="AF455" s="1" t="s">
        <v>101</v>
      </c>
    </row>
    <row r="456" spans="4:32" x14ac:dyDescent="0.25">
      <c r="D456" s="6" t="s">
        <v>103</v>
      </c>
      <c r="E456" s="1" t="s">
        <v>99</v>
      </c>
      <c r="F456" s="6" t="s">
        <v>35</v>
      </c>
      <c r="G456" s="6">
        <v>0</v>
      </c>
      <c r="H456" s="6" t="s">
        <v>23</v>
      </c>
      <c r="I456" s="6">
        <v>71.099999999999994</v>
      </c>
      <c r="J456" s="6">
        <v>15.76</v>
      </c>
      <c r="K456" s="27" t="s">
        <v>105</v>
      </c>
      <c r="L456" s="35" t="s">
        <v>55</v>
      </c>
      <c r="M456" s="6" t="s">
        <v>13</v>
      </c>
      <c r="N456" s="6">
        <v>219</v>
      </c>
      <c r="O456" s="6" t="s">
        <v>104</v>
      </c>
      <c r="P456" s="1">
        <v>1.3</v>
      </c>
      <c r="Q456" s="1">
        <v>0.26</v>
      </c>
      <c r="R456" s="16">
        <v>2.8E-5</v>
      </c>
      <c r="S456" s="24" t="s">
        <v>13</v>
      </c>
      <c r="T456" s="1" t="s">
        <v>13</v>
      </c>
      <c r="U456" s="1">
        <v>880</v>
      </c>
      <c r="V456" s="1">
        <v>880</v>
      </c>
      <c r="W456" s="1" t="s">
        <v>13</v>
      </c>
      <c r="X456" s="1"/>
      <c r="Y456" s="27" t="s">
        <v>105</v>
      </c>
      <c r="Z456" s="18">
        <v>13.625027788889613</v>
      </c>
      <c r="AA456" s="47">
        <f t="shared" si="59"/>
        <v>826559.99999999988</v>
      </c>
      <c r="AB456" s="18">
        <f t="shared" si="60"/>
        <v>229.59999999999997</v>
      </c>
      <c r="AC456" s="18">
        <v>-18.957323065632625</v>
      </c>
      <c r="AD456" s="16">
        <f t="shared" si="61"/>
        <v>5.8470822217952214E-9</v>
      </c>
      <c r="AE456" s="16">
        <f t="shared" si="58"/>
        <v>5.8470822217952214E-10</v>
      </c>
      <c r="AF456" s="1" t="s">
        <v>101</v>
      </c>
    </row>
    <row r="457" spans="4:32" x14ac:dyDescent="0.25">
      <c r="D457" s="6" t="s">
        <v>103</v>
      </c>
      <c r="E457" s="1" t="s">
        <v>99</v>
      </c>
      <c r="F457" s="6" t="s">
        <v>35</v>
      </c>
      <c r="G457" s="6">
        <v>0</v>
      </c>
      <c r="H457" s="6" t="s">
        <v>23</v>
      </c>
      <c r="I457" s="6">
        <v>71.099999999999994</v>
      </c>
      <c r="J457" s="6">
        <v>15.76</v>
      </c>
      <c r="K457" s="27" t="s">
        <v>105</v>
      </c>
      <c r="L457" s="35" t="s">
        <v>55</v>
      </c>
      <c r="M457" s="6" t="s">
        <v>13</v>
      </c>
      <c r="N457" s="6">
        <v>141</v>
      </c>
      <c r="O457" s="6" t="s">
        <v>104</v>
      </c>
      <c r="P457" s="1">
        <v>1.3</v>
      </c>
      <c r="Q457" s="1">
        <v>0.45</v>
      </c>
      <c r="R457" s="16">
        <v>2.8E-5</v>
      </c>
      <c r="S457" s="24" t="s">
        <v>13</v>
      </c>
      <c r="T457" s="1" t="s">
        <v>13</v>
      </c>
      <c r="U457" s="1">
        <v>880</v>
      </c>
      <c r="V457" s="1">
        <v>880</v>
      </c>
      <c r="W457" s="1" t="s">
        <v>13</v>
      </c>
      <c r="X457" s="1"/>
      <c r="Y457" s="27" t="s">
        <v>105</v>
      </c>
      <c r="Z457" s="18">
        <v>13.196654189984578</v>
      </c>
      <c r="AA457" s="47">
        <f t="shared" si="59"/>
        <v>538559.99999999988</v>
      </c>
      <c r="AB457" s="18">
        <f t="shared" si="60"/>
        <v>149.59999999999997</v>
      </c>
      <c r="AC457" s="18">
        <v>-17.5119151283462</v>
      </c>
      <c r="AD457" s="16">
        <f t="shared" si="61"/>
        <v>2.4812578163289522E-8</v>
      </c>
      <c r="AE457" s="16">
        <f t="shared" si="58"/>
        <v>2.4812578163289522E-9</v>
      </c>
      <c r="AF457" s="1" t="s">
        <v>101</v>
      </c>
    </row>
    <row r="458" spans="4:32" x14ac:dyDescent="0.25">
      <c r="D458" s="6" t="s">
        <v>103</v>
      </c>
      <c r="E458" s="1" t="s">
        <v>99</v>
      </c>
      <c r="F458" s="6" t="s">
        <v>35</v>
      </c>
      <c r="G458" s="6">
        <v>0</v>
      </c>
      <c r="H458" s="6" t="s">
        <v>23</v>
      </c>
      <c r="I458" s="6">
        <v>71.099999999999994</v>
      </c>
      <c r="J458" s="6">
        <v>15.76</v>
      </c>
      <c r="K458" s="27" t="s">
        <v>105</v>
      </c>
      <c r="L458" s="35" t="s">
        <v>55</v>
      </c>
      <c r="M458" s="6" t="s">
        <v>13</v>
      </c>
      <c r="N458" s="6">
        <v>90</v>
      </c>
      <c r="O458" s="6" t="s">
        <v>104</v>
      </c>
      <c r="P458" s="1">
        <v>1.3</v>
      </c>
      <c r="Q458" s="1">
        <v>0.87</v>
      </c>
      <c r="R458" s="16">
        <v>2.8E-5</v>
      </c>
      <c r="S458" s="24" t="s">
        <v>13</v>
      </c>
      <c r="T458" s="1" t="s">
        <v>13</v>
      </c>
      <c r="U458" s="1">
        <v>880</v>
      </c>
      <c r="V458" s="1">
        <v>880</v>
      </c>
      <c r="W458" s="1" t="s">
        <v>13</v>
      </c>
      <c r="X458" s="1"/>
      <c r="Y458" s="27" t="s">
        <v>105</v>
      </c>
      <c r="Z458" s="18">
        <v>12.736230197595656</v>
      </c>
      <c r="AA458" s="47">
        <f t="shared" si="59"/>
        <v>339839.99999999994</v>
      </c>
      <c r="AB458" s="18">
        <f t="shared" si="60"/>
        <v>94.399999999999977</v>
      </c>
      <c r="AC458" s="18">
        <v>-16.929441677712177</v>
      </c>
      <c r="AD458" s="16">
        <f t="shared" si="61"/>
        <v>4.4425967817764104E-8</v>
      </c>
      <c r="AE458" s="16">
        <f t="shared" si="58"/>
        <v>4.4425967817764106E-9</v>
      </c>
      <c r="AF458" s="1" t="s">
        <v>101</v>
      </c>
    </row>
    <row r="459" spans="4:32" x14ac:dyDescent="0.25">
      <c r="D459" s="6" t="s">
        <v>103</v>
      </c>
      <c r="E459" s="1" t="s">
        <v>99</v>
      </c>
      <c r="F459" s="6" t="s">
        <v>35</v>
      </c>
      <c r="G459" s="6">
        <v>0</v>
      </c>
      <c r="H459" s="6" t="s">
        <v>23</v>
      </c>
      <c r="I459" s="6">
        <v>71.099999999999994</v>
      </c>
      <c r="J459" s="6">
        <v>15.76</v>
      </c>
      <c r="K459" s="27" t="s">
        <v>105</v>
      </c>
      <c r="L459" s="35" t="s">
        <v>55</v>
      </c>
      <c r="M459" s="6" t="s">
        <v>13</v>
      </c>
      <c r="N459" s="6">
        <v>240</v>
      </c>
      <c r="O459" s="6" t="s">
        <v>104</v>
      </c>
      <c r="P459" s="1">
        <v>1.3</v>
      </c>
      <c r="Q459" s="1">
        <v>0.87</v>
      </c>
      <c r="R459" s="16">
        <v>2.8E-5</v>
      </c>
      <c r="S459" s="24" t="s">
        <v>13</v>
      </c>
      <c r="T459" s="1" t="s">
        <v>13</v>
      </c>
      <c r="U459" s="1">
        <v>880</v>
      </c>
      <c r="V459" s="1">
        <v>880</v>
      </c>
      <c r="W459" s="1" t="s">
        <v>13</v>
      </c>
      <c r="X459" s="1"/>
      <c r="Y459" s="27" t="s">
        <v>105</v>
      </c>
      <c r="Z459" s="18">
        <v>13.687495351741642</v>
      </c>
      <c r="AA459" s="47">
        <f t="shared" si="59"/>
        <v>879840.00000000058</v>
      </c>
      <c r="AB459" s="18">
        <f t="shared" si="60"/>
        <v>244.40000000000015</v>
      </c>
      <c r="AC459" s="18">
        <v>-17.937586274536493</v>
      </c>
      <c r="AD459" s="16">
        <f t="shared" si="61"/>
        <v>1.6210830405465699E-8</v>
      </c>
      <c r="AE459" s="16">
        <f t="shared" si="58"/>
        <v>1.62108304054657E-9</v>
      </c>
      <c r="AF459" s="1" t="s">
        <v>101</v>
      </c>
    </row>
    <row r="460" spans="4:32" x14ac:dyDescent="0.25">
      <c r="D460" s="6" t="s">
        <v>103</v>
      </c>
      <c r="E460" s="1" t="s">
        <v>99</v>
      </c>
      <c r="F460" s="6" t="s">
        <v>35</v>
      </c>
      <c r="G460" s="6">
        <v>0</v>
      </c>
      <c r="H460" s="6" t="s">
        <v>23</v>
      </c>
      <c r="I460" s="6">
        <v>71.099999999999994</v>
      </c>
      <c r="J460" s="6">
        <v>15.76</v>
      </c>
      <c r="K460" s="27" t="s">
        <v>105</v>
      </c>
      <c r="L460" s="35" t="s">
        <v>55</v>
      </c>
      <c r="M460" s="6" t="s">
        <v>13</v>
      </c>
      <c r="N460" s="6">
        <v>0</v>
      </c>
      <c r="O460" s="6" t="s">
        <v>104</v>
      </c>
      <c r="P460" s="1">
        <v>1.3</v>
      </c>
      <c r="Q460" s="1">
        <v>0.05</v>
      </c>
      <c r="R460" s="16">
        <v>5.5999999999999997E-6</v>
      </c>
      <c r="S460" s="24" t="s">
        <v>13</v>
      </c>
      <c r="T460" s="1" t="s">
        <v>13</v>
      </c>
      <c r="U460" s="1">
        <v>880</v>
      </c>
      <c r="V460" s="1">
        <v>880</v>
      </c>
      <c r="W460" s="1" t="s">
        <v>13</v>
      </c>
      <c r="X460" s="1"/>
      <c r="Y460" s="27" t="s">
        <v>105</v>
      </c>
      <c r="Z460" s="18">
        <v>12.361536748154245</v>
      </c>
      <c r="AA460" s="47">
        <f t="shared" si="59"/>
        <v>233639.99999999991</v>
      </c>
      <c r="AB460" s="18">
        <f t="shared" si="60"/>
        <v>64.899999999999977</v>
      </c>
      <c r="AC460" s="18">
        <v>-18.883465348932397</v>
      </c>
      <c r="AD460" s="16">
        <f t="shared" si="61"/>
        <v>6.2952821514819859E-9</v>
      </c>
      <c r="AE460" s="16">
        <f t="shared" si="58"/>
        <v>6.2952821514819862E-10</v>
      </c>
      <c r="AF460" s="1" t="s">
        <v>101</v>
      </c>
    </row>
    <row r="461" spans="4:32" x14ac:dyDescent="0.25">
      <c r="D461" s="6" t="s">
        <v>103</v>
      </c>
      <c r="E461" s="1" t="s">
        <v>99</v>
      </c>
      <c r="F461" s="6" t="s">
        <v>35</v>
      </c>
      <c r="G461" s="6">
        <v>0</v>
      </c>
      <c r="H461" s="6" t="s">
        <v>23</v>
      </c>
      <c r="I461" s="6">
        <v>71.099999999999994</v>
      </c>
      <c r="J461" s="6">
        <v>15.76</v>
      </c>
      <c r="K461" s="27" t="s">
        <v>105</v>
      </c>
      <c r="L461" s="35" t="s">
        <v>55</v>
      </c>
      <c r="M461" s="6" t="s">
        <v>13</v>
      </c>
      <c r="N461" s="6">
        <v>0</v>
      </c>
      <c r="O461" s="6" t="s">
        <v>104</v>
      </c>
      <c r="P461" s="1">
        <v>1.3</v>
      </c>
      <c r="Q461" s="1">
        <v>0.26</v>
      </c>
      <c r="R461" s="16">
        <v>5.5999999999999997E-6</v>
      </c>
      <c r="S461" s="24" t="s">
        <v>13</v>
      </c>
      <c r="T461" s="1" t="s">
        <v>13</v>
      </c>
      <c r="U461" s="1">
        <v>880</v>
      </c>
      <c r="V461" s="1">
        <v>880</v>
      </c>
      <c r="W461" s="1" t="s">
        <v>13</v>
      </c>
      <c r="X461" s="1"/>
      <c r="Y461" s="27" t="s">
        <v>105</v>
      </c>
      <c r="Z461" s="18">
        <v>12.157092463308455</v>
      </c>
      <c r="AA461" s="47">
        <f t="shared" si="59"/>
        <v>190440.00000000003</v>
      </c>
      <c r="AB461" s="18">
        <f t="shared" si="60"/>
        <v>52.900000000000006</v>
      </c>
      <c r="AC461" s="18">
        <v>-18.768663157650199</v>
      </c>
      <c r="AD461" s="16">
        <f t="shared" si="61"/>
        <v>7.0611129399177213E-9</v>
      </c>
      <c r="AE461" s="16">
        <f t="shared" si="58"/>
        <v>7.0611129399177213E-10</v>
      </c>
      <c r="AF461" s="1" t="s">
        <v>101</v>
      </c>
    </row>
    <row r="462" spans="4:32" x14ac:dyDescent="0.25">
      <c r="D462" s="6" t="s">
        <v>103</v>
      </c>
      <c r="E462" s="1" t="s">
        <v>99</v>
      </c>
      <c r="F462" s="6" t="s">
        <v>35</v>
      </c>
      <c r="G462" s="6">
        <v>0</v>
      </c>
      <c r="H462" s="6" t="s">
        <v>23</v>
      </c>
      <c r="I462" s="6">
        <v>71.099999999999994</v>
      </c>
      <c r="J462" s="6">
        <v>15.76</v>
      </c>
      <c r="K462" s="27" t="s">
        <v>105</v>
      </c>
      <c r="L462" s="35" t="s">
        <v>55</v>
      </c>
      <c r="M462" s="6" t="s">
        <v>13</v>
      </c>
      <c r="N462" s="6">
        <v>0</v>
      </c>
      <c r="O462" s="6" t="s">
        <v>104</v>
      </c>
      <c r="P462" s="1">
        <v>1.3</v>
      </c>
      <c r="Q462" s="1">
        <v>0.45</v>
      </c>
      <c r="R462" s="16">
        <v>5.5999999999999997E-6</v>
      </c>
      <c r="S462" s="24" t="s">
        <v>13</v>
      </c>
      <c r="T462" s="1" t="s">
        <v>13</v>
      </c>
      <c r="U462" s="1">
        <v>880</v>
      </c>
      <c r="V462" s="1">
        <v>880</v>
      </c>
      <c r="W462" s="1" t="s">
        <v>13</v>
      </c>
      <c r="X462" s="1"/>
      <c r="Y462" s="27" t="s">
        <v>105</v>
      </c>
      <c r="Z462" s="18">
        <v>11.98192859388238</v>
      </c>
      <c r="AA462" s="47">
        <f t="shared" si="59"/>
        <v>159839.99999999988</v>
      </c>
      <c r="AB462" s="18">
        <f t="shared" si="60"/>
        <v>44.39999999999997</v>
      </c>
      <c r="AC462" s="18">
        <v>-18.505272465654588</v>
      </c>
      <c r="AD462" s="16">
        <f t="shared" si="61"/>
        <v>9.1888736959778259E-9</v>
      </c>
      <c r="AE462" s="16">
        <f t="shared" ref="AE462:AE525" si="62">AD462/10</f>
        <v>9.1888736959778259E-10</v>
      </c>
      <c r="AF462" s="1" t="s">
        <v>101</v>
      </c>
    </row>
    <row r="463" spans="4:32" x14ac:dyDescent="0.25">
      <c r="D463" s="6" t="s">
        <v>103</v>
      </c>
      <c r="E463" s="1" t="s">
        <v>99</v>
      </c>
      <c r="F463" s="6" t="s">
        <v>35</v>
      </c>
      <c r="G463" s="6">
        <v>0</v>
      </c>
      <c r="H463" s="6" t="s">
        <v>23</v>
      </c>
      <c r="I463" s="6">
        <v>71.099999999999994</v>
      </c>
      <c r="J463" s="6">
        <v>15.76</v>
      </c>
      <c r="K463" s="27" t="s">
        <v>105</v>
      </c>
      <c r="L463" s="35" t="s">
        <v>55</v>
      </c>
      <c r="M463" s="6" t="s">
        <v>13</v>
      </c>
      <c r="N463" s="6">
        <v>0</v>
      </c>
      <c r="O463" s="6" t="s">
        <v>104</v>
      </c>
      <c r="P463" s="1">
        <v>1.3</v>
      </c>
      <c r="Q463" s="1">
        <v>0.68</v>
      </c>
      <c r="R463" s="16">
        <v>5.5999999999999997E-6</v>
      </c>
      <c r="S463" s="24" t="s">
        <v>13</v>
      </c>
      <c r="T463" s="1" t="s">
        <v>13</v>
      </c>
      <c r="U463" s="1">
        <v>880</v>
      </c>
      <c r="V463" s="1">
        <v>880</v>
      </c>
      <c r="W463" s="1" t="s">
        <v>13</v>
      </c>
      <c r="X463" s="1"/>
      <c r="Y463" s="27" t="s">
        <v>105</v>
      </c>
      <c r="Z463" s="18">
        <v>11.663756354672811</v>
      </c>
      <c r="AA463" s="47">
        <f t="shared" si="59"/>
        <v>116279.9999999999</v>
      </c>
      <c r="AB463" s="18">
        <f t="shared" si="60"/>
        <v>32.299999999999969</v>
      </c>
      <c r="AC463" s="18">
        <v>-16.978468632632346</v>
      </c>
      <c r="AD463" s="16">
        <f t="shared" si="61"/>
        <v>4.2300428004640859E-8</v>
      </c>
      <c r="AE463" s="16">
        <f t="shared" si="62"/>
        <v>4.2300428004640856E-9</v>
      </c>
      <c r="AF463" s="1" t="s">
        <v>101</v>
      </c>
    </row>
    <row r="464" spans="4:32" ht="15" customHeight="1" x14ac:dyDescent="0.25">
      <c r="D464" s="6" t="s">
        <v>103</v>
      </c>
      <c r="E464" s="1" t="s">
        <v>99</v>
      </c>
      <c r="F464" s="6" t="s">
        <v>35</v>
      </c>
      <c r="G464" s="6">
        <v>0</v>
      </c>
      <c r="H464" s="6" t="s">
        <v>23</v>
      </c>
      <c r="I464" s="6">
        <v>71.099999999999994</v>
      </c>
      <c r="J464" s="6">
        <v>15.76</v>
      </c>
      <c r="K464" s="27" t="s">
        <v>105</v>
      </c>
      <c r="L464" s="35" t="s">
        <v>55</v>
      </c>
      <c r="M464" s="6" t="s">
        <v>13</v>
      </c>
      <c r="N464" s="6">
        <v>0</v>
      </c>
      <c r="O464" s="6" t="s">
        <v>104</v>
      </c>
      <c r="P464" s="1">
        <v>1.3</v>
      </c>
      <c r="Q464" s="1">
        <v>0.87</v>
      </c>
      <c r="R464" s="16">
        <v>5.5999999999999997E-6</v>
      </c>
      <c r="S464" s="24" t="s">
        <v>13</v>
      </c>
      <c r="T464" s="1" t="s">
        <v>13</v>
      </c>
      <c r="U464" s="1">
        <v>880</v>
      </c>
      <c r="V464" s="1">
        <v>880</v>
      </c>
      <c r="W464" s="1" t="s">
        <v>13</v>
      </c>
      <c r="X464" s="1"/>
      <c r="Y464" s="27" t="s">
        <v>105</v>
      </c>
      <c r="Z464" s="18">
        <v>11.297750083305196</v>
      </c>
      <c r="AA464" s="47">
        <f t="shared" si="59"/>
        <v>80640.000000000058</v>
      </c>
      <c r="AB464" s="18">
        <f t="shared" si="60"/>
        <v>22.400000000000016</v>
      </c>
      <c r="AC464" s="18">
        <v>-16.962436273768709</v>
      </c>
      <c r="AD464" s="16">
        <f t="shared" si="61"/>
        <v>4.2984069193600479E-8</v>
      </c>
      <c r="AE464" s="16">
        <f t="shared" si="62"/>
        <v>4.2984069193600478E-9</v>
      </c>
      <c r="AF464" s="1" t="s">
        <v>101</v>
      </c>
    </row>
    <row r="465" spans="4:32" ht="15" customHeight="1" x14ac:dyDescent="0.25">
      <c r="D465" s="6" t="s">
        <v>103</v>
      </c>
      <c r="E465" s="1" t="s">
        <v>99</v>
      </c>
      <c r="F465" s="6" t="s">
        <v>35</v>
      </c>
      <c r="G465" s="6">
        <v>0</v>
      </c>
      <c r="H465" s="6" t="s">
        <v>23</v>
      </c>
      <c r="I465" s="6">
        <v>71.099999999999994</v>
      </c>
      <c r="J465" s="6">
        <v>15.76</v>
      </c>
      <c r="K465" s="27" t="s">
        <v>105</v>
      </c>
      <c r="L465" s="35" t="s">
        <v>55</v>
      </c>
      <c r="M465" s="6" t="s">
        <v>13</v>
      </c>
      <c r="N465" s="6">
        <v>0</v>
      </c>
      <c r="O465" s="6" t="s">
        <v>104</v>
      </c>
      <c r="P465" s="1">
        <v>1.3</v>
      </c>
      <c r="Q465" s="1">
        <v>1.0900000000000001</v>
      </c>
      <c r="R465" s="16">
        <v>5.5999999999999997E-6</v>
      </c>
      <c r="S465" s="24" t="s">
        <v>13</v>
      </c>
      <c r="T465" s="1" t="s">
        <v>13</v>
      </c>
      <c r="U465" s="1">
        <v>880</v>
      </c>
      <c r="V465" s="1">
        <v>880</v>
      </c>
      <c r="W465" s="1" t="s">
        <v>13</v>
      </c>
      <c r="X465" s="1"/>
      <c r="Y465" s="27" t="s">
        <v>105</v>
      </c>
      <c r="Z465" s="18">
        <v>10.568235258574376</v>
      </c>
      <c r="AA465" s="47">
        <f t="shared" ref="AA465:AA486" si="63">EXP(Z465)</f>
        <v>38880.000000000015</v>
      </c>
      <c r="AB465" s="18">
        <f t="shared" ref="AB465:AB486" si="64">AA465/3600</f>
        <v>10.800000000000004</v>
      </c>
      <c r="AC465" s="18">
        <v>-15.589860006030019</v>
      </c>
      <c r="AD465" s="16">
        <f t="shared" ref="AD465:AD486" si="65">EXP(AC465)</f>
        <v>1.6959374315735259E-7</v>
      </c>
      <c r="AE465" s="16">
        <f t="shared" si="62"/>
        <v>1.695937431573526E-8</v>
      </c>
      <c r="AF465" s="1" t="s">
        <v>101</v>
      </c>
    </row>
    <row r="466" spans="4:32" ht="15" customHeight="1" x14ac:dyDescent="0.25">
      <c r="D466" s="6" t="s">
        <v>103</v>
      </c>
      <c r="E466" s="1" t="s">
        <v>99</v>
      </c>
      <c r="F466" s="6" t="s">
        <v>35</v>
      </c>
      <c r="G466" s="6">
        <v>0</v>
      </c>
      <c r="H466" s="6" t="s">
        <v>23</v>
      </c>
      <c r="I466" s="6">
        <v>71.099999999999994</v>
      </c>
      <c r="J466" s="6">
        <v>15.76</v>
      </c>
      <c r="K466" s="27" t="s">
        <v>105</v>
      </c>
      <c r="L466" s="35" t="s">
        <v>55</v>
      </c>
      <c r="M466" s="6" t="s">
        <v>13</v>
      </c>
      <c r="N466" s="6">
        <v>588</v>
      </c>
      <c r="O466" s="6" t="s">
        <v>104</v>
      </c>
      <c r="P466" s="1">
        <v>1.3</v>
      </c>
      <c r="Q466" s="1">
        <v>0.05</v>
      </c>
      <c r="R466" s="16">
        <v>5.5999999999999997E-6</v>
      </c>
      <c r="S466" s="24" t="s">
        <v>13</v>
      </c>
      <c r="T466" s="1" t="s">
        <v>13</v>
      </c>
      <c r="U466" s="1">
        <v>880</v>
      </c>
      <c r="V466" s="1">
        <v>880</v>
      </c>
      <c r="W466" s="1" t="s">
        <v>13</v>
      </c>
      <c r="X466" s="1"/>
      <c r="Y466" s="27" t="s">
        <v>105</v>
      </c>
      <c r="Z466" s="18">
        <v>14.670113102636789</v>
      </c>
      <c r="AA466" s="47">
        <f t="shared" si="63"/>
        <v>2350439.9999999986</v>
      </c>
      <c r="AB466" s="18">
        <f t="shared" si="64"/>
        <v>652.89999999999964</v>
      </c>
      <c r="AC466" s="18">
        <v>-20.579096699458869</v>
      </c>
      <c r="AD466" s="16">
        <f t="shared" si="65"/>
        <v>1.1550794592415306E-9</v>
      </c>
      <c r="AE466" s="16">
        <f t="shared" si="62"/>
        <v>1.1550794592415306E-10</v>
      </c>
      <c r="AF466" s="1" t="s">
        <v>101</v>
      </c>
    </row>
    <row r="467" spans="4:32" x14ac:dyDescent="0.25">
      <c r="D467" s="6" t="s">
        <v>103</v>
      </c>
      <c r="E467" s="1" t="s">
        <v>99</v>
      </c>
      <c r="F467" s="6" t="s">
        <v>35</v>
      </c>
      <c r="G467" s="6">
        <v>0</v>
      </c>
      <c r="H467" s="6" t="s">
        <v>23</v>
      </c>
      <c r="I467" s="6">
        <v>71.099999999999994</v>
      </c>
      <c r="J467" s="6">
        <v>15.76</v>
      </c>
      <c r="K467" s="27" t="s">
        <v>105</v>
      </c>
      <c r="L467" s="35" t="s">
        <v>55</v>
      </c>
      <c r="M467" s="6" t="s">
        <v>13</v>
      </c>
      <c r="N467" s="6">
        <v>94</v>
      </c>
      <c r="O467" s="6" t="s">
        <v>104</v>
      </c>
      <c r="P467" s="1">
        <v>1.3</v>
      </c>
      <c r="Q467" s="1">
        <v>0.45</v>
      </c>
      <c r="R467" s="16">
        <v>5.5999999999999997E-6</v>
      </c>
      <c r="S467" s="24" t="s">
        <v>13</v>
      </c>
      <c r="T467" s="1" t="s">
        <v>13</v>
      </c>
      <c r="U467" s="1">
        <v>880</v>
      </c>
      <c r="V467" s="1">
        <v>880</v>
      </c>
      <c r="W467" s="1" t="s">
        <v>13</v>
      </c>
      <c r="X467" s="1"/>
      <c r="Y467" s="27" t="s">
        <v>105</v>
      </c>
      <c r="Z467" s="18">
        <v>13.11883716762777</v>
      </c>
      <c r="AA467" s="47">
        <f t="shared" si="63"/>
        <v>498239.99999999994</v>
      </c>
      <c r="AB467" s="18">
        <f t="shared" si="64"/>
        <v>138.39999999999998</v>
      </c>
      <c r="AC467" s="18">
        <v>-17.648671902365251</v>
      </c>
      <c r="AD467" s="16">
        <f t="shared" si="65"/>
        <v>2.164109242781928E-8</v>
      </c>
      <c r="AE467" s="16">
        <f t="shared" si="62"/>
        <v>2.1641092427819281E-9</v>
      </c>
      <c r="AF467" s="1" t="s">
        <v>101</v>
      </c>
    </row>
    <row r="468" spans="4:32" x14ac:dyDescent="0.25">
      <c r="D468" s="6" t="s">
        <v>103</v>
      </c>
      <c r="E468" s="1" t="s">
        <v>99</v>
      </c>
      <c r="F468" s="6" t="s">
        <v>35</v>
      </c>
      <c r="G468" s="6">
        <v>0</v>
      </c>
      <c r="H468" s="6" t="s">
        <v>23</v>
      </c>
      <c r="I468" s="6">
        <v>71.099999999999994</v>
      </c>
      <c r="J468" s="6">
        <v>15.76</v>
      </c>
      <c r="K468" s="27" t="s">
        <v>105</v>
      </c>
      <c r="L468" s="35" t="s">
        <v>55</v>
      </c>
      <c r="M468" s="6" t="s">
        <v>13</v>
      </c>
      <c r="N468" s="6">
        <v>285</v>
      </c>
      <c r="O468" s="6" t="s">
        <v>104</v>
      </c>
      <c r="P468" s="1">
        <v>1.3</v>
      </c>
      <c r="Q468" s="1">
        <v>0.87</v>
      </c>
      <c r="R468" s="16">
        <v>5.5999999999999997E-6</v>
      </c>
      <c r="S468" s="24" t="s">
        <v>13</v>
      </c>
      <c r="T468" s="1" t="s">
        <v>13</v>
      </c>
      <c r="U468" s="1">
        <v>880</v>
      </c>
      <c r="V468" s="1">
        <v>880</v>
      </c>
      <c r="W468" s="1" t="s">
        <v>13</v>
      </c>
      <c r="X468" s="1"/>
      <c r="Y468" s="27" t="s">
        <v>105</v>
      </c>
      <c r="Z468" s="18">
        <v>13.916513593580641</v>
      </c>
      <c r="AA468" s="47">
        <f t="shared" si="63"/>
        <v>1106280.0000000005</v>
      </c>
      <c r="AB468" s="18">
        <f t="shared" si="64"/>
        <v>307.30000000000013</v>
      </c>
      <c r="AC468" s="18">
        <v>-20.159500858912136</v>
      </c>
      <c r="AD468" s="16">
        <f t="shared" si="65"/>
        <v>1.7572761673349871E-9</v>
      </c>
      <c r="AE468" s="16">
        <f t="shared" si="62"/>
        <v>1.757276167334987E-10</v>
      </c>
      <c r="AF468" s="1" t="s">
        <v>101</v>
      </c>
    </row>
    <row r="469" spans="4:32" x14ac:dyDescent="0.25">
      <c r="D469" s="6" t="s">
        <v>103</v>
      </c>
      <c r="E469" s="1" t="s">
        <v>99</v>
      </c>
      <c r="F469" s="6" t="s">
        <v>35</v>
      </c>
      <c r="G469" s="6">
        <v>0</v>
      </c>
      <c r="H469" s="6" t="s">
        <v>23</v>
      </c>
      <c r="I469" s="6">
        <v>71.099999999999994</v>
      </c>
      <c r="J469" s="6">
        <v>15.76</v>
      </c>
      <c r="K469" s="27" t="s">
        <v>105</v>
      </c>
      <c r="L469" s="35" t="s">
        <v>55</v>
      </c>
      <c r="M469" s="6" t="s">
        <v>13</v>
      </c>
      <c r="N469" s="6">
        <v>0</v>
      </c>
      <c r="O469" s="6" t="s">
        <v>104</v>
      </c>
      <c r="P469" s="1">
        <v>1.3</v>
      </c>
      <c r="Q469" s="1">
        <v>0.05</v>
      </c>
      <c r="R469" s="16">
        <v>2.7999999999999999E-6</v>
      </c>
      <c r="S469" s="24" t="s">
        <v>13</v>
      </c>
      <c r="T469" s="1" t="s">
        <v>13</v>
      </c>
      <c r="U469" s="1">
        <v>880</v>
      </c>
      <c r="V469" s="1">
        <v>880</v>
      </c>
      <c r="W469" s="1" t="s">
        <v>13</v>
      </c>
      <c r="X469" s="1"/>
      <c r="Y469" s="27" t="s">
        <v>105</v>
      </c>
      <c r="Z469" s="18">
        <v>13.093222887657912</v>
      </c>
      <c r="AA469" s="47">
        <f t="shared" si="63"/>
        <v>485640.00000000041</v>
      </c>
      <c r="AB469" s="18">
        <f t="shared" si="64"/>
        <v>134.90000000000012</v>
      </c>
      <c r="AC469" s="18">
        <v>-17.463571406746215</v>
      </c>
      <c r="AD469" s="16">
        <f t="shared" si="65"/>
        <v>2.6041578406705292E-8</v>
      </c>
      <c r="AE469" s="16">
        <f t="shared" si="62"/>
        <v>2.6041578406705293E-9</v>
      </c>
      <c r="AF469" s="1" t="s">
        <v>101</v>
      </c>
    </row>
    <row r="470" spans="4:32" x14ac:dyDescent="0.25">
      <c r="D470" s="6" t="s">
        <v>103</v>
      </c>
      <c r="E470" s="1" t="s">
        <v>99</v>
      </c>
      <c r="F470" s="6" t="s">
        <v>35</v>
      </c>
      <c r="G470" s="6">
        <v>0</v>
      </c>
      <c r="H470" s="6" t="s">
        <v>23</v>
      </c>
      <c r="I470" s="6">
        <v>71.099999999999994</v>
      </c>
      <c r="J470" s="6">
        <v>15.76</v>
      </c>
      <c r="K470" s="27" t="s">
        <v>105</v>
      </c>
      <c r="L470" s="35" t="s">
        <v>55</v>
      </c>
      <c r="M470" s="6" t="s">
        <v>13</v>
      </c>
      <c r="N470" s="6">
        <v>0</v>
      </c>
      <c r="O470" s="6" t="s">
        <v>104</v>
      </c>
      <c r="P470" s="1">
        <v>1.3</v>
      </c>
      <c r="Q470" s="1">
        <v>0.26</v>
      </c>
      <c r="R470" s="16">
        <v>2.7999999999999999E-6</v>
      </c>
      <c r="S470" s="24" t="s">
        <v>13</v>
      </c>
      <c r="T470" s="1" t="s">
        <v>13</v>
      </c>
      <c r="U470" s="1">
        <v>880</v>
      </c>
      <c r="V470" s="1">
        <v>880</v>
      </c>
      <c r="W470" s="1" t="s">
        <v>13</v>
      </c>
      <c r="X470" s="1"/>
      <c r="Y470" s="27" t="s">
        <v>105</v>
      </c>
      <c r="Z470" s="18">
        <v>12.904505830519357</v>
      </c>
      <c r="AA470" s="47">
        <f t="shared" si="63"/>
        <v>402120.00000000012</v>
      </c>
      <c r="AB470" s="18">
        <f t="shared" si="64"/>
        <v>111.70000000000003</v>
      </c>
      <c r="AC470" s="18">
        <v>-17.994287869953158</v>
      </c>
      <c r="AD470" s="16">
        <f t="shared" si="65"/>
        <v>1.531722430855149E-8</v>
      </c>
      <c r="AE470" s="16">
        <f t="shared" si="62"/>
        <v>1.5317224308551491E-9</v>
      </c>
      <c r="AF470" s="1" t="s">
        <v>101</v>
      </c>
    </row>
    <row r="471" spans="4:32" x14ac:dyDescent="0.25">
      <c r="D471" s="6" t="s">
        <v>103</v>
      </c>
      <c r="E471" s="1" t="s">
        <v>99</v>
      </c>
      <c r="F471" s="6" t="s">
        <v>35</v>
      </c>
      <c r="G471" s="6">
        <v>0</v>
      </c>
      <c r="H471" s="6" t="s">
        <v>23</v>
      </c>
      <c r="I471" s="6">
        <v>71.099999999999994</v>
      </c>
      <c r="J471" s="6">
        <v>15.76</v>
      </c>
      <c r="K471" s="27" t="s">
        <v>105</v>
      </c>
      <c r="L471" s="35" t="s">
        <v>55</v>
      </c>
      <c r="M471" s="6" t="s">
        <v>13</v>
      </c>
      <c r="N471" s="6">
        <v>0</v>
      </c>
      <c r="O471" s="6" t="s">
        <v>104</v>
      </c>
      <c r="P471" s="1">
        <v>1.3</v>
      </c>
      <c r="Q471" s="1">
        <v>0.45</v>
      </c>
      <c r="R471" s="16">
        <v>2.7999999999999999E-6</v>
      </c>
      <c r="S471" s="24" t="s">
        <v>13</v>
      </c>
      <c r="T471" s="1" t="s">
        <v>13</v>
      </c>
      <c r="U471" s="1">
        <v>880</v>
      </c>
      <c r="V471" s="1">
        <v>880</v>
      </c>
      <c r="W471" s="1" t="s">
        <v>13</v>
      </c>
      <c r="X471" s="1"/>
      <c r="Y471" s="27" t="s">
        <v>105</v>
      </c>
      <c r="Z471" s="18">
        <v>12.71481610309184</v>
      </c>
      <c r="AA471" s="47">
        <f t="shared" si="63"/>
        <v>332640</v>
      </c>
      <c r="AB471" s="18">
        <f t="shared" si="64"/>
        <v>92.4</v>
      </c>
      <c r="AC471" s="18">
        <v>-19.203649603549938</v>
      </c>
      <c r="AD471" s="16">
        <f t="shared" si="65"/>
        <v>4.5704708644567573E-9</v>
      </c>
      <c r="AE471" s="16">
        <f t="shared" si="62"/>
        <v>4.5704708644567574E-10</v>
      </c>
      <c r="AF471" s="1" t="s">
        <v>101</v>
      </c>
    </row>
    <row r="472" spans="4:32" x14ac:dyDescent="0.25">
      <c r="D472" s="6" t="s">
        <v>103</v>
      </c>
      <c r="E472" s="1" t="s">
        <v>99</v>
      </c>
      <c r="F472" s="6" t="s">
        <v>35</v>
      </c>
      <c r="G472" s="6">
        <v>0</v>
      </c>
      <c r="H472" s="6" t="s">
        <v>23</v>
      </c>
      <c r="I472" s="6">
        <v>71.099999999999994</v>
      </c>
      <c r="J472" s="6">
        <v>15.76</v>
      </c>
      <c r="K472" s="27" t="s">
        <v>105</v>
      </c>
      <c r="L472" s="35" t="s">
        <v>55</v>
      </c>
      <c r="M472" s="6" t="s">
        <v>13</v>
      </c>
      <c r="N472" s="6">
        <v>0</v>
      </c>
      <c r="O472" s="6" t="s">
        <v>104</v>
      </c>
      <c r="P472" s="1">
        <v>1.3</v>
      </c>
      <c r="Q472" s="1">
        <v>0.68</v>
      </c>
      <c r="R472" s="16">
        <v>2.7999999999999999E-6</v>
      </c>
      <c r="S472" s="24" t="s">
        <v>13</v>
      </c>
      <c r="T472" s="1" t="s">
        <v>13</v>
      </c>
      <c r="U472" s="1">
        <v>880</v>
      </c>
      <c r="V472" s="1">
        <v>880</v>
      </c>
      <c r="W472" s="1" t="s">
        <v>13</v>
      </c>
      <c r="X472" s="1"/>
      <c r="Y472" s="27" t="s">
        <v>105</v>
      </c>
      <c r="Z472" s="18">
        <v>12.38889407736578</v>
      </c>
      <c r="AA472" s="47">
        <f t="shared" si="63"/>
        <v>240120.00000000017</v>
      </c>
      <c r="AB472" s="18">
        <f t="shared" si="64"/>
        <v>66.700000000000045</v>
      </c>
      <c r="AC472" s="18">
        <v>-18.750256059149628</v>
      </c>
      <c r="AD472" s="16">
        <f t="shared" si="65"/>
        <v>7.192291142565501E-9</v>
      </c>
      <c r="AE472" s="16">
        <f t="shared" si="62"/>
        <v>7.1922911425655012E-10</v>
      </c>
      <c r="AF472" s="1" t="s">
        <v>101</v>
      </c>
    </row>
    <row r="473" spans="4:32" x14ac:dyDescent="0.25">
      <c r="D473" s="6" t="s">
        <v>103</v>
      </c>
      <c r="E473" s="1" t="s">
        <v>99</v>
      </c>
      <c r="F473" s="6" t="s">
        <v>35</v>
      </c>
      <c r="G473" s="6">
        <v>0</v>
      </c>
      <c r="H473" s="6" t="s">
        <v>23</v>
      </c>
      <c r="I473" s="6">
        <v>71.099999999999994</v>
      </c>
      <c r="J473" s="6">
        <v>15.76</v>
      </c>
      <c r="K473" s="27" t="s">
        <v>105</v>
      </c>
      <c r="L473" s="35" t="s">
        <v>55</v>
      </c>
      <c r="M473" s="6" t="s">
        <v>13</v>
      </c>
      <c r="N473" s="6">
        <v>0</v>
      </c>
      <c r="O473" s="6" t="s">
        <v>104</v>
      </c>
      <c r="P473" s="1">
        <v>1.3</v>
      </c>
      <c r="Q473" s="1">
        <v>0.87</v>
      </c>
      <c r="R473" s="16">
        <v>2.7999999999999999E-6</v>
      </c>
      <c r="S473" s="24" t="s">
        <v>13</v>
      </c>
      <c r="T473" s="1" t="s">
        <v>13</v>
      </c>
      <c r="U473" s="1">
        <v>880</v>
      </c>
      <c r="V473" s="1">
        <v>880</v>
      </c>
      <c r="W473" s="1" t="s">
        <v>13</v>
      </c>
      <c r="X473" s="1"/>
      <c r="Y473" s="27" t="s">
        <v>105</v>
      </c>
      <c r="Z473" s="18">
        <v>12.028141437037512</v>
      </c>
      <c r="AA473" s="47">
        <f t="shared" si="63"/>
        <v>167399.99999999994</v>
      </c>
      <c r="AB473" s="18">
        <f t="shared" si="64"/>
        <v>46.499999999999986</v>
      </c>
      <c r="AC473" s="18">
        <v>-18.564859288927966</v>
      </c>
      <c r="AD473" s="16">
        <f t="shared" si="65"/>
        <v>8.6573316195305176E-9</v>
      </c>
      <c r="AE473" s="16">
        <f t="shared" si="62"/>
        <v>8.6573316195305178E-10</v>
      </c>
      <c r="AF473" s="1" t="s">
        <v>101</v>
      </c>
    </row>
    <row r="474" spans="4:32" x14ac:dyDescent="0.25">
      <c r="D474" s="6" t="s">
        <v>103</v>
      </c>
      <c r="E474" s="1" t="s">
        <v>99</v>
      </c>
      <c r="F474" s="6" t="s">
        <v>35</v>
      </c>
      <c r="G474" s="6">
        <v>0</v>
      </c>
      <c r="H474" s="6" t="s">
        <v>23</v>
      </c>
      <c r="I474" s="6">
        <v>71.099999999999994</v>
      </c>
      <c r="J474" s="6">
        <v>15.76</v>
      </c>
      <c r="K474" s="27" t="s">
        <v>105</v>
      </c>
      <c r="L474" s="35" t="s">
        <v>55</v>
      </c>
      <c r="M474" s="6" t="s">
        <v>13</v>
      </c>
      <c r="N474" s="6">
        <v>0</v>
      </c>
      <c r="O474" s="6" t="s">
        <v>104</v>
      </c>
      <c r="P474" s="1">
        <v>1.3</v>
      </c>
      <c r="Q474" s="1">
        <v>1.0900000000000001</v>
      </c>
      <c r="R474" s="16">
        <v>2.7999999999999999E-6</v>
      </c>
      <c r="S474" s="24" t="s">
        <v>13</v>
      </c>
      <c r="T474" s="1" t="s">
        <v>13</v>
      </c>
      <c r="U474" s="1">
        <v>880</v>
      </c>
      <c r="V474" s="1">
        <v>880</v>
      </c>
      <c r="W474" s="1" t="s">
        <v>13</v>
      </c>
      <c r="X474" s="1"/>
      <c r="Y474" s="27" t="s">
        <v>105</v>
      </c>
      <c r="Z474" s="18">
        <v>11.302204433654575</v>
      </c>
      <c r="AA474" s="47">
        <f t="shared" si="63"/>
        <v>80999.999999999942</v>
      </c>
      <c r="AB474" s="18">
        <f t="shared" si="64"/>
        <v>22.499999999999982</v>
      </c>
      <c r="AC474" s="18">
        <v>-17.527553476484716</v>
      </c>
      <c r="AD474" s="16">
        <f t="shared" si="65"/>
        <v>2.4427568729929541E-8</v>
      </c>
      <c r="AE474" s="16">
        <f t="shared" si="62"/>
        <v>2.442756872992954E-9</v>
      </c>
      <c r="AF474" s="1" t="s">
        <v>101</v>
      </c>
    </row>
    <row r="475" spans="4:32" x14ac:dyDescent="0.25">
      <c r="D475" s="6" t="s">
        <v>103</v>
      </c>
      <c r="E475" s="1" t="s">
        <v>99</v>
      </c>
      <c r="F475" s="6" t="s">
        <v>35</v>
      </c>
      <c r="G475" s="6">
        <v>0</v>
      </c>
      <c r="H475" s="6" t="s">
        <v>23</v>
      </c>
      <c r="I475" s="6">
        <v>71.099999999999994</v>
      </c>
      <c r="J475" s="6">
        <v>15.76</v>
      </c>
      <c r="K475" s="27" t="s">
        <v>105</v>
      </c>
      <c r="L475" s="35" t="s">
        <v>55</v>
      </c>
      <c r="M475" s="6" t="s">
        <v>13</v>
      </c>
      <c r="N475" s="6">
        <v>915</v>
      </c>
      <c r="O475" s="6" t="s">
        <v>104</v>
      </c>
      <c r="P475" s="1">
        <v>1.3</v>
      </c>
      <c r="Q475" s="1">
        <v>0.05</v>
      </c>
      <c r="R475" s="16">
        <v>2.7999999999999999E-6</v>
      </c>
      <c r="S475" s="24" t="s">
        <v>13</v>
      </c>
      <c r="T475" s="1" t="s">
        <v>13</v>
      </c>
      <c r="U475" s="1">
        <v>880</v>
      </c>
      <c r="V475" s="1">
        <v>880</v>
      </c>
      <c r="W475" s="1" t="s">
        <v>13</v>
      </c>
      <c r="X475" s="1"/>
      <c r="Y475" s="27" t="s">
        <v>105</v>
      </c>
      <c r="Z475" s="18">
        <v>15.145139324965097</v>
      </c>
      <c r="AA475" s="47">
        <f t="shared" si="63"/>
        <v>3779640</v>
      </c>
      <c r="AB475" s="18">
        <f t="shared" si="64"/>
        <v>1049.9000000000001</v>
      </c>
      <c r="AC475" s="18">
        <v>-20.745662817827927</v>
      </c>
      <c r="AD475" s="16">
        <f t="shared" si="65"/>
        <v>9.7785196945247362E-10</v>
      </c>
      <c r="AE475" s="16">
        <f t="shared" si="62"/>
        <v>9.7785196945247357E-11</v>
      </c>
      <c r="AF475" s="1" t="s">
        <v>101</v>
      </c>
    </row>
    <row r="476" spans="4:32" x14ac:dyDescent="0.25">
      <c r="D476" s="6" t="s">
        <v>103</v>
      </c>
      <c r="E476" s="1" t="s">
        <v>99</v>
      </c>
      <c r="F476" s="6" t="s">
        <v>35</v>
      </c>
      <c r="G476" s="6">
        <v>0</v>
      </c>
      <c r="H476" s="6" t="s">
        <v>23</v>
      </c>
      <c r="I476" s="6">
        <v>71.099999999999994</v>
      </c>
      <c r="J476" s="6">
        <v>15.76</v>
      </c>
      <c r="K476" s="27" t="s">
        <v>105</v>
      </c>
      <c r="L476" s="35" t="s">
        <v>55</v>
      </c>
      <c r="M476" s="6" t="s">
        <v>13</v>
      </c>
      <c r="N476" s="6">
        <v>813</v>
      </c>
      <c r="O476" s="6" t="s">
        <v>104</v>
      </c>
      <c r="P476" s="1">
        <v>1.3</v>
      </c>
      <c r="Q476" s="1">
        <v>0.45</v>
      </c>
      <c r="R476" s="16">
        <v>2.7999999999999999E-6</v>
      </c>
      <c r="S476" s="24" t="s">
        <v>13</v>
      </c>
      <c r="T476" s="1" t="s">
        <v>13</v>
      </c>
      <c r="U476" s="1">
        <v>880</v>
      </c>
      <c r="V476" s="1">
        <v>880</v>
      </c>
      <c r="W476" s="1" t="s">
        <v>13</v>
      </c>
      <c r="X476" s="1"/>
      <c r="Y476" s="27" t="s">
        <v>105</v>
      </c>
      <c r="Z476" s="18">
        <v>14.99706595944606</v>
      </c>
      <c r="AA476" s="47">
        <f t="shared" si="63"/>
        <v>3259440</v>
      </c>
      <c r="AB476" s="18">
        <f t="shared" si="64"/>
        <v>905.4</v>
      </c>
      <c r="AC476" s="18">
        <v>-21.45927143913848</v>
      </c>
      <c r="AD476" s="16">
        <f t="shared" si="65"/>
        <v>4.7902350959952804E-10</v>
      </c>
      <c r="AE476" s="16">
        <f t="shared" si="62"/>
        <v>4.7902350959952804E-11</v>
      </c>
      <c r="AF476" s="1" t="s">
        <v>101</v>
      </c>
    </row>
    <row r="477" spans="4:32" x14ac:dyDescent="0.25">
      <c r="D477" s="6" t="s">
        <v>103</v>
      </c>
      <c r="E477" s="1" t="s">
        <v>99</v>
      </c>
      <c r="F477" s="6" t="s">
        <v>35</v>
      </c>
      <c r="G477" s="6">
        <v>0</v>
      </c>
      <c r="H477" s="6" t="s">
        <v>23</v>
      </c>
      <c r="I477" s="6">
        <v>71.099999999999994</v>
      </c>
      <c r="J477" s="6">
        <v>15.76</v>
      </c>
      <c r="K477" s="27" t="s">
        <v>105</v>
      </c>
      <c r="L477" s="35" t="s">
        <v>55</v>
      </c>
      <c r="M477" s="6" t="s">
        <v>13</v>
      </c>
      <c r="N477" s="6">
        <v>528</v>
      </c>
      <c r="O477" s="6" t="s">
        <v>104</v>
      </c>
      <c r="P477" s="1">
        <v>1.3</v>
      </c>
      <c r="Q477" s="1">
        <v>0.87</v>
      </c>
      <c r="R477" s="16">
        <v>2.7999999999999999E-6</v>
      </c>
      <c r="S477" s="24" t="s">
        <v>13</v>
      </c>
      <c r="T477" s="1" t="s">
        <v>13</v>
      </c>
      <c r="U477" s="1">
        <v>880</v>
      </c>
      <c r="V477" s="1">
        <v>880</v>
      </c>
      <c r="W477" s="1" t="s">
        <v>13</v>
      </c>
      <c r="X477" s="1"/>
      <c r="Y477" s="27" t="s">
        <v>105</v>
      </c>
      <c r="Z477" s="18">
        <v>14.542015142178215</v>
      </c>
      <c r="AA477" s="47">
        <f t="shared" si="63"/>
        <v>2067839.9999999986</v>
      </c>
      <c r="AB477" s="18">
        <f t="shared" si="64"/>
        <v>574.39999999999964</v>
      </c>
      <c r="AC477" s="18">
        <v>-18.01407660375472</v>
      </c>
      <c r="AD477" s="16">
        <f t="shared" si="65"/>
        <v>1.5017095215493455E-8</v>
      </c>
      <c r="AE477" s="16">
        <f t="shared" si="62"/>
        <v>1.5017095215493456E-9</v>
      </c>
      <c r="AF477" s="1" t="s">
        <v>101</v>
      </c>
    </row>
    <row r="478" spans="4:32" x14ac:dyDescent="0.25">
      <c r="D478" s="6" t="s">
        <v>103</v>
      </c>
      <c r="E478" s="1" t="s">
        <v>99</v>
      </c>
      <c r="F478" s="6" t="s">
        <v>35</v>
      </c>
      <c r="G478" s="6">
        <v>0</v>
      </c>
      <c r="H478" s="6" t="s">
        <v>23</v>
      </c>
      <c r="I478" s="6">
        <v>71.099999999999994</v>
      </c>
      <c r="J478" s="6">
        <v>15.76</v>
      </c>
      <c r="K478" s="27" t="s">
        <v>105</v>
      </c>
      <c r="L478" s="35" t="s">
        <v>55</v>
      </c>
      <c r="M478" s="6" t="s">
        <v>13</v>
      </c>
      <c r="N478" s="6">
        <v>0</v>
      </c>
      <c r="O478" s="6" t="s">
        <v>104</v>
      </c>
      <c r="P478" s="1">
        <v>1.3</v>
      </c>
      <c r="Q478" s="1">
        <v>0.05</v>
      </c>
      <c r="R478" s="16">
        <v>1.3999999999999999E-6</v>
      </c>
      <c r="S478" s="24" t="s">
        <v>13</v>
      </c>
      <c r="T478" s="1" t="s">
        <v>13</v>
      </c>
      <c r="U478" s="1">
        <v>880</v>
      </c>
      <c r="V478" s="1">
        <v>880</v>
      </c>
      <c r="W478" s="1" t="s">
        <v>13</v>
      </c>
      <c r="X478" s="1"/>
      <c r="Y478" s="27" t="s">
        <v>105</v>
      </c>
      <c r="Z478" s="18">
        <v>13.820975597395332</v>
      </c>
      <c r="AA478" s="47">
        <f t="shared" si="63"/>
        <v>1005479.9999999997</v>
      </c>
      <c r="AB478" s="18">
        <f t="shared" si="64"/>
        <v>279.2999999999999</v>
      </c>
      <c r="AC478" s="18">
        <v>-19.121288974578139</v>
      </c>
      <c r="AD478" s="16">
        <f t="shared" si="65"/>
        <v>4.9628335723721396E-9</v>
      </c>
      <c r="AE478" s="16">
        <f t="shared" si="62"/>
        <v>4.9628335723721401E-10</v>
      </c>
      <c r="AF478" s="1" t="s">
        <v>101</v>
      </c>
    </row>
    <row r="479" spans="4:32" x14ac:dyDescent="0.25">
      <c r="D479" s="6" t="s">
        <v>103</v>
      </c>
      <c r="E479" s="1" t="s">
        <v>99</v>
      </c>
      <c r="F479" s="6" t="s">
        <v>35</v>
      </c>
      <c r="G479" s="6">
        <v>0</v>
      </c>
      <c r="H479" s="6" t="s">
        <v>23</v>
      </c>
      <c r="I479" s="6">
        <v>71.099999999999994</v>
      </c>
      <c r="J479" s="6">
        <v>15.76</v>
      </c>
      <c r="K479" s="27" t="s">
        <v>105</v>
      </c>
      <c r="L479" s="35" t="s">
        <v>55</v>
      </c>
      <c r="M479" s="6" t="s">
        <v>13</v>
      </c>
      <c r="N479" s="6">
        <v>0</v>
      </c>
      <c r="O479" s="6" t="s">
        <v>104</v>
      </c>
      <c r="P479" s="1">
        <v>1.3</v>
      </c>
      <c r="Q479" s="1">
        <v>0.26</v>
      </c>
      <c r="R479" s="16">
        <v>1.3999999999999999E-6</v>
      </c>
      <c r="S479" s="24" t="s">
        <v>13</v>
      </c>
      <c r="T479" s="1" t="s">
        <v>13</v>
      </c>
      <c r="U479" s="1">
        <v>880</v>
      </c>
      <c r="V479" s="1">
        <v>880</v>
      </c>
      <c r="W479" s="1" t="s">
        <v>13</v>
      </c>
      <c r="X479" s="1"/>
      <c r="Y479" s="27" t="s">
        <v>105</v>
      </c>
      <c r="Z479" s="18">
        <v>13.631106834965994</v>
      </c>
      <c r="AA479" s="47">
        <f t="shared" si="63"/>
        <v>831599.9999999993</v>
      </c>
      <c r="AB479" s="18">
        <f t="shared" si="64"/>
        <v>230.9999999999998</v>
      </c>
      <c r="AC479" s="18">
        <v>-19.884396106993364</v>
      </c>
      <c r="AD479" s="16">
        <f t="shared" si="65"/>
        <v>2.313750335603624E-9</v>
      </c>
      <c r="AE479" s="16">
        <f t="shared" si="62"/>
        <v>2.3137503356036239E-10</v>
      </c>
      <c r="AF479" s="1" t="s">
        <v>101</v>
      </c>
    </row>
    <row r="480" spans="4:32" x14ac:dyDescent="0.25">
      <c r="D480" s="6" t="s">
        <v>103</v>
      </c>
      <c r="E480" s="1" t="s">
        <v>99</v>
      </c>
      <c r="F480" s="6" t="s">
        <v>35</v>
      </c>
      <c r="G480" s="6">
        <v>0</v>
      </c>
      <c r="H480" s="6" t="s">
        <v>23</v>
      </c>
      <c r="I480" s="6">
        <v>71.099999999999994</v>
      </c>
      <c r="J480" s="6">
        <v>15.76</v>
      </c>
      <c r="K480" s="27" t="s">
        <v>105</v>
      </c>
      <c r="L480" s="35" t="s">
        <v>55</v>
      </c>
      <c r="M480" s="6" t="s">
        <v>13</v>
      </c>
      <c r="N480" s="6">
        <v>0</v>
      </c>
      <c r="O480" s="6" t="s">
        <v>104</v>
      </c>
      <c r="P480" s="1">
        <v>1.3</v>
      </c>
      <c r="Q480" s="1">
        <v>0.45</v>
      </c>
      <c r="R480" s="16">
        <v>1.3999999999999999E-6</v>
      </c>
      <c r="S480" s="24" t="s">
        <v>13</v>
      </c>
      <c r="T480" s="1" t="s">
        <v>13</v>
      </c>
      <c r="U480" s="1">
        <v>880</v>
      </c>
      <c r="V480" s="1">
        <v>880</v>
      </c>
      <c r="W480" s="1" t="s">
        <v>13</v>
      </c>
      <c r="X480" s="1"/>
      <c r="Y480" s="27" t="s">
        <v>105</v>
      </c>
      <c r="Z480" s="18">
        <v>13.475439854620772</v>
      </c>
      <c r="AA480" s="47">
        <f t="shared" si="63"/>
        <v>711719.99999999965</v>
      </c>
      <c r="AB480" s="18">
        <f t="shared" si="64"/>
        <v>197.6999999999999</v>
      </c>
      <c r="AC480" s="18">
        <v>-19.584858625522571</v>
      </c>
      <c r="AD480" s="16">
        <f t="shared" si="65"/>
        <v>3.1217920484161059E-9</v>
      </c>
      <c r="AE480" s="16">
        <f t="shared" si="62"/>
        <v>3.121792048416106E-10</v>
      </c>
      <c r="AF480" s="1" t="s">
        <v>101</v>
      </c>
    </row>
    <row r="481" spans="4:32" x14ac:dyDescent="0.25">
      <c r="D481" s="6" t="s">
        <v>103</v>
      </c>
      <c r="E481" s="1" t="s">
        <v>99</v>
      </c>
      <c r="F481" s="6" t="s">
        <v>35</v>
      </c>
      <c r="G481" s="6">
        <v>0</v>
      </c>
      <c r="H481" s="6" t="s">
        <v>23</v>
      </c>
      <c r="I481" s="6">
        <v>71.099999999999994</v>
      </c>
      <c r="J481" s="6">
        <v>15.76</v>
      </c>
      <c r="K481" s="27" t="s">
        <v>105</v>
      </c>
      <c r="L481" s="35" t="s">
        <v>55</v>
      </c>
      <c r="M481" s="6" t="s">
        <v>13</v>
      </c>
      <c r="N481" s="6">
        <v>0</v>
      </c>
      <c r="O481" s="6" t="s">
        <v>104</v>
      </c>
      <c r="P481" s="1">
        <v>1.3</v>
      </c>
      <c r="Q481" s="1">
        <v>0.68</v>
      </c>
      <c r="R481" s="16">
        <v>1.3999999999999999E-6</v>
      </c>
      <c r="S481" s="24" t="s">
        <v>13</v>
      </c>
      <c r="T481" s="1" t="s">
        <v>13</v>
      </c>
      <c r="U481" s="1">
        <v>880</v>
      </c>
      <c r="V481" s="1">
        <v>880</v>
      </c>
      <c r="W481" s="1" t="s">
        <v>13</v>
      </c>
      <c r="X481" s="1"/>
      <c r="Y481" s="27" t="s">
        <v>105</v>
      </c>
      <c r="Z481" s="18">
        <v>13.158502424020202</v>
      </c>
      <c r="AA481" s="47">
        <f t="shared" si="63"/>
        <v>518400.00000000023</v>
      </c>
      <c r="AB481" s="18">
        <f t="shared" si="64"/>
        <v>144.00000000000006</v>
      </c>
      <c r="AC481" s="18">
        <v>-19.153350558325474</v>
      </c>
      <c r="AD481" s="16">
        <f t="shared" si="65"/>
        <v>4.8062409851614105E-9</v>
      </c>
      <c r="AE481" s="16">
        <f t="shared" si="62"/>
        <v>4.8062409851614107E-10</v>
      </c>
      <c r="AF481" s="1" t="s">
        <v>101</v>
      </c>
    </row>
    <row r="482" spans="4:32" x14ac:dyDescent="0.25">
      <c r="D482" s="6" t="s">
        <v>103</v>
      </c>
      <c r="E482" s="1" t="s">
        <v>99</v>
      </c>
      <c r="F482" s="6" t="s">
        <v>35</v>
      </c>
      <c r="G482" s="6">
        <v>0</v>
      </c>
      <c r="H482" s="6" t="s">
        <v>23</v>
      </c>
      <c r="I482" s="6">
        <v>71.099999999999994</v>
      </c>
      <c r="J482" s="6">
        <v>15.76</v>
      </c>
      <c r="K482" s="27" t="s">
        <v>105</v>
      </c>
      <c r="L482" s="35" t="s">
        <v>55</v>
      </c>
      <c r="M482" s="6" t="s">
        <v>13</v>
      </c>
      <c r="N482" s="6">
        <v>0</v>
      </c>
      <c r="O482" s="6" t="s">
        <v>104</v>
      </c>
      <c r="P482" s="1">
        <v>1.3</v>
      </c>
      <c r="Q482" s="1">
        <v>0.87</v>
      </c>
      <c r="R482" s="16">
        <v>1.3999999999999999E-6</v>
      </c>
      <c r="S482" s="24" t="s">
        <v>13</v>
      </c>
      <c r="T482" s="1" t="s">
        <v>13</v>
      </c>
      <c r="U482" s="1">
        <v>880</v>
      </c>
      <c r="V482" s="1">
        <v>880</v>
      </c>
      <c r="W482" s="1" t="s">
        <v>13</v>
      </c>
      <c r="X482" s="1"/>
      <c r="Y482" s="27" t="s">
        <v>105</v>
      </c>
      <c r="Z482" s="18">
        <v>12.792858810098709</v>
      </c>
      <c r="AA482" s="47">
        <f t="shared" si="63"/>
        <v>359639.99999999988</v>
      </c>
      <c r="AB482" s="18">
        <f t="shared" si="64"/>
        <v>99.899999999999963</v>
      </c>
      <c r="AC482" s="18">
        <v>-19.459612787786245</v>
      </c>
      <c r="AD482" s="16">
        <f t="shared" si="65"/>
        <v>3.5383235770049486E-9</v>
      </c>
      <c r="AE482" s="16">
        <f t="shared" si="62"/>
        <v>3.5383235770049484E-10</v>
      </c>
      <c r="AF482" s="1" t="s">
        <v>101</v>
      </c>
    </row>
    <row r="483" spans="4:32" x14ac:dyDescent="0.25">
      <c r="D483" s="6" t="s">
        <v>103</v>
      </c>
      <c r="E483" s="1" t="s">
        <v>99</v>
      </c>
      <c r="F483" s="6" t="s">
        <v>35</v>
      </c>
      <c r="G483" s="6">
        <v>0</v>
      </c>
      <c r="H483" s="6" t="s">
        <v>23</v>
      </c>
      <c r="I483" s="6">
        <v>71.099999999999994</v>
      </c>
      <c r="J483" s="6">
        <v>15.76</v>
      </c>
      <c r="K483" s="27" t="s">
        <v>105</v>
      </c>
      <c r="L483" s="35" t="s">
        <v>55</v>
      </c>
      <c r="M483" s="6" t="s">
        <v>13</v>
      </c>
      <c r="N483" s="6">
        <v>0</v>
      </c>
      <c r="O483" s="6" t="s">
        <v>104</v>
      </c>
      <c r="P483" s="1">
        <v>1.3</v>
      </c>
      <c r="Q483" s="1">
        <v>1.0900000000000001</v>
      </c>
      <c r="R483" s="16">
        <v>1.3999999999999999E-6</v>
      </c>
      <c r="S483" s="24" t="s">
        <v>13</v>
      </c>
      <c r="T483" s="1" t="s">
        <v>13</v>
      </c>
      <c r="U483" s="1">
        <v>880</v>
      </c>
      <c r="V483" s="1">
        <v>880</v>
      </c>
      <c r="W483" s="1" t="s">
        <v>13</v>
      </c>
      <c r="X483" s="1"/>
      <c r="Y483" s="27" t="s">
        <v>105</v>
      </c>
      <c r="Z483" s="18">
        <v>12.068188938166788</v>
      </c>
      <c r="AA483" s="47">
        <f t="shared" si="63"/>
        <v>174240.00000000009</v>
      </c>
      <c r="AB483" s="18">
        <f t="shared" si="64"/>
        <v>48.400000000000027</v>
      </c>
      <c r="AC483" s="18">
        <v>-18.780516733850764</v>
      </c>
      <c r="AD483" s="16">
        <f t="shared" si="65"/>
        <v>6.9779076142017523E-9</v>
      </c>
      <c r="AE483" s="16">
        <f t="shared" si="62"/>
        <v>6.9779076142017523E-10</v>
      </c>
      <c r="AF483" s="1" t="s">
        <v>101</v>
      </c>
    </row>
    <row r="484" spans="4:32" x14ac:dyDescent="0.25">
      <c r="D484" s="6" t="s">
        <v>103</v>
      </c>
      <c r="E484" s="1" t="s">
        <v>99</v>
      </c>
      <c r="F484" s="6" t="s">
        <v>35</v>
      </c>
      <c r="G484" s="6">
        <v>0</v>
      </c>
      <c r="H484" s="6" t="s">
        <v>23</v>
      </c>
      <c r="I484" s="6">
        <v>71.099999999999994</v>
      </c>
      <c r="J484" s="6">
        <v>15.76</v>
      </c>
      <c r="K484" s="27" t="s">
        <v>105</v>
      </c>
      <c r="L484" s="35" t="s">
        <v>55</v>
      </c>
      <c r="M484" s="6" t="s">
        <v>13</v>
      </c>
      <c r="N484" s="6">
        <v>1295</v>
      </c>
      <c r="O484" s="6" t="s">
        <v>104</v>
      </c>
      <c r="P484" s="1">
        <v>1.3</v>
      </c>
      <c r="Q484" s="1">
        <v>0.05</v>
      </c>
      <c r="R484" s="16">
        <v>1.3999999999999999E-6</v>
      </c>
      <c r="S484" s="24" t="s">
        <v>13</v>
      </c>
      <c r="T484" s="1" t="s">
        <v>13</v>
      </c>
      <c r="U484" s="1">
        <v>880</v>
      </c>
      <c r="V484" s="1">
        <v>880</v>
      </c>
      <c r="W484" s="1" t="s">
        <v>13</v>
      </c>
      <c r="X484" s="1"/>
      <c r="Y484" s="27" t="s">
        <v>105</v>
      </c>
      <c r="Z484" s="18">
        <v>15.550382164985281</v>
      </c>
      <c r="AA484" s="47">
        <f t="shared" si="63"/>
        <v>5668200.0000000037</v>
      </c>
      <c r="AB484" s="18">
        <f t="shared" si="64"/>
        <v>1574.5000000000011</v>
      </c>
      <c r="AC484" s="18">
        <v>-21.367841572361272</v>
      </c>
      <c r="AD484" s="16">
        <f t="shared" si="65"/>
        <v>5.2488518506878037E-10</v>
      </c>
      <c r="AE484" s="16">
        <f t="shared" si="62"/>
        <v>5.2488518506878038E-11</v>
      </c>
      <c r="AF484" s="1" t="s">
        <v>101</v>
      </c>
    </row>
    <row r="485" spans="4:32" x14ac:dyDescent="0.25">
      <c r="D485" s="6" t="s">
        <v>103</v>
      </c>
      <c r="E485" s="1" t="s">
        <v>99</v>
      </c>
      <c r="F485" s="6" t="s">
        <v>35</v>
      </c>
      <c r="G485" s="6">
        <v>0</v>
      </c>
      <c r="H485" s="6" t="s">
        <v>23</v>
      </c>
      <c r="I485" s="6">
        <v>71.099999999999994</v>
      </c>
      <c r="J485" s="6">
        <v>15.76</v>
      </c>
      <c r="K485" s="27" t="s">
        <v>105</v>
      </c>
      <c r="L485" s="35" t="s">
        <v>55</v>
      </c>
      <c r="M485" s="6" t="s">
        <v>13</v>
      </c>
      <c r="N485" s="6">
        <v>619</v>
      </c>
      <c r="O485" s="6" t="s">
        <v>104</v>
      </c>
      <c r="P485" s="1">
        <v>1.3</v>
      </c>
      <c r="Q485" s="1">
        <v>0.45</v>
      </c>
      <c r="R485" s="16">
        <v>1.3999999999999999E-6</v>
      </c>
      <c r="S485" s="24" t="s">
        <v>13</v>
      </c>
      <c r="T485" s="1" t="s">
        <v>13</v>
      </c>
      <c r="U485" s="1">
        <v>880</v>
      </c>
      <c r="V485" s="1">
        <v>880</v>
      </c>
      <c r="W485" s="1" t="s">
        <v>13</v>
      </c>
      <c r="X485" s="1"/>
      <c r="Y485" s="27" t="s">
        <v>105</v>
      </c>
      <c r="Z485" s="18">
        <v>14.894083391294657</v>
      </c>
      <c r="AA485" s="47">
        <f t="shared" si="63"/>
        <v>2940480.0000000005</v>
      </c>
      <c r="AB485" s="18">
        <f t="shared" si="64"/>
        <v>816.80000000000018</v>
      </c>
      <c r="AC485" s="18">
        <v>-21.154974836646137</v>
      </c>
      <c r="AD485" s="16">
        <f t="shared" si="65"/>
        <v>6.4939832429927673E-10</v>
      </c>
      <c r="AE485" s="16">
        <f t="shared" si="62"/>
        <v>6.493983242992767E-11</v>
      </c>
      <c r="AF485" s="1" t="s">
        <v>101</v>
      </c>
    </row>
    <row r="486" spans="4:32" x14ac:dyDescent="0.25">
      <c r="D486" s="10" t="s">
        <v>103</v>
      </c>
      <c r="E486" s="8" t="s">
        <v>99</v>
      </c>
      <c r="F486" s="10" t="s">
        <v>35</v>
      </c>
      <c r="G486" s="10">
        <v>0</v>
      </c>
      <c r="H486" s="10" t="s">
        <v>23</v>
      </c>
      <c r="I486" s="10">
        <v>71.099999999999994</v>
      </c>
      <c r="J486" s="10">
        <v>15.76</v>
      </c>
      <c r="K486" s="28" t="s">
        <v>105</v>
      </c>
      <c r="L486" s="36" t="s">
        <v>55</v>
      </c>
      <c r="M486" s="10" t="s">
        <v>13</v>
      </c>
      <c r="N486" s="10">
        <v>65</v>
      </c>
      <c r="O486" s="10" t="s">
        <v>104</v>
      </c>
      <c r="P486" s="8">
        <v>1.3</v>
      </c>
      <c r="Q486" s="8">
        <v>0.87</v>
      </c>
      <c r="R486" s="17">
        <v>1.3999999999999999E-6</v>
      </c>
      <c r="S486" s="25" t="s">
        <v>13</v>
      </c>
      <c r="T486" s="8" t="s">
        <v>13</v>
      </c>
      <c r="U486" s="8">
        <v>880</v>
      </c>
      <c r="V486" s="8">
        <v>880</v>
      </c>
      <c r="W486" s="8" t="s">
        <v>13</v>
      </c>
      <c r="X486" s="8"/>
      <c r="Y486" s="28" t="s">
        <v>105</v>
      </c>
      <c r="Z486" s="20">
        <v>13.294028354009754</v>
      </c>
      <c r="AA486" s="48">
        <f t="shared" si="63"/>
        <v>593639.99999999965</v>
      </c>
      <c r="AB486" s="20">
        <f t="shared" si="64"/>
        <v>164.89999999999989</v>
      </c>
      <c r="AC486" s="20">
        <v>-20.025406598394145</v>
      </c>
      <c r="AD486" s="17">
        <f t="shared" si="65"/>
        <v>2.0094463543909977E-9</v>
      </c>
      <c r="AE486" s="17">
        <f t="shared" si="62"/>
        <v>2.0094463543909978E-10</v>
      </c>
      <c r="AF486" s="8" t="s">
        <v>101</v>
      </c>
    </row>
    <row r="487" spans="4:32" x14ac:dyDescent="0.25">
      <c r="D487" s="6" t="s">
        <v>138</v>
      </c>
      <c r="E487" s="1" t="s">
        <v>139</v>
      </c>
      <c r="F487" s="6" t="s">
        <v>35</v>
      </c>
      <c r="G487" s="6">
        <v>0</v>
      </c>
      <c r="H487" s="6" t="s">
        <v>23</v>
      </c>
      <c r="I487" s="6">
        <v>78.7</v>
      </c>
      <c r="J487" s="6">
        <v>14.1</v>
      </c>
      <c r="K487" s="27">
        <v>6</v>
      </c>
      <c r="L487" s="35" t="s">
        <v>55</v>
      </c>
      <c r="M487" s="6" t="s">
        <v>13</v>
      </c>
      <c r="N487" s="6">
        <v>72</v>
      </c>
      <c r="O487" s="6" t="s">
        <v>13</v>
      </c>
      <c r="P487" s="1">
        <v>2</v>
      </c>
      <c r="Q487" s="1">
        <v>1.6</v>
      </c>
      <c r="R487" s="16">
        <v>3.3333333333333335E-3</v>
      </c>
      <c r="S487" s="24" t="s">
        <v>13</v>
      </c>
      <c r="T487" s="24" t="s">
        <v>13</v>
      </c>
      <c r="U487" s="1">
        <v>875</v>
      </c>
      <c r="V487" s="1">
        <v>875</v>
      </c>
      <c r="W487" s="1" t="s">
        <v>13</v>
      </c>
      <c r="X487" s="1"/>
      <c r="Y487" s="27" t="s">
        <v>105</v>
      </c>
      <c r="Z487" s="18">
        <v>12.465818099288931</v>
      </c>
      <c r="AA487" s="1">
        <v>259320</v>
      </c>
      <c r="AB487" s="18">
        <v>72.033333333333331</v>
      </c>
      <c r="AC487" s="18">
        <f>LN(AD487)</f>
        <v>-15.800929594396846</v>
      </c>
      <c r="AD487" s="16">
        <v>1.3732305869426186E-7</v>
      </c>
      <c r="AE487" s="16">
        <f t="shared" si="62"/>
        <v>1.3732305869426187E-8</v>
      </c>
      <c r="AF487" s="1" t="s">
        <v>101</v>
      </c>
    </row>
    <row r="488" spans="4:32" x14ac:dyDescent="0.25">
      <c r="D488" s="6" t="s">
        <v>138</v>
      </c>
      <c r="E488" s="1" t="s">
        <v>139</v>
      </c>
      <c r="F488" s="6" t="s">
        <v>35</v>
      </c>
      <c r="G488" s="6">
        <v>0</v>
      </c>
      <c r="H488" s="6" t="s">
        <v>23</v>
      </c>
      <c r="I488" s="6">
        <v>78.7</v>
      </c>
      <c r="J488" s="6">
        <v>14.1</v>
      </c>
      <c r="K488" s="27">
        <v>6</v>
      </c>
      <c r="L488" s="35" t="s">
        <v>55</v>
      </c>
      <c r="M488" s="6" t="s">
        <v>13</v>
      </c>
      <c r="N488" s="1">
        <v>168</v>
      </c>
      <c r="O488" s="6" t="s">
        <v>13</v>
      </c>
      <c r="P488" s="1">
        <v>2</v>
      </c>
      <c r="Q488" s="1">
        <v>1.4000000000000001</v>
      </c>
      <c r="R488" s="16">
        <v>3.3333333333333335E-3</v>
      </c>
      <c r="S488" s="24" t="s">
        <v>13</v>
      </c>
      <c r="T488" s="24" t="s">
        <v>13</v>
      </c>
      <c r="U488" s="1">
        <v>875</v>
      </c>
      <c r="V488" s="1">
        <v>875</v>
      </c>
      <c r="W488" s="1" t="s">
        <v>13</v>
      </c>
      <c r="X488" s="1"/>
      <c r="Y488" s="27" t="s">
        <v>105</v>
      </c>
      <c r="Z488" s="18">
        <v>13.312950678615316</v>
      </c>
      <c r="AA488" s="1">
        <v>604980</v>
      </c>
      <c r="AB488" s="18">
        <v>168.05</v>
      </c>
      <c r="AC488" s="18">
        <f t="shared" ref="AC488:AC523" si="66">LN(AD488)</f>
        <v>-15.807031897737415</v>
      </c>
      <c r="AD488" s="16">
        <v>1.3648762336685021E-7</v>
      </c>
      <c r="AE488" s="16">
        <f t="shared" si="62"/>
        <v>1.3648762336685021E-8</v>
      </c>
      <c r="AF488" s="1" t="s">
        <v>101</v>
      </c>
    </row>
    <row r="489" spans="4:32" x14ac:dyDescent="0.25">
      <c r="D489" s="6" t="s">
        <v>138</v>
      </c>
      <c r="E489" s="1" t="s">
        <v>139</v>
      </c>
      <c r="F489" s="6" t="s">
        <v>35</v>
      </c>
      <c r="G489" s="6">
        <v>0</v>
      </c>
      <c r="H489" s="6" t="s">
        <v>23</v>
      </c>
      <c r="I489" s="6">
        <v>78.7</v>
      </c>
      <c r="J489" s="6">
        <v>14.1</v>
      </c>
      <c r="K489" s="27">
        <v>6</v>
      </c>
      <c r="L489" s="35" t="s">
        <v>55</v>
      </c>
      <c r="M489" s="6" t="s">
        <v>13</v>
      </c>
      <c r="N489" s="1">
        <v>48</v>
      </c>
      <c r="O489" s="6" t="s">
        <v>13</v>
      </c>
      <c r="P489" s="1">
        <v>2</v>
      </c>
      <c r="Q489" s="1">
        <v>1</v>
      </c>
      <c r="R489" s="16">
        <v>3.3333333333333335E-3</v>
      </c>
      <c r="S489" s="24" t="s">
        <v>13</v>
      </c>
      <c r="T489" s="24" t="s">
        <v>13</v>
      </c>
      <c r="U489" s="1">
        <v>875</v>
      </c>
      <c r="V489" s="1">
        <v>875</v>
      </c>
      <c r="W489" s="1" t="s">
        <v>13</v>
      </c>
      <c r="X489" s="1"/>
      <c r="Y489" s="27" t="s">
        <v>105</v>
      </c>
      <c r="Z489" s="18">
        <v>12.0616247411643</v>
      </c>
      <c r="AA489" s="1">
        <v>173100</v>
      </c>
      <c r="AB489" s="18">
        <v>48.083333333333336</v>
      </c>
      <c r="AC489" s="18">
        <f t="shared" si="66"/>
        <v>-14.287134494244718</v>
      </c>
      <c r="AD489" s="16">
        <v>6.2398812809626996E-7</v>
      </c>
      <c r="AE489" s="16">
        <f t="shared" si="62"/>
        <v>6.2398812809627001E-8</v>
      </c>
      <c r="AF489" s="1" t="s">
        <v>101</v>
      </c>
    </row>
    <row r="490" spans="4:32" x14ac:dyDescent="0.25">
      <c r="D490" s="6" t="s">
        <v>138</v>
      </c>
      <c r="E490" s="1" t="s">
        <v>139</v>
      </c>
      <c r="F490" s="6" t="s">
        <v>35</v>
      </c>
      <c r="G490" s="6">
        <v>0</v>
      </c>
      <c r="H490" s="6" t="s">
        <v>23</v>
      </c>
      <c r="I490" s="6">
        <v>78.7</v>
      </c>
      <c r="J490" s="6">
        <v>14.1</v>
      </c>
      <c r="K490" s="27">
        <v>6</v>
      </c>
      <c r="L490" s="35" t="s">
        <v>55</v>
      </c>
      <c r="M490" s="6" t="s">
        <v>13</v>
      </c>
      <c r="N490" s="1">
        <v>72</v>
      </c>
      <c r="O490" s="6" t="s">
        <v>13</v>
      </c>
      <c r="P490" s="1">
        <v>2</v>
      </c>
      <c r="Q490" s="1">
        <v>1</v>
      </c>
      <c r="R490" s="16">
        <v>3.3333333333333335E-3</v>
      </c>
      <c r="S490" s="24" t="s">
        <v>13</v>
      </c>
      <c r="T490" s="24" t="s">
        <v>13</v>
      </c>
      <c r="U490" s="1">
        <v>875</v>
      </c>
      <c r="V490" s="1">
        <v>875</v>
      </c>
      <c r="W490" s="1" t="s">
        <v>13</v>
      </c>
      <c r="X490" s="1"/>
      <c r="Y490" s="27" t="s">
        <v>105</v>
      </c>
      <c r="Z490" s="18">
        <v>12.466511981588081</v>
      </c>
      <c r="AA490" s="1">
        <v>259499.99999999997</v>
      </c>
      <c r="AB490" s="18">
        <v>72.083333333333329</v>
      </c>
      <c r="AC490" s="18">
        <f t="shared" si="66"/>
        <v>-14.937333192892732</v>
      </c>
      <c r="AD490" s="16">
        <v>3.2568564729422609E-7</v>
      </c>
      <c r="AE490" s="16">
        <f t="shared" si="62"/>
        <v>3.2568564729422606E-8</v>
      </c>
      <c r="AF490" s="1" t="s">
        <v>101</v>
      </c>
    </row>
    <row r="491" spans="4:32" x14ac:dyDescent="0.25">
      <c r="D491" s="6" t="s">
        <v>138</v>
      </c>
      <c r="E491" s="1" t="s">
        <v>139</v>
      </c>
      <c r="F491" s="6" t="s">
        <v>35</v>
      </c>
      <c r="G491" s="6">
        <v>0</v>
      </c>
      <c r="H491" s="6" t="s">
        <v>23</v>
      </c>
      <c r="I491" s="6">
        <v>78.7</v>
      </c>
      <c r="J491" s="6">
        <v>14.1</v>
      </c>
      <c r="K491" s="27">
        <v>6</v>
      </c>
      <c r="L491" s="35" t="s">
        <v>55</v>
      </c>
      <c r="M491" s="6" t="s">
        <v>13</v>
      </c>
      <c r="N491" s="1">
        <v>96</v>
      </c>
      <c r="O491" s="6" t="s">
        <v>13</v>
      </c>
      <c r="P491" s="1">
        <v>2</v>
      </c>
      <c r="Q491" s="1">
        <v>1</v>
      </c>
      <c r="R491" s="16">
        <v>3.3333333333333335E-3</v>
      </c>
      <c r="S491" s="24" t="s">
        <v>13</v>
      </c>
      <c r="T491" s="24" t="s">
        <v>13</v>
      </c>
      <c r="U491" s="1">
        <v>875</v>
      </c>
      <c r="V491" s="1">
        <v>875</v>
      </c>
      <c r="W491" s="1" t="s">
        <v>13</v>
      </c>
      <c r="X491" s="1"/>
      <c r="Y491" s="27" t="s">
        <v>105</v>
      </c>
      <c r="Z491" s="18">
        <v>12.753904994925261</v>
      </c>
      <c r="AA491" s="1">
        <v>345900</v>
      </c>
      <c r="AB491" s="18">
        <v>96.083333333333329</v>
      </c>
      <c r="AC491" s="18">
        <f t="shared" si="66"/>
        <v>-14.788089532834681</v>
      </c>
      <c r="AD491" s="16">
        <v>3.7810665205304779E-7</v>
      </c>
      <c r="AE491" s="16">
        <f t="shared" si="62"/>
        <v>3.7810665205304781E-8</v>
      </c>
      <c r="AF491" s="1" t="s">
        <v>101</v>
      </c>
    </row>
    <row r="492" spans="4:32" x14ac:dyDescent="0.25">
      <c r="D492" s="6" t="s">
        <v>138</v>
      </c>
      <c r="E492" s="1" t="s">
        <v>139</v>
      </c>
      <c r="F492" s="6" t="s">
        <v>35</v>
      </c>
      <c r="G492" s="6">
        <v>0</v>
      </c>
      <c r="H492" s="6" t="s">
        <v>23</v>
      </c>
      <c r="I492" s="6">
        <v>78.7</v>
      </c>
      <c r="J492" s="6">
        <v>14.1</v>
      </c>
      <c r="K492" s="27">
        <v>6</v>
      </c>
      <c r="L492" s="35" t="s">
        <v>55</v>
      </c>
      <c r="M492" s="6" t="s">
        <v>13</v>
      </c>
      <c r="N492" s="1">
        <v>168</v>
      </c>
      <c r="O492" s="6" t="s">
        <v>13</v>
      </c>
      <c r="P492" s="1">
        <v>2</v>
      </c>
      <c r="Q492" s="1">
        <v>1</v>
      </c>
      <c r="R492" s="16">
        <v>3.3333333333333335E-3</v>
      </c>
      <c r="S492" s="24" t="s">
        <v>13</v>
      </c>
      <c r="T492" s="24" t="s">
        <v>13</v>
      </c>
      <c r="U492" s="1">
        <v>875</v>
      </c>
      <c r="V492" s="1">
        <v>875</v>
      </c>
      <c r="W492" s="1" t="s">
        <v>13</v>
      </c>
      <c r="X492" s="1"/>
      <c r="Y492" s="27" t="s">
        <v>105</v>
      </c>
      <c r="Z492" s="18">
        <v>13.313149012610413</v>
      </c>
      <c r="AA492" s="1">
        <v>605100</v>
      </c>
      <c r="AB492" s="18">
        <v>168.08333333333334</v>
      </c>
      <c r="AC492" s="18">
        <f t="shared" si="66"/>
        <v>-15.504162329947354</v>
      </c>
      <c r="AD492" s="16">
        <v>1.8476846616260034E-7</v>
      </c>
      <c r="AE492" s="16">
        <f t="shared" si="62"/>
        <v>1.8476846616260033E-8</v>
      </c>
      <c r="AF492" s="1" t="s">
        <v>101</v>
      </c>
    </row>
    <row r="493" spans="4:32" x14ac:dyDescent="0.25">
      <c r="D493" s="6" t="s">
        <v>138</v>
      </c>
      <c r="E493" s="1" t="s">
        <v>139</v>
      </c>
      <c r="F493" s="6" t="s">
        <v>35</v>
      </c>
      <c r="G493" s="6">
        <v>0</v>
      </c>
      <c r="H493" s="6" t="s">
        <v>23</v>
      </c>
      <c r="I493" s="6">
        <v>78.7</v>
      </c>
      <c r="J493" s="6">
        <v>14.1</v>
      </c>
      <c r="K493" s="27">
        <v>6</v>
      </c>
      <c r="L493" s="35" t="s">
        <v>55</v>
      </c>
      <c r="M493" s="6" t="s">
        <v>13</v>
      </c>
      <c r="N493" s="1">
        <v>48</v>
      </c>
      <c r="O493" s="6" t="s">
        <v>13</v>
      </c>
      <c r="P493" s="1">
        <v>2</v>
      </c>
      <c r="Q493" s="1">
        <v>1</v>
      </c>
      <c r="R493" s="16">
        <v>4.1666666666666669E-4</v>
      </c>
      <c r="S493" s="24" t="s">
        <v>13</v>
      </c>
      <c r="T493" s="24" t="s">
        <v>13</v>
      </c>
      <c r="U493" s="1">
        <v>875</v>
      </c>
      <c r="V493" s="1">
        <v>875</v>
      </c>
      <c r="W493" s="1" t="s">
        <v>13</v>
      </c>
      <c r="X493" s="1"/>
      <c r="Y493" s="27" t="s">
        <v>105</v>
      </c>
      <c r="Z493" s="18">
        <v>12.073683457484428</v>
      </c>
      <c r="AA493" s="1">
        <v>175200</v>
      </c>
      <c r="AB493" s="18">
        <v>48.666666666666664</v>
      </c>
      <c r="AC493" s="18">
        <f t="shared" si="66"/>
        <v>-14.285107772081496</v>
      </c>
      <c r="AD493" s="16">
        <v>6.2525406107895679E-7</v>
      </c>
      <c r="AE493" s="16">
        <f t="shared" si="62"/>
        <v>6.2525406107895682E-8</v>
      </c>
      <c r="AF493" s="1" t="s">
        <v>101</v>
      </c>
    </row>
    <row r="494" spans="4:32" x14ac:dyDescent="0.25">
      <c r="D494" s="6" t="s">
        <v>138</v>
      </c>
      <c r="E494" s="1" t="s">
        <v>139</v>
      </c>
      <c r="F494" s="6" t="s">
        <v>35</v>
      </c>
      <c r="G494" s="6">
        <v>0</v>
      </c>
      <c r="H494" s="6" t="s">
        <v>23</v>
      </c>
      <c r="I494" s="6">
        <v>78.7</v>
      </c>
      <c r="J494" s="6">
        <v>14.1</v>
      </c>
      <c r="K494" s="27">
        <v>6</v>
      </c>
      <c r="L494" s="35" t="s">
        <v>55</v>
      </c>
      <c r="M494" s="6" t="s">
        <v>13</v>
      </c>
      <c r="N494" s="1">
        <v>96</v>
      </c>
      <c r="O494" s="6" t="s">
        <v>13</v>
      </c>
      <c r="P494" s="1">
        <v>2</v>
      </c>
      <c r="Q494" s="1">
        <v>1</v>
      </c>
      <c r="R494" s="16">
        <v>4.1666666666666669E-4</v>
      </c>
      <c r="S494" s="24" t="s">
        <v>13</v>
      </c>
      <c r="T494" s="24" t="s">
        <v>13</v>
      </c>
      <c r="U494" s="1">
        <v>875</v>
      </c>
      <c r="V494" s="1">
        <v>875</v>
      </c>
      <c r="W494" s="1" t="s">
        <v>13</v>
      </c>
      <c r="X494" s="1"/>
      <c r="Y494" s="27" t="s">
        <v>105</v>
      </c>
      <c r="Z494" s="18">
        <v>12.759957758756611</v>
      </c>
      <c r="AA494" s="1">
        <v>348000</v>
      </c>
      <c r="AB494" s="18">
        <v>96.666666666666671</v>
      </c>
      <c r="AC494" s="18">
        <f t="shared" si="66"/>
        <v>-14.912277744285841</v>
      </c>
      <c r="AD494" s="16">
        <v>3.3394893519842371E-7</v>
      </c>
      <c r="AE494" s="16">
        <f t="shared" si="62"/>
        <v>3.3394893519842369E-8</v>
      </c>
      <c r="AF494" s="1" t="s">
        <v>101</v>
      </c>
    </row>
    <row r="495" spans="4:32" x14ac:dyDescent="0.25">
      <c r="D495" s="6" t="s">
        <v>138</v>
      </c>
      <c r="E495" s="1" t="s">
        <v>139</v>
      </c>
      <c r="F495" s="6" t="s">
        <v>35</v>
      </c>
      <c r="G495" s="6">
        <v>0</v>
      </c>
      <c r="H495" s="6" t="s">
        <v>23</v>
      </c>
      <c r="I495" s="6">
        <v>78.7</v>
      </c>
      <c r="J495" s="6">
        <v>14.1</v>
      </c>
      <c r="K495" s="27">
        <v>6</v>
      </c>
      <c r="L495" s="35" t="s">
        <v>55</v>
      </c>
      <c r="M495" s="6" t="s">
        <v>13</v>
      </c>
      <c r="N495" s="1">
        <v>168</v>
      </c>
      <c r="O495" s="6" t="s">
        <v>13</v>
      </c>
      <c r="P495" s="1">
        <v>2</v>
      </c>
      <c r="Q495" s="1">
        <v>1</v>
      </c>
      <c r="R495" s="16">
        <v>4.1666666666666669E-4</v>
      </c>
      <c r="S495" s="24" t="s">
        <v>13</v>
      </c>
      <c r="T495" s="24" t="s">
        <v>13</v>
      </c>
      <c r="U495" s="1">
        <v>875</v>
      </c>
      <c r="V495" s="1">
        <v>875</v>
      </c>
      <c r="W495" s="1" t="s">
        <v>13</v>
      </c>
      <c r="X495" s="1"/>
      <c r="Y495" s="27" t="s">
        <v>105</v>
      </c>
      <c r="Z495" s="18">
        <v>13.316613505063557</v>
      </c>
      <c r="AA495" s="1">
        <v>607200</v>
      </c>
      <c r="AB495" s="18">
        <v>168.66666666666666</v>
      </c>
      <c r="AC495" s="18">
        <f t="shared" si="66"/>
        <v>-15.647777804977578</v>
      </c>
      <c r="AD495" s="16">
        <v>1.6005028257700099E-7</v>
      </c>
      <c r="AE495" s="16">
        <f t="shared" si="62"/>
        <v>1.6005028257700099E-8</v>
      </c>
      <c r="AF495" s="1" t="s">
        <v>101</v>
      </c>
    </row>
    <row r="496" spans="4:32" x14ac:dyDescent="0.25">
      <c r="D496" s="6" t="s">
        <v>138</v>
      </c>
      <c r="E496" s="1" t="s">
        <v>139</v>
      </c>
      <c r="F496" s="6" t="s">
        <v>35</v>
      </c>
      <c r="G496" s="6">
        <v>0</v>
      </c>
      <c r="H496" s="6" t="s">
        <v>23</v>
      </c>
      <c r="I496" s="6">
        <v>78.7</v>
      </c>
      <c r="J496" s="6">
        <v>14.1</v>
      </c>
      <c r="K496" s="27">
        <v>6</v>
      </c>
      <c r="L496" s="35" t="s">
        <v>55</v>
      </c>
      <c r="M496" s="6" t="s">
        <v>13</v>
      </c>
      <c r="N496" s="1">
        <v>96</v>
      </c>
      <c r="O496" s="6" t="s">
        <v>13</v>
      </c>
      <c r="P496" s="1">
        <v>2</v>
      </c>
      <c r="Q496" s="1">
        <v>1</v>
      </c>
      <c r="R496" s="16">
        <v>8.3333333333333331E-5</v>
      </c>
      <c r="S496" s="24" t="s">
        <v>13</v>
      </c>
      <c r="T496" s="24" t="s">
        <v>13</v>
      </c>
      <c r="U496" s="1">
        <v>875</v>
      </c>
      <c r="V496" s="1">
        <v>875</v>
      </c>
      <c r="W496" s="1" t="s">
        <v>13</v>
      </c>
      <c r="X496" s="1"/>
      <c r="Y496" s="27" t="s">
        <v>105</v>
      </c>
      <c r="Z496" s="18">
        <v>12.787170322281495</v>
      </c>
      <c r="AA496" s="1">
        <v>357600</v>
      </c>
      <c r="AB496" s="18">
        <v>99.333333333333329</v>
      </c>
      <c r="AC496" s="18">
        <f t="shared" si="66"/>
        <v>-14.969636422938787</v>
      </c>
      <c r="AD496" s="16">
        <v>3.1533306013617419E-7</v>
      </c>
      <c r="AE496" s="16">
        <f t="shared" si="62"/>
        <v>3.1533306013617418E-8</v>
      </c>
      <c r="AF496" s="1" t="s">
        <v>101</v>
      </c>
    </row>
    <row r="497" spans="4:32" x14ac:dyDescent="0.25">
      <c r="D497" s="6" t="s">
        <v>138</v>
      </c>
      <c r="E497" s="1" t="s">
        <v>139</v>
      </c>
      <c r="F497" s="6" t="s">
        <v>35</v>
      </c>
      <c r="G497" s="6">
        <v>0</v>
      </c>
      <c r="H497" s="6" t="s">
        <v>23</v>
      </c>
      <c r="I497" s="6">
        <v>78.7</v>
      </c>
      <c r="J497" s="6">
        <v>14.1</v>
      </c>
      <c r="K497" s="27">
        <v>6</v>
      </c>
      <c r="L497" s="35" t="s">
        <v>55</v>
      </c>
      <c r="M497" s="6" t="s">
        <v>13</v>
      </c>
      <c r="N497" s="1">
        <v>168</v>
      </c>
      <c r="O497" s="6" t="s">
        <v>13</v>
      </c>
      <c r="P497" s="1">
        <v>2</v>
      </c>
      <c r="Q497" s="1">
        <v>1</v>
      </c>
      <c r="R497" s="16">
        <v>8.3333333333333331E-5</v>
      </c>
      <c r="S497" s="24" t="s">
        <v>13</v>
      </c>
      <c r="T497" s="24" t="s">
        <v>13</v>
      </c>
      <c r="U497" s="1">
        <v>875</v>
      </c>
      <c r="V497" s="1">
        <v>875</v>
      </c>
      <c r="W497" s="1" t="s">
        <v>13</v>
      </c>
      <c r="X497" s="1"/>
      <c r="Y497" s="27" t="s">
        <v>105</v>
      </c>
      <c r="Z497" s="18">
        <v>13.332300101231256</v>
      </c>
      <c r="AA497" s="1">
        <v>616800</v>
      </c>
      <c r="AB497" s="18">
        <v>171.33333333333334</v>
      </c>
      <c r="AC497" s="18">
        <f t="shared" si="66"/>
        <v>-15.176739828288225</v>
      </c>
      <c r="AD497" s="16">
        <v>2.5634546531844839E-7</v>
      </c>
      <c r="AE497" s="16">
        <f t="shared" si="62"/>
        <v>2.5634546531844839E-8</v>
      </c>
      <c r="AF497" s="1" t="s">
        <v>101</v>
      </c>
    </row>
    <row r="498" spans="4:32" x14ac:dyDescent="0.25">
      <c r="D498" s="6" t="s">
        <v>138</v>
      </c>
      <c r="E498" s="1" t="s">
        <v>139</v>
      </c>
      <c r="F498" s="6" t="s">
        <v>35</v>
      </c>
      <c r="G498" s="6">
        <v>0</v>
      </c>
      <c r="H498" s="6" t="s">
        <v>23</v>
      </c>
      <c r="I498" s="6">
        <v>78.7</v>
      </c>
      <c r="J498" s="6">
        <v>14.1</v>
      </c>
      <c r="K498" s="27">
        <v>6</v>
      </c>
      <c r="L498" s="35" t="s">
        <v>55</v>
      </c>
      <c r="M498" s="6" t="s">
        <v>13</v>
      </c>
      <c r="N498" s="1">
        <v>24</v>
      </c>
      <c r="O498" s="6" t="s">
        <v>13</v>
      </c>
      <c r="P498" s="1">
        <v>2</v>
      </c>
      <c r="Q498" s="1">
        <v>0.75</v>
      </c>
      <c r="R498" s="16">
        <v>3.3333333333333335E-3</v>
      </c>
      <c r="S498" s="24" t="s">
        <v>13</v>
      </c>
      <c r="T498" s="24" t="s">
        <v>13</v>
      </c>
      <c r="U498" s="1">
        <v>875</v>
      </c>
      <c r="V498" s="1">
        <v>875</v>
      </c>
      <c r="W498" s="1" t="s">
        <v>13</v>
      </c>
      <c r="X498" s="1"/>
      <c r="Y498" s="27" t="s">
        <v>105</v>
      </c>
      <c r="Z498" s="18">
        <v>11.371073840729988</v>
      </c>
      <c r="AA498" s="1">
        <v>86775</v>
      </c>
      <c r="AB498" s="18">
        <v>24.104166666666668</v>
      </c>
      <c r="AC498" s="18">
        <f t="shared" si="66"/>
        <v>-14.500245586694987</v>
      </c>
      <c r="AD498" s="16">
        <v>5.0422381670038473E-7</v>
      </c>
      <c r="AE498" s="16">
        <f t="shared" si="62"/>
        <v>5.042238167003847E-8</v>
      </c>
      <c r="AF498" s="1" t="s">
        <v>101</v>
      </c>
    </row>
    <row r="499" spans="4:32" x14ac:dyDescent="0.25">
      <c r="D499" s="6" t="s">
        <v>138</v>
      </c>
      <c r="E499" s="1" t="s">
        <v>139</v>
      </c>
      <c r="F499" s="6" t="s">
        <v>35</v>
      </c>
      <c r="G499" s="6">
        <v>0</v>
      </c>
      <c r="H499" s="6" t="s">
        <v>23</v>
      </c>
      <c r="I499" s="6">
        <v>78.7</v>
      </c>
      <c r="J499" s="6">
        <v>14.1</v>
      </c>
      <c r="K499" s="27">
        <v>6</v>
      </c>
      <c r="L499" s="35" t="s">
        <v>55</v>
      </c>
      <c r="M499" s="6" t="s">
        <v>13</v>
      </c>
      <c r="N499" s="1">
        <v>48</v>
      </c>
      <c r="O499" s="6" t="s">
        <v>13</v>
      </c>
      <c r="P499" s="1">
        <v>2</v>
      </c>
      <c r="Q499" s="1">
        <v>0.75</v>
      </c>
      <c r="R499" s="16">
        <v>3.3333333333333335E-3</v>
      </c>
      <c r="S499" s="24" t="s">
        <v>13</v>
      </c>
      <c r="T499" s="24" t="s">
        <v>13</v>
      </c>
      <c r="U499" s="1">
        <v>875</v>
      </c>
      <c r="V499" s="1">
        <v>875</v>
      </c>
      <c r="W499" s="1" t="s">
        <v>13</v>
      </c>
      <c r="X499" s="1"/>
      <c r="Y499" s="27" t="s">
        <v>105</v>
      </c>
      <c r="Z499" s="18">
        <v>12.062057922890805</v>
      </c>
      <c r="AA499" s="1">
        <v>173175</v>
      </c>
      <c r="AB499" s="18">
        <v>48.104166666666664</v>
      </c>
      <c r="AC499" s="18">
        <f t="shared" si="66"/>
        <v>-14.469503281375886</v>
      </c>
      <c r="AD499" s="16">
        <v>5.1996554801876513E-7</v>
      </c>
      <c r="AE499" s="16">
        <f t="shared" si="62"/>
        <v>5.1996554801876512E-8</v>
      </c>
      <c r="AF499" s="1" t="s">
        <v>101</v>
      </c>
    </row>
    <row r="500" spans="4:32" x14ac:dyDescent="0.25">
      <c r="D500" s="6" t="s">
        <v>138</v>
      </c>
      <c r="E500" s="1" t="s">
        <v>139</v>
      </c>
      <c r="F500" s="6" t="s">
        <v>35</v>
      </c>
      <c r="G500" s="6">
        <v>0</v>
      </c>
      <c r="H500" s="6" t="s">
        <v>23</v>
      </c>
      <c r="I500" s="6">
        <v>78.7</v>
      </c>
      <c r="J500" s="6">
        <v>14.1</v>
      </c>
      <c r="K500" s="27">
        <v>6</v>
      </c>
      <c r="L500" s="35" t="s">
        <v>55</v>
      </c>
      <c r="M500" s="6" t="s">
        <v>13</v>
      </c>
      <c r="N500" s="1">
        <v>168</v>
      </c>
      <c r="O500" s="6" t="s">
        <v>13</v>
      </c>
      <c r="P500" s="1">
        <v>2</v>
      </c>
      <c r="Q500" s="1">
        <v>0.75</v>
      </c>
      <c r="R500" s="16">
        <v>3.3333333333333335E-3</v>
      </c>
      <c r="S500" s="24" t="s">
        <v>13</v>
      </c>
      <c r="T500" s="24" t="s">
        <v>13</v>
      </c>
      <c r="U500" s="1">
        <v>875</v>
      </c>
      <c r="V500" s="1">
        <v>875</v>
      </c>
      <c r="W500" s="1" t="s">
        <v>13</v>
      </c>
      <c r="X500" s="1"/>
      <c r="Y500" s="27" t="s">
        <v>105</v>
      </c>
      <c r="Z500" s="18">
        <v>13.313272951384818</v>
      </c>
      <c r="AA500" s="1">
        <v>605175</v>
      </c>
      <c r="AB500" s="18">
        <v>168.10416666666666</v>
      </c>
      <c r="AC500" s="18">
        <f t="shared" si="66"/>
        <v>-15.247609233662082</v>
      </c>
      <c r="AD500" s="16">
        <v>2.3880721706674812E-7</v>
      </c>
      <c r="AE500" s="16">
        <f t="shared" si="62"/>
        <v>2.3880721706674811E-8</v>
      </c>
      <c r="AF500" s="1" t="s">
        <v>101</v>
      </c>
    </row>
    <row r="501" spans="4:32" x14ac:dyDescent="0.25">
      <c r="D501" s="6" t="s">
        <v>138</v>
      </c>
      <c r="E501" s="1" t="s">
        <v>139</v>
      </c>
      <c r="F501" s="6" t="s">
        <v>35</v>
      </c>
      <c r="G501" s="6">
        <v>0</v>
      </c>
      <c r="H501" s="6" t="s">
        <v>23</v>
      </c>
      <c r="I501" s="6">
        <v>78.7</v>
      </c>
      <c r="J501" s="6">
        <v>14.1</v>
      </c>
      <c r="K501" s="27">
        <v>6</v>
      </c>
      <c r="L501" s="35" t="s">
        <v>55</v>
      </c>
      <c r="M501" s="6" t="s">
        <v>13</v>
      </c>
      <c r="N501" s="1">
        <v>48</v>
      </c>
      <c r="O501" s="6" t="s">
        <v>13</v>
      </c>
      <c r="P501" s="1">
        <v>2</v>
      </c>
      <c r="Q501" s="1">
        <v>0.75</v>
      </c>
      <c r="R501" s="16">
        <v>4.1666666666666669E-4</v>
      </c>
      <c r="S501" s="24" t="s">
        <v>13</v>
      </c>
      <c r="T501" s="24" t="s">
        <v>13</v>
      </c>
      <c r="U501" s="1">
        <v>875</v>
      </c>
      <c r="V501" s="1">
        <v>875</v>
      </c>
      <c r="W501" s="1" t="s">
        <v>13</v>
      </c>
      <c r="X501" s="1"/>
      <c r="Y501" s="27" t="s">
        <v>105</v>
      </c>
      <c r="Z501" s="18">
        <v>12.077102264233213</v>
      </c>
      <c r="AA501" s="1">
        <v>175800</v>
      </c>
      <c r="AB501" s="18">
        <v>48.833333333333336</v>
      </c>
      <c r="AC501" s="18">
        <f t="shared" si="66"/>
        <v>-14.349930293461055</v>
      </c>
      <c r="AD501" s="16">
        <v>5.8600923186300778E-7</v>
      </c>
      <c r="AE501" s="16">
        <f t="shared" si="62"/>
        <v>5.8600923186300776E-8</v>
      </c>
      <c r="AF501" s="1" t="s">
        <v>101</v>
      </c>
    </row>
    <row r="502" spans="4:32" x14ac:dyDescent="0.25">
      <c r="D502" s="6" t="s">
        <v>138</v>
      </c>
      <c r="E502" s="1" t="s">
        <v>139</v>
      </c>
      <c r="F502" s="6" t="s">
        <v>35</v>
      </c>
      <c r="G502" s="6">
        <v>0</v>
      </c>
      <c r="H502" s="6" t="s">
        <v>23</v>
      </c>
      <c r="I502" s="6">
        <v>78.7</v>
      </c>
      <c r="J502" s="6">
        <v>14.1</v>
      </c>
      <c r="K502" s="27">
        <v>6</v>
      </c>
      <c r="L502" s="35" t="s">
        <v>55</v>
      </c>
      <c r="M502" s="6" t="s">
        <v>13</v>
      </c>
      <c r="N502" s="1">
        <v>96</v>
      </c>
      <c r="O502" s="6" t="s">
        <v>13</v>
      </c>
      <c r="P502" s="1">
        <v>2</v>
      </c>
      <c r="Q502" s="1">
        <v>0.75</v>
      </c>
      <c r="R502" s="16">
        <v>4.1666666666666669E-4</v>
      </c>
      <c r="S502" s="24" t="s">
        <v>13</v>
      </c>
      <c r="T502" s="24" t="s">
        <v>13</v>
      </c>
      <c r="U502" s="1">
        <v>875</v>
      </c>
      <c r="V502" s="1">
        <v>875</v>
      </c>
      <c r="W502" s="1" t="s">
        <v>13</v>
      </c>
      <c r="X502" s="1"/>
      <c r="Y502" s="27" t="s">
        <v>105</v>
      </c>
      <c r="Z502" s="18">
        <v>12.761680412068058</v>
      </c>
      <c r="AA502" s="1">
        <v>348600</v>
      </c>
      <c r="AB502" s="18">
        <v>96.833333333333329</v>
      </c>
      <c r="AC502" s="18">
        <f t="shared" si="66"/>
        <v>-15.116791893063676</v>
      </c>
      <c r="AD502" s="16">
        <v>2.7218281211039569E-7</v>
      </c>
      <c r="AE502" s="16">
        <f t="shared" si="62"/>
        <v>2.7218281211039569E-8</v>
      </c>
      <c r="AF502" s="1" t="s">
        <v>101</v>
      </c>
    </row>
    <row r="503" spans="4:32" x14ac:dyDescent="0.25">
      <c r="D503" s="6" t="s">
        <v>138</v>
      </c>
      <c r="E503" s="1" t="s">
        <v>139</v>
      </c>
      <c r="F503" s="6" t="s">
        <v>35</v>
      </c>
      <c r="G503" s="6">
        <v>0</v>
      </c>
      <c r="H503" s="6" t="s">
        <v>23</v>
      </c>
      <c r="I503" s="6">
        <v>78.7</v>
      </c>
      <c r="J503" s="6">
        <v>14.1</v>
      </c>
      <c r="K503" s="27">
        <v>6</v>
      </c>
      <c r="L503" s="35" t="s">
        <v>55</v>
      </c>
      <c r="M503" s="6" t="s">
        <v>13</v>
      </c>
      <c r="N503" s="1">
        <v>168</v>
      </c>
      <c r="O503" s="6" t="s">
        <v>13</v>
      </c>
      <c r="P503" s="1">
        <v>2</v>
      </c>
      <c r="Q503" s="1">
        <v>0.75</v>
      </c>
      <c r="R503" s="16">
        <v>4.1666666666666669E-4</v>
      </c>
      <c r="S503" s="24" t="s">
        <v>13</v>
      </c>
      <c r="T503" s="24" t="s">
        <v>13</v>
      </c>
      <c r="U503" s="1">
        <v>875</v>
      </c>
      <c r="V503" s="1">
        <v>875</v>
      </c>
      <c r="W503" s="1" t="s">
        <v>13</v>
      </c>
      <c r="X503" s="1"/>
      <c r="Y503" s="27" t="s">
        <v>105</v>
      </c>
      <c r="Z503" s="18">
        <v>13.31760115946483</v>
      </c>
      <c r="AA503" s="1">
        <v>607800</v>
      </c>
      <c r="AB503" s="18">
        <v>168.83333333333334</v>
      </c>
      <c r="AC503" s="18">
        <f t="shared" si="66"/>
        <v>-15.336877760761672</v>
      </c>
      <c r="AD503" s="16">
        <v>2.1841306776830866E-7</v>
      </c>
      <c r="AE503" s="16">
        <f t="shared" si="62"/>
        <v>2.1841306776830865E-8</v>
      </c>
      <c r="AF503" s="1" t="s">
        <v>101</v>
      </c>
    </row>
    <row r="504" spans="4:32" x14ac:dyDescent="0.25">
      <c r="D504" s="6" t="s">
        <v>138</v>
      </c>
      <c r="E504" s="1" t="s">
        <v>139</v>
      </c>
      <c r="F504" s="6" t="s">
        <v>35</v>
      </c>
      <c r="G504" s="6">
        <v>0</v>
      </c>
      <c r="H504" s="6" t="s">
        <v>23</v>
      </c>
      <c r="I504" s="6">
        <v>78.7</v>
      </c>
      <c r="J504" s="6">
        <v>14.1</v>
      </c>
      <c r="K504" s="27">
        <v>6</v>
      </c>
      <c r="L504" s="35" t="s">
        <v>55</v>
      </c>
      <c r="M504" s="6" t="s">
        <v>13</v>
      </c>
      <c r="N504" s="1">
        <v>408</v>
      </c>
      <c r="O504" s="6" t="s">
        <v>13</v>
      </c>
      <c r="P504" s="1">
        <v>2</v>
      </c>
      <c r="Q504" s="1">
        <v>0.75</v>
      </c>
      <c r="R504" s="16">
        <v>4.1666666666666669E-4</v>
      </c>
      <c r="S504" s="24" t="s">
        <v>13</v>
      </c>
      <c r="T504" s="24" t="s">
        <v>13</v>
      </c>
      <c r="U504" s="1">
        <v>875</v>
      </c>
      <c r="V504" s="1">
        <v>875</v>
      </c>
      <c r="W504" s="1" t="s">
        <v>13</v>
      </c>
      <c r="X504" s="1"/>
      <c r="Y504" s="27" t="s">
        <v>105</v>
      </c>
      <c r="Z504" s="18">
        <v>14.201996699474636</v>
      </c>
      <c r="AA504" s="1">
        <v>1471800</v>
      </c>
      <c r="AB504" s="18">
        <v>408.83333333333331</v>
      </c>
      <c r="AC504" s="18">
        <f t="shared" si="66"/>
        <v>-16.470491036260643</v>
      </c>
      <c r="AD504" s="16">
        <v>7.0300211031717769E-8</v>
      </c>
      <c r="AE504" s="16">
        <f t="shared" si="62"/>
        <v>7.0300211031717769E-9</v>
      </c>
      <c r="AF504" s="1" t="s">
        <v>101</v>
      </c>
    </row>
    <row r="505" spans="4:32" x14ac:dyDescent="0.25">
      <c r="D505" s="6" t="s">
        <v>138</v>
      </c>
      <c r="E505" s="1" t="s">
        <v>139</v>
      </c>
      <c r="F505" s="6" t="s">
        <v>35</v>
      </c>
      <c r="G505" s="6">
        <v>0</v>
      </c>
      <c r="H505" s="6" t="s">
        <v>23</v>
      </c>
      <c r="I505" s="6">
        <v>78.7</v>
      </c>
      <c r="J505" s="6">
        <v>14.1</v>
      </c>
      <c r="K505" s="27">
        <v>6</v>
      </c>
      <c r="L505" s="35" t="s">
        <v>55</v>
      </c>
      <c r="M505" s="6" t="s">
        <v>13</v>
      </c>
      <c r="N505" s="1">
        <v>48</v>
      </c>
      <c r="O505" s="6" t="s">
        <v>13</v>
      </c>
      <c r="P505" s="1">
        <v>2</v>
      </c>
      <c r="Q505" s="1">
        <v>0.75</v>
      </c>
      <c r="R505" s="16">
        <v>8.3333333333333331E-5</v>
      </c>
      <c r="S505" s="24" t="s">
        <v>13</v>
      </c>
      <c r="T505" s="24" t="s">
        <v>13</v>
      </c>
      <c r="U505" s="1">
        <v>875</v>
      </c>
      <c r="V505" s="1">
        <v>875</v>
      </c>
      <c r="W505" s="1" t="s">
        <v>13</v>
      </c>
      <c r="X505" s="1"/>
      <c r="Y505" s="27" t="s">
        <v>105</v>
      </c>
      <c r="Z505" s="18">
        <v>12.1431328457563</v>
      </c>
      <c r="AA505" s="1">
        <v>187800</v>
      </c>
      <c r="AB505" s="18">
        <v>52.166666666666664</v>
      </c>
      <c r="AC505" s="18">
        <f t="shared" si="66"/>
        <v>-14.469360575245352</v>
      </c>
      <c r="AD505" s="16">
        <v>5.2003975558494571E-7</v>
      </c>
      <c r="AE505" s="16">
        <f t="shared" si="62"/>
        <v>5.2003975558494571E-8</v>
      </c>
      <c r="AF505" s="1" t="s">
        <v>101</v>
      </c>
    </row>
    <row r="506" spans="4:32" x14ac:dyDescent="0.25">
      <c r="D506" s="6" t="s">
        <v>138</v>
      </c>
      <c r="E506" s="1" t="s">
        <v>139</v>
      </c>
      <c r="F506" s="6" t="s">
        <v>35</v>
      </c>
      <c r="G506" s="6">
        <v>0</v>
      </c>
      <c r="H506" s="6" t="s">
        <v>23</v>
      </c>
      <c r="I506" s="6">
        <v>78.7</v>
      </c>
      <c r="J506" s="6">
        <v>14.1</v>
      </c>
      <c r="K506" s="27">
        <v>6</v>
      </c>
      <c r="L506" s="35" t="s">
        <v>55</v>
      </c>
      <c r="M506" s="6" t="s">
        <v>13</v>
      </c>
      <c r="N506" s="1">
        <v>96</v>
      </c>
      <c r="O506" s="6" t="s">
        <v>13</v>
      </c>
      <c r="P506" s="1">
        <v>2</v>
      </c>
      <c r="Q506" s="1">
        <v>0.75</v>
      </c>
      <c r="R506" s="16">
        <v>8.3333333333333331E-5</v>
      </c>
      <c r="S506" s="24" t="s">
        <v>13</v>
      </c>
      <c r="T506" s="24" t="s">
        <v>13</v>
      </c>
      <c r="U506" s="1">
        <v>875</v>
      </c>
      <c r="V506" s="1">
        <v>875</v>
      </c>
      <c r="W506" s="1" t="s">
        <v>13</v>
      </c>
      <c r="X506" s="1"/>
      <c r="Y506" s="27" t="s">
        <v>105</v>
      </c>
      <c r="Z506" s="18">
        <v>12.795524589751354</v>
      </c>
      <c r="AA506" s="1">
        <v>360600</v>
      </c>
      <c r="AB506" s="18">
        <v>100.16666666666667</v>
      </c>
      <c r="AC506" s="18">
        <f t="shared" si="66"/>
        <v>-15.109783364743896</v>
      </c>
      <c r="AD506" s="16">
        <v>2.740971134389833E-7</v>
      </c>
      <c r="AE506" s="16">
        <f t="shared" si="62"/>
        <v>2.740971134389833E-8</v>
      </c>
      <c r="AF506" s="1" t="s">
        <v>101</v>
      </c>
    </row>
    <row r="507" spans="4:32" x14ac:dyDescent="0.25">
      <c r="D507" s="6" t="s">
        <v>138</v>
      </c>
      <c r="E507" s="1" t="s">
        <v>139</v>
      </c>
      <c r="F507" s="6" t="s">
        <v>35</v>
      </c>
      <c r="G507" s="6">
        <v>0</v>
      </c>
      <c r="H507" s="6" t="s">
        <v>23</v>
      </c>
      <c r="I507" s="6">
        <v>78.7</v>
      </c>
      <c r="J507" s="6">
        <v>14.1</v>
      </c>
      <c r="K507" s="27">
        <v>6</v>
      </c>
      <c r="L507" s="35" t="s">
        <v>55</v>
      </c>
      <c r="M507" s="6" t="s">
        <v>13</v>
      </c>
      <c r="N507" s="1">
        <v>168</v>
      </c>
      <c r="O507" s="6" t="s">
        <v>13</v>
      </c>
      <c r="P507" s="1">
        <v>2</v>
      </c>
      <c r="Q507" s="1">
        <v>0.75</v>
      </c>
      <c r="R507" s="16">
        <v>8.3333333333333331E-5</v>
      </c>
      <c r="S507" s="24" t="s">
        <v>13</v>
      </c>
      <c r="T507" s="24" t="s">
        <v>13</v>
      </c>
      <c r="U507" s="1">
        <v>875</v>
      </c>
      <c r="V507" s="1">
        <v>875</v>
      </c>
      <c r="W507" s="1" t="s">
        <v>13</v>
      </c>
      <c r="X507" s="1"/>
      <c r="Y507" s="27" t="s">
        <v>105</v>
      </c>
      <c r="Z507" s="18">
        <v>13.337152124335786</v>
      </c>
      <c r="AA507" s="1">
        <v>619800</v>
      </c>
      <c r="AB507" s="18">
        <v>172.16666666666666</v>
      </c>
      <c r="AC507" s="18">
        <f t="shared" si="66"/>
        <v>-15.662759186580534</v>
      </c>
      <c r="AD507" s="16">
        <v>1.5767037984585404E-7</v>
      </c>
      <c r="AE507" s="16">
        <f t="shared" si="62"/>
        <v>1.5767037984585404E-8</v>
      </c>
      <c r="AF507" s="1" t="s">
        <v>101</v>
      </c>
    </row>
    <row r="508" spans="4:32" x14ac:dyDescent="0.25">
      <c r="D508" s="6" t="s">
        <v>138</v>
      </c>
      <c r="E508" s="1" t="s">
        <v>139</v>
      </c>
      <c r="F508" s="6" t="s">
        <v>35</v>
      </c>
      <c r="G508" s="6">
        <v>0</v>
      </c>
      <c r="H508" s="6" t="s">
        <v>23</v>
      </c>
      <c r="I508" s="6">
        <v>78.7</v>
      </c>
      <c r="J508" s="6">
        <v>14.1</v>
      </c>
      <c r="K508" s="27">
        <v>6</v>
      </c>
      <c r="L508" s="35" t="s">
        <v>55</v>
      </c>
      <c r="M508" s="6" t="s">
        <v>13</v>
      </c>
      <c r="N508" s="1">
        <v>408</v>
      </c>
      <c r="O508" s="6" t="s">
        <v>13</v>
      </c>
      <c r="P508" s="1">
        <v>2</v>
      </c>
      <c r="Q508" s="1">
        <v>0.75</v>
      </c>
      <c r="R508" s="16">
        <v>8.3333333333333331E-5</v>
      </c>
      <c r="S508" s="24" t="s">
        <v>13</v>
      </c>
      <c r="T508" s="24" t="s">
        <v>13</v>
      </c>
      <c r="U508" s="1">
        <v>875</v>
      </c>
      <c r="V508" s="1">
        <v>875</v>
      </c>
      <c r="W508" s="1" t="s">
        <v>13</v>
      </c>
      <c r="X508" s="1"/>
      <c r="Y508" s="27" t="s">
        <v>105</v>
      </c>
      <c r="Z508" s="18">
        <v>14.210116922737562</v>
      </c>
      <c r="AA508" s="1">
        <v>1483800</v>
      </c>
      <c r="AB508" s="18">
        <v>412.16666666666669</v>
      </c>
      <c r="AC508" s="18">
        <f t="shared" si="66"/>
        <v>-16.012038128451575</v>
      </c>
      <c r="AD508" s="16">
        <v>1.1118858331273764E-7</v>
      </c>
      <c r="AE508" s="16">
        <f t="shared" si="62"/>
        <v>1.1118858331273765E-8</v>
      </c>
      <c r="AF508" s="1" t="s">
        <v>101</v>
      </c>
    </row>
    <row r="509" spans="4:32" x14ac:dyDescent="0.25">
      <c r="D509" s="6" t="s">
        <v>138</v>
      </c>
      <c r="E509" s="1" t="s">
        <v>139</v>
      </c>
      <c r="F509" s="6" t="s">
        <v>35</v>
      </c>
      <c r="G509" s="6">
        <v>0</v>
      </c>
      <c r="H509" s="6" t="s">
        <v>23</v>
      </c>
      <c r="I509" s="6">
        <v>78.7</v>
      </c>
      <c r="J509" s="6">
        <v>14.1</v>
      </c>
      <c r="K509" s="27">
        <v>6</v>
      </c>
      <c r="L509" s="35" t="s">
        <v>55</v>
      </c>
      <c r="M509" s="6" t="s">
        <v>13</v>
      </c>
      <c r="N509" s="1">
        <v>6</v>
      </c>
      <c r="O509" s="6" t="s">
        <v>13</v>
      </c>
      <c r="P509" s="1">
        <v>2</v>
      </c>
      <c r="Q509" s="1">
        <v>0.5</v>
      </c>
      <c r="R509" s="16">
        <v>3.3333333333333335E-3</v>
      </c>
      <c r="S509" s="24" t="s">
        <v>13</v>
      </c>
      <c r="T509" s="24" t="s">
        <v>13</v>
      </c>
      <c r="U509" s="1">
        <v>875</v>
      </c>
      <c r="V509" s="1">
        <v>875</v>
      </c>
      <c r="W509" s="1" t="s">
        <v>13</v>
      </c>
      <c r="X509" s="1"/>
      <c r="Y509" s="27" t="s">
        <v>105</v>
      </c>
      <c r="Z509" s="18">
        <v>10.001067880874992</v>
      </c>
      <c r="AA509" s="1">
        <v>22050</v>
      </c>
      <c r="AB509" s="18">
        <v>6.125</v>
      </c>
      <c r="AC509" s="18">
        <f t="shared" si="66"/>
        <v>-14.060916007353617</v>
      </c>
      <c r="AD509" s="16">
        <v>7.823872554901975E-7</v>
      </c>
      <c r="AE509" s="16">
        <f t="shared" si="62"/>
        <v>7.8238725549019756E-8</v>
      </c>
      <c r="AF509" s="1" t="s">
        <v>101</v>
      </c>
    </row>
    <row r="510" spans="4:32" x14ac:dyDescent="0.25">
      <c r="D510" s="6" t="s">
        <v>138</v>
      </c>
      <c r="E510" s="1" t="s">
        <v>139</v>
      </c>
      <c r="F510" s="6" t="s">
        <v>35</v>
      </c>
      <c r="G510" s="6">
        <v>0</v>
      </c>
      <c r="H510" s="6" t="s">
        <v>23</v>
      </c>
      <c r="I510" s="6">
        <v>78.7</v>
      </c>
      <c r="J510" s="6">
        <v>14.1</v>
      </c>
      <c r="K510" s="27">
        <v>6</v>
      </c>
      <c r="L510" s="35" t="s">
        <v>55</v>
      </c>
      <c r="M510" s="6" t="s">
        <v>13</v>
      </c>
      <c r="N510" s="1">
        <v>15.600000000000001</v>
      </c>
      <c r="O510" s="6" t="s">
        <v>13</v>
      </c>
      <c r="P510" s="1">
        <v>2</v>
      </c>
      <c r="Q510" s="1">
        <v>0.5</v>
      </c>
      <c r="R510" s="16">
        <v>3.3333333333333335E-3</v>
      </c>
      <c r="S510" s="24" t="s">
        <v>13</v>
      </c>
      <c r="T510" s="24" t="s">
        <v>13</v>
      </c>
      <c r="U510" s="1">
        <v>875</v>
      </c>
      <c r="V510" s="1">
        <v>875</v>
      </c>
      <c r="W510" s="1" t="s">
        <v>13</v>
      </c>
      <c r="X510" s="1"/>
      <c r="Y510" s="27" t="s">
        <v>105</v>
      </c>
      <c r="Z510" s="18">
        <v>10.943940927030706</v>
      </c>
      <c r="AA510" s="1">
        <v>56610.000000000007</v>
      </c>
      <c r="AB510" s="18">
        <v>15.725000000000001</v>
      </c>
      <c r="AC510" s="18">
        <f t="shared" si="66"/>
        <v>-14.525139675708564</v>
      </c>
      <c r="AD510" s="16">
        <v>4.9182657338783292E-7</v>
      </c>
      <c r="AE510" s="16">
        <f t="shared" si="62"/>
        <v>4.9182657338783292E-8</v>
      </c>
      <c r="AF510" s="1" t="s">
        <v>101</v>
      </c>
    </row>
    <row r="511" spans="4:32" x14ac:dyDescent="0.25">
      <c r="D511" s="6" t="s">
        <v>138</v>
      </c>
      <c r="E511" s="1" t="s">
        <v>139</v>
      </c>
      <c r="F511" s="6" t="s">
        <v>35</v>
      </c>
      <c r="G511" s="6">
        <v>0</v>
      </c>
      <c r="H511" s="6" t="s">
        <v>23</v>
      </c>
      <c r="I511" s="6">
        <v>78.7</v>
      </c>
      <c r="J511" s="6">
        <v>14.1</v>
      </c>
      <c r="K511" s="27">
        <v>6</v>
      </c>
      <c r="L511" s="35" t="s">
        <v>55</v>
      </c>
      <c r="M511" s="6" t="s">
        <v>13</v>
      </c>
      <c r="N511" s="1">
        <v>24</v>
      </c>
      <c r="O511" s="6" t="s">
        <v>13</v>
      </c>
      <c r="P511" s="1">
        <v>2</v>
      </c>
      <c r="Q511" s="1">
        <v>0.5</v>
      </c>
      <c r="R511" s="16">
        <v>3.3333333333333335E-3</v>
      </c>
      <c r="S511" s="24" t="s">
        <v>13</v>
      </c>
      <c r="T511" s="24" t="s">
        <v>13</v>
      </c>
      <c r="U511" s="1">
        <v>875</v>
      </c>
      <c r="V511" s="1">
        <v>875</v>
      </c>
      <c r="W511" s="1" t="s">
        <v>13</v>
      </c>
      <c r="X511" s="1"/>
      <c r="Y511" s="27" t="s">
        <v>105</v>
      </c>
      <c r="Z511" s="18">
        <v>11.37193777166925</v>
      </c>
      <c r="AA511" s="1">
        <v>86850</v>
      </c>
      <c r="AB511" s="18">
        <v>24.125</v>
      </c>
      <c r="AC511" s="18">
        <f t="shared" si="66"/>
        <v>-14.714243635503214</v>
      </c>
      <c r="AD511" s="16">
        <v>4.0708507840330893E-7</v>
      </c>
      <c r="AE511" s="16">
        <f t="shared" si="62"/>
        <v>4.0708507840330894E-8</v>
      </c>
      <c r="AF511" s="1" t="s">
        <v>101</v>
      </c>
    </row>
    <row r="512" spans="4:32" x14ac:dyDescent="0.25">
      <c r="D512" s="6" t="s">
        <v>138</v>
      </c>
      <c r="E512" s="1" t="s">
        <v>139</v>
      </c>
      <c r="F512" s="6" t="s">
        <v>35</v>
      </c>
      <c r="G512" s="6">
        <v>0</v>
      </c>
      <c r="H512" s="6" t="s">
        <v>23</v>
      </c>
      <c r="I512" s="6">
        <v>78.7</v>
      </c>
      <c r="J512" s="6">
        <v>14.1</v>
      </c>
      <c r="K512" s="27">
        <v>6</v>
      </c>
      <c r="L512" s="35" t="s">
        <v>55</v>
      </c>
      <c r="M512" s="6" t="s">
        <v>13</v>
      </c>
      <c r="N512" s="1">
        <v>48</v>
      </c>
      <c r="O512" s="6" t="s">
        <v>13</v>
      </c>
      <c r="P512" s="1">
        <v>2</v>
      </c>
      <c r="Q512" s="1">
        <v>0.5</v>
      </c>
      <c r="R512" s="16">
        <v>3.3333333333333335E-3</v>
      </c>
      <c r="S512" s="24" t="s">
        <v>13</v>
      </c>
      <c r="T512" s="24" t="s">
        <v>13</v>
      </c>
      <c r="U512" s="1">
        <v>875</v>
      </c>
      <c r="V512" s="1">
        <v>875</v>
      </c>
      <c r="W512" s="1" t="s">
        <v>13</v>
      </c>
      <c r="X512" s="1"/>
      <c r="Y512" s="27" t="s">
        <v>105</v>
      </c>
      <c r="Z512" s="18">
        <v>12.06249091705215</v>
      </c>
      <c r="AA512" s="1">
        <v>173250</v>
      </c>
      <c r="AB512" s="18">
        <v>48.125</v>
      </c>
      <c r="AC512" s="18">
        <f t="shared" si="66"/>
        <v>-14.699600824536638</v>
      </c>
      <c r="AD512" s="16">
        <v>4.1308980399454366E-7</v>
      </c>
      <c r="AE512" s="16">
        <f t="shared" si="62"/>
        <v>4.1308980399454368E-8</v>
      </c>
      <c r="AF512" s="1" t="s">
        <v>101</v>
      </c>
    </row>
    <row r="513" spans="4:32" x14ac:dyDescent="0.25">
      <c r="D513" s="6" t="s">
        <v>138</v>
      </c>
      <c r="E513" s="1" t="s">
        <v>139</v>
      </c>
      <c r="F513" s="6" t="s">
        <v>35</v>
      </c>
      <c r="G513" s="6">
        <v>0</v>
      </c>
      <c r="H513" s="6" t="s">
        <v>23</v>
      </c>
      <c r="I513" s="6">
        <v>78.7</v>
      </c>
      <c r="J513" s="6">
        <v>14.1</v>
      </c>
      <c r="K513" s="27">
        <v>6</v>
      </c>
      <c r="L513" s="35" t="s">
        <v>55</v>
      </c>
      <c r="M513" s="6" t="s">
        <v>13</v>
      </c>
      <c r="N513" s="1">
        <v>168</v>
      </c>
      <c r="O513" s="6" t="s">
        <v>13</v>
      </c>
      <c r="P513" s="1">
        <v>2</v>
      </c>
      <c r="Q513" s="1">
        <v>0.5</v>
      </c>
      <c r="R513" s="16">
        <v>3.3333333333333335E-3</v>
      </c>
      <c r="S513" s="24" t="s">
        <v>13</v>
      </c>
      <c r="T513" s="24" t="s">
        <v>13</v>
      </c>
      <c r="U513" s="1">
        <v>875</v>
      </c>
      <c r="V513" s="1">
        <v>875</v>
      </c>
      <c r="W513" s="1" t="s">
        <v>13</v>
      </c>
      <c r="X513" s="1"/>
      <c r="Y513" s="27" t="s">
        <v>105</v>
      </c>
      <c r="Z513" s="18">
        <v>13.313396874800304</v>
      </c>
      <c r="AA513" s="1">
        <v>605250</v>
      </c>
      <c r="AB513" s="18">
        <v>168.125</v>
      </c>
      <c r="AC513" s="18">
        <f t="shared" si="66"/>
        <v>-16.029321254386584</v>
      </c>
      <c r="AD513" s="16">
        <v>1.0928340813980136E-7</v>
      </c>
      <c r="AE513" s="16">
        <f t="shared" si="62"/>
        <v>1.0928340813980136E-8</v>
      </c>
      <c r="AF513" s="1" t="s">
        <v>101</v>
      </c>
    </row>
    <row r="514" spans="4:32" x14ac:dyDescent="0.25">
      <c r="D514" s="6" t="s">
        <v>138</v>
      </c>
      <c r="E514" s="1" t="s">
        <v>139</v>
      </c>
      <c r="F514" s="6" t="s">
        <v>35</v>
      </c>
      <c r="G514" s="6">
        <v>0</v>
      </c>
      <c r="H514" s="6" t="s">
        <v>23</v>
      </c>
      <c r="I514" s="6">
        <v>78.7</v>
      </c>
      <c r="J514" s="6">
        <v>14.1</v>
      </c>
      <c r="K514" s="27">
        <v>6</v>
      </c>
      <c r="L514" s="35" t="s">
        <v>55</v>
      </c>
      <c r="M514" s="6" t="s">
        <v>13</v>
      </c>
      <c r="N514" s="1">
        <v>408</v>
      </c>
      <c r="O514" s="6" t="s">
        <v>13</v>
      </c>
      <c r="P514" s="1">
        <v>2</v>
      </c>
      <c r="Q514" s="1">
        <v>0.5</v>
      </c>
      <c r="R514" s="16">
        <v>3.3333333333333335E-3</v>
      </c>
      <c r="S514" s="24" t="s">
        <v>13</v>
      </c>
      <c r="T514" s="24" t="s">
        <v>13</v>
      </c>
      <c r="U514" s="1">
        <v>875</v>
      </c>
      <c r="V514" s="1">
        <v>875</v>
      </c>
      <c r="W514" s="1" t="s">
        <v>13</v>
      </c>
      <c r="X514" s="1"/>
      <c r="Y514" s="27" t="s">
        <v>105</v>
      </c>
      <c r="Z514" s="18">
        <v>14.200262624474897</v>
      </c>
      <c r="AA514" s="1">
        <v>1469250</v>
      </c>
      <c r="AB514" s="18">
        <v>408.125</v>
      </c>
      <c r="AC514" s="18">
        <f t="shared" si="66"/>
        <v>-16.385400433544078</v>
      </c>
      <c r="AD514" s="16">
        <v>7.6543974320580833E-8</v>
      </c>
      <c r="AE514" s="16">
        <f t="shared" si="62"/>
        <v>7.654397432058084E-9</v>
      </c>
      <c r="AF514" s="1" t="s">
        <v>101</v>
      </c>
    </row>
    <row r="515" spans="4:32" x14ac:dyDescent="0.25">
      <c r="D515" s="6" t="s">
        <v>138</v>
      </c>
      <c r="E515" s="1" t="s">
        <v>139</v>
      </c>
      <c r="F515" s="6" t="s">
        <v>35</v>
      </c>
      <c r="G515" s="6">
        <v>0</v>
      </c>
      <c r="H515" s="6" t="s">
        <v>23</v>
      </c>
      <c r="I515" s="6">
        <v>78.7</v>
      </c>
      <c r="J515" s="6">
        <v>14.1</v>
      </c>
      <c r="K515" s="27">
        <v>6</v>
      </c>
      <c r="L515" s="35" t="s">
        <v>55</v>
      </c>
      <c r="M515" s="6" t="s">
        <v>13</v>
      </c>
      <c r="N515" s="1">
        <v>48</v>
      </c>
      <c r="O515" s="6" t="s">
        <v>13</v>
      </c>
      <c r="P515" s="1">
        <v>2</v>
      </c>
      <c r="Q515" s="1">
        <v>0.5</v>
      </c>
      <c r="R515" s="16">
        <v>4.1666666666666669E-4</v>
      </c>
      <c r="S515" s="24" t="s">
        <v>13</v>
      </c>
      <c r="T515" s="24" t="s">
        <v>13</v>
      </c>
      <c r="U515" s="1">
        <v>875</v>
      </c>
      <c r="V515" s="1">
        <v>875</v>
      </c>
      <c r="W515" s="1" t="s">
        <v>13</v>
      </c>
      <c r="X515" s="1"/>
      <c r="Y515" s="27" t="s">
        <v>105</v>
      </c>
      <c r="Z515" s="18">
        <v>12.080509422554828</v>
      </c>
      <c r="AA515" s="1">
        <v>176400</v>
      </c>
      <c r="AB515" s="18">
        <v>49</v>
      </c>
      <c r="AC515" s="18">
        <f t="shared" si="66"/>
        <v>-14.949962977848568</v>
      </c>
      <c r="AD515" s="16">
        <v>3.2159817389382375E-7</v>
      </c>
      <c r="AE515" s="16">
        <f t="shared" si="62"/>
        <v>3.2159817389382372E-8</v>
      </c>
      <c r="AF515" s="1" t="s">
        <v>101</v>
      </c>
    </row>
    <row r="516" spans="4:32" x14ac:dyDescent="0.25">
      <c r="D516" s="6" t="s">
        <v>138</v>
      </c>
      <c r="E516" s="1" t="s">
        <v>139</v>
      </c>
      <c r="F516" s="6" t="s">
        <v>35</v>
      </c>
      <c r="G516" s="6">
        <v>0</v>
      </c>
      <c r="H516" s="6" t="s">
        <v>23</v>
      </c>
      <c r="I516" s="6">
        <v>78.7</v>
      </c>
      <c r="J516" s="6">
        <v>14.1</v>
      </c>
      <c r="K516" s="27">
        <v>6</v>
      </c>
      <c r="L516" s="35" t="s">
        <v>55</v>
      </c>
      <c r="M516" s="6" t="s">
        <v>13</v>
      </c>
      <c r="N516" s="1">
        <v>96</v>
      </c>
      <c r="O516" s="6" t="s">
        <v>13</v>
      </c>
      <c r="P516" s="1">
        <v>2</v>
      </c>
      <c r="Q516" s="1">
        <v>0.5</v>
      </c>
      <c r="R516" s="16">
        <v>4.1666666666666669E-4</v>
      </c>
      <c r="S516" s="24" t="s">
        <v>13</v>
      </c>
      <c r="T516" s="24" t="s">
        <v>13</v>
      </c>
      <c r="U516" s="1">
        <v>875</v>
      </c>
      <c r="V516" s="1">
        <v>875</v>
      </c>
      <c r="W516" s="1" t="s">
        <v>13</v>
      </c>
      <c r="X516" s="1"/>
      <c r="Y516" s="27" t="s">
        <v>105</v>
      </c>
      <c r="Z516" s="18">
        <v>12.763400102947584</v>
      </c>
      <c r="AA516" s="1">
        <v>349200</v>
      </c>
      <c r="AB516" s="18">
        <v>97</v>
      </c>
      <c r="AC516" s="18">
        <f t="shared" si="66"/>
        <v>-15.377713796961048</v>
      </c>
      <c r="AD516" s="16">
        <v>2.096736008674821E-7</v>
      </c>
      <c r="AE516" s="16">
        <f t="shared" si="62"/>
        <v>2.0967360086748212E-8</v>
      </c>
      <c r="AF516" s="1" t="s">
        <v>101</v>
      </c>
    </row>
    <row r="517" spans="4:32" x14ac:dyDescent="0.25">
      <c r="D517" s="6" t="s">
        <v>138</v>
      </c>
      <c r="E517" s="1" t="s">
        <v>139</v>
      </c>
      <c r="F517" s="6" t="s">
        <v>35</v>
      </c>
      <c r="G517" s="6">
        <v>0</v>
      </c>
      <c r="H517" s="6" t="s">
        <v>23</v>
      </c>
      <c r="I517" s="6">
        <v>78.7</v>
      </c>
      <c r="J517" s="6">
        <v>14.1</v>
      </c>
      <c r="K517" s="27">
        <v>6</v>
      </c>
      <c r="L517" s="35" t="s">
        <v>55</v>
      </c>
      <c r="M517" s="6" t="s">
        <v>13</v>
      </c>
      <c r="N517" s="1">
        <v>408</v>
      </c>
      <c r="O517" s="6" t="s">
        <v>13</v>
      </c>
      <c r="P517" s="1">
        <v>2</v>
      </c>
      <c r="Q517" s="1">
        <v>0.5</v>
      </c>
      <c r="R517" s="16">
        <v>4.1666666666666669E-4</v>
      </c>
      <c r="S517" s="24" t="s">
        <v>13</v>
      </c>
      <c r="T517" s="24" t="s">
        <v>13</v>
      </c>
      <c r="U517" s="1">
        <v>875</v>
      </c>
      <c r="V517" s="1">
        <v>875</v>
      </c>
      <c r="W517" s="1" t="s">
        <v>13</v>
      </c>
      <c r="X517" s="1"/>
      <c r="Y517" s="27" t="s">
        <v>105</v>
      </c>
      <c r="Z517" s="18">
        <v>14.202404280487004</v>
      </c>
      <c r="AA517" s="1">
        <v>1472400</v>
      </c>
      <c r="AB517" s="18">
        <v>409</v>
      </c>
      <c r="AC517" s="18">
        <f t="shared" si="66"/>
        <v>-16.754248773257927</v>
      </c>
      <c r="AD517" s="16">
        <v>5.2932476007848521E-8</v>
      </c>
      <c r="AE517" s="16">
        <f t="shared" si="62"/>
        <v>5.2932476007848523E-9</v>
      </c>
      <c r="AF517" s="1" t="s">
        <v>101</v>
      </c>
    </row>
    <row r="518" spans="4:32" x14ac:dyDescent="0.25">
      <c r="D518" s="6" t="s">
        <v>138</v>
      </c>
      <c r="E518" s="1" t="s">
        <v>139</v>
      </c>
      <c r="F518" s="6" t="s">
        <v>35</v>
      </c>
      <c r="G518" s="6">
        <v>0</v>
      </c>
      <c r="H518" s="6" t="s">
        <v>23</v>
      </c>
      <c r="I518" s="6">
        <v>78.7</v>
      </c>
      <c r="J518" s="6">
        <v>14.1</v>
      </c>
      <c r="K518" s="27">
        <v>6</v>
      </c>
      <c r="L518" s="35" t="s">
        <v>55</v>
      </c>
      <c r="M518" s="6" t="s">
        <v>13</v>
      </c>
      <c r="N518" s="1">
        <v>17.759999999999998</v>
      </c>
      <c r="O518" s="6" t="s">
        <v>13</v>
      </c>
      <c r="P518" s="1">
        <v>2</v>
      </c>
      <c r="Q518" s="1">
        <v>0.5</v>
      </c>
      <c r="R518" s="16">
        <v>8.3333333333333331E-5</v>
      </c>
      <c r="S518" s="24" t="s">
        <v>13</v>
      </c>
      <c r="T518" s="24" t="s">
        <v>13</v>
      </c>
      <c r="U518" s="1">
        <v>875</v>
      </c>
      <c r="V518" s="1">
        <v>875</v>
      </c>
      <c r="W518" s="1" t="s">
        <v>13</v>
      </c>
      <c r="X518" s="1"/>
      <c r="Y518" s="27" t="s">
        <v>105</v>
      </c>
      <c r="Z518" s="18">
        <v>11.313693733702332</v>
      </c>
      <c r="AA518" s="1">
        <v>81936</v>
      </c>
      <c r="AB518" s="18">
        <v>22.759999999999998</v>
      </c>
      <c r="AC518" s="18">
        <f t="shared" si="66"/>
        <v>-14.806051893761465</v>
      </c>
      <c r="AD518" s="16">
        <v>3.713755976922138E-7</v>
      </c>
      <c r="AE518" s="16">
        <f t="shared" si="62"/>
        <v>3.7137559769221377E-8</v>
      </c>
      <c r="AF518" s="1" t="s">
        <v>101</v>
      </c>
    </row>
    <row r="519" spans="4:32" x14ac:dyDescent="0.25">
      <c r="D519" s="6" t="s">
        <v>138</v>
      </c>
      <c r="E519" s="1" t="s">
        <v>139</v>
      </c>
      <c r="F519" s="6" t="s">
        <v>35</v>
      </c>
      <c r="G519" s="6">
        <v>0</v>
      </c>
      <c r="H519" s="6" t="s">
        <v>23</v>
      </c>
      <c r="I519" s="6">
        <v>78.7</v>
      </c>
      <c r="J519" s="6">
        <v>14.1</v>
      </c>
      <c r="K519" s="27">
        <v>6</v>
      </c>
      <c r="L519" s="35" t="s">
        <v>55</v>
      </c>
      <c r="M519" s="6" t="s">
        <v>13</v>
      </c>
      <c r="N519" s="1">
        <v>48</v>
      </c>
      <c r="O519" s="6" t="s">
        <v>13</v>
      </c>
      <c r="P519" s="1">
        <v>2</v>
      </c>
      <c r="Q519" s="1">
        <v>0.5</v>
      </c>
      <c r="R519" s="16">
        <v>8.3333333333333331E-5</v>
      </c>
      <c r="S519" s="24" t="s">
        <v>13</v>
      </c>
      <c r="T519" s="24" t="s">
        <v>13</v>
      </c>
      <c r="U519" s="1">
        <v>875</v>
      </c>
      <c r="V519" s="1">
        <v>875</v>
      </c>
      <c r="W519" s="1" t="s">
        <v>13</v>
      </c>
      <c r="X519" s="1"/>
      <c r="Y519" s="27" t="s">
        <v>105</v>
      </c>
      <c r="Z519" s="18">
        <v>12.158981037996323</v>
      </c>
      <c r="AA519" s="1">
        <v>190800</v>
      </c>
      <c r="AB519" s="18">
        <v>53</v>
      </c>
      <c r="AC519" s="18">
        <f t="shared" si="66"/>
        <v>-15.12122190127085</v>
      </c>
      <c r="AD519" s="16">
        <v>2.7097970686951506E-7</v>
      </c>
      <c r="AE519" s="16">
        <f t="shared" si="62"/>
        <v>2.7097970686951505E-8</v>
      </c>
      <c r="AF519" s="1" t="s">
        <v>101</v>
      </c>
    </row>
    <row r="520" spans="4:32" x14ac:dyDescent="0.25">
      <c r="D520" s="6" t="s">
        <v>138</v>
      </c>
      <c r="E520" s="1" t="s">
        <v>139</v>
      </c>
      <c r="F520" s="6" t="s">
        <v>35</v>
      </c>
      <c r="G520" s="6">
        <v>0</v>
      </c>
      <c r="H520" s="6" t="s">
        <v>23</v>
      </c>
      <c r="I520" s="6">
        <v>78.7</v>
      </c>
      <c r="J520" s="6">
        <v>14.1</v>
      </c>
      <c r="K520" s="27">
        <v>6</v>
      </c>
      <c r="L520" s="35" t="s">
        <v>55</v>
      </c>
      <c r="M520" s="6" t="s">
        <v>13</v>
      </c>
      <c r="N520" s="1">
        <v>96</v>
      </c>
      <c r="O520" s="6" t="s">
        <v>13</v>
      </c>
      <c r="P520" s="1">
        <v>2</v>
      </c>
      <c r="Q520" s="1">
        <v>0.5</v>
      </c>
      <c r="R520" s="16">
        <v>8.3333333333333331E-5</v>
      </c>
      <c r="S520" s="24" t="s">
        <v>13</v>
      </c>
      <c r="T520" s="24" t="s">
        <v>13</v>
      </c>
      <c r="U520" s="1">
        <v>875</v>
      </c>
      <c r="V520" s="1">
        <v>875</v>
      </c>
      <c r="W520" s="1" t="s">
        <v>13</v>
      </c>
      <c r="X520" s="1"/>
      <c r="Y520" s="27" t="s">
        <v>105</v>
      </c>
      <c r="Z520" s="18">
        <v>12.803809641285461</v>
      </c>
      <c r="AA520" s="1">
        <v>363600</v>
      </c>
      <c r="AB520" s="18">
        <v>101</v>
      </c>
      <c r="AC520" s="18">
        <f t="shared" si="66"/>
        <v>-15.711765880470098</v>
      </c>
      <c r="AD520" s="16">
        <v>1.5012975544625094E-7</v>
      </c>
      <c r="AE520" s="16">
        <f t="shared" si="62"/>
        <v>1.5012975544625094E-8</v>
      </c>
      <c r="AF520" s="1" t="s">
        <v>101</v>
      </c>
    </row>
    <row r="521" spans="4:32" x14ac:dyDescent="0.25">
      <c r="D521" s="6" t="s">
        <v>138</v>
      </c>
      <c r="E521" s="1" t="s">
        <v>139</v>
      </c>
      <c r="F521" s="6" t="s">
        <v>35</v>
      </c>
      <c r="G521" s="6">
        <v>0</v>
      </c>
      <c r="H521" s="6" t="s">
        <v>23</v>
      </c>
      <c r="I521" s="6">
        <v>78.7</v>
      </c>
      <c r="J521" s="6">
        <v>14.1</v>
      </c>
      <c r="K521" s="27">
        <v>6</v>
      </c>
      <c r="L521" s="35" t="s">
        <v>55</v>
      </c>
      <c r="M521" s="6" t="s">
        <v>13</v>
      </c>
      <c r="N521" s="1">
        <v>168</v>
      </c>
      <c r="O521" s="6" t="s">
        <v>13</v>
      </c>
      <c r="P521" s="1">
        <v>2</v>
      </c>
      <c r="Q521" s="1">
        <v>0.5</v>
      </c>
      <c r="R521" s="16">
        <v>8.3333333333333331E-5</v>
      </c>
      <c r="S521" s="24" t="s">
        <v>13</v>
      </c>
      <c r="T521" s="24" t="s">
        <v>13</v>
      </c>
      <c r="U521" s="1">
        <v>875</v>
      </c>
      <c r="V521" s="1">
        <v>875</v>
      </c>
      <c r="W521" s="1" t="s">
        <v>13</v>
      </c>
      <c r="X521" s="1"/>
      <c r="Y521" s="27" t="s">
        <v>105</v>
      </c>
      <c r="Z521" s="18">
        <v>13.341980718941981</v>
      </c>
      <c r="AA521" s="1">
        <v>622800</v>
      </c>
      <c r="AB521" s="18">
        <v>173</v>
      </c>
      <c r="AC521" s="18">
        <f t="shared" si="66"/>
        <v>-15.997133479995984</v>
      </c>
      <c r="AD521" s="16">
        <v>1.1285822183805671E-7</v>
      </c>
      <c r="AE521" s="16">
        <f t="shared" si="62"/>
        <v>1.1285822183805672E-8</v>
      </c>
      <c r="AF521" s="1" t="s">
        <v>101</v>
      </c>
    </row>
    <row r="522" spans="4:32" x14ac:dyDescent="0.25">
      <c r="D522" s="6" t="s">
        <v>138</v>
      </c>
      <c r="E522" s="1" t="s">
        <v>139</v>
      </c>
      <c r="F522" s="6" t="s">
        <v>35</v>
      </c>
      <c r="G522" s="6">
        <v>0</v>
      </c>
      <c r="H522" s="6" t="s">
        <v>23</v>
      </c>
      <c r="I522" s="6">
        <v>78.7</v>
      </c>
      <c r="J522" s="6">
        <v>14.1</v>
      </c>
      <c r="K522" s="27">
        <v>6</v>
      </c>
      <c r="L522" s="35" t="s">
        <v>55</v>
      </c>
      <c r="M522" s="6" t="s">
        <v>13</v>
      </c>
      <c r="N522" s="1">
        <v>408</v>
      </c>
      <c r="O522" s="6" t="s">
        <v>13</v>
      </c>
      <c r="P522" s="1">
        <v>2</v>
      </c>
      <c r="Q522" s="1">
        <v>0.5</v>
      </c>
      <c r="R522" s="16">
        <v>8.3333333333333331E-5</v>
      </c>
      <c r="S522" s="24" t="s">
        <v>13</v>
      </c>
      <c r="T522" s="24" t="s">
        <v>13</v>
      </c>
      <c r="U522" s="1">
        <v>875</v>
      </c>
      <c r="V522" s="1">
        <v>875</v>
      </c>
      <c r="W522" s="1" t="s">
        <v>13</v>
      </c>
      <c r="X522" s="1"/>
      <c r="Y522" s="27" t="s">
        <v>105</v>
      </c>
      <c r="Z522" s="18">
        <v>14.212136717405235</v>
      </c>
      <c r="AA522" s="1">
        <v>1486800</v>
      </c>
      <c r="AB522" s="18">
        <v>413</v>
      </c>
      <c r="AC522" s="18">
        <f t="shared" si="66"/>
        <v>-16.730994843754697</v>
      </c>
      <c r="AD522" s="16">
        <v>5.4177787146244168E-8</v>
      </c>
      <c r="AE522" s="16">
        <f t="shared" si="62"/>
        <v>5.4177787146244166E-9</v>
      </c>
      <c r="AF522" s="1" t="s">
        <v>101</v>
      </c>
    </row>
    <row r="523" spans="4:32" x14ac:dyDescent="0.25">
      <c r="D523" s="6" t="s">
        <v>138</v>
      </c>
      <c r="E523" s="1" t="s">
        <v>139</v>
      </c>
      <c r="F523" s="6" t="s">
        <v>35</v>
      </c>
      <c r="G523" s="6">
        <v>0</v>
      </c>
      <c r="H523" s="6" t="s">
        <v>23</v>
      </c>
      <c r="I523" s="6">
        <v>78.7</v>
      </c>
      <c r="J523" s="6">
        <v>14.1</v>
      </c>
      <c r="K523" s="1">
        <v>6</v>
      </c>
      <c r="L523" s="35" t="s">
        <v>55</v>
      </c>
      <c r="M523" s="6" t="s">
        <v>13</v>
      </c>
      <c r="N523" s="1">
        <v>48</v>
      </c>
      <c r="O523" s="6" t="s">
        <v>13</v>
      </c>
      <c r="P523" s="1">
        <v>2</v>
      </c>
      <c r="Q523" s="1">
        <v>0.25</v>
      </c>
      <c r="R523" s="16">
        <v>3.3333333333333335E-3</v>
      </c>
      <c r="S523" s="24" t="s">
        <v>13</v>
      </c>
      <c r="T523" s="24" t="s">
        <v>13</v>
      </c>
      <c r="U523" s="1">
        <v>875</v>
      </c>
      <c r="V523" s="1">
        <v>875</v>
      </c>
      <c r="W523" s="1" t="s">
        <v>13</v>
      </c>
      <c r="X523" s="1"/>
      <c r="Y523" s="27" t="s">
        <v>105</v>
      </c>
      <c r="Z523" s="18">
        <v>12.062923723810691</v>
      </c>
      <c r="AA523" s="1">
        <v>173325</v>
      </c>
      <c r="AB523" s="18">
        <v>48.145833333333336</v>
      </c>
      <c r="AC523" s="18">
        <f t="shared" si="66"/>
        <v>-15.828878517838257</v>
      </c>
      <c r="AD523" s="16">
        <v>1.3353816526360182E-7</v>
      </c>
      <c r="AE523" s="16">
        <f t="shared" si="62"/>
        <v>1.3353816526360183E-8</v>
      </c>
      <c r="AF523" s="1" t="s">
        <v>101</v>
      </c>
    </row>
    <row r="524" spans="4:32" x14ac:dyDescent="0.25">
      <c r="D524" s="1" t="s">
        <v>138</v>
      </c>
      <c r="E524" s="1" t="s">
        <v>139</v>
      </c>
      <c r="F524" s="1" t="s">
        <v>35</v>
      </c>
      <c r="G524" s="6">
        <v>0</v>
      </c>
      <c r="H524" s="1" t="s">
        <v>23</v>
      </c>
      <c r="I524" s="1">
        <v>78.7</v>
      </c>
      <c r="J524" s="1">
        <v>14.1</v>
      </c>
      <c r="K524" s="1">
        <v>6</v>
      </c>
      <c r="L524" s="33" t="s">
        <v>55</v>
      </c>
      <c r="M524" s="1" t="s">
        <v>13</v>
      </c>
      <c r="N524" s="1">
        <v>72</v>
      </c>
      <c r="O524" s="1" t="s">
        <v>13</v>
      </c>
      <c r="P524" s="1">
        <v>2</v>
      </c>
      <c r="Q524" s="1">
        <v>1.6</v>
      </c>
      <c r="R524" s="16">
        <v>3.3333333333333335E-3</v>
      </c>
      <c r="S524" s="1" t="s">
        <v>13</v>
      </c>
      <c r="T524" s="1" t="s">
        <v>13</v>
      </c>
      <c r="U524" s="1">
        <v>875</v>
      </c>
      <c r="V524" s="1">
        <v>875</v>
      </c>
      <c r="W524" s="1" t="s">
        <v>13</v>
      </c>
      <c r="X524" s="1"/>
      <c r="Y524" s="27" t="s">
        <v>105</v>
      </c>
      <c r="Z524" s="18">
        <v>12.465818099288931</v>
      </c>
      <c r="AA524" s="1">
        <v>259320</v>
      </c>
      <c r="AB524" s="18">
        <v>72.033333333333331</v>
      </c>
      <c r="AC524" s="18">
        <v>-8.9693105378224516</v>
      </c>
      <c r="AD524" s="16">
        <v>1.2725590004627487E-4</v>
      </c>
      <c r="AE524" s="16">
        <f t="shared" si="62"/>
        <v>1.2725590004627487E-5</v>
      </c>
      <c r="AF524" s="1" t="s">
        <v>140</v>
      </c>
    </row>
    <row r="525" spans="4:32" x14ac:dyDescent="0.25">
      <c r="D525" s="1" t="s">
        <v>138</v>
      </c>
      <c r="E525" s="1" t="s">
        <v>139</v>
      </c>
      <c r="F525" s="1" t="s">
        <v>35</v>
      </c>
      <c r="G525" s="6">
        <v>0</v>
      </c>
      <c r="H525" s="1" t="s">
        <v>23</v>
      </c>
      <c r="I525" s="1">
        <v>78.7</v>
      </c>
      <c r="J525" s="1">
        <v>14.1</v>
      </c>
      <c r="K525" s="1">
        <v>6</v>
      </c>
      <c r="L525" s="33" t="s">
        <v>55</v>
      </c>
      <c r="M525" s="1" t="s">
        <v>13</v>
      </c>
      <c r="N525" s="1">
        <v>168</v>
      </c>
      <c r="O525" s="1" t="s">
        <v>13</v>
      </c>
      <c r="P525" s="1">
        <v>2</v>
      </c>
      <c r="Q525" s="1">
        <v>1.4000000000000001</v>
      </c>
      <c r="R525" s="16">
        <v>3.3333333333333335E-3</v>
      </c>
      <c r="S525" s="1" t="s">
        <v>13</v>
      </c>
      <c r="T525" s="1" t="s">
        <v>13</v>
      </c>
      <c r="U525" s="1">
        <v>875</v>
      </c>
      <c r="V525" s="1">
        <v>875</v>
      </c>
      <c r="W525" s="1" t="s">
        <v>13</v>
      </c>
      <c r="X525" s="1"/>
      <c r="Y525" s="27" t="s">
        <v>105</v>
      </c>
      <c r="Z525" s="18">
        <v>13.312950678615316</v>
      </c>
      <c r="AA525" s="1">
        <v>604980</v>
      </c>
      <c r="AB525" s="18">
        <v>168.05</v>
      </c>
      <c r="AC525" s="18">
        <v>-9.1082580592243492</v>
      </c>
      <c r="AD525" s="16">
        <v>1.1074746272604052E-4</v>
      </c>
      <c r="AE525" s="16">
        <f t="shared" si="62"/>
        <v>1.1074746272604052E-5</v>
      </c>
      <c r="AF525" s="1" t="s">
        <v>140</v>
      </c>
    </row>
    <row r="526" spans="4:32" x14ac:dyDescent="0.25">
      <c r="D526" s="1" t="s">
        <v>138</v>
      </c>
      <c r="E526" s="1" t="s">
        <v>139</v>
      </c>
      <c r="F526" s="1" t="s">
        <v>35</v>
      </c>
      <c r="G526" s="6">
        <v>0</v>
      </c>
      <c r="H526" s="1" t="s">
        <v>23</v>
      </c>
      <c r="I526" s="1">
        <v>78.7</v>
      </c>
      <c r="J526" s="1">
        <v>14.1</v>
      </c>
      <c r="K526" s="1">
        <v>6</v>
      </c>
      <c r="L526" s="33" t="s">
        <v>55</v>
      </c>
      <c r="M526" s="1" t="s">
        <v>13</v>
      </c>
      <c r="N526" s="1">
        <v>48</v>
      </c>
      <c r="O526" s="1" t="s">
        <v>13</v>
      </c>
      <c r="P526" s="1">
        <v>2</v>
      </c>
      <c r="Q526" s="1">
        <v>1</v>
      </c>
      <c r="R526" s="16">
        <v>3.3333333333333335E-3</v>
      </c>
      <c r="S526" s="1" t="s">
        <v>13</v>
      </c>
      <c r="T526" s="1" t="s">
        <v>13</v>
      </c>
      <c r="U526" s="1">
        <v>875</v>
      </c>
      <c r="V526" s="1">
        <v>875</v>
      </c>
      <c r="W526" s="1" t="s">
        <v>13</v>
      </c>
      <c r="X526" s="1"/>
      <c r="Y526" s="27" t="s">
        <v>105</v>
      </c>
      <c r="Z526" s="18">
        <v>12.0616247411643</v>
      </c>
      <c r="AA526" s="1">
        <v>173100</v>
      </c>
      <c r="AB526" s="18">
        <v>48.083333333333336</v>
      </c>
      <c r="AC526" s="18">
        <v>-8.0011817306178816</v>
      </c>
      <c r="AD526" s="16">
        <v>3.3506643558636626E-4</v>
      </c>
      <c r="AE526" s="16">
        <f t="shared" ref="AE526:AE589" si="67">AD526/10</f>
        <v>3.3506643558636626E-5</v>
      </c>
      <c r="AF526" s="1" t="s">
        <v>140</v>
      </c>
    </row>
    <row r="527" spans="4:32" x14ac:dyDescent="0.25">
      <c r="D527" s="1" t="s">
        <v>138</v>
      </c>
      <c r="E527" s="1" t="s">
        <v>139</v>
      </c>
      <c r="F527" s="1" t="s">
        <v>35</v>
      </c>
      <c r="G527" s="6">
        <v>0</v>
      </c>
      <c r="H527" s="1" t="s">
        <v>23</v>
      </c>
      <c r="I527" s="1">
        <v>78.7</v>
      </c>
      <c r="J527" s="1">
        <v>14.1</v>
      </c>
      <c r="K527" s="1">
        <v>6</v>
      </c>
      <c r="L527" s="33" t="s">
        <v>55</v>
      </c>
      <c r="M527" s="1" t="s">
        <v>13</v>
      </c>
      <c r="N527" s="1">
        <v>72</v>
      </c>
      <c r="O527" s="1" t="s">
        <v>13</v>
      </c>
      <c r="P527" s="1">
        <v>2</v>
      </c>
      <c r="Q527" s="1">
        <v>1</v>
      </c>
      <c r="R527" s="16">
        <v>3.3333333333333335E-3</v>
      </c>
      <c r="S527" s="1" t="s">
        <v>13</v>
      </c>
      <c r="T527" s="1" t="s">
        <v>13</v>
      </c>
      <c r="U527" s="1">
        <v>875</v>
      </c>
      <c r="V527" s="1">
        <v>875</v>
      </c>
      <c r="W527" s="1" t="s">
        <v>13</v>
      </c>
      <c r="X527" s="1"/>
      <c r="Y527" s="27" t="s">
        <v>105</v>
      </c>
      <c r="Z527" s="18">
        <v>12.466511981588081</v>
      </c>
      <c r="AA527" s="1">
        <v>259499.99999999997</v>
      </c>
      <c r="AB527" s="18">
        <v>72.083333333333329</v>
      </c>
      <c r="AC527" s="18">
        <v>-8.5544889761599343</v>
      </c>
      <c r="AD527" s="16">
        <v>1.9267822736030832E-4</v>
      </c>
      <c r="AE527" s="16">
        <f t="shared" si="67"/>
        <v>1.926782273603083E-5</v>
      </c>
      <c r="AF527" s="1" t="s">
        <v>140</v>
      </c>
    </row>
    <row r="528" spans="4:32" x14ac:dyDescent="0.25">
      <c r="D528" s="1" t="s">
        <v>138</v>
      </c>
      <c r="E528" s="1" t="s">
        <v>139</v>
      </c>
      <c r="F528" s="1" t="s">
        <v>35</v>
      </c>
      <c r="G528" s="6">
        <v>0</v>
      </c>
      <c r="H528" s="1" t="s">
        <v>23</v>
      </c>
      <c r="I528" s="1">
        <v>78.7</v>
      </c>
      <c r="J528" s="1">
        <v>14.1</v>
      </c>
      <c r="K528" s="1">
        <v>6</v>
      </c>
      <c r="L528" s="33" t="s">
        <v>55</v>
      </c>
      <c r="M528" s="1" t="s">
        <v>13</v>
      </c>
      <c r="N528" s="1">
        <v>96</v>
      </c>
      <c r="O528" s="1" t="s">
        <v>13</v>
      </c>
      <c r="P528" s="1">
        <v>2</v>
      </c>
      <c r="Q528" s="1">
        <v>1</v>
      </c>
      <c r="R528" s="16">
        <v>3.3333333333333335E-3</v>
      </c>
      <c r="S528" s="1" t="s">
        <v>13</v>
      </c>
      <c r="T528" s="1" t="s">
        <v>13</v>
      </c>
      <c r="U528" s="1">
        <v>875</v>
      </c>
      <c r="V528" s="1">
        <v>875</v>
      </c>
      <c r="W528" s="1" t="s">
        <v>13</v>
      </c>
      <c r="X528" s="1"/>
      <c r="Y528" s="27" t="s">
        <v>105</v>
      </c>
      <c r="Z528" s="18">
        <v>12.753904994925261</v>
      </c>
      <c r="AA528" s="1">
        <v>345900</v>
      </c>
      <c r="AB528" s="18">
        <v>96.083333333333329</v>
      </c>
      <c r="AC528" s="18">
        <v>-8.5492123755342941</v>
      </c>
      <c r="AD528" s="16">
        <v>1.9369760046256145E-4</v>
      </c>
      <c r="AE528" s="16">
        <f t="shared" si="67"/>
        <v>1.9369760046256147E-5</v>
      </c>
      <c r="AF528" s="1" t="s">
        <v>140</v>
      </c>
    </row>
    <row r="529" spans="4:32" x14ac:dyDescent="0.25">
      <c r="D529" s="1" t="s">
        <v>138</v>
      </c>
      <c r="E529" s="1" t="s">
        <v>139</v>
      </c>
      <c r="F529" s="1" t="s">
        <v>35</v>
      </c>
      <c r="G529" s="6">
        <v>0</v>
      </c>
      <c r="H529" s="1" t="s">
        <v>23</v>
      </c>
      <c r="I529" s="1">
        <v>78.7</v>
      </c>
      <c r="J529" s="1">
        <v>14.1</v>
      </c>
      <c r="K529" s="1">
        <v>6</v>
      </c>
      <c r="L529" s="33" t="s">
        <v>55</v>
      </c>
      <c r="M529" s="1" t="s">
        <v>13</v>
      </c>
      <c r="N529" s="1">
        <v>168</v>
      </c>
      <c r="O529" s="1" t="s">
        <v>13</v>
      </c>
      <c r="P529" s="1">
        <v>2</v>
      </c>
      <c r="Q529" s="1">
        <v>1</v>
      </c>
      <c r="R529" s="16">
        <v>3.3333333333333335E-3</v>
      </c>
      <c r="S529" s="1" t="s">
        <v>13</v>
      </c>
      <c r="T529" s="1" t="s">
        <v>13</v>
      </c>
      <c r="U529" s="1">
        <v>875</v>
      </c>
      <c r="V529" s="1">
        <v>875</v>
      </c>
      <c r="W529" s="1" t="s">
        <v>13</v>
      </c>
      <c r="X529" s="1"/>
      <c r="Y529" s="27" t="s">
        <v>105</v>
      </c>
      <c r="Z529" s="18">
        <v>13.313149012610413</v>
      </c>
      <c r="AA529" s="1">
        <v>605100</v>
      </c>
      <c r="AB529" s="18">
        <v>168.08333333333334</v>
      </c>
      <c r="AC529" s="18">
        <v>-9.1234942705839881</v>
      </c>
      <c r="AD529" s="16">
        <v>1.0907288051561725E-4</v>
      </c>
      <c r="AE529" s="16">
        <f t="shared" si="67"/>
        <v>1.0907288051561725E-5</v>
      </c>
      <c r="AF529" s="1" t="s">
        <v>140</v>
      </c>
    </row>
    <row r="530" spans="4:32" x14ac:dyDescent="0.25">
      <c r="D530" s="1" t="s">
        <v>138</v>
      </c>
      <c r="E530" s="1" t="s">
        <v>139</v>
      </c>
      <c r="F530" s="1" t="s">
        <v>35</v>
      </c>
      <c r="G530" s="6">
        <v>0</v>
      </c>
      <c r="H530" s="1" t="s">
        <v>23</v>
      </c>
      <c r="I530" s="1">
        <v>78.7</v>
      </c>
      <c r="J530" s="1">
        <v>14.1</v>
      </c>
      <c r="K530" s="1">
        <v>6</v>
      </c>
      <c r="L530" s="33" t="s">
        <v>55</v>
      </c>
      <c r="M530" s="1" t="s">
        <v>13</v>
      </c>
      <c r="N530" s="1">
        <v>48</v>
      </c>
      <c r="O530" s="1" t="s">
        <v>13</v>
      </c>
      <c r="P530" s="1">
        <v>2</v>
      </c>
      <c r="Q530" s="1">
        <v>1</v>
      </c>
      <c r="R530" s="16">
        <v>4.1666666666666669E-4</v>
      </c>
      <c r="S530" s="1" t="s">
        <v>13</v>
      </c>
      <c r="T530" s="1" t="s">
        <v>13</v>
      </c>
      <c r="U530" s="1">
        <v>875</v>
      </c>
      <c r="V530" s="1">
        <v>875</v>
      </c>
      <c r="W530" s="1" t="s">
        <v>13</v>
      </c>
      <c r="X530" s="1"/>
      <c r="Y530" s="27" t="s">
        <v>105</v>
      </c>
      <c r="Z530" s="18">
        <v>12.073683457484428</v>
      </c>
      <c r="AA530" s="1">
        <v>175200</v>
      </c>
      <c r="AB530" s="18">
        <v>48.666666666666664</v>
      </c>
      <c r="AC530" s="18">
        <v>-7.9305487310928955</v>
      </c>
      <c r="AD530" s="16">
        <v>3.5958904109589042E-4</v>
      </c>
      <c r="AE530" s="16">
        <f t="shared" si="67"/>
        <v>3.5958904109589045E-5</v>
      </c>
      <c r="AF530" s="1" t="s">
        <v>140</v>
      </c>
    </row>
    <row r="531" spans="4:32" x14ac:dyDescent="0.25">
      <c r="D531" s="1" t="s">
        <v>138</v>
      </c>
      <c r="E531" s="1" t="s">
        <v>139</v>
      </c>
      <c r="F531" s="1" t="s">
        <v>35</v>
      </c>
      <c r="G531" s="6">
        <v>0</v>
      </c>
      <c r="H531" s="1" t="s">
        <v>23</v>
      </c>
      <c r="I531" s="1">
        <v>78.7</v>
      </c>
      <c r="J531" s="1">
        <v>14.1</v>
      </c>
      <c r="K531" s="1">
        <v>6</v>
      </c>
      <c r="L531" s="33" t="s">
        <v>55</v>
      </c>
      <c r="M531" s="1" t="s">
        <v>13</v>
      </c>
      <c r="N531" s="1">
        <v>96</v>
      </c>
      <c r="O531" s="1" t="s">
        <v>13</v>
      </c>
      <c r="P531" s="1">
        <v>2</v>
      </c>
      <c r="Q531" s="1">
        <v>1</v>
      </c>
      <c r="R531" s="16">
        <v>4.1666666666666669E-4</v>
      </c>
      <c r="S531" s="1" t="s">
        <v>13</v>
      </c>
      <c r="T531" s="1" t="s">
        <v>13</v>
      </c>
      <c r="U531" s="1">
        <v>875</v>
      </c>
      <c r="V531" s="1">
        <v>875</v>
      </c>
      <c r="W531" s="1" t="s">
        <v>13</v>
      </c>
      <c r="X531" s="1"/>
      <c r="Y531" s="27" t="s">
        <v>105</v>
      </c>
      <c r="Z531" s="18">
        <v>12.759957758756611</v>
      </c>
      <c r="AA531" s="1">
        <v>348000</v>
      </c>
      <c r="AB531" s="18">
        <v>96.666666666666671</v>
      </c>
      <c r="AC531" s="18">
        <v>-8.4032489320670205</v>
      </c>
      <c r="AD531" s="16">
        <v>2.2413793103448273E-4</v>
      </c>
      <c r="AE531" s="16">
        <f t="shared" si="67"/>
        <v>2.2413793103448272E-5</v>
      </c>
      <c r="AF531" s="1" t="s">
        <v>140</v>
      </c>
    </row>
    <row r="532" spans="4:32" x14ac:dyDescent="0.25">
      <c r="D532" s="1" t="s">
        <v>138</v>
      </c>
      <c r="E532" s="1" t="s">
        <v>139</v>
      </c>
      <c r="F532" s="1" t="s">
        <v>35</v>
      </c>
      <c r="G532" s="6">
        <v>0</v>
      </c>
      <c r="H532" s="1" t="s">
        <v>23</v>
      </c>
      <c r="I532" s="1">
        <v>78.7</v>
      </c>
      <c r="J532" s="1">
        <v>14.1</v>
      </c>
      <c r="K532" s="1">
        <v>6</v>
      </c>
      <c r="L532" s="33" t="s">
        <v>55</v>
      </c>
      <c r="M532" s="1" t="s">
        <v>13</v>
      </c>
      <c r="N532" s="1">
        <v>168</v>
      </c>
      <c r="O532" s="1" t="s">
        <v>13</v>
      </c>
      <c r="P532" s="1">
        <v>2</v>
      </c>
      <c r="Q532" s="1">
        <v>1</v>
      </c>
      <c r="R532" s="16">
        <v>4.1666666666666669E-4</v>
      </c>
      <c r="S532" s="1" t="s">
        <v>13</v>
      </c>
      <c r="T532" s="1" t="s">
        <v>13</v>
      </c>
      <c r="U532" s="1">
        <v>875</v>
      </c>
      <c r="V532" s="1">
        <v>875</v>
      </c>
      <c r="W532" s="1" t="s">
        <v>13</v>
      </c>
      <c r="X532" s="1"/>
      <c r="Y532" s="27" t="s">
        <v>105</v>
      </c>
      <c r="Z532" s="18">
        <v>13.316613505063557</v>
      </c>
      <c r="AA532" s="1">
        <v>607200</v>
      </c>
      <c r="AB532" s="18">
        <v>168.66666666666666</v>
      </c>
      <c r="AC532" s="18">
        <v>-9.0125484118593882</v>
      </c>
      <c r="AD532" s="16">
        <v>1.2187088274044797E-4</v>
      </c>
      <c r="AE532" s="16">
        <f t="shared" si="67"/>
        <v>1.2187088274044797E-5</v>
      </c>
      <c r="AF532" s="1" t="s">
        <v>140</v>
      </c>
    </row>
    <row r="533" spans="4:32" x14ac:dyDescent="0.25">
      <c r="D533" s="1" t="s">
        <v>138</v>
      </c>
      <c r="E533" s="1" t="s">
        <v>139</v>
      </c>
      <c r="F533" s="1" t="s">
        <v>35</v>
      </c>
      <c r="G533" s="6">
        <v>0</v>
      </c>
      <c r="H533" s="1" t="s">
        <v>23</v>
      </c>
      <c r="I533" s="1">
        <v>78.7</v>
      </c>
      <c r="J533" s="1">
        <v>14.1</v>
      </c>
      <c r="K533" s="1">
        <v>6</v>
      </c>
      <c r="L533" s="33" t="s">
        <v>55</v>
      </c>
      <c r="M533" s="1" t="s">
        <v>13</v>
      </c>
      <c r="N533" s="1">
        <v>96</v>
      </c>
      <c r="O533" s="1" t="s">
        <v>13</v>
      </c>
      <c r="P533" s="1">
        <v>2</v>
      </c>
      <c r="Q533" s="1">
        <v>1</v>
      </c>
      <c r="R533" s="16">
        <v>8.3333333333333331E-5</v>
      </c>
      <c r="S533" s="1" t="s">
        <v>13</v>
      </c>
      <c r="T533" s="1" t="s">
        <v>13</v>
      </c>
      <c r="U533" s="1">
        <v>875</v>
      </c>
      <c r="V533" s="1">
        <v>875</v>
      </c>
      <c r="W533" s="1" t="s">
        <v>13</v>
      </c>
      <c r="X533" s="1"/>
      <c r="Y533" s="27" t="s">
        <v>105</v>
      </c>
      <c r="Z533" s="18">
        <v>12.787170322281495</v>
      </c>
      <c r="AA533" s="1">
        <v>357600</v>
      </c>
      <c r="AB533" s="18">
        <v>99.333333333333329</v>
      </c>
      <c r="AC533" s="18">
        <v>-8.2763108157646457</v>
      </c>
      <c r="AD533" s="16">
        <v>2.5447427293064876E-4</v>
      </c>
      <c r="AE533" s="16">
        <f t="shared" si="67"/>
        <v>2.5447427293064875E-5</v>
      </c>
      <c r="AF533" s="1" t="s">
        <v>140</v>
      </c>
    </row>
    <row r="534" spans="4:32" x14ac:dyDescent="0.25">
      <c r="D534" s="1" t="s">
        <v>138</v>
      </c>
      <c r="E534" s="1" t="s">
        <v>139</v>
      </c>
      <c r="F534" s="1" t="s">
        <v>35</v>
      </c>
      <c r="G534" s="6">
        <v>0</v>
      </c>
      <c r="H534" s="1" t="s">
        <v>23</v>
      </c>
      <c r="I534" s="1">
        <v>78.7</v>
      </c>
      <c r="J534" s="1">
        <v>14.1</v>
      </c>
      <c r="K534" s="1">
        <v>6</v>
      </c>
      <c r="L534" s="33" t="s">
        <v>55</v>
      </c>
      <c r="M534" s="1" t="s">
        <v>13</v>
      </c>
      <c r="N534" s="1">
        <v>168</v>
      </c>
      <c r="O534" s="1" t="s">
        <v>13</v>
      </c>
      <c r="P534" s="1">
        <v>2</v>
      </c>
      <c r="Q534" s="1">
        <v>1</v>
      </c>
      <c r="R534" s="16">
        <v>8.3333333333333331E-5</v>
      </c>
      <c r="S534" s="1" t="s">
        <v>13</v>
      </c>
      <c r="T534" s="1" t="s">
        <v>13</v>
      </c>
      <c r="U534" s="1">
        <v>875</v>
      </c>
      <c r="V534" s="1">
        <v>875</v>
      </c>
      <c r="W534" s="1" t="s">
        <v>13</v>
      </c>
      <c r="X534" s="1"/>
      <c r="Y534" s="27" t="s">
        <v>105</v>
      </c>
      <c r="Z534" s="18">
        <v>13.332300101231256</v>
      </c>
      <c r="AA534" s="1">
        <v>616800</v>
      </c>
      <c r="AB534" s="18">
        <v>171.33333333333334</v>
      </c>
      <c r="AC534" s="18">
        <v>-8.8214405947144066</v>
      </c>
      <c r="AD534" s="16">
        <v>1.4753566796368354E-4</v>
      </c>
      <c r="AE534" s="16">
        <f t="shared" si="67"/>
        <v>1.4753566796368353E-5</v>
      </c>
      <c r="AF534" s="1" t="s">
        <v>140</v>
      </c>
    </row>
    <row r="535" spans="4:32" x14ac:dyDescent="0.25">
      <c r="D535" s="1" t="s">
        <v>138</v>
      </c>
      <c r="E535" s="1" t="s">
        <v>139</v>
      </c>
      <c r="F535" s="1" t="s">
        <v>35</v>
      </c>
      <c r="G535" s="6">
        <v>0</v>
      </c>
      <c r="H535" s="1" t="s">
        <v>23</v>
      </c>
      <c r="I535" s="1">
        <v>78.7</v>
      </c>
      <c r="J535" s="1">
        <v>14.1</v>
      </c>
      <c r="K535" s="1">
        <v>6</v>
      </c>
      <c r="L535" s="33" t="s">
        <v>55</v>
      </c>
      <c r="M535" s="1" t="s">
        <v>13</v>
      </c>
      <c r="N535" s="1">
        <v>24</v>
      </c>
      <c r="O535" s="1" t="s">
        <v>13</v>
      </c>
      <c r="P535" s="1">
        <v>2</v>
      </c>
      <c r="Q535" s="1">
        <v>0.75</v>
      </c>
      <c r="R535" s="16">
        <v>3.3333333333333335E-3</v>
      </c>
      <c r="S535" s="1" t="s">
        <v>13</v>
      </c>
      <c r="T535" s="1" t="s">
        <v>13</v>
      </c>
      <c r="U535" s="1">
        <v>875</v>
      </c>
      <c r="V535" s="1">
        <v>875</v>
      </c>
      <c r="W535" s="1" t="s">
        <v>13</v>
      </c>
      <c r="X535" s="1"/>
      <c r="Y535" s="27" t="s">
        <v>105</v>
      </c>
      <c r="Z535" s="18">
        <v>11.371073840729988</v>
      </c>
      <c r="AA535" s="1">
        <v>86775</v>
      </c>
      <c r="AB535" s="18">
        <v>24.104166666666668</v>
      </c>
      <c r="AC535" s="18">
        <v>-8.4807020828338224</v>
      </c>
      <c r="AD535" s="16">
        <v>2.0743301642178047E-4</v>
      </c>
      <c r="AE535" s="16">
        <f t="shared" si="67"/>
        <v>2.0743301642178047E-5</v>
      </c>
      <c r="AF535" s="1" t="s">
        <v>140</v>
      </c>
    </row>
    <row r="536" spans="4:32" x14ac:dyDescent="0.25">
      <c r="D536" s="1" t="s">
        <v>138</v>
      </c>
      <c r="E536" s="1" t="s">
        <v>139</v>
      </c>
      <c r="F536" s="1" t="s">
        <v>35</v>
      </c>
      <c r="G536" s="6">
        <v>0</v>
      </c>
      <c r="H536" s="1" t="s">
        <v>23</v>
      </c>
      <c r="I536" s="1">
        <v>78.7</v>
      </c>
      <c r="J536" s="1">
        <v>14.1</v>
      </c>
      <c r="K536" s="1">
        <v>6</v>
      </c>
      <c r="L536" s="33" t="s">
        <v>55</v>
      </c>
      <c r="M536" s="1" t="s">
        <v>13</v>
      </c>
      <c r="N536" s="1">
        <v>48</v>
      </c>
      <c r="O536" s="1" t="s">
        <v>13</v>
      </c>
      <c r="P536" s="1">
        <v>2</v>
      </c>
      <c r="Q536" s="1">
        <v>0.75</v>
      </c>
      <c r="R536" s="16">
        <v>3.3333333333333335E-3</v>
      </c>
      <c r="S536" s="1" t="s">
        <v>13</v>
      </c>
      <c r="T536" s="1" t="s">
        <v>13</v>
      </c>
      <c r="U536" s="1">
        <v>875</v>
      </c>
      <c r="V536" s="1">
        <v>875</v>
      </c>
      <c r="W536" s="1" t="s">
        <v>13</v>
      </c>
      <c r="X536" s="1"/>
      <c r="Y536" s="27" t="s">
        <v>105</v>
      </c>
      <c r="Z536" s="18">
        <v>12.062057922890805</v>
      </c>
      <c r="AA536" s="1">
        <v>173175</v>
      </c>
      <c r="AB536" s="18">
        <v>48.104166666666664</v>
      </c>
      <c r="AC536" s="18">
        <v>-8.3731784687768691</v>
      </c>
      <c r="AD536" s="16">
        <v>2.30980222318464E-4</v>
      </c>
      <c r="AE536" s="16">
        <f t="shared" si="67"/>
        <v>2.3098022231846401E-5</v>
      </c>
      <c r="AF536" s="1" t="s">
        <v>140</v>
      </c>
    </row>
    <row r="537" spans="4:32" x14ac:dyDescent="0.25">
      <c r="D537" s="1" t="s">
        <v>138</v>
      </c>
      <c r="E537" s="1" t="s">
        <v>139</v>
      </c>
      <c r="F537" s="1" t="s">
        <v>35</v>
      </c>
      <c r="G537" s="6">
        <v>0</v>
      </c>
      <c r="H537" s="1" t="s">
        <v>23</v>
      </c>
      <c r="I537" s="1">
        <v>78.7</v>
      </c>
      <c r="J537" s="1">
        <v>14.1</v>
      </c>
      <c r="K537" s="1">
        <v>6</v>
      </c>
      <c r="L537" s="33" t="s">
        <v>55</v>
      </c>
      <c r="M537" s="1" t="s">
        <v>13</v>
      </c>
      <c r="N537" s="1">
        <v>168</v>
      </c>
      <c r="O537" s="1" t="s">
        <v>13</v>
      </c>
      <c r="P537" s="1">
        <v>2</v>
      </c>
      <c r="Q537" s="1">
        <v>0.75</v>
      </c>
      <c r="R537" s="16">
        <v>3.3333333333333335E-3</v>
      </c>
      <c r="S537" s="1" t="s">
        <v>13</v>
      </c>
      <c r="T537" s="1" t="s">
        <v>13</v>
      </c>
      <c r="U537" s="1">
        <v>875</v>
      </c>
      <c r="V537" s="1">
        <v>875</v>
      </c>
      <c r="W537" s="1" t="s">
        <v>13</v>
      </c>
      <c r="X537" s="1"/>
      <c r="Y537" s="27" t="s">
        <v>105</v>
      </c>
      <c r="Z537" s="18">
        <v>13.313272951384818</v>
      </c>
      <c r="AA537" s="1">
        <v>605175</v>
      </c>
      <c r="AB537" s="18">
        <v>168.10416666666666</v>
      </c>
      <c r="AC537" s="18">
        <v>-8.8944323435882193</v>
      </c>
      <c r="AD537" s="16">
        <v>1.3715041103812948E-4</v>
      </c>
      <c r="AE537" s="16">
        <f t="shared" si="67"/>
        <v>1.3715041103812948E-5</v>
      </c>
      <c r="AF537" s="1" t="s">
        <v>140</v>
      </c>
    </row>
    <row r="538" spans="4:32" x14ac:dyDescent="0.25">
      <c r="D538" s="1" t="s">
        <v>138</v>
      </c>
      <c r="E538" s="1" t="s">
        <v>139</v>
      </c>
      <c r="F538" s="1" t="s">
        <v>35</v>
      </c>
      <c r="G538" s="6">
        <v>0</v>
      </c>
      <c r="H538" s="1" t="s">
        <v>23</v>
      </c>
      <c r="I538" s="1">
        <v>78.7</v>
      </c>
      <c r="J538" s="1">
        <v>14.1</v>
      </c>
      <c r="K538" s="1">
        <v>6</v>
      </c>
      <c r="L538" s="33" t="s">
        <v>55</v>
      </c>
      <c r="M538" s="1" t="s">
        <v>13</v>
      </c>
      <c r="N538" s="1">
        <v>408</v>
      </c>
      <c r="O538" s="1" t="s">
        <v>13</v>
      </c>
      <c r="P538" s="1">
        <v>2</v>
      </c>
      <c r="Q538" s="1">
        <v>0.75</v>
      </c>
      <c r="R538" s="16">
        <v>3.3333333333333335E-3</v>
      </c>
      <c r="S538" s="1" t="s">
        <v>13</v>
      </c>
      <c r="T538" s="1" t="s">
        <v>13</v>
      </c>
      <c r="U538" s="1">
        <v>875</v>
      </c>
      <c r="V538" s="1">
        <v>875</v>
      </c>
      <c r="W538" s="1" t="s">
        <v>13</v>
      </c>
      <c r="X538" s="1"/>
      <c r="Y538" s="27" t="s">
        <v>105</v>
      </c>
      <c r="Z538" s="18">
        <v>14.200211576719711</v>
      </c>
      <c r="AA538" s="1">
        <v>1469175</v>
      </c>
      <c r="AB538" s="18">
        <v>408.10416666666669</v>
      </c>
      <c r="AC538" s="18">
        <v>-9.5850910598784509</v>
      </c>
      <c r="AD538" s="16">
        <v>6.8746064968434667E-5</v>
      </c>
      <c r="AE538" s="16">
        <f t="shared" si="67"/>
        <v>6.874606496843467E-6</v>
      </c>
      <c r="AF538" s="1" t="s">
        <v>140</v>
      </c>
    </row>
    <row r="539" spans="4:32" x14ac:dyDescent="0.25">
      <c r="D539" s="1" t="s">
        <v>138</v>
      </c>
      <c r="E539" s="1" t="s">
        <v>139</v>
      </c>
      <c r="F539" s="1" t="s">
        <v>35</v>
      </c>
      <c r="G539" s="6">
        <v>0</v>
      </c>
      <c r="H539" s="1" t="s">
        <v>23</v>
      </c>
      <c r="I539" s="1">
        <v>78.7</v>
      </c>
      <c r="J539" s="1">
        <v>14.1</v>
      </c>
      <c r="K539" s="1">
        <v>6</v>
      </c>
      <c r="L539" s="33" t="s">
        <v>55</v>
      </c>
      <c r="M539" s="1" t="s">
        <v>13</v>
      </c>
      <c r="N539" s="1">
        <v>48</v>
      </c>
      <c r="O539" s="1" t="s">
        <v>13</v>
      </c>
      <c r="P539" s="1">
        <v>2</v>
      </c>
      <c r="Q539" s="1">
        <v>0.75</v>
      </c>
      <c r="R539" s="16">
        <v>4.1666666666666669E-4</v>
      </c>
      <c r="S539" s="1" t="s">
        <v>13</v>
      </c>
      <c r="T539" s="1" t="s">
        <v>13</v>
      </c>
      <c r="U539" s="1">
        <v>875</v>
      </c>
      <c r="V539" s="1">
        <v>875</v>
      </c>
      <c r="W539" s="1" t="s">
        <v>13</v>
      </c>
      <c r="X539" s="1"/>
      <c r="Y539" s="27" t="s">
        <v>105</v>
      </c>
      <c r="Z539" s="18">
        <v>12.077102264233213</v>
      </c>
      <c r="AA539" s="1">
        <v>175800</v>
      </c>
      <c r="AB539" s="18">
        <v>48.833333333333336</v>
      </c>
      <c r="AC539" s="18">
        <v>-8.4661843515889892</v>
      </c>
      <c r="AD539" s="16">
        <v>2.1046643913538111E-4</v>
      </c>
      <c r="AE539" s="16">
        <f t="shared" si="67"/>
        <v>2.1046643913538112E-5</v>
      </c>
      <c r="AF539" s="1" t="s">
        <v>140</v>
      </c>
    </row>
    <row r="540" spans="4:32" x14ac:dyDescent="0.25">
      <c r="D540" s="1" t="s">
        <v>138</v>
      </c>
      <c r="E540" s="1" t="s">
        <v>139</v>
      </c>
      <c r="F540" s="1" t="s">
        <v>35</v>
      </c>
      <c r="G540" s="6">
        <v>0</v>
      </c>
      <c r="H540" s="1" t="s">
        <v>23</v>
      </c>
      <c r="I540" s="1">
        <v>78.7</v>
      </c>
      <c r="J540" s="1">
        <v>14.1</v>
      </c>
      <c r="K540" s="1">
        <v>6</v>
      </c>
      <c r="L540" s="33" t="s">
        <v>55</v>
      </c>
      <c r="M540" s="1" t="s">
        <v>13</v>
      </c>
      <c r="N540" s="1">
        <v>96</v>
      </c>
      <c r="O540" s="1" t="s">
        <v>13</v>
      </c>
      <c r="P540" s="1">
        <v>2</v>
      </c>
      <c r="Q540" s="1">
        <v>0.75</v>
      </c>
      <c r="R540" s="16">
        <v>4.1666666666666669E-4</v>
      </c>
      <c r="S540" s="1" t="s">
        <v>13</v>
      </c>
      <c r="T540" s="1" t="s">
        <v>13</v>
      </c>
      <c r="U540" s="1">
        <v>875</v>
      </c>
      <c r="V540" s="1">
        <v>875</v>
      </c>
      <c r="W540" s="1" t="s">
        <v>13</v>
      </c>
      <c r="X540" s="1"/>
      <c r="Y540" s="27" t="s">
        <v>105</v>
      </c>
      <c r="Z540" s="18">
        <v>12.761680412068058</v>
      </c>
      <c r="AA540" s="1">
        <v>348600</v>
      </c>
      <c r="AB540" s="18">
        <v>96.833333333333329</v>
      </c>
      <c r="AC540" s="18">
        <v>-8.8496574066399116</v>
      </c>
      <c r="AD540" s="16">
        <v>1.434308663224326E-4</v>
      </c>
      <c r="AE540" s="16">
        <f t="shared" si="67"/>
        <v>1.4343086632243261E-5</v>
      </c>
      <c r="AF540" s="1" t="s">
        <v>140</v>
      </c>
    </row>
    <row r="541" spans="4:32" x14ac:dyDescent="0.25">
      <c r="D541" s="1" t="s">
        <v>138</v>
      </c>
      <c r="E541" s="1" t="s">
        <v>139</v>
      </c>
      <c r="F541" s="1" t="s">
        <v>35</v>
      </c>
      <c r="G541" s="6">
        <v>0</v>
      </c>
      <c r="H541" s="1" t="s">
        <v>23</v>
      </c>
      <c r="I541" s="1">
        <v>78.7</v>
      </c>
      <c r="J541" s="1">
        <v>14.1</v>
      </c>
      <c r="K541" s="1">
        <v>6</v>
      </c>
      <c r="L541" s="33" t="s">
        <v>55</v>
      </c>
      <c r="M541" s="1" t="s">
        <v>13</v>
      </c>
      <c r="N541" s="1">
        <v>168</v>
      </c>
      <c r="O541" s="1" t="s">
        <v>13</v>
      </c>
      <c r="P541" s="1">
        <v>2</v>
      </c>
      <c r="Q541" s="1">
        <v>0.75</v>
      </c>
      <c r="R541" s="16">
        <v>4.1666666666666669E-4</v>
      </c>
      <c r="S541" s="1" t="s">
        <v>13</v>
      </c>
      <c r="T541" s="1" t="s">
        <v>13</v>
      </c>
      <c r="U541" s="1">
        <v>875</v>
      </c>
      <c r="V541" s="1">
        <v>875</v>
      </c>
      <c r="W541" s="1" t="s">
        <v>13</v>
      </c>
      <c r="X541" s="1"/>
      <c r="Y541" s="27" t="s">
        <v>105</v>
      </c>
      <c r="Z541" s="18">
        <v>13.31760115946483</v>
      </c>
      <c r="AA541" s="1">
        <v>607800</v>
      </c>
      <c r="AB541" s="18">
        <v>168.83333333333334</v>
      </c>
      <c r="AC541" s="18">
        <v>-9.1279464174384035</v>
      </c>
      <c r="AD541" s="16">
        <v>1.0858835143139191E-4</v>
      </c>
      <c r="AE541" s="16">
        <f t="shared" si="67"/>
        <v>1.0858835143139191E-5</v>
      </c>
      <c r="AF541" s="1" t="s">
        <v>140</v>
      </c>
    </row>
    <row r="542" spans="4:32" x14ac:dyDescent="0.25">
      <c r="D542" s="1" t="s">
        <v>138</v>
      </c>
      <c r="E542" s="1" t="s">
        <v>139</v>
      </c>
      <c r="F542" s="1" t="s">
        <v>35</v>
      </c>
      <c r="G542" s="6">
        <v>0</v>
      </c>
      <c r="H542" s="1" t="s">
        <v>23</v>
      </c>
      <c r="I542" s="1">
        <v>78.7</v>
      </c>
      <c r="J542" s="1">
        <v>14.1</v>
      </c>
      <c r="K542" s="1">
        <v>6</v>
      </c>
      <c r="L542" s="33" t="s">
        <v>55</v>
      </c>
      <c r="M542" s="1" t="s">
        <v>13</v>
      </c>
      <c r="N542" s="1">
        <v>408</v>
      </c>
      <c r="O542" s="1" t="s">
        <v>13</v>
      </c>
      <c r="P542" s="1">
        <v>2</v>
      </c>
      <c r="Q542" s="1">
        <v>0.75</v>
      </c>
      <c r="R542" s="16">
        <v>4.1666666666666669E-4</v>
      </c>
      <c r="S542" s="1" t="s">
        <v>13</v>
      </c>
      <c r="T542" s="1" t="s">
        <v>13</v>
      </c>
      <c r="U542" s="1">
        <v>875</v>
      </c>
      <c r="V542" s="1">
        <v>875</v>
      </c>
      <c r="W542" s="1" t="s">
        <v>13</v>
      </c>
      <c r="X542" s="1"/>
      <c r="Y542" s="27" t="s">
        <v>105</v>
      </c>
      <c r="Z542" s="18">
        <v>14.201996699474636</v>
      </c>
      <c r="AA542" s="1">
        <v>1471800</v>
      </c>
      <c r="AB542" s="18">
        <v>408.83333333333331</v>
      </c>
      <c r="AC542" s="18">
        <v>-9.9973040800836692</v>
      </c>
      <c r="AD542" s="16">
        <v>4.552248946867781E-5</v>
      </c>
      <c r="AE542" s="16">
        <f t="shared" si="67"/>
        <v>4.5522489468677807E-6</v>
      </c>
      <c r="AF542" s="1" t="s">
        <v>140</v>
      </c>
    </row>
    <row r="543" spans="4:32" x14ac:dyDescent="0.25">
      <c r="D543" s="1" t="s">
        <v>138</v>
      </c>
      <c r="E543" s="1" t="s">
        <v>139</v>
      </c>
      <c r="F543" s="1" t="s">
        <v>35</v>
      </c>
      <c r="G543" s="6">
        <v>0</v>
      </c>
      <c r="H543" s="1" t="s">
        <v>23</v>
      </c>
      <c r="I543" s="1">
        <v>78.7</v>
      </c>
      <c r="J543" s="1">
        <v>14.1</v>
      </c>
      <c r="K543" s="1">
        <v>6</v>
      </c>
      <c r="L543" s="33" t="s">
        <v>55</v>
      </c>
      <c r="M543" s="1" t="s">
        <v>13</v>
      </c>
      <c r="N543" s="1">
        <v>48</v>
      </c>
      <c r="O543" s="1" t="s">
        <v>13</v>
      </c>
      <c r="P543" s="1">
        <v>2</v>
      </c>
      <c r="Q543" s="1">
        <v>0.75</v>
      </c>
      <c r="R543" s="16">
        <v>8.3333333333333331E-5</v>
      </c>
      <c r="S543" s="1" t="s">
        <v>13</v>
      </c>
      <c r="T543" s="1" t="s">
        <v>13</v>
      </c>
      <c r="U543" s="1">
        <v>875</v>
      </c>
      <c r="V543" s="1">
        <v>875</v>
      </c>
      <c r="W543" s="1" t="s">
        <v>13</v>
      </c>
      <c r="X543" s="1"/>
      <c r="Y543" s="27" t="s">
        <v>105</v>
      </c>
      <c r="Z543" s="18">
        <v>12.1431328457563</v>
      </c>
      <c r="AA543" s="1">
        <v>187800</v>
      </c>
      <c r="AB543" s="18">
        <v>52.166666666666664</v>
      </c>
      <c r="AC543" s="18">
        <v>-8.0655954018505795</v>
      </c>
      <c r="AD543" s="16">
        <v>3.141640042598509E-4</v>
      </c>
      <c r="AE543" s="16">
        <f t="shared" si="67"/>
        <v>3.1416400425985093E-5</v>
      </c>
      <c r="AF543" s="1" t="s">
        <v>140</v>
      </c>
    </row>
    <row r="544" spans="4:32" x14ac:dyDescent="0.25">
      <c r="D544" s="1" t="s">
        <v>138</v>
      </c>
      <c r="E544" s="1" t="s">
        <v>139</v>
      </c>
      <c r="F544" s="1" t="s">
        <v>35</v>
      </c>
      <c r="G544" s="6">
        <v>0</v>
      </c>
      <c r="H544" s="1" t="s">
        <v>23</v>
      </c>
      <c r="I544" s="1">
        <v>78.7</v>
      </c>
      <c r="J544" s="1">
        <v>14.1</v>
      </c>
      <c r="K544" s="1">
        <v>6</v>
      </c>
      <c r="L544" s="33" t="s">
        <v>55</v>
      </c>
      <c r="M544" s="1" t="s">
        <v>13</v>
      </c>
      <c r="N544" s="1">
        <v>96</v>
      </c>
      <c r="O544" s="1" t="s">
        <v>13</v>
      </c>
      <c r="P544" s="1">
        <v>2</v>
      </c>
      <c r="Q544" s="1">
        <v>0.75</v>
      </c>
      <c r="R544" s="16">
        <v>8.3333333333333331E-5</v>
      </c>
      <c r="S544" s="1" t="s">
        <v>13</v>
      </c>
      <c r="T544" s="1" t="s">
        <v>13</v>
      </c>
      <c r="U544" s="1">
        <v>875</v>
      </c>
      <c r="V544" s="1">
        <v>875</v>
      </c>
      <c r="W544" s="1" t="s">
        <v>13</v>
      </c>
      <c r="X544" s="1"/>
      <c r="Y544" s="27" t="s">
        <v>105</v>
      </c>
      <c r="Z544" s="18">
        <v>12.795524589751354</v>
      </c>
      <c r="AA544" s="1">
        <v>360600</v>
      </c>
      <c r="AB544" s="18">
        <v>100.16666666666667</v>
      </c>
      <c r="AC544" s="18">
        <v>-8.6211373198557162</v>
      </c>
      <c r="AD544" s="16">
        <v>1.80255130338325E-4</v>
      </c>
      <c r="AE544" s="16">
        <f t="shared" si="67"/>
        <v>1.8025513033832499E-5</v>
      </c>
      <c r="AF544" s="1" t="s">
        <v>140</v>
      </c>
    </row>
    <row r="545" spans="4:32" x14ac:dyDescent="0.25">
      <c r="D545" s="1" t="s">
        <v>138</v>
      </c>
      <c r="E545" s="1" t="s">
        <v>139</v>
      </c>
      <c r="F545" s="1" t="s">
        <v>35</v>
      </c>
      <c r="G545" s="6">
        <v>0</v>
      </c>
      <c r="H545" s="1" t="s">
        <v>23</v>
      </c>
      <c r="I545" s="1">
        <v>78.7</v>
      </c>
      <c r="J545" s="1">
        <v>14.1</v>
      </c>
      <c r="K545" s="1">
        <v>6</v>
      </c>
      <c r="L545" s="33" t="s">
        <v>55</v>
      </c>
      <c r="M545" s="1" t="s">
        <v>13</v>
      </c>
      <c r="N545" s="1">
        <v>168</v>
      </c>
      <c r="O545" s="1" t="s">
        <v>13</v>
      </c>
      <c r="P545" s="1">
        <v>2</v>
      </c>
      <c r="Q545" s="1">
        <v>0.75</v>
      </c>
      <c r="R545" s="16">
        <v>8.3333333333333331E-5</v>
      </c>
      <c r="S545" s="1" t="s">
        <v>13</v>
      </c>
      <c r="T545" s="1" t="s">
        <v>13</v>
      </c>
      <c r="U545" s="1">
        <v>875</v>
      </c>
      <c r="V545" s="1">
        <v>875</v>
      </c>
      <c r="W545" s="1" t="s">
        <v>13</v>
      </c>
      <c r="X545" s="1"/>
      <c r="Y545" s="27" t="s">
        <v>105</v>
      </c>
      <c r="Z545" s="18">
        <v>13.337152124335786</v>
      </c>
      <c r="AA545" s="1">
        <v>619800</v>
      </c>
      <c r="AB545" s="18">
        <v>172.16666666666666</v>
      </c>
      <c r="AC545" s="18">
        <v>-9.0196640107994739</v>
      </c>
      <c r="AD545" s="16">
        <v>1.2100677637947725E-4</v>
      </c>
      <c r="AE545" s="16">
        <f t="shared" si="67"/>
        <v>1.2100677637947726E-5</v>
      </c>
      <c r="AF545" s="1" t="s">
        <v>140</v>
      </c>
    </row>
    <row r="546" spans="4:32" x14ac:dyDescent="0.25">
      <c r="D546" s="1" t="s">
        <v>138</v>
      </c>
      <c r="E546" s="1" t="s">
        <v>139</v>
      </c>
      <c r="F546" s="1" t="s">
        <v>35</v>
      </c>
      <c r="G546" s="6">
        <v>0</v>
      </c>
      <c r="H546" s="1" t="s">
        <v>23</v>
      </c>
      <c r="I546" s="1">
        <v>78.7</v>
      </c>
      <c r="J546" s="1">
        <v>14.1</v>
      </c>
      <c r="K546" s="1">
        <v>6</v>
      </c>
      <c r="L546" s="33" t="s">
        <v>55</v>
      </c>
      <c r="M546" s="1" t="s">
        <v>13</v>
      </c>
      <c r="N546" s="1">
        <v>408</v>
      </c>
      <c r="O546" s="1" t="s">
        <v>13</v>
      </c>
      <c r="P546" s="1">
        <v>2</v>
      </c>
      <c r="Q546" s="1">
        <v>0.75</v>
      </c>
      <c r="R546" s="16">
        <v>8.3333333333333331E-5</v>
      </c>
      <c r="S546" s="1" t="s">
        <v>13</v>
      </c>
      <c r="T546" s="1" t="s">
        <v>13</v>
      </c>
      <c r="U546" s="1">
        <v>875</v>
      </c>
      <c r="V546" s="1">
        <v>875</v>
      </c>
      <c r="W546" s="1" t="s">
        <v>13</v>
      </c>
      <c r="X546" s="1"/>
      <c r="Y546" s="27" t="s">
        <v>105</v>
      </c>
      <c r="Z546" s="18">
        <v>14.210116922737562</v>
      </c>
      <c r="AA546" s="1">
        <v>1483800</v>
      </c>
      <c r="AB546" s="18">
        <v>412.16666666666669</v>
      </c>
      <c r="AC546" s="18">
        <v>-9.8280902880636809</v>
      </c>
      <c r="AD546" s="16">
        <v>5.3915622051489421E-5</v>
      </c>
      <c r="AE546" s="16">
        <f t="shared" si="67"/>
        <v>5.3915622051489425E-6</v>
      </c>
      <c r="AF546" s="1" t="s">
        <v>140</v>
      </c>
    </row>
    <row r="547" spans="4:32" x14ac:dyDescent="0.25">
      <c r="D547" s="1" t="s">
        <v>138</v>
      </c>
      <c r="E547" s="1" t="s">
        <v>139</v>
      </c>
      <c r="F547" s="1" t="s">
        <v>35</v>
      </c>
      <c r="G547" s="6">
        <v>0</v>
      </c>
      <c r="H547" s="1" t="s">
        <v>23</v>
      </c>
      <c r="I547" s="1">
        <v>78.7</v>
      </c>
      <c r="J547" s="1">
        <v>14.1</v>
      </c>
      <c r="K547" s="1">
        <v>6</v>
      </c>
      <c r="L547" s="33" t="s">
        <v>55</v>
      </c>
      <c r="M547" s="1" t="s">
        <v>13</v>
      </c>
      <c r="N547" s="1">
        <v>6</v>
      </c>
      <c r="O547" s="1" t="s">
        <v>13</v>
      </c>
      <c r="P547" s="1">
        <v>2</v>
      </c>
      <c r="Q547" s="1">
        <v>0.5</v>
      </c>
      <c r="R547" s="16">
        <v>3.3333333333333335E-3</v>
      </c>
      <c r="S547" s="1" t="s">
        <v>13</v>
      </c>
      <c r="T547" s="1" t="s">
        <v>13</v>
      </c>
      <c r="U547" s="1">
        <v>875</v>
      </c>
      <c r="V547" s="1">
        <v>875</v>
      </c>
      <c r="W547" s="1" t="s">
        <v>13</v>
      </c>
      <c r="X547" s="1"/>
      <c r="Y547" s="27" t="s">
        <v>105</v>
      </c>
      <c r="Z547" s="18">
        <v>10.001067880874992</v>
      </c>
      <c r="AA547" s="1">
        <v>22050</v>
      </c>
      <c r="AB547" s="18">
        <v>6.125</v>
      </c>
      <c r="AC547" s="18">
        <v>-7.5161612310869916</v>
      </c>
      <c r="AD547" s="16">
        <v>5.4421768707482992E-4</v>
      </c>
      <c r="AE547" s="16">
        <f t="shared" si="67"/>
        <v>5.4421768707482989E-5</v>
      </c>
      <c r="AF547" s="1" t="s">
        <v>140</v>
      </c>
    </row>
    <row r="548" spans="4:32" x14ac:dyDescent="0.25">
      <c r="D548" s="1" t="s">
        <v>138</v>
      </c>
      <c r="E548" s="1" t="s">
        <v>139</v>
      </c>
      <c r="F548" s="1" t="s">
        <v>35</v>
      </c>
      <c r="G548" s="6">
        <v>0</v>
      </c>
      <c r="H548" s="1" t="s">
        <v>23</v>
      </c>
      <c r="I548" s="1">
        <v>78.7</v>
      </c>
      <c r="J548" s="1">
        <v>14.1</v>
      </c>
      <c r="K548" s="1">
        <v>6</v>
      </c>
      <c r="L548" s="33" t="s">
        <v>55</v>
      </c>
      <c r="M548" s="1" t="s">
        <v>13</v>
      </c>
      <c r="N548" s="1">
        <v>15.600000000000001</v>
      </c>
      <c r="O548" s="1" t="s">
        <v>13</v>
      </c>
      <c r="P548" s="1">
        <v>2</v>
      </c>
      <c r="Q548" s="1">
        <v>0.5</v>
      </c>
      <c r="R548" s="16">
        <v>3.3333333333333335E-3</v>
      </c>
      <c r="S548" s="1" t="s">
        <v>13</v>
      </c>
      <c r="T548" s="1" t="s">
        <v>13</v>
      </c>
      <c r="U548" s="1">
        <v>875</v>
      </c>
      <c r="V548" s="1">
        <v>875</v>
      </c>
      <c r="W548" s="1" t="s">
        <v>13</v>
      </c>
      <c r="X548" s="1"/>
      <c r="Y548" s="27" t="s">
        <v>105</v>
      </c>
      <c r="Z548" s="18">
        <v>10.943940927030706</v>
      </c>
      <c r="AA548" s="1">
        <v>56610.000000000007</v>
      </c>
      <c r="AB548" s="18">
        <v>15.725000000000001</v>
      </c>
      <c r="AC548" s="18">
        <v>-7.6117364168555017</v>
      </c>
      <c r="AD548" s="16">
        <v>4.9461225931814157E-4</v>
      </c>
      <c r="AE548" s="16">
        <f t="shared" si="67"/>
        <v>4.9461225931814157E-5</v>
      </c>
      <c r="AF548" s="1" t="s">
        <v>140</v>
      </c>
    </row>
    <row r="549" spans="4:32" x14ac:dyDescent="0.25">
      <c r="D549" s="1" t="s">
        <v>138</v>
      </c>
      <c r="E549" s="1" t="s">
        <v>139</v>
      </c>
      <c r="F549" s="1" t="s">
        <v>35</v>
      </c>
      <c r="G549" s="6">
        <v>0</v>
      </c>
      <c r="H549" s="1" t="s">
        <v>23</v>
      </c>
      <c r="I549" s="1">
        <v>78.7</v>
      </c>
      <c r="J549" s="1">
        <v>14.1</v>
      </c>
      <c r="K549" s="1">
        <v>6</v>
      </c>
      <c r="L549" s="33" t="s">
        <v>55</v>
      </c>
      <c r="M549" s="1" t="s">
        <v>13</v>
      </c>
      <c r="N549" s="1">
        <v>24</v>
      </c>
      <c r="O549" s="1" t="s">
        <v>13</v>
      </c>
      <c r="P549" s="1">
        <v>2</v>
      </c>
      <c r="Q549" s="1">
        <v>0.5</v>
      </c>
      <c r="R549" s="16">
        <v>3.3333333333333335E-3</v>
      </c>
      <c r="S549" s="1" t="s">
        <v>13</v>
      </c>
      <c r="T549" s="1" t="s">
        <v>13</v>
      </c>
      <c r="U549" s="1">
        <v>875</v>
      </c>
      <c r="V549" s="1">
        <v>875</v>
      </c>
      <c r="W549" s="1" t="s">
        <v>13</v>
      </c>
      <c r="X549" s="1"/>
      <c r="Y549" s="27" t="s">
        <v>105</v>
      </c>
      <c r="Z549" s="18">
        <v>11.37193777166925</v>
      </c>
      <c r="AA549" s="1">
        <v>86850</v>
      </c>
      <c r="AB549" s="18">
        <v>24.125</v>
      </c>
      <c r="AC549" s="18">
        <v>-7.7610198590250263</v>
      </c>
      <c r="AD549" s="16">
        <v>4.2602187679907882E-4</v>
      </c>
      <c r="AE549" s="16">
        <f t="shared" si="67"/>
        <v>4.260218767990788E-5</v>
      </c>
      <c r="AF549" s="1" t="s">
        <v>140</v>
      </c>
    </row>
    <row r="550" spans="4:32" x14ac:dyDescent="0.25">
      <c r="D550" s="1" t="s">
        <v>138</v>
      </c>
      <c r="E550" s="1" t="s">
        <v>139</v>
      </c>
      <c r="F550" s="1" t="s">
        <v>35</v>
      </c>
      <c r="G550" s="6">
        <v>0</v>
      </c>
      <c r="H550" s="1" t="s">
        <v>23</v>
      </c>
      <c r="I550" s="1">
        <v>78.7</v>
      </c>
      <c r="J550" s="1">
        <v>14.1</v>
      </c>
      <c r="K550" s="1">
        <v>6</v>
      </c>
      <c r="L550" s="33" t="s">
        <v>55</v>
      </c>
      <c r="M550" s="1" t="s">
        <v>13</v>
      </c>
      <c r="N550" s="1">
        <v>48</v>
      </c>
      <c r="O550" s="1" t="s">
        <v>13</v>
      </c>
      <c r="P550" s="1">
        <v>2</v>
      </c>
      <c r="Q550" s="1">
        <v>0.5</v>
      </c>
      <c r="R550" s="16">
        <v>3.3333333333333335E-3</v>
      </c>
      <c r="S550" s="1" t="s">
        <v>13</v>
      </c>
      <c r="T550" s="1" t="s">
        <v>13</v>
      </c>
      <c r="U550" s="1">
        <v>875</v>
      </c>
      <c r="V550" s="1">
        <v>875</v>
      </c>
      <c r="W550" s="1" t="s">
        <v>13</v>
      </c>
      <c r="X550" s="1"/>
      <c r="Y550" s="27" t="s">
        <v>105</v>
      </c>
      <c r="Z550" s="18">
        <v>12.06249091705215</v>
      </c>
      <c r="AA550" s="1">
        <v>173250</v>
      </c>
      <c r="AB550" s="18">
        <v>48.125</v>
      </c>
      <c r="AC550" s="18">
        <v>-7.668041762379711</v>
      </c>
      <c r="AD550" s="16">
        <v>4.6753246753246749E-4</v>
      </c>
      <c r="AE550" s="16">
        <f t="shared" si="67"/>
        <v>4.6753246753246746E-5</v>
      </c>
      <c r="AF550" s="1" t="s">
        <v>140</v>
      </c>
    </row>
    <row r="551" spans="4:32" x14ac:dyDescent="0.25">
      <c r="D551" s="1" t="s">
        <v>138</v>
      </c>
      <c r="E551" s="1" t="s">
        <v>139</v>
      </c>
      <c r="F551" s="1" t="s">
        <v>35</v>
      </c>
      <c r="G551" s="6">
        <v>0</v>
      </c>
      <c r="H551" s="1" t="s">
        <v>23</v>
      </c>
      <c r="I551" s="1">
        <v>78.7</v>
      </c>
      <c r="J551" s="1">
        <v>14.1</v>
      </c>
      <c r="K551" s="1">
        <v>6</v>
      </c>
      <c r="L551" s="33" t="s">
        <v>55</v>
      </c>
      <c r="M551" s="1" t="s">
        <v>13</v>
      </c>
      <c r="N551" s="1">
        <v>168</v>
      </c>
      <c r="O551" s="1" t="s">
        <v>13</v>
      </c>
      <c r="P551" s="1">
        <v>2</v>
      </c>
      <c r="Q551" s="1">
        <v>0.5</v>
      </c>
      <c r="R551" s="16">
        <v>3.3333333333333335E-3</v>
      </c>
      <c r="S551" s="1" t="s">
        <v>13</v>
      </c>
      <c r="T551" s="1" t="s">
        <v>13</v>
      </c>
      <c r="U551" s="1">
        <v>875</v>
      </c>
      <c r="V551" s="1">
        <v>875</v>
      </c>
      <c r="W551" s="1" t="s">
        <v>13</v>
      </c>
      <c r="X551" s="1"/>
      <c r="Y551" s="27" t="s">
        <v>105</v>
      </c>
      <c r="Z551" s="18">
        <v>13.313396874800304</v>
      </c>
      <c r="AA551" s="1">
        <v>605250</v>
      </c>
      <c r="AB551" s="18">
        <v>168.125</v>
      </c>
      <c r="AC551" s="18">
        <v>-9.1862624897552134</v>
      </c>
      <c r="AD551" s="16">
        <v>1.0243700950020652E-4</v>
      </c>
      <c r="AE551" s="16">
        <f t="shared" si="67"/>
        <v>1.0243700950020652E-5</v>
      </c>
      <c r="AF551" s="1" t="s">
        <v>140</v>
      </c>
    </row>
    <row r="552" spans="4:32" x14ac:dyDescent="0.25">
      <c r="D552" s="1" t="s">
        <v>138</v>
      </c>
      <c r="E552" s="1" t="s">
        <v>139</v>
      </c>
      <c r="F552" s="1" t="s">
        <v>35</v>
      </c>
      <c r="G552" s="6">
        <v>0</v>
      </c>
      <c r="H552" s="1" t="s">
        <v>23</v>
      </c>
      <c r="I552" s="1">
        <v>78.7</v>
      </c>
      <c r="J552" s="1">
        <v>14.1</v>
      </c>
      <c r="K552" s="1">
        <v>6</v>
      </c>
      <c r="L552" s="33" t="s">
        <v>55</v>
      </c>
      <c r="M552" s="1" t="s">
        <v>13</v>
      </c>
      <c r="N552" s="1">
        <v>408</v>
      </c>
      <c r="O552" s="1" t="s">
        <v>13</v>
      </c>
      <c r="P552" s="1">
        <v>2</v>
      </c>
      <c r="Q552" s="1">
        <v>0.5</v>
      </c>
      <c r="R552" s="16">
        <v>3.3333333333333335E-3</v>
      </c>
      <c r="S552" s="1" t="s">
        <v>13</v>
      </c>
      <c r="T552" s="1" t="s">
        <v>13</v>
      </c>
      <c r="U552" s="1">
        <v>875</v>
      </c>
      <c r="V552" s="1">
        <v>875</v>
      </c>
      <c r="W552" s="1" t="s">
        <v>13</v>
      </c>
      <c r="X552" s="1"/>
      <c r="Y552" s="27" t="s">
        <v>105</v>
      </c>
      <c r="Z552" s="18">
        <v>14.200262624474897</v>
      </c>
      <c r="AA552" s="1">
        <v>1469250</v>
      </c>
      <c r="AB552" s="18">
        <v>408.125</v>
      </c>
      <c r="AC552" s="18">
        <v>-9.5274337900129904</v>
      </c>
      <c r="AD552" s="16">
        <v>7.2826271907435773E-5</v>
      </c>
      <c r="AE552" s="16">
        <f t="shared" si="67"/>
        <v>7.2826271907435773E-6</v>
      </c>
      <c r="AF552" s="1" t="s">
        <v>140</v>
      </c>
    </row>
    <row r="553" spans="4:32" x14ac:dyDescent="0.25">
      <c r="D553" s="1" t="s">
        <v>138</v>
      </c>
      <c r="E553" s="1" t="s">
        <v>139</v>
      </c>
      <c r="F553" s="1" t="s">
        <v>35</v>
      </c>
      <c r="G553" s="6">
        <v>0</v>
      </c>
      <c r="H553" s="1" t="s">
        <v>23</v>
      </c>
      <c r="I553" s="1">
        <v>78.7</v>
      </c>
      <c r="J553" s="1">
        <v>14.1</v>
      </c>
      <c r="K553" s="1">
        <v>6</v>
      </c>
      <c r="L553" s="33" t="s">
        <v>55</v>
      </c>
      <c r="M553" s="1" t="s">
        <v>13</v>
      </c>
      <c r="N553" s="1">
        <v>48</v>
      </c>
      <c r="O553" s="1" t="s">
        <v>13</v>
      </c>
      <c r="P553" s="1">
        <v>2</v>
      </c>
      <c r="Q553" s="1">
        <v>0.5</v>
      </c>
      <c r="R553" s="16">
        <v>4.1666666666666669E-4</v>
      </c>
      <c r="S553" s="1" t="s">
        <v>13</v>
      </c>
      <c r="T553" s="1" t="s">
        <v>13</v>
      </c>
      <c r="U553" s="1">
        <v>875</v>
      </c>
      <c r="V553" s="1">
        <v>875</v>
      </c>
      <c r="W553" s="1" t="s">
        <v>13</v>
      </c>
      <c r="X553" s="1"/>
      <c r="Y553" s="27" t="s">
        <v>105</v>
      </c>
      <c r="Z553" s="18">
        <v>12.080509422554828</v>
      </c>
      <c r="AA553" s="1">
        <v>176400</v>
      </c>
      <c r="AB553" s="18">
        <v>49</v>
      </c>
      <c r="AC553" s="18">
        <v>-8.4969904840987187</v>
      </c>
      <c r="AD553" s="16">
        <v>2.0408163265306123E-4</v>
      </c>
      <c r="AE553" s="16">
        <f t="shared" si="67"/>
        <v>2.0408163265306123E-5</v>
      </c>
      <c r="AF553" s="1" t="s">
        <v>140</v>
      </c>
    </row>
    <row r="554" spans="4:32" x14ac:dyDescent="0.25">
      <c r="D554" s="1" t="s">
        <v>138</v>
      </c>
      <c r="E554" s="1" t="s">
        <v>139</v>
      </c>
      <c r="F554" s="1" t="s">
        <v>35</v>
      </c>
      <c r="G554" s="6">
        <v>0</v>
      </c>
      <c r="H554" s="1" t="s">
        <v>23</v>
      </c>
      <c r="I554" s="1">
        <v>78.7</v>
      </c>
      <c r="J554" s="1">
        <v>14.1</v>
      </c>
      <c r="K554" s="1">
        <v>6</v>
      </c>
      <c r="L554" s="33" t="s">
        <v>55</v>
      </c>
      <c r="M554" s="1" t="s">
        <v>13</v>
      </c>
      <c r="N554" s="1">
        <v>96</v>
      </c>
      <c r="O554" s="1" t="s">
        <v>13</v>
      </c>
      <c r="P554" s="1">
        <v>2</v>
      </c>
      <c r="Q554" s="1">
        <v>0.5</v>
      </c>
      <c r="R554" s="16">
        <v>4.1666666666666669E-4</v>
      </c>
      <c r="S554" s="1" t="s">
        <v>13</v>
      </c>
      <c r="T554" s="1" t="s">
        <v>13</v>
      </c>
      <c r="U554" s="1">
        <v>875</v>
      </c>
      <c r="V554" s="1">
        <v>875</v>
      </c>
      <c r="W554" s="1" t="s">
        <v>13</v>
      </c>
      <c r="X554" s="1"/>
      <c r="Y554" s="27" t="s">
        <v>105</v>
      </c>
      <c r="Z554" s="18">
        <v>12.763400102947584</v>
      </c>
      <c r="AA554" s="1">
        <v>349200</v>
      </c>
      <c r="AB554" s="18">
        <v>97</v>
      </c>
      <c r="AC554" s="18">
        <v>-8.851377097519439</v>
      </c>
      <c r="AD554" s="16">
        <v>1.4318442153493698E-4</v>
      </c>
      <c r="AE554" s="16">
        <f t="shared" si="67"/>
        <v>1.4318442153493698E-5</v>
      </c>
      <c r="AF554" s="1" t="s">
        <v>140</v>
      </c>
    </row>
    <row r="555" spans="4:32" x14ac:dyDescent="0.25">
      <c r="D555" s="1" t="s">
        <v>138</v>
      </c>
      <c r="E555" s="1" t="s">
        <v>139</v>
      </c>
      <c r="F555" s="1" t="s">
        <v>35</v>
      </c>
      <c r="G555" s="6">
        <v>0</v>
      </c>
      <c r="H555" s="1" t="s">
        <v>23</v>
      </c>
      <c r="I555" s="1">
        <v>78.7</v>
      </c>
      <c r="J555" s="1">
        <v>14.1</v>
      </c>
      <c r="K555" s="1">
        <v>6</v>
      </c>
      <c r="L555" s="33" t="s">
        <v>55</v>
      </c>
      <c r="M555" s="1" t="s">
        <v>13</v>
      </c>
      <c r="N555" s="1">
        <v>408</v>
      </c>
      <c r="O555" s="1" t="s">
        <v>13</v>
      </c>
      <c r="P555" s="1">
        <v>2</v>
      </c>
      <c r="Q555" s="1">
        <v>0.5</v>
      </c>
      <c r="R555" s="16">
        <v>4.1666666666666669E-4</v>
      </c>
      <c r="S555" s="1" t="s">
        <v>13</v>
      </c>
      <c r="T555" s="1" t="s">
        <v>13</v>
      </c>
      <c r="U555" s="1">
        <v>875</v>
      </c>
      <c r="V555" s="1">
        <v>875</v>
      </c>
      <c r="W555" s="1" t="s">
        <v>13</v>
      </c>
      <c r="X555" s="1"/>
      <c r="Y555" s="27" t="s">
        <v>105</v>
      </c>
      <c r="Z555" s="18">
        <v>14.202404280487004</v>
      </c>
      <c r="AA555" s="1">
        <v>1472400</v>
      </c>
      <c r="AB555" s="18">
        <v>409</v>
      </c>
      <c r="AC555" s="18">
        <v>-10.418214646568742</v>
      </c>
      <c r="AD555" s="16">
        <v>2.9883183917413744E-5</v>
      </c>
      <c r="AE555" s="16">
        <f t="shared" si="67"/>
        <v>2.9883183917413742E-6</v>
      </c>
      <c r="AF555" s="1" t="s">
        <v>140</v>
      </c>
    </row>
    <row r="556" spans="4:32" x14ac:dyDescent="0.25">
      <c r="D556" s="1" t="s">
        <v>138</v>
      </c>
      <c r="E556" s="1" t="s">
        <v>139</v>
      </c>
      <c r="F556" s="1" t="s">
        <v>35</v>
      </c>
      <c r="G556" s="6">
        <v>0</v>
      </c>
      <c r="H556" s="1" t="s">
        <v>23</v>
      </c>
      <c r="I556" s="1">
        <v>78.7</v>
      </c>
      <c r="J556" s="1">
        <v>14.1</v>
      </c>
      <c r="K556" s="1">
        <v>6</v>
      </c>
      <c r="L556" s="33" t="s">
        <v>55</v>
      </c>
      <c r="M556" s="1" t="s">
        <v>13</v>
      </c>
      <c r="N556" s="1">
        <v>17.759999999999998</v>
      </c>
      <c r="O556" s="1" t="s">
        <v>13</v>
      </c>
      <c r="P556" s="1">
        <v>2</v>
      </c>
      <c r="Q556" s="1">
        <v>0.5</v>
      </c>
      <c r="R556" s="16">
        <v>8.3333333333333331E-5</v>
      </c>
      <c r="S556" s="1" t="s">
        <v>13</v>
      </c>
      <c r="T556" s="1" t="s">
        <v>13</v>
      </c>
      <c r="U556" s="1">
        <v>875</v>
      </c>
      <c r="V556" s="1">
        <v>875</v>
      </c>
      <c r="W556" s="1" t="s">
        <v>13</v>
      </c>
      <c r="X556" s="1"/>
      <c r="Y556" s="27" t="s">
        <v>105</v>
      </c>
      <c r="Z556" s="18">
        <v>11.313693733702332</v>
      </c>
      <c r="AA556" s="1">
        <v>81936</v>
      </c>
      <c r="AB556" s="18">
        <v>22.759999999999998</v>
      </c>
      <c r="AC556" s="18">
        <v>-8.7410815034952254</v>
      </c>
      <c r="AD556" s="16">
        <v>1.5988088264010935E-4</v>
      </c>
      <c r="AE556" s="16">
        <f t="shared" si="67"/>
        <v>1.5988088264010934E-5</v>
      </c>
      <c r="AF556" s="1" t="s">
        <v>140</v>
      </c>
    </row>
    <row r="557" spans="4:32" x14ac:dyDescent="0.25">
      <c r="D557" s="1" t="s">
        <v>138</v>
      </c>
      <c r="E557" s="1" t="s">
        <v>139</v>
      </c>
      <c r="F557" s="1" t="s">
        <v>35</v>
      </c>
      <c r="G557" s="6">
        <v>0</v>
      </c>
      <c r="H557" s="1" t="s">
        <v>23</v>
      </c>
      <c r="I557" s="1">
        <v>78.7</v>
      </c>
      <c r="J557" s="1">
        <v>14.1</v>
      </c>
      <c r="K557" s="1">
        <v>6</v>
      </c>
      <c r="L557" s="33" t="s">
        <v>55</v>
      </c>
      <c r="M557" s="1" t="s">
        <v>13</v>
      </c>
      <c r="N557" s="1">
        <v>48</v>
      </c>
      <c r="O557" s="1" t="s">
        <v>13</v>
      </c>
      <c r="P557" s="1">
        <v>2</v>
      </c>
      <c r="Q557" s="1">
        <v>0.5</v>
      </c>
      <c r="R557" s="16">
        <v>8.3333333333333331E-5</v>
      </c>
      <c r="S557" s="1" t="s">
        <v>13</v>
      </c>
      <c r="T557" s="1" t="s">
        <v>13</v>
      </c>
      <c r="U557" s="1">
        <v>875</v>
      </c>
      <c r="V557" s="1">
        <v>875</v>
      </c>
      <c r="W557" s="1" t="s">
        <v>13</v>
      </c>
      <c r="X557" s="1"/>
      <c r="Y557" s="27" t="s">
        <v>105</v>
      </c>
      <c r="Z557" s="18">
        <v>12.158981037996323</v>
      </c>
      <c r="AA557" s="1">
        <v>190800</v>
      </c>
      <c r="AB557" s="18">
        <v>53</v>
      </c>
      <c r="AC557" s="18">
        <v>-8.3747914040780618</v>
      </c>
      <c r="AD557" s="16">
        <v>2.3060796645702308E-4</v>
      </c>
      <c r="AE557" s="16">
        <f t="shared" si="67"/>
        <v>2.3060796645702306E-5</v>
      </c>
      <c r="AF557" s="1" t="s">
        <v>140</v>
      </c>
    </row>
    <row r="558" spans="4:32" x14ac:dyDescent="0.25">
      <c r="D558" s="1" t="s">
        <v>138</v>
      </c>
      <c r="E558" s="1" t="s">
        <v>139</v>
      </c>
      <c r="F558" s="1" t="s">
        <v>35</v>
      </c>
      <c r="G558" s="6">
        <v>0</v>
      </c>
      <c r="H558" s="1" t="s">
        <v>23</v>
      </c>
      <c r="I558" s="1">
        <v>78.7</v>
      </c>
      <c r="J558" s="1">
        <v>14.1</v>
      </c>
      <c r="K558" s="1">
        <v>6</v>
      </c>
      <c r="L558" s="33" t="s">
        <v>55</v>
      </c>
      <c r="M558" s="1" t="s">
        <v>13</v>
      </c>
      <c r="N558" s="1">
        <v>96</v>
      </c>
      <c r="O558" s="1" t="s">
        <v>13</v>
      </c>
      <c r="P558" s="1">
        <v>2</v>
      </c>
      <c r="Q558" s="1">
        <v>0.5</v>
      </c>
      <c r="R558" s="16">
        <v>8.3333333333333331E-5</v>
      </c>
      <c r="S558" s="1" t="s">
        <v>13</v>
      </c>
      <c r="T558" s="1" t="s">
        <v>13</v>
      </c>
      <c r="U558" s="1">
        <v>875</v>
      </c>
      <c r="V558" s="1">
        <v>875</v>
      </c>
      <c r="W558" s="1" t="s">
        <v>13</v>
      </c>
      <c r="X558" s="1"/>
      <c r="Y558" s="27" t="s">
        <v>105</v>
      </c>
      <c r="Z558" s="18">
        <v>12.803809641285461</v>
      </c>
      <c r="AA558" s="1">
        <v>363600</v>
      </c>
      <c r="AB558" s="18">
        <v>101</v>
      </c>
      <c r="AC558" s="18">
        <v>-8.8719840085611352</v>
      </c>
      <c r="AD558" s="16">
        <v>1.4026402640264027E-4</v>
      </c>
      <c r="AE558" s="16">
        <f t="shared" si="67"/>
        <v>1.4026402640264026E-5</v>
      </c>
      <c r="AF558" s="1" t="s">
        <v>140</v>
      </c>
    </row>
    <row r="559" spans="4:32" x14ac:dyDescent="0.25">
      <c r="D559" s="1" t="s">
        <v>138</v>
      </c>
      <c r="E559" s="1" t="s">
        <v>139</v>
      </c>
      <c r="F559" s="1" t="s">
        <v>35</v>
      </c>
      <c r="G559" s="6">
        <v>0</v>
      </c>
      <c r="H559" s="1" t="s">
        <v>23</v>
      </c>
      <c r="I559" s="1">
        <v>78.7</v>
      </c>
      <c r="J559" s="1">
        <v>14.1</v>
      </c>
      <c r="K559" s="1">
        <v>6</v>
      </c>
      <c r="L559" s="33" t="s">
        <v>55</v>
      </c>
      <c r="M559" s="1" t="s">
        <v>13</v>
      </c>
      <c r="N559" s="1">
        <v>168</v>
      </c>
      <c r="O559" s="1" t="s">
        <v>13</v>
      </c>
      <c r="P559" s="1">
        <v>2</v>
      </c>
      <c r="Q559" s="1">
        <v>0.5</v>
      </c>
      <c r="R559" s="16">
        <v>8.3333333333333331E-5</v>
      </c>
      <c r="S559" s="1" t="s">
        <v>13</v>
      </c>
      <c r="T559" s="1" t="s">
        <v>13</v>
      </c>
      <c r="U559" s="1">
        <v>875</v>
      </c>
      <c r="V559" s="1">
        <v>875</v>
      </c>
      <c r="W559" s="1" t="s">
        <v>13</v>
      </c>
      <c r="X559" s="1"/>
      <c r="Y559" s="27" t="s">
        <v>105</v>
      </c>
      <c r="Z559" s="18">
        <v>13.341980718941981</v>
      </c>
      <c r="AA559" s="1">
        <v>622800</v>
      </c>
      <c r="AB559" s="18">
        <v>173</v>
      </c>
      <c r="AC559" s="18">
        <v>-9.2989294511074299</v>
      </c>
      <c r="AD559" s="16">
        <v>9.1522157996146435E-5</v>
      </c>
      <c r="AE559" s="16">
        <f t="shared" si="67"/>
        <v>9.1522157996146432E-6</v>
      </c>
      <c r="AF559" s="1" t="s">
        <v>140</v>
      </c>
    </row>
    <row r="560" spans="4:32" x14ac:dyDescent="0.25">
      <c r="D560" s="1" t="s">
        <v>138</v>
      </c>
      <c r="E560" s="1" t="s">
        <v>139</v>
      </c>
      <c r="F560" s="1" t="s">
        <v>35</v>
      </c>
      <c r="G560" s="6">
        <v>0</v>
      </c>
      <c r="H560" s="1" t="s">
        <v>23</v>
      </c>
      <c r="I560" s="1">
        <v>78.7</v>
      </c>
      <c r="J560" s="1">
        <v>14.1</v>
      </c>
      <c r="K560" s="1">
        <v>6</v>
      </c>
      <c r="L560" s="33" t="s">
        <v>55</v>
      </c>
      <c r="M560" s="1" t="s">
        <v>13</v>
      </c>
      <c r="N560" s="1">
        <v>408</v>
      </c>
      <c r="O560" s="1" t="s">
        <v>13</v>
      </c>
      <c r="P560" s="1">
        <v>2</v>
      </c>
      <c r="Q560" s="1">
        <v>0.5</v>
      </c>
      <c r="R560" s="16">
        <v>8.3333333333333331E-5</v>
      </c>
      <c r="S560" s="1" t="s">
        <v>13</v>
      </c>
      <c r="T560" s="1" t="s">
        <v>13</v>
      </c>
      <c r="U560" s="1">
        <v>875</v>
      </c>
      <c r="V560" s="1">
        <v>875</v>
      </c>
      <c r="W560" s="1" t="s">
        <v>13</v>
      </c>
      <c r="X560" s="1"/>
      <c r="Y560" s="27" t="s">
        <v>105</v>
      </c>
      <c r="Z560" s="18">
        <v>14.212136717405235</v>
      </c>
      <c r="AA560" s="1">
        <v>1486800</v>
      </c>
      <c r="AB560" s="18">
        <v>413</v>
      </c>
      <c r="AC560" s="18">
        <v>-10.340935706497342</v>
      </c>
      <c r="AD560" s="16">
        <v>3.2284100080710251E-5</v>
      </c>
      <c r="AE560" s="16">
        <f t="shared" si="67"/>
        <v>3.2284100080710252E-6</v>
      </c>
      <c r="AF560" s="1" t="s">
        <v>140</v>
      </c>
    </row>
    <row r="561" spans="4:32" x14ac:dyDescent="0.25">
      <c r="D561" s="8" t="s">
        <v>138</v>
      </c>
      <c r="E561" s="8" t="s">
        <v>139</v>
      </c>
      <c r="F561" s="8" t="s">
        <v>35</v>
      </c>
      <c r="G561" s="10">
        <v>0</v>
      </c>
      <c r="H561" s="8" t="s">
        <v>23</v>
      </c>
      <c r="I561" s="8">
        <v>78.7</v>
      </c>
      <c r="J561" s="8">
        <v>14.1</v>
      </c>
      <c r="K561" s="8">
        <v>6</v>
      </c>
      <c r="L561" s="34" t="s">
        <v>55</v>
      </c>
      <c r="M561" s="8" t="s">
        <v>13</v>
      </c>
      <c r="N561" s="8">
        <v>48</v>
      </c>
      <c r="O561" s="8" t="s">
        <v>13</v>
      </c>
      <c r="P561" s="8">
        <v>2</v>
      </c>
      <c r="Q561" s="8">
        <v>0.25</v>
      </c>
      <c r="R561" s="17">
        <v>3.3333333333333335E-3</v>
      </c>
      <c r="S561" s="8" t="s">
        <v>13</v>
      </c>
      <c r="T561" s="8" t="s">
        <v>13</v>
      </c>
      <c r="U561" s="8">
        <v>875</v>
      </c>
      <c r="V561" s="8">
        <v>875</v>
      </c>
      <c r="W561" s="8" t="s">
        <v>13</v>
      </c>
      <c r="X561" s="8"/>
      <c r="Y561" s="28" t="s">
        <v>105</v>
      </c>
      <c r="Z561" s="20">
        <v>12.062923723810691</v>
      </c>
      <c r="AA561" s="8">
        <v>173325</v>
      </c>
      <c r="AB561" s="20">
        <v>48.145833333333336</v>
      </c>
      <c r="AC561" s="20">
        <v>-8.3740442696967552</v>
      </c>
      <c r="AD561" s="17">
        <v>2.3078032597721043E-4</v>
      </c>
      <c r="AE561" s="17">
        <f t="shared" si="67"/>
        <v>2.3078032597721043E-5</v>
      </c>
      <c r="AF561" s="8" t="s">
        <v>140</v>
      </c>
    </row>
    <row r="562" spans="4:32" x14ac:dyDescent="0.25">
      <c r="D562" s="1" t="s">
        <v>164</v>
      </c>
      <c r="E562" s="1" t="s">
        <v>163</v>
      </c>
      <c r="F562" s="1" t="s">
        <v>35</v>
      </c>
      <c r="G562" s="6">
        <v>0.5</v>
      </c>
      <c r="H562" s="1" t="s">
        <v>23</v>
      </c>
      <c r="I562" s="1">
        <v>56.06</v>
      </c>
      <c r="J562" s="1">
        <v>18.170000000000002</v>
      </c>
      <c r="K562" s="1">
        <v>0</v>
      </c>
      <c r="L562" s="33" t="s">
        <v>40</v>
      </c>
      <c r="M562" s="1" t="s">
        <v>13</v>
      </c>
      <c r="N562" s="1" t="s">
        <v>13</v>
      </c>
      <c r="O562" s="1" t="s">
        <v>165</v>
      </c>
      <c r="P562" s="1">
        <v>1</v>
      </c>
      <c r="Q562" s="1">
        <v>1</v>
      </c>
      <c r="R562" s="1" t="s">
        <v>13</v>
      </c>
      <c r="S562" s="1">
        <v>1516</v>
      </c>
      <c r="T562" s="1">
        <v>1498</v>
      </c>
      <c r="U562" s="1">
        <v>1473</v>
      </c>
      <c r="V562" s="1">
        <v>1473</v>
      </c>
      <c r="W562" s="1">
        <v>43</v>
      </c>
      <c r="X562" s="1"/>
      <c r="Y562" s="50">
        <v>0</v>
      </c>
      <c r="Z562" s="18">
        <f>LN(AA562)</f>
        <v>6.0707377280024897</v>
      </c>
      <c r="AA562" s="1">
        <v>433</v>
      </c>
      <c r="AB562" s="18">
        <f>AA562/3600</f>
        <v>0.12027777777777778</v>
      </c>
      <c r="AC562" s="1" t="s">
        <v>13</v>
      </c>
      <c r="AD562" s="16" t="s">
        <v>13</v>
      </c>
      <c r="AE562" s="16" t="e">
        <f t="shared" si="67"/>
        <v>#VALUE!</v>
      </c>
      <c r="AF562" s="1" t="s">
        <v>13</v>
      </c>
    </row>
    <row r="563" spans="4:32" x14ac:dyDescent="0.25">
      <c r="D563" s="1" t="s">
        <v>164</v>
      </c>
      <c r="E563" s="1" t="s">
        <v>163</v>
      </c>
      <c r="F563" s="1" t="s">
        <v>35</v>
      </c>
      <c r="G563" s="1">
        <v>0.5</v>
      </c>
      <c r="H563" s="1" t="s">
        <v>23</v>
      </c>
      <c r="I563" s="1">
        <v>56.06</v>
      </c>
      <c r="J563" s="1">
        <v>18.170000000000002</v>
      </c>
      <c r="K563" s="1">
        <v>0</v>
      </c>
      <c r="L563" s="33" t="s">
        <v>40</v>
      </c>
      <c r="M563" s="1" t="s">
        <v>13</v>
      </c>
      <c r="N563" s="1" t="s">
        <v>13</v>
      </c>
      <c r="O563" s="1" t="s">
        <v>165</v>
      </c>
      <c r="P563" s="1">
        <v>1</v>
      </c>
      <c r="Q563" s="1">
        <v>1</v>
      </c>
      <c r="R563" s="1" t="s">
        <v>13</v>
      </c>
      <c r="S563" s="1">
        <v>1516</v>
      </c>
      <c r="T563" s="1">
        <v>1498</v>
      </c>
      <c r="U563" s="1">
        <v>1473</v>
      </c>
      <c r="V563" s="1">
        <v>1473</v>
      </c>
      <c r="W563" s="1">
        <v>43</v>
      </c>
      <c r="X563" s="1"/>
      <c r="Y563" s="27">
        <v>0</v>
      </c>
      <c r="Z563" s="18">
        <f t="shared" ref="Z563:Z568" si="68">LN(AA563)</f>
        <v>8.3428398042714598</v>
      </c>
      <c r="AA563" s="1">
        <v>4200</v>
      </c>
      <c r="AB563" s="18">
        <f t="shared" ref="AB563:AB568" si="69">AA563/3600</f>
        <v>1.1666666666666667</v>
      </c>
      <c r="AC563" s="1" t="s">
        <v>13</v>
      </c>
      <c r="AD563" s="16" t="s">
        <v>13</v>
      </c>
      <c r="AE563" s="16" t="e">
        <f t="shared" si="67"/>
        <v>#VALUE!</v>
      </c>
      <c r="AF563" s="1" t="s">
        <v>13</v>
      </c>
    </row>
    <row r="564" spans="4:32" x14ac:dyDescent="0.25">
      <c r="D564" s="1" t="s">
        <v>164</v>
      </c>
      <c r="E564" s="1" t="s">
        <v>163</v>
      </c>
      <c r="F564" s="1" t="s">
        <v>35</v>
      </c>
      <c r="G564" s="6">
        <v>0.5</v>
      </c>
      <c r="H564" s="1" t="s">
        <v>23</v>
      </c>
      <c r="I564" s="1">
        <v>56.06</v>
      </c>
      <c r="J564" s="1">
        <v>18.170000000000002</v>
      </c>
      <c r="K564" s="1">
        <v>0</v>
      </c>
      <c r="L564" s="33" t="s">
        <v>40</v>
      </c>
      <c r="M564" s="1" t="s">
        <v>13</v>
      </c>
      <c r="N564" s="1" t="s">
        <v>13</v>
      </c>
      <c r="O564" s="1" t="s">
        <v>165</v>
      </c>
      <c r="P564" s="1">
        <v>1</v>
      </c>
      <c r="Q564" s="1">
        <v>1</v>
      </c>
      <c r="R564" s="1" t="s">
        <v>13</v>
      </c>
      <c r="S564" s="1">
        <v>1516</v>
      </c>
      <c r="T564" s="1">
        <v>1498</v>
      </c>
      <c r="U564" s="1">
        <v>1473</v>
      </c>
      <c r="V564" s="1">
        <v>1473</v>
      </c>
      <c r="W564" s="1">
        <v>43</v>
      </c>
      <c r="X564" s="1"/>
      <c r="Y564" s="27">
        <v>0</v>
      </c>
      <c r="Z564" s="18">
        <f t="shared" si="68"/>
        <v>9.0359869848314052</v>
      </c>
      <c r="AA564" s="1">
        <v>8400</v>
      </c>
      <c r="AB564" s="18">
        <f t="shared" si="69"/>
        <v>2.3333333333333335</v>
      </c>
      <c r="AC564" s="1" t="s">
        <v>13</v>
      </c>
      <c r="AD564" s="16" t="s">
        <v>13</v>
      </c>
      <c r="AE564" s="16" t="e">
        <f t="shared" si="67"/>
        <v>#VALUE!</v>
      </c>
      <c r="AF564" s="1" t="s">
        <v>13</v>
      </c>
    </row>
    <row r="565" spans="4:32" x14ac:dyDescent="0.25">
      <c r="D565" s="1" t="s">
        <v>164</v>
      </c>
      <c r="E565" s="1" t="s">
        <v>163</v>
      </c>
      <c r="F565" s="1" t="s">
        <v>35</v>
      </c>
      <c r="G565" s="1">
        <v>0.5</v>
      </c>
      <c r="H565" s="1" t="s">
        <v>23</v>
      </c>
      <c r="I565" s="1">
        <v>56.06</v>
      </c>
      <c r="J565" s="1">
        <v>18.170000000000002</v>
      </c>
      <c r="K565" s="1">
        <v>0</v>
      </c>
      <c r="L565" s="33" t="s">
        <v>40</v>
      </c>
      <c r="M565" s="1" t="s">
        <v>13</v>
      </c>
      <c r="N565" s="1" t="s">
        <v>13</v>
      </c>
      <c r="O565" s="1" t="s">
        <v>165</v>
      </c>
      <c r="P565" s="1">
        <v>1</v>
      </c>
      <c r="Q565" s="1">
        <v>1</v>
      </c>
      <c r="R565" s="1" t="s">
        <v>13</v>
      </c>
      <c r="S565" s="1">
        <v>1516</v>
      </c>
      <c r="T565" s="1">
        <v>1498</v>
      </c>
      <c r="U565" s="1">
        <v>1473</v>
      </c>
      <c r="V565" s="1">
        <v>1473</v>
      </c>
      <c r="W565" s="1">
        <v>43</v>
      </c>
      <c r="X565" s="1"/>
      <c r="Y565" s="27">
        <v>0</v>
      </c>
      <c r="Z565" s="18">
        <f t="shared" si="68"/>
        <v>9.581903928408666</v>
      </c>
      <c r="AA565" s="1">
        <v>14500</v>
      </c>
      <c r="AB565" s="18">
        <f t="shared" si="69"/>
        <v>4.0277777777777777</v>
      </c>
      <c r="AC565" s="18">
        <f>LN(AD565)</f>
        <v>-11.661345470088502</v>
      </c>
      <c r="AD565" s="16">
        <f>0.25/(2*AA565)</f>
        <v>8.6206896551724141E-6</v>
      </c>
      <c r="AE565" s="16">
        <f t="shared" si="67"/>
        <v>8.6206896551724146E-7</v>
      </c>
      <c r="AF565" s="1" t="s">
        <v>167</v>
      </c>
    </row>
    <row r="566" spans="4:32" x14ac:dyDescent="0.25">
      <c r="D566" s="1" t="s">
        <v>164</v>
      </c>
      <c r="E566" s="1" t="s">
        <v>163</v>
      </c>
      <c r="F566" s="1" t="s">
        <v>35</v>
      </c>
      <c r="G566" s="6">
        <v>0.5</v>
      </c>
      <c r="H566" s="1" t="s">
        <v>23</v>
      </c>
      <c r="I566" s="1">
        <v>56.06</v>
      </c>
      <c r="J566" s="1">
        <v>18.170000000000002</v>
      </c>
      <c r="K566" s="1">
        <v>0</v>
      </c>
      <c r="L566" s="33" t="s">
        <v>40</v>
      </c>
      <c r="M566" s="1" t="s">
        <v>13</v>
      </c>
      <c r="N566" s="1" t="s">
        <v>13</v>
      </c>
      <c r="O566" s="1" t="s">
        <v>165</v>
      </c>
      <c r="P566" s="1">
        <v>1</v>
      </c>
      <c r="Q566" s="1">
        <v>1</v>
      </c>
      <c r="R566" s="1" t="s">
        <v>13</v>
      </c>
      <c r="S566" s="1">
        <f>U566+W566</f>
        <v>1516</v>
      </c>
      <c r="T566" s="1">
        <v>1498</v>
      </c>
      <c r="U566" s="1">
        <v>1473</v>
      </c>
      <c r="V566" s="1">
        <v>1473</v>
      </c>
      <c r="W566" s="1">
        <v>43</v>
      </c>
      <c r="X566" s="18">
        <v>1.3</v>
      </c>
      <c r="Y566" s="27">
        <v>0</v>
      </c>
      <c r="Z566" s="18">
        <f t="shared" si="68"/>
        <v>11.002099841204238</v>
      </c>
      <c r="AA566" s="1">
        <v>60000</v>
      </c>
      <c r="AB566" s="18">
        <f t="shared" si="69"/>
        <v>16.666666666666668</v>
      </c>
      <c r="AC566" s="18">
        <f t="shared" ref="AC566:AC568" si="70">LN(AD566)</f>
        <v>-13.081541382884074</v>
      </c>
      <c r="AD566" s="16">
        <f t="shared" ref="AD566:AD568" si="71">0.25/(2*AA566)</f>
        <v>2.0833333333333334E-6</v>
      </c>
      <c r="AE566" s="16">
        <f t="shared" si="67"/>
        <v>2.0833333333333333E-7</v>
      </c>
      <c r="AF566" s="1" t="s">
        <v>167</v>
      </c>
    </row>
    <row r="567" spans="4:32" x14ac:dyDescent="0.25">
      <c r="D567" s="1" t="s">
        <v>164</v>
      </c>
      <c r="E567" s="1" t="s">
        <v>163</v>
      </c>
      <c r="F567" s="1" t="s">
        <v>35</v>
      </c>
      <c r="G567" s="1">
        <v>0.5</v>
      </c>
      <c r="H567" s="1" t="s">
        <v>23</v>
      </c>
      <c r="I567" s="1">
        <v>56.06</v>
      </c>
      <c r="J567" s="1">
        <v>18.170000000000002</v>
      </c>
      <c r="K567" s="1">
        <v>0</v>
      </c>
      <c r="L567" s="33" t="s">
        <v>40</v>
      </c>
      <c r="M567" s="1" t="s">
        <v>13</v>
      </c>
      <c r="N567" s="1" t="s">
        <v>13</v>
      </c>
      <c r="O567" s="1" t="s">
        <v>165</v>
      </c>
      <c r="P567" s="1">
        <v>1</v>
      </c>
      <c r="Q567" s="1">
        <v>1</v>
      </c>
      <c r="R567" s="1" t="s">
        <v>13</v>
      </c>
      <c r="S567" s="1">
        <f>U567+W567</f>
        <v>1516</v>
      </c>
      <c r="T567" s="1">
        <v>1498</v>
      </c>
      <c r="U567" s="1">
        <v>1483</v>
      </c>
      <c r="V567" s="1">
        <v>1483</v>
      </c>
      <c r="W567" s="1">
        <v>33</v>
      </c>
      <c r="X567" s="18">
        <v>2.5555555555555554</v>
      </c>
      <c r="Y567" s="27">
        <v>0</v>
      </c>
      <c r="Z567" s="18">
        <f t="shared" si="68"/>
        <v>10.621327345686446</v>
      </c>
      <c r="AA567" s="1">
        <v>41000</v>
      </c>
      <c r="AB567" s="18">
        <f t="shared" si="69"/>
        <v>11.388888888888889</v>
      </c>
      <c r="AC567" s="18">
        <f t="shared" si="70"/>
        <v>-12.70076888736628</v>
      </c>
      <c r="AD567" s="16">
        <f t="shared" si="71"/>
        <v>3.0487804878048782E-6</v>
      </c>
      <c r="AE567" s="16">
        <f t="shared" si="67"/>
        <v>3.0487804878048784E-7</v>
      </c>
      <c r="AF567" s="1" t="s">
        <v>167</v>
      </c>
    </row>
    <row r="568" spans="4:32" x14ac:dyDescent="0.25">
      <c r="D568" s="8" t="s">
        <v>164</v>
      </c>
      <c r="E568" s="8" t="s">
        <v>163</v>
      </c>
      <c r="F568" s="8" t="s">
        <v>35</v>
      </c>
      <c r="G568" s="10">
        <v>0.5</v>
      </c>
      <c r="H568" s="8" t="s">
        <v>23</v>
      </c>
      <c r="I568" s="8">
        <v>56.06</v>
      </c>
      <c r="J568" s="8">
        <v>18.170000000000002</v>
      </c>
      <c r="K568" s="8">
        <v>0</v>
      </c>
      <c r="L568" s="34" t="s">
        <v>40</v>
      </c>
      <c r="M568" s="8" t="s">
        <v>13</v>
      </c>
      <c r="N568" s="8" t="s">
        <v>13</v>
      </c>
      <c r="O568" s="8" t="s">
        <v>165</v>
      </c>
      <c r="P568" s="8">
        <v>1</v>
      </c>
      <c r="Q568" s="8">
        <v>1</v>
      </c>
      <c r="R568" s="8" t="s">
        <v>13</v>
      </c>
      <c r="S568" s="8">
        <f>U568+W568</f>
        <v>1516</v>
      </c>
      <c r="T568" s="8">
        <v>1498</v>
      </c>
      <c r="U568" s="8">
        <v>1493</v>
      </c>
      <c r="V568" s="8">
        <v>1493</v>
      </c>
      <c r="W568" s="8">
        <v>23</v>
      </c>
      <c r="X568" s="20">
        <v>2.5555555555555554</v>
      </c>
      <c r="Y568" s="28">
        <v>0</v>
      </c>
      <c r="Z568" s="20">
        <f t="shared" si="68"/>
        <v>10.621327345686446</v>
      </c>
      <c r="AA568" s="8">
        <v>41000</v>
      </c>
      <c r="AB568" s="20">
        <f t="shared" si="69"/>
        <v>11.388888888888889</v>
      </c>
      <c r="AC568" s="20">
        <f t="shared" si="70"/>
        <v>-12.70076888736628</v>
      </c>
      <c r="AD568" s="17">
        <f t="shared" si="71"/>
        <v>3.0487804878048782E-6</v>
      </c>
      <c r="AE568" s="17">
        <f t="shared" si="67"/>
        <v>3.0487804878048784E-7</v>
      </c>
      <c r="AF568" s="8" t="s">
        <v>167</v>
      </c>
    </row>
    <row r="569" spans="4:32" x14ac:dyDescent="0.25">
      <c r="D569" s="1" t="s">
        <v>169</v>
      </c>
      <c r="E569" s="1" t="s">
        <v>168</v>
      </c>
      <c r="F569" s="1" t="s">
        <v>35</v>
      </c>
      <c r="G569" s="1">
        <v>0.1</v>
      </c>
      <c r="H569" s="1" t="s">
        <v>23</v>
      </c>
      <c r="I569" s="1">
        <v>48.71</v>
      </c>
      <c r="J569" s="1">
        <v>16.55</v>
      </c>
      <c r="K569" s="1">
        <v>0</v>
      </c>
      <c r="L569" s="33" t="s">
        <v>40</v>
      </c>
      <c r="M569" s="1" t="s">
        <v>13</v>
      </c>
      <c r="N569" s="1" t="s">
        <v>13</v>
      </c>
      <c r="P569" s="1">
        <v>1</v>
      </c>
      <c r="Q569" s="1">
        <v>1</v>
      </c>
      <c r="R569" s="1" t="s">
        <v>13</v>
      </c>
      <c r="S569">
        <v>1188</v>
      </c>
      <c r="T569" t="s">
        <v>13</v>
      </c>
      <c r="U569" s="1">
        <v>1150</v>
      </c>
      <c r="V569" s="1">
        <v>1150</v>
      </c>
      <c r="W569" s="1">
        <v>40</v>
      </c>
      <c r="Y569" s="27">
        <v>0</v>
      </c>
      <c r="Z569" s="18">
        <f>LN(AA569)</f>
        <v>9.9804485936722571</v>
      </c>
      <c r="AA569">
        <f>AB569*3600</f>
        <v>21600</v>
      </c>
      <c r="AB569">
        <v>6</v>
      </c>
      <c r="AC569" s="18">
        <f>LN(AD569)</f>
        <v>-13.576493657493774</v>
      </c>
      <c r="AD569" s="16">
        <v>1.2699999999999999E-6</v>
      </c>
      <c r="AE569" s="16">
        <f t="shared" si="67"/>
        <v>1.2699999999999999E-7</v>
      </c>
      <c r="AF569" s="1" t="s">
        <v>167</v>
      </c>
    </row>
    <row r="570" spans="4:32" x14ac:dyDescent="0.25">
      <c r="D570" s="1" t="s">
        <v>169</v>
      </c>
      <c r="E570" s="1" t="s">
        <v>168</v>
      </c>
      <c r="F570" s="1" t="s">
        <v>35</v>
      </c>
      <c r="G570" s="6">
        <v>0.1</v>
      </c>
      <c r="H570" s="1" t="s">
        <v>23</v>
      </c>
      <c r="I570" s="1">
        <v>48.71</v>
      </c>
      <c r="J570" s="1">
        <v>16.55</v>
      </c>
      <c r="K570" s="1">
        <v>0</v>
      </c>
      <c r="L570" s="33" t="s">
        <v>40</v>
      </c>
      <c r="M570" s="1" t="s">
        <v>13</v>
      </c>
      <c r="N570" s="1" t="s">
        <v>13</v>
      </c>
      <c r="P570" s="1">
        <v>1</v>
      </c>
      <c r="Q570" s="1">
        <v>1</v>
      </c>
      <c r="R570" s="1" t="s">
        <v>13</v>
      </c>
      <c r="S570">
        <v>1189</v>
      </c>
      <c r="T570" t="s">
        <v>13</v>
      </c>
      <c r="U570" s="1">
        <v>1150</v>
      </c>
      <c r="V570" s="1">
        <v>1150</v>
      </c>
      <c r="W570" s="1">
        <v>40</v>
      </c>
      <c r="Y570" s="27">
        <v>0</v>
      </c>
      <c r="Z570" s="18">
        <f t="shared" ref="Z570:Z604" si="72">LN(AA570)</f>
        <v>10.385913701780421</v>
      </c>
      <c r="AA570">
        <f t="shared" ref="AA570:AA586" si="73">AB570*3600</f>
        <v>32400</v>
      </c>
      <c r="AB570">
        <v>9</v>
      </c>
      <c r="AC570" s="18">
        <f t="shared" ref="AC570:AC604" si="74">LN(AD570)</f>
        <v>-13.479038321343062</v>
      </c>
      <c r="AD570" s="16">
        <v>1.3999999999999999E-6</v>
      </c>
      <c r="AE570" s="16">
        <f t="shared" si="67"/>
        <v>1.3999999999999998E-7</v>
      </c>
      <c r="AF570" s="1" t="s">
        <v>167</v>
      </c>
    </row>
    <row r="571" spans="4:32" x14ac:dyDescent="0.25">
      <c r="D571" s="1" t="s">
        <v>169</v>
      </c>
      <c r="E571" s="1" t="s">
        <v>168</v>
      </c>
      <c r="F571" s="1" t="s">
        <v>35</v>
      </c>
      <c r="G571" s="1">
        <v>1</v>
      </c>
      <c r="H571" s="1" t="s">
        <v>23</v>
      </c>
      <c r="I571" s="1">
        <v>48.71</v>
      </c>
      <c r="J571" s="1">
        <v>16.55</v>
      </c>
      <c r="K571" s="1">
        <v>0</v>
      </c>
      <c r="L571" s="33" t="s">
        <v>40</v>
      </c>
      <c r="M571" s="1" t="s">
        <v>13</v>
      </c>
      <c r="N571" s="1" t="s">
        <v>13</v>
      </c>
      <c r="P571" s="1">
        <v>1</v>
      </c>
      <c r="Q571" s="1">
        <v>1</v>
      </c>
      <c r="R571" s="1" t="s">
        <v>13</v>
      </c>
      <c r="S571">
        <v>1190</v>
      </c>
      <c r="T571" t="s">
        <v>13</v>
      </c>
      <c r="U571" s="1">
        <v>1150</v>
      </c>
      <c r="V571" s="1">
        <v>1150</v>
      </c>
      <c r="W571" s="1">
        <v>40</v>
      </c>
      <c r="Y571" s="27">
        <v>0</v>
      </c>
      <c r="Z571" s="18">
        <f t="shared" si="72"/>
        <v>9.2873014131123117</v>
      </c>
      <c r="AA571">
        <f t="shared" si="73"/>
        <v>10800</v>
      </c>
      <c r="AB571">
        <v>3</v>
      </c>
      <c r="AC571" s="18">
        <f t="shared" si="74"/>
        <v>-12.915349208020002</v>
      </c>
      <c r="AD571" s="16">
        <v>2.4600000000000002E-6</v>
      </c>
      <c r="AE571" s="16">
        <f t="shared" si="67"/>
        <v>2.4600000000000001E-7</v>
      </c>
      <c r="AF571" s="1" t="s">
        <v>167</v>
      </c>
    </row>
    <row r="572" spans="4:32" x14ac:dyDescent="0.25">
      <c r="D572" s="1" t="s">
        <v>169</v>
      </c>
      <c r="E572" s="1" t="s">
        <v>168</v>
      </c>
      <c r="F572" s="1" t="s">
        <v>35</v>
      </c>
      <c r="G572" s="6">
        <v>1</v>
      </c>
      <c r="H572" s="1" t="s">
        <v>23</v>
      </c>
      <c r="I572" s="1">
        <v>48.71</v>
      </c>
      <c r="J572" s="1">
        <v>16.55</v>
      </c>
      <c r="K572" s="1">
        <v>0</v>
      </c>
      <c r="L572" s="33" t="s">
        <v>40</v>
      </c>
      <c r="M572" s="1" t="s">
        <v>13</v>
      </c>
      <c r="N572" s="1" t="s">
        <v>13</v>
      </c>
      <c r="P572" s="1">
        <v>1</v>
      </c>
      <c r="Q572" s="1">
        <v>1</v>
      </c>
      <c r="R572" s="1" t="s">
        <v>13</v>
      </c>
      <c r="S572">
        <v>1191</v>
      </c>
      <c r="T572" t="s">
        <v>13</v>
      </c>
      <c r="U572" s="1">
        <v>1150</v>
      </c>
      <c r="V572" s="1">
        <v>1150</v>
      </c>
      <c r="W572" s="1">
        <v>40</v>
      </c>
      <c r="Y572" s="27">
        <v>0</v>
      </c>
      <c r="Z572" s="18">
        <f t="shared" si="72"/>
        <v>9.9804485936722571</v>
      </c>
      <c r="AA572">
        <f t="shared" si="73"/>
        <v>21600</v>
      </c>
      <c r="AB572">
        <v>6</v>
      </c>
      <c r="AC572" s="18">
        <f t="shared" si="74"/>
        <v>-12.948410070280891</v>
      </c>
      <c r="AD572" s="16">
        <v>2.3800000000000001E-6</v>
      </c>
      <c r="AE572" s="16">
        <f t="shared" si="67"/>
        <v>2.3800000000000001E-7</v>
      </c>
      <c r="AF572" s="1" t="s">
        <v>167</v>
      </c>
    </row>
    <row r="573" spans="4:32" x14ac:dyDescent="0.25">
      <c r="D573" s="1" t="s">
        <v>169</v>
      </c>
      <c r="E573" s="1" t="s">
        <v>168</v>
      </c>
      <c r="F573" s="1" t="s">
        <v>35</v>
      </c>
      <c r="G573" s="1">
        <v>1</v>
      </c>
      <c r="H573" s="1" t="s">
        <v>23</v>
      </c>
      <c r="I573" s="1">
        <v>48.71</v>
      </c>
      <c r="J573" s="1">
        <v>16.55</v>
      </c>
      <c r="K573" s="1">
        <v>0</v>
      </c>
      <c r="L573" s="33" t="s">
        <v>40</v>
      </c>
      <c r="M573" s="1" t="s">
        <v>13</v>
      </c>
      <c r="N573" s="1" t="s">
        <v>13</v>
      </c>
      <c r="P573" s="1">
        <v>1</v>
      </c>
      <c r="Q573" s="1">
        <v>1</v>
      </c>
      <c r="R573" s="1" t="s">
        <v>13</v>
      </c>
      <c r="S573">
        <v>1192</v>
      </c>
      <c r="T573" t="s">
        <v>13</v>
      </c>
      <c r="U573" s="1">
        <v>1150</v>
      </c>
      <c r="V573" s="1">
        <v>1150</v>
      </c>
      <c r="W573" s="1">
        <v>40</v>
      </c>
      <c r="Y573" s="27">
        <v>0</v>
      </c>
      <c r="Z573" s="18">
        <f t="shared" si="72"/>
        <v>9.9804485936722571</v>
      </c>
      <c r="AA573">
        <f t="shared" si="73"/>
        <v>21600</v>
      </c>
      <c r="AB573">
        <v>6</v>
      </c>
      <c r="AC573" s="18">
        <f t="shared" si="74"/>
        <v>-13.684482295557871</v>
      </c>
      <c r="AD573" s="16">
        <v>1.1400000000000001E-6</v>
      </c>
      <c r="AE573" s="16">
        <f t="shared" si="67"/>
        <v>1.1400000000000001E-7</v>
      </c>
      <c r="AF573" s="1" t="s">
        <v>167</v>
      </c>
    </row>
    <row r="574" spans="4:32" x14ac:dyDescent="0.25">
      <c r="D574" s="1" t="s">
        <v>169</v>
      </c>
      <c r="E574" s="1" t="s">
        <v>168</v>
      </c>
      <c r="F574" s="1" t="s">
        <v>35</v>
      </c>
      <c r="G574" s="6">
        <v>1</v>
      </c>
      <c r="H574" s="1" t="s">
        <v>23</v>
      </c>
      <c r="I574" s="1">
        <v>48.71</v>
      </c>
      <c r="J574" s="1">
        <v>16.55</v>
      </c>
      <c r="K574" s="1">
        <v>0</v>
      </c>
      <c r="L574" s="33" t="s">
        <v>40</v>
      </c>
      <c r="M574" s="1" t="s">
        <v>13</v>
      </c>
      <c r="N574" s="1" t="s">
        <v>13</v>
      </c>
      <c r="P574" s="1">
        <v>1</v>
      </c>
      <c r="Q574" s="1">
        <v>1</v>
      </c>
      <c r="R574" s="1" t="s">
        <v>13</v>
      </c>
      <c r="S574">
        <v>1193</v>
      </c>
      <c r="T574" t="s">
        <v>13</v>
      </c>
      <c r="U574" s="1">
        <v>1150</v>
      </c>
      <c r="V574" s="1">
        <v>1150</v>
      </c>
      <c r="W574" s="1">
        <v>40</v>
      </c>
      <c r="Y574" s="27">
        <v>0</v>
      </c>
      <c r="Z574" s="18">
        <f t="shared" si="72"/>
        <v>10.385913701780421</v>
      </c>
      <c r="AA574">
        <f t="shared" si="73"/>
        <v>32400</v>
      </c>
      <c r="AB574">
        <v>9</v>
      </c>
      <c r="AC574" s="18">
        <f t="shared" si="74"/>
        <v>-13.78595175572273</v>
      </c>
      <c r="AD574" s="16">
        <v>1.0300000000000001E-6</v>
      </c>
      <c r="AE574" s="16">
        <f t="shared" si="67"/>
        <v>1.0300000000000001E-7</v>
      </c>
      <c r="AF574" s="1" t="s">
        <v>167</v>
      </c>
    </row>
    <row r="575" spans="4:32" x14ac:dyDescent="0.25">
      <c r="D575" s="1" t="s">
        <v>169</v>
      </c>
      <c r="E575" s="1" t="s">
        <v>168</v>
      </c>
      <c r="F575" s="1" t="s">
        <v>35</v>
      </c>
      <c r="G575" s="1">
        <v>10</v>
      </c>
      <c r="H575" s="1" t="s">
        <v>23</v>
      </c>
      <c r="I575" s="1">
        <v>48.71</v>
      </c>
      <c r="J575" s="1">
        <v>16.55</v>
      </c>
      <c r="K575" s="1">
        <v>0</v>
      </c>
      <c r="L575" s="33" t="s">
        <v>40</v>
      </c>
      <c r="M575" s="1" t="s">
        <v>13</v>
      </c>
      <c r="N575" s="1" t="s">
        <v>13</v>
      </c>
      <c r="P575" s="1">
        <v>1</v>
      </c>
      <c r="Q575" s="1">
        <v>1</v>
      </c>
      <c r="R575" s="1" t="s">
        <v>13</v>
      </c>
      <c r="S575">
        <v>1194</v>
      </c>
      <c r="T575" t="s">
        <v>13</v>
      </c>
      <c r="U575" s="1">
        <v>1150</v>
      </c>
      <c r="V575" s="1">
        <v>1150</v>
      </c>
      <c r="W575" s="1">
        <v>40</v>
      </c>
      <c r="Y575" s="27">
        <v>0</v>
      </c>
      <c r="Z575" s="18">
        <f t="shared" si="72"/>
        <v>9.2873014131123117</v>
      </c>
      <c r="AA575">
        <f t="shared" si="73"/>
        <v>10800</v>
      </c>
      <c r="AB575">
        <v>3</v>
      </c>
      <c r="AC575" s="18">
        <f t="shared" si="74"/>
        <v>-13.194934070239164</v>
      </c>
      <c r="AD575" s="16">
        <v>1.86E-6</v>
      </c>
      <c r="AE575" s="16">
        <f t="shared" si="67"/>
        <v>1.86E-7</v>
      </c>
      <c r="AF575" s="1" t="s">
        <v>167</v>
      </c>
    </row>
    <row r="576" spans="4:32" x14ac:dyDescent="0.25">
      <c r="D576" s="1" t="s">
        <v>169</v>
      </c>
      <c r="E576" s="1" t="s">
        <v>168</v>
      </c>
      <c r="F576" s="1" t="s">
        <v>35</v>
      </c>
      <c r="G576" s="6">
        <v>10</v>
      </c>
      <c r="H576" s="1" t="s">
        <v>23</v>
      </c>
      <c r="I576" s="1">
        <v>48.71</v>
      </c>
      <c r="J576" s="1">
        <v>16.55</v>
      </c>
      <c r="K576" s="1">
        <v>0</v>
      </c>
      <c r="L576" s="33" t="s">
        <v>40</v>
      </c>
      <c r="M576" s="1" t="s">
        <v>13</v>
      </c>
      <c r="N576" s="1" t="s">
        <v>13</v>
      </c>
      <c r="P576" s="1">
        <v>1</v>
      </c>
      <c r="Q576" s="1">
        <v>1</v>
      </c>
      <c r="R576" s="1" t="s">
        <v>13</v>
      </c>
      <c r="S576">
        <v>1195</v>
      </c>
      <c r="T576" t="s">
        <v>13</v>
      </c>
      <c r="U576" s="1">
        <v>1150</v>
      </c>
      <c r="V576" s="1">
        <v>1150</v>
      </c>
      <c r="W576" s="1">
        <v>40</v>
      </c>
      <c r="Y576" s="27">
        <v>0</v>
      </c>
      <c r="Z576" s="18">
        <f t="shared" si="72"/>
        <v>9.9804485936722571</v>
      </c>
      <c r="AA576">
        <f t="shared" si="73"/>
        <v>21600</v>
      </c>
      <c r="AB576">
        <v>6</v>
      </c>
      <c r="AC576" s="18">
        <f t="shared" si="74"/>
        <v>-13.94789974601002</v>
      </c>
      <c r="AD576" s="16">
        <v>8.7599999999999996E-7</v>
      </c>
      <c r="AE576" s="16">
        <f t="shared" si="67"/>
        <v>8.759999999999999E-8</v>
      </c>
      <c r="AF576" s="1" t="s">
        <v>167</v>
      </c>
    </row>
    <row r="577" spans="4:32" x14ac:dyDescent="0.25">
      <c r="D577" s="1" t="s">
        <v>169</v>
      </c>
      <c r="E577" s="1" t="s">
        <v>168</v>
      </c>
      <c r="F577" s="1" t="s">
        <v>35</v>
      </c>
      <c r="G577" s="1">
        <v>10</v>
      </c>
      <c r="H577" s="1" t="s">
        <v>23</v>
      </c>
      <c r="I577" s="1">
        <v>48.71</v>
      </c>
      <c r="J577" s="1">
        <v>16.55</v>
      </c>
      <c r="K577" s="1">
        <v>0</v>
      </c>
      <c r="L577" s="33" t="s">
        <v>40</v>
      </c>
      <c r="M577" s="1" t="s">
        <v>13</v>
      </c>
      <c r="N577" s="1" t="s">
        <v>13</v>
      </c>
      <c r="P577" s="1">
        <v>1</v>
      </c>
      <c r="Q577" s="1">
        <v>1</v>
      </c>
      <c r="R577" s="1" t="s">
        <v>13</v>
      </c>
      <c r="S577">
        <v>1196</v>
      </c>
      <c r="T577" t="s">
        <v>13</v>
      </c>
      <c r="U577" s="1">
        <v>1150</v>
      </c>
      <c r="V577" s="1">
        <v>1150</v>
      </c>
      <c r="W577" s="1">
        <v>40</v>
      </c>
      <c r="Y577" s="27">
        <v>0</v>
      </c>
      <c r="Z577" s="18">
        <f t="shared" si="72"/>
        <v>10.385913701780421</v>
      </c>
      <c r="AA577">
        <f t="shared" si="73"/>
        <v>32400</v>
      </c>
      <c r="AB577">
        <v>9</v>
      </c>
      <c r="AC577" s="18">
        <f t="shared" si="74"/>
        <v>-14.482989991775641</v>
      </c>
      <c r="AD577" s="16">
        <v>5.13E-7</v>
      </c>
      <c r="AE577" s="16">
        <f t="shared" si="67"/>
        <v>5.1300000000000003E-8</v>
      </c>
      <c r="AF577" s="1" t="s">
        <v>167</v>
      </c>
    </row>
    <row r="578" spans="4:32" x14ac:dyDescent="0.25">
      <c r="D578" s="1" t="s">
        <v>169</v>
      </c>
      <c r="E578" s="1" t="s">
        <v>168</v>
      </c>
      <c r="F578" s="1" t="s">
        <v>35</v>
      </c>
      <c r="G578" s="1">
        <v>0.1</v>
      </c>
      <c r="H578" s="1" t="s">
        <v>23</v>
      </c>
      <c r="I578" s="1">
        <v>48.71</v>
      </c>
      <c r="J578" s="1">
        <v>16.55</v>
      </c>
      <c r="K578" s="1">
        <v>0</v>
      </c>
      <c r="L578" s="33" t="s">
        <v>40</v>
      </c>
      <c r="M578" s="1" t="s">
        <v>13</v>
      </c>
      <c r="N578" s="1" t="s">
        <v>13</v>
      </c>
      <c r="P578" s="1">
        <v>1</v>
      </c>
      <c r="Q578" s="1">
        <v>1</v>
      </c>
      <c r="R578" s="1" t="s">
        <v>13</v>
      </c>
      <c r="S578">
        <v>1188</v>
      </c>
      <c r="T578" t="s">
        <v>13</v>
      </c>
      <c r="U578" s="1">
        <v>1150</v>
      </c>
      <c r="V578" s="1">
        <v>1150</v>
      </c>
      <c r="W578" s="1">
        <v>40</v>
      </c>
      <c r="Y578" s="27">
        <v>0</v>
      </c>
      <c r="Z578" s="18">
        <f t="shared" si="72"/>
        <v>9.9804485936722571</v>
      </c>
      <c r="AA578">
        <f t="shared" si="73"/>
        <v>21600</v>
      </c>
      <c r="AB578">
        <v>6</v>
      </c>
      <c r="AC578" s="18">
        <f t="shared" si="74"/>
        <v>-11.565271945342438</v>
      </c>
      <c r="AD578" s="16">
        <v>9.4900000000000006E-6</v>
      </c>
      <c r="AE578" s="16">
        <f t="shared" si="67"/>
        <v>9.4900000000000004E-7</v>
      </c>
      <c r="AF578" s="1" t="s">
        <v>140</v>
      </c>
    </row>
    <row r="579" spans="4:32" x14ac:dyDescent="0.25">
      <c r="D579" s="1" t="s">
        <v>169</v>
      </c>
      <c r="E579" s="1" t="s">
        <v>168</v>
      </c>
      <c r="F579" s="1" t="s">
        <v>35</v>
      </c>
      <c r="G579" s="6">
        <v>0.1</v>
      </c>
      <c r="H579" s="1" t="s">
        <v>23</v>
      </c>
      <c r="I579" s="1">
        <v>48.71</v>
      </c>
      <c r="J579" s="1">
        <v>16.55</v>
      </c>
      <c r="K579" s="1">
        <v>0</v>
      </c>
      <c r="L579" s="33" t="s">
        <v>40</v>
      </c>
      <c r="M579" s="1" t="s">
        <v>13</v>
      </c>
      <c r="N579" s="1" t="s">
        <v>13</v>
      </c>
      <c r="P579" s="1">
        <v>1</v>
      </c>
      <c r="Q579" s="1">
        <v>1</v>
      </c>
      <c r="R579" s="1" t="s">
        <v>13</v>
      </c>
      <c r="S579">
        <v>1189</v>
      </c>
      <c r="T579" t="s">
        <v>13</v>
      </c>
      <c r="U579" s="1">
        <v>1150</v>
      </c>
      <c r="V579" s="1">
        <v>1150</v>
      </c>
      <c r="W579" s="1">
        <v>40</v>
      </c>
      <c r="Y579" s="27">
        <v>0</v>
      </c>
      <c r="Z579" s="18">
        <f t="shared" si="72"/>
        <v>10.385913701780421</v>
      </c>
      <c r="AA579">
        <f t="shared" si="73"/>
        <v>32400</v>
      </c>
      <c r="AB579">
        <v>9</v>
      </c>
      <c r="AC579" s="18">
        <f t="shared" si="74"/>
        <v>-11.747382776184711</v>
      </c>
      <c r="AD579" s="16">
        <v>7.9100000000000005E-6</v>
      </c>
      <c r="AE579" s="16">
        <f t="shared" si="67"/>
        <v>7.9100000000000003E-7</v>
      </c>
      <c r="AF579" s="1" t="s">
        <v>140</v>
      </c>
    </row>
    <row r="580" spans="4:32" x14ac:dyDescent="0.25">
      <c r="D580" s="1" t="s">
        <v>169</v>
      </c>
      <c r="E580" s="1" t="s">
        <v>168</v>
      </c>
      <c r="F580" s="1" t="s">
        <v>35</v>
      </c>
      <c r="G580" s="1">
        <v>1</v>
      </c>
      <c r="H580" s="1" t="s">
        <v>23</v>
      </c>
      <c r="I580" s="1">
        <v>48.71</v>
      </c>
      <c r="J580" s="1">
        <v>16.55</v>
      </c>
      <c r="K580" s="1">
        <v>0</v>
      </c>
      <c r="L580" s="33" t="s">
        <v>40</v>
      </c>
      <c r="M580" s="1" t="s">
        <v>13</v>
      </c>
      <c r="N580" s="1" t="s">
        <v>13</v>
      </c>
      <c r="P580" s="1">
        <v>1</v>
      </c>
      <c r="Q580" s="1">
        <v>1</v>
      </c>
      <c r="R580" s="1" t="s">
        <v>13</v>
      </c>
      <c r="S580">
        <v>1190</v>
      </c>
      <c r="T580" t="s">
        <v>13</v>
      </c>
      <c r="U580" s="1">
        <v>1150</v>
      </c>
      <c r="V580" s="1">
        <v>1150</v>
      </c>
      <c r="W580" s="1">
        <v>40</v>
      </c>
      <c r="Y580" s="27">
        <v>0</v>
      </c>
      <c r="Z580" s="18">
        <f t="shared" si="72"/>
        <v>9.2873014131123117</v>
      </c>
      <c r="AA580">
        <f t="shared" si="73"/>
        <v>10800</v>
      </c>
      <c r="AB580">
        <v>3</v>
      </c>
      <c r="AC580" s="18">
        <f t="shared" si="74"/>
        <v>-10.752119635936468</v>
      </c>
      <c r="AD580" s="16">
        <v>2.1399999999999998E-5</v>
      </c>
      <c r="AE580" s="16">
        <f t="shared" si="67"/>
        <v>2.1399999999999998E-6</v>
      </c>
      <c r="AF580" s="1" t="s">
        <v>140</v>
      </c>
    </row>
    <row r="581" spans="4:32" x14ac:dyDescent="0.25">
      <c r="D581" s="1" t="s">
        <v>169</v>
      </c>
      <c r="E581" s="1" t="s">
        <v>168</v>
      </c>
      <c r="F581" s="1" t="s">
        <v>35</v>
      </c>
      <c r="G581" s="6">
        <v>1</v>
      </c>
      <c r="H581" s="1" t="s">
        <v>23</v>
      </c>
      <c r="I581" s="1">
        <v>48.71</v>
      </c>
      <c r="J581" s="1">
        <v>16.55</v>
      </c>
      <c r="K581" s="1">
        <v>0</v>
      </c>
      <c r="L581" s="33" t="s">
        <v>40</v>
      </c>
      <c r="M581" s="1" t="s">
        <v>13</v>
      </c>
      <c r="N581" s="1" t="s">
        <v>13</v>
      </c>
      <c r="P581" s="1">
        <v>1</v>
      </c>
      <c r="Q581" s="1">
        <v>1</v>
      </c>
      <c r="R581" s="1" t="s">
        <v>13</v>
      </c>
      <c r="S581">
        <v>1191</v>
      </c>
      <c r="T581" t="s">
        <v>13</v>
      </c>
      <c r="U581" s="1">
        <v>1150</v>
      </c>
      <c r="V581" s="1">
        <v>1150</v>
      </c>
      <c r="W581" s="1">
        <v>40</v>
      </c>
      <c r="Y581" s="27">
        <v>0</v>
      </c>
      <c r="Z581" s="18">
        <f t="shared" si="72"/>
        <v>9.9804485936722571</v>
      </c>
      <c r="AA581">
        <f t="shared" si="73"/>
        <v>21600</v>
      </c>
      <c r="AB581">
        <v>6</v>
      </c>
      <c r="AC581" s="18">
        <f t="shared" si="74"/>
        <v>-11.454656556846253</v>
      </c>
      <c r="AD581" s="16">
        <v>1.06E-5</v>
      </c>
      <c r="AE581" s="16">
        <f t="shared" si="67"/>
        <v>1.06E-6</v>
      </c>
      <c r="AF581" s="1" t="s">
        <v>140</v>
      </c>
    </row>
    <row r="582" spans="4:32" x14ac:dyDescent="0.25">
      <c r="D582" s="1" t="s">
        <v>169</v>
      </c>
      <c r="E582" s="1" t="s">
        <v>168</v>
      </c>
      <c r="F582" s="1" t="s">
        <v>35</v>
      </c>
      <c r="G582" s="1">
        <v>1</v>
      </c>
      <c r="H582" s="1" t="s">
        <v>23</v>
      </c>
      <c r="I582" s="1">
        <v>48.71</v>
      </c>
      <c r="J582" s="1">
        <v>16.55</v>
      </c>
      <c r="K582" s="1">
        <v>0</v>
      </c>
      <c r="L582" s="33" t="s">
        <v>40</v>
      </c>
      <c r="M582" s="1" t="s">
        <v>13</v>
      </c>
      <c r="N582" s="1" t="s">
        <v>13</v>
      </c>
      <c r="P582" s="1">
        <v>1</v>
      </c>
      <c r="Q582" s="1">
        <v>1</v>
      </c>
      <c r="R582" s="1" t="s">
        <v>13</v>
      </c>
      <c r="S582">
        <v>1192</v>
      </c>
      <c r="T582" t="s">
        <v>13</v>
      </c>
      <c r="U582" s="1">
        <v>1150</v>
      </c>
      <c r="V582" s="1">
        <v>1150</v>
      </c>
      <c r="W582" s="1">
        <v>40</v>
      </c>
      <c r="Y582" s="27">
        <v>0</v>
      </c>
      <c r="Z582" s="18">
        <f t="shared" si="72"/>
        <v>9.9804485936722571</v>
      </c>
      <c r="AA582">
        <f t="shared" si="73"/>
        <v>21600</v>
      </c>
      <c r="AB582">
        <v>6</v>
      </c>
      <c r="AC582" s="18">
        <f t="shared" si="74"/>
        <v>-11.831754266418846</v>
      </c>
      <c r="AD582" s="16">
        <v>7.2699999999999999E-6</v>
      </c>
      <c r="AE582" s="16">
        <f t="shared" si="67"/>
        <v>7.2699999999999999E-7</v>
      </c>
      <c r="AF582" s="1" t="s">
        <v>140</v>
      </c>
    </row>
    <row r="583" spans="4:32" x14ac:dyDescent="0.25">
      <c r="D583" s="1" t="s">
        <v>169</v>
      </c>
      <c r="E583" s="1" t="s">
        <v>168</v>
      </c>
      <c r="F583" s="1" t="s">
        <v>35</v>
      </c>
      <c r="G583" s="6">
        <v>1</v>
      </c>
      <c r="H583" s="1" t="s">
        <v>23</v>
      </c>
      <c r="I583" s="1">
        <v>48.71</v>
      </c>
      <c r="J583" s="1">
        <v>16.55</v>
      </c>
      <c r="K583" s="1">
        <v>0</v>
      </c>
      <c r="L583" s="33" t="s">
        <v>40</v>
      </c>
      <c r="M583" s="1" t="s">
        <v>13</v>
      </c>
      <c r="N583" s="1" t="s">
        <v>13</v>
      </c>
      <c r="P583" s="1">
        <v>1</v>
      </c>
      <c r="Q583" s="1">
        <v>1</v>
      </c>
      <c r="R583" s="1" t="s">
        <v>13</v>
      </c>
      <c r="S583">
        <v>1193</v>
      </c>
      <c r="T583" t="s">
        <v>13</v>
      </c>
      <c r="U583" s="1">
        <v>1150</v>
      </c>
      <c r="V583" s="1">
        <v>1150</v>
      </c>
      <c r="W583" s="1">
        <v>40</v>
      </c>
      <c r="Y583" s="27">
        <v>0</v>
      </c>
      <c r="Z583" s="18">
        <f t="shared" si="72"/>
        <v>10.385913701780421</v>
      </c>
      <c r="AA583">
        <f t="shared" si="73"/>
        <v>32400</v>
      </c>
      <c r="AB583">
        <v>9</v>
      </c>
      <c r="AC583" s="18">
        <f t="shared" si="74"/>
        <v>-12.082086665749182</v>
      </c>
      <c r="AD583" s="16">
        <v>5.66E-6</v>
      </c>
      <c r="AE583" s="16">
        <f t="shared" si="67"/>
        <v>5.6599999999999996E-7</v>
      </c>
      <c r="AF583" s="1" t="s">
        <v>140</v>
      </c>
    </row>
    <row r="584" spans="4:32" x14ac:dyDescent="0.25">
      <c r="D584" s="1" t="s">
        <v>169</v>
      </c>
      <c r="E584" s="1" t="s">
        <v>168</v>
      </c>
      <c r="F584" s="1" t="s">
        <v>35</v>
      </c>
      <c r="G584" s="1">
        <v>10</v>
      </c>
      <c r="H584" s="1" t="s">
        <v>23</v>
      </c>
      <c r="I584" s="1">
        <v>48.71</v>
      </c>
      <c r="J584" s="1">
        <v>16.55</v>
      </c>
      <c r="K584" s="1">
        <v>0</v>
      </c>
      <c r="L584" s="33" t="s">
        <v>40</v>
      </c>
      <c r="M584" s="1" t="s">
        <v>13</v>
      </c>
      <c r="N584" s="1" t="s">
        <v>13</v>
      </c>
      <c r="P584" s="1">
        <v>1</v>
      </c>
      <c r="Q584" s="1">
        <v>1</v>
      </c>
      <c r="R584" s="1" t="s">
        <v>13</v>
      </c>
      <c r="S584">
        <v>1194</v>
      </c>
      <c r="T584" t="s">
        <v>13</v>
      </c>
      <c r="U584" s="1">
        <v>1150</v>
      </c>
      <c r="V584" s="1">
        <v>1150</v>
      </c>
      <c r="W584" s="1">
        <v>40</v>
      </c>
      <c r="Y584" s="27">
        <v>0</v>
      </c>
      <c r="Z584" s="18">
        <f t="shared" si="72"/>
        <v>9.2873014131123117</v>
      </c>
      <c r="AA584">
        <f t="shared" si="73"/>
        <v>10800</v>
      </c>
      <c r="AB584">
        <v>3</v>
      </c>
      <c r="AC584" s="18">
        <f t="shared" si="74"/>
        <v>-11.408565449645986</v>
      </c>
      <c r="AD584" s="16">
        <v>1.11E-5</v>
      </c>
      <c r="AE584" s="16">
        <f t="shared" si="67"/>
        <v>1.11E-6</v>
      </c>
      <c r="AF584" s="1" t="s">
        <v>140</v>
      </c>
    </row>
    <row r="585" spans="4:32" x14ac:dyDescent="0.25">
      <c r="D585" s="1" t="s">
        <v>169</v>
      </c>
      <c r="E585" s="1" t="s">
        <v>168</v>
      </c>
      <c r="F585" s="1" t="s">
        <v>35</v>
      </c>
      <c r="G585" s="6">
        <v>10</v>
      </c>
      <c r="H585" s="1" t="s">
        <v>23</v>
      </c>
      <c r="I585" s="1">
        <v>48.71</v>
      </c>
      <c r="J585" s="1">
        <v>16.55</v>
      </c>
      <c r="K585" s="1">
        <v>0</v>
      </c>
      <c r="L585" s="33" t="s">
        <v>40</v>
      </c>
      <c r="M585" s="1" t="s">
        <v>13</v>
      </c>
      <c r="N585" s="1" t="s">
        <v>13</v>
      </c>
      <c r="P585" s="1">
        <v>1</v>
      </c>
      <c r="Q585" s="1">
        <v>1</v>
      </c>
      <c r="R585" s="1" t="s">
        <v>13</v>
      </c>
      <c r="S585">
        <v>1195</v>
      </c>
      <c r="T585" t="s">
        <v>13</v>
      </c>
      <c r="U585" s="1">
        <v>1150</v>
      </c>
      <c r="V585" s="1">
        <v>1150</v>
      </c>
      <c r="W585" s="1">
        <v>40</v>
      </c>
      <c r="Y585" s="27">
        <v>0</v>
      </c>
      <c r="Z585" s="18">
        <f t="shared" si="72"/>
        <v>9.9804485936722571</v>
      </c>
      <c r="AA585">
        <f t="shared" si="73"/>
        <v>21600</v>
      </c>
      <c r="AB585">
        <v>6</v>
      </c>
      <c r="AC585" s="18">
        <f t="shared" si="74"/>
        <v>-11.986134225164912</v>
      </c>
      <c r="AD585" s="16">
        <v>6.2299999999999996E-6</v>
      </c>
      <c r="AE585" s="16">
        <f t="shared" si="67"/>
        <v>6.2300000000000001E-7</v>
      </c>
      <c r="AF585" s="1" t="s">
        <v>140</v>
      </c>
    </row>
    <row r="586" spans="4:32" x14ac:dyDescent="0.25">
      <c r="D586" s="8" t="s">
        <v>169</v>
      </c>
      <c r="E586" s="8" t="s">
        <v>168</v>
      </c>
      <c r="F586" s="8" t="s">
        <v>35</v>
      </c>
      <c r="G586" s="8">
        <v>10</v>
      </c>
      <c r="H586" s="8" t="s">
        <v>23</v>
      </c>
      <c r="I586" s="8">
        <v>48.71</v>
      </c>
      <c r="J586" s="8">
        <v>16.55</v>
      </c>
      <c r="K586" s="8">
        <v>0</v>
      </c>
      <c r="L586" s="34" t="s">
        <v>40</v>
      </c>
      <c r="M586" s="8" t="s">
        <v>13</v>
      </c>
      <c r="N586" s="8" t="s">
        <v>13</v>
      </c>
      <c r="O586" s="68"/>
      <c r="P586" s="8">
        <v>1</v>
      </c>
      <c r="Q586" s="8">
        <v>1</v>
      </c>
      <c r="R586" s="8" t="s">
        <v>13</v>
      </c>
      <c r="S586" s="68">
        <v>1196</v>
      </c>
      <c r="T586" s="68" t="s">
        <v>13</v>
      </c>
      <c r="U586" s="8">
        <v>1150</v>
      </c>
      <c r="V586" s="8">
        <v>1150</v>
      </c>
      <c r="W586" s="8">
        <v>40</v>
      </c>
      <c r="X586" s="68"/>
      <c r="Y586" s="28">
        <v>0</v>
      </c>
      <c r="Z586" s="20">
        <f t="shared" si="72"/>
        <v>10.385913701780421</v>
      </c>
      <c r="AA586" s="68">
        <f t="shared" si="73"/>
        <v>32400</v>
      </c>
      <c r="AB586" s="68">
        <v>9</v>
      </c>
      <c r="AC586" s="20">
        <f t="shared" si="74"/>
        <v>-12.674477553412212</v>
      </c>
      <c r="AD586" s="17">
        <v>3.1300000000000001E-6</v>
      </c>
      <c r="AE586" s="17">
        <f t="shared" si="67"/>
        <v>3.1300000000000001E-7</v>
      </c>
      <c r="AF586" s="8" t="s">
        <v>140</v>
      </c>
    </row>
    <row r="587" spans="4:32" x14ac:dyDescent="0.25">
      <c r="D587" s="1" t="s">
        <v>172</v>
      </c>
      <c r="E587" s="1" t="s">
        <v>170</v>
      </c>
      <c r="F587" s="1" t="s">
        <v>35</v>
      </c>
      <c r="G587" s="6">
        <v>4.26</v>
      </c>
      <c r="H587" s="1" t="s">
        <v>23</v>
      </c>
      <c r="I587" s="1">
        <v>50.35</v>
      </c>
      <c r="J587" s="1">
        <v>17.18</v>
      </c>
      <c r="K587" s="1">
        <v>0</v>
      </c>
      <c r="L587" s="33" t="s">
        <v>40</v>
      </c>
      <c r="M587" s="1" t="s">
        <v>13</v>
      </c>
      <c r="N587" s="1" t="s">
        <v>13</v>
      </c>
      <c r="P587" s="1">
        <v>1</v>
      </c>
      <c r="Q587" s="1">
        <v>1</v>
      </c>
      <c r="R587" s="1" t="s">
        <v>13</v>
      </c>
      <c r="S587">
        <v>1212</v>
      </c>
      <c r="T587" t="s">
        <v>13</v>
      </c>
      <c r="U587" s="1">
        <v>1187</v>
      </c>
      <c r="V587" s="1">
        <v>1187</v>
      </c>
      <c r="W587" s="1">
        <v>25</v>
      </c>
      <c r="Y587" s="27">
        <v>0</v>
      </c>
      <c r="Z587" s="18">
        <f t="shared" si="72"/>
        <v>11.302204433654575</v>
      </c>
      <c r="AA587" s="18">
        <v>81000</v>
      </c>
      <c r="AB587" s="1">
        <f>AA587/3600</f>
        <v>22.5</v>
      </c>
      <c r="AC587" s="18">
        <f t="shared" si="74"/>
        <v>-13.0454023362682</v>
      </c>
      <c r="AD587" s="16">
        <v>2.1600000000000001E-6</v>
      </c>
      <c r="AE587" s="16">
        <f t="shared" si="67"/>
        <v>2.16E-7</v>
      </c>
      <c r="AF587" s="1" t="s">
        <v>173</v>
      </c>
    </row>
    <row r="588" spans="4:32" x14ac:dyDescent="0.25">
      <c r="D588" s="1" t="s">
        <v>172</v>
      </c>
      <c r="E588" s="1" t="s">
        <v>170</v>
      </c>
      <c r="F588" s="1" t="s">
        <v>35</v>
      </c>
      <c r="G588" s="1">
        <v>4.26</v>
      </c>
      <c r="H588" s="1" t="s">
        <v>23</v>
      </c>
      <c r="I588" s="1">
        <v>50.35</v>
      </c>
      <c r="J588" s="1">
        <v>17.18</v>
      </c>
      <c r="K588" s="1">
        <v>0</v>
      </c>
      <c r="L588" s="33" t="s">
        <v>40</v>
      </c>
      <c r="M588" s="1" t="s">
        <v>13</v>
      </c>
      <c r="N588" s="1" t="s">
        <v>13</v>
      </c>
      <c r="P588" s="1">
        <v>1</v>
      </c>
      <c r="Q588" s="1">
        <v>1</v>
      </c>
      <c r="R588" s="1" t="s">
        <v>13</v>
      </c>
      <c r="S588">
        <v>1212</v>
      </c>
      <c r="T588" t="s">
        <v>13</v>
      </c>
      <c r="U588" s="1">
        <v>1182</v>
      </c>
      <c r="V588" s="1">
        <v>1182</v>
      </c>
      <c r="W588" s="1">
        <v>30</v>
      </c>
      <c r="Y588" s="27">
        <v>0</v>
      </c>
      <c r="Z588" s="18">
        <f t="shared" si="72"/>
        <v>11.451050061252142</v>
      </c>
      <c r="AA588" s="18">
        <v>94000</v>
      </c>
      <c r="AB588" s="1">
        <f t="shared" ref="AB588:AB604" si="75">AA588/3600</f>
        <v>26.111111111111111</v>
      </c>
      <c r="AC588" s="18">
        <f t="shared" si="74"/>
        <v>-13.17365667179188</v>
      </c>
      <c r="AD588" s="16">
        <v>1.9E-6</v>
      </c>
      <c r="AE588" s="16">
        <f t="shared" si="67"/>
        <v>1.9000000000000001E-7</v>
      </c>
      <c r="AF588" s="1" t="s">
        <v>173</v>
      </c>
    </row>
    <row r="589" spans="4:32" x14ac:dyDescent="0.25">
      <c r="D589" s="1" t="s">
        <v>172</v>
      </c>
      <c r="E589" s="1" t="s">
        <v>170</v>
      </c>
      <c r="F589" s="1" t="s">
        <v>35</v>
      </c>
      <c r="G589" s="6">
        <v>4.26</v>
      </c>
      <c r="H589" s="1" t="s">
        <v>23</v>
      </c>
      <c r="I589" s="1">
        <v>50.35</v>
      </c>
      <c r="J589" s="1">
        <v>17.18</v>
      </c>
      <c r="K589" s="1">
        <v>0</v>
      </c>
      <c r="L589" s="33" t="s">
        <v>40</v>
      </c>
      <c r="M589" s="1" t="s">
        <v>13</v>
      </c>
      <c r="N589" s="1" t="s">
        <v>13</v>
      </c>
      <c r="P589" s="1">
        <v>1</v>
      </c>
      <c r="Q589" s="1">
        <v>1</v>
      </c>
      <c r="R589" s="1" t="s">
        <v>13</v>
      </c>
      <c r="S589">
        <v>1212</v>
      </c>
      <c r="T589" t="s">
        <v>13</v>
      </c>
      <c r="U589" s="1">
        <v>1177</v>
      </c>
      <c r="V589" s="1">
        <v>1177</v>
      </c>
      <c r="W589" s="1">
        <v>35</v>
      </c>
      <c r="Y589" s="27">
        <v>0</v>
      </c>
      <c r="Z589" s="18">
        <f t="shared" si="72"/>
        <v>11.097410021008562</v>
      </c>
      <c r="AA589" s="18">
        <v>66000</v>
      </c>
      <c r="AB589" s="1">
        <f t="shared" si="75"/>
        <v>18.333333333333332</v>
      </c>
      <c r="AC589" s="18">
        <f t="shared" si="74"/>
        <v>-12.606550212127299</v>
      </c>
      <c r="AD589" s="16">
        <v>3.3500000000000001E-6</v>
      </c>
      <c r="AE589" s="16">
        <f t="shared" si="67"/>
        <v>3.3500000000000002E-7</v>
      </c>
      <c r="AF589" s="1" t="s">
        <v>173</v>
      </c>
    </row>
    <row r="590" spans="4:32" x14ac:dyDescent="0.25">
      <c r="D590" s="1" t="s">
        <v>172</v>
      </c>
      <c r="E590" s="1" t="s">
        <v>170</v>
      </c>
      <c r="F590" s="1" t="s">
        <v>35</v>
      </c>
      <c r="G590" s="1">
        <v>4.26</v>
      </c>
      <c r="H590" s="1" t="s">
        <v>23</v>
      </c>
      <c r="I590" s="1">
        <v>50.35</v>
      </c>
      <c r="J590" s="1">
        <v>17.18</v>
      </c>
      <c r="K590" s="1">
        <v>0</v>
      </c>
      <c r="L590" s="33" t="s">
        <v>40</v>
      </c>
      <c r="M590" s="1" t="s">
        <v>13</v>
      </c>
      <c r="N590" s="1" t="s">
        <v>13</v>
      </c>
      <c r="P590" s="1">
        <v>1</v>
      </c>
      <c r="Q590" s="1">
        <v>1</v>
      </c>
      <c r="R590" s="1" t="s">
        <v>13</v>
      </c>
      <c r="S590">
        <v>1212</v>
      </c>
      <c r="T590" t="s">
        <v>13</v>
      </c>
      <c r="U590" s="1">
        <v>1172</v>
      </c>
      <c r="V590" s="1">
        <v>1172</v>
      </c>
      <c r="W590" s="1">
        <v>40</v>
      </c>
      <c r="Y590" s="27">
        <v>0</v>
      </c>
      <c r="Z590" s="18">
        <f t="shared" si="72"/>
        <v>11.198214720130528</v>
      </c>
      <c r="AA590" s="18">
        <v>73000</v>
      </c>
      <c r="AB590" s="1">
        <f t="shared" si="75"/>
        <v>20.277777777777779</v>
      </c>
      <c r="AC590" s="18">
        <f t="shared" si="74"/>
        <v>-13.0454023362682</v>
      </c>
      <c r="AD590" s="16">
        <v>2.1600000000000001E-6</v>
      </c>
      <c r="AE590" s="16">
        <f t="shared" ref="AE590:AE604" si="76">AD590/10</f>
        <v>2.16E-7</v>
      </c>
      <c r="AF590" s="1" t="s">
        <v>173</v>
      </c>
    </row>
    <row r="591" spans="4:32" x14ac:dyDescent="0.25">
      <c r="D591" s="1" t="s">
        <v>172</v>
      </c>
      <c r="E591" s="1" t="s">
        <v>170</v>
      </c>
      <c r="F591" s="1" t="s">
        <v>35</v>
      </c>
      <c r="G591" s="6">
        <v>4.26</v>
      </c>
      <c r="H591" s="1" t="s">
        <v>23</v>
      </c>
      <c r="I591" s="1">
        <v>50.35</v>
      </c>
      <c r="J591" s="1">
        <v>17.18</v>
      </c>
      <c r="K591" s="1">
        <v>0</v>
      </c>
      <c r="L591" s="33" t="s">
        <v>40</v>
      </c>
      <c r="M591" s="1" t="s">
        <v>13</v>
      </c>
      <c r="N591" s="1" t="s">
        <v>13</v>
      </c>
      <c r="P591" s="1">
        <v>1</v>
      </c>
      <c r="Q591" s="1">
        <v>1</v>
      </c>
      <c r="R591" s="1" t="s">
        <v>13</v>
      </c>
      <c r="S591">
        <v>1212</v>
      </c>
      <c r="T591" t="s">
        <v>13</v>
      </c>
      <c r="U591" s="1">
        <v>1167</v>
      </c>
      <c r="V591" s="1">
        <v>1167</v>
      </c>
      <c r="W591" s="1">
        <v>45</v>
      </c>
      <c r="Y591" s="27">
        <v>0</v>
      </c>
      <c r="Z591" s="18">
        <f t="shared" si="72"/>
        <v>11.127262984158243</v>
      </c>
      <c r="AA591" s="18">
        <v>68000</v>
      </c>
      <c r="AB591" s="1">
        <f t="shared" si="75"/>
        <v>18.888888888888889</v>
      </c>
      <c r="AC591" s="18">
        <f t="shared" si="74"/>
        <v>-12.852336240191269</v>
      </c>
      <c r="AD591" s="16">
        <v>2.6199999999999999E-6</v>
      </c>
      <c r="AE591" s="16">
        <f t="shared" si="76"/>
        <v>2.6199999999999999E-7</v>
      </c>
      <c r="AF591" s="1" t="s">
        <v>173</v>
      </c>
    </row>
    <row r="592" spans="4:32" x14ac:dyDescent="0.25">
      <c r="D592" s="1" t="s">
        <v>172</v>
      </c>
      <c r="E592" s="1" t="s">
        <v>170</v>
      </c>
      <c r="F592" s="1" t="s">
        <v>35</v>
      </c>
      <c r="G592" s="1">
        <v>4.26</v>
      </c>
      <c r="H592" s="1" t="s">
        <v>23</v>
      </c>
      <c r="I592" s="1">
        <v>50.35</v>
      </c>
      <c r="J592" s="1">
        <v>17.18</v>
      </c>
      <c r="K592" s="1">
        <v>0</v>
      </c>
      <c r="L592" s="33" t="s">
        <v>40</v>
      </c>
      <c r="M592" s="1" t="s">
        <v>13</v>
      </c>
      <c r="N592" s="1" t="s">
        <v>13</v>
      </c>
      <c r="P592" s="1">
        <v>1</v>
      </c>
      <c r="Q592" s="1">
        <v>1</v>
      </c>
      <c r="R592" s="1" t="s">
        <v>13</v>
      </c>
      <c r="S592">
        <v>1212</v>
      </c>
      <c r="T592" t="s">
        <v>13</v>
      </c>
      <c r="U592" s="1">
        <v>1156</v>
      </c>
      <c r="V592" s="1">
        <v>1156</v>
      </c>
      <c r="W592" s="1">
        <v>55</v>
      </c>
      <c r="Y592" s="27">
        <v>0</v>
      </c>
      <c r="Z592" s="18">
        <f t="shared" si="72"/>
        <v>11.512925464970229</v>
      </c>
      <c r="AA592" s="18">
        <v>100000</v>
      </c>
      <c r="AB592" s="1">
        <f t="shared" si="75"/>
        <v>27.777777777777779</v>
      </c>
      <c r="AC592" s="18">
        <f t="shared" si="74"/>
        <v>-13.027053197600004</v>
      </c>
      <c r="AD592" s="16">
        <v>2.2000000000000001E-6</v>
      </c>
      <c r="AE592" s="16">
        <f t="shared" si="76"/>
        <v>2.2000000000000001E-7</v>
      </c>
      <c r="AF592" s="1" t="s">
        <v>173</v>
      </c>
    </row>
    <row r="593" spans="4:33" x14ac:dyDescent="0.25">
      <c r="D593" s="1" t="s">
        <v>172</v>
      </c>
      <c r="E593" s="1" t="s">
        <v>170</v>
      </c>
      <c r="F593" s="1" t="s">
        <v>35</v>
      </c>
      <c r="G593" s="6">
        <v>4.26</v>
      </c>
      <c r="H593" s="1" t="s">
        <v>23</v>
      </c>
      <c r="I593" s="1">
        <v>50.35</v>
      </c>
      <c r="J593" s="1">
        <v>17.18</v>
      </c>
      <c r="K593" s="1">
        <v>0</v>
      </c>
      <c r="L593" s="33" t="s">
        <v>40</v>
      </c>
      <c r="M593" s="1" t="s">
        <v>13</v>
      </c>
      <c r="N593" s="1" t="s">
        <v>13</v>
      </c>
      <c r="P593" s="1">
        <v>1</v>
      </c>
      <c r="Q593" s="1">
        <v>1</v>
      </c>
      <c r="R593" s="1" t="s">
        <v>13</v>
      </c>
      <c r="S593">
        <v>1212</v>
      </c>
      <c r="T593" t="s">
        <v>13</v>
      </c>
      <c r="U593" s="1">
        <v>1187</v>
      </c>
      <c r="V593" s="1">
        <v>1187</v>
      </c>
      <c r="W593" s="1">
        <v>25</v>
      </c>
      <c r="Y593" s="27">
        <v>0</v>
      </c>
      <c r="Z593" s="18">
        <f t="shared" si="72"/>
        <v>11.302204433654575</v>
      </c>
      <c r="AA593" s="18">
        <v>81000</v>
      </c>
      <c r="AB593" s="1">
        <f t="shared" si="75"/>
        <v>22.5</v>
      </c>
      <c r="AC593" s="18">
        <f t="shared" ref="AC593:AC598" si="77">LN(AD593)</f>
        <v>-13.900415065054718</v>
      </c>
      <c r="AD593" s="16">
        <v>9.1859999999999998E-7</v>
      </c>
      <c r="AE593" s="16">
        <f t="shared" si="76"/>
        <v>9.1860000000000003E-8</v>
      </c>
      <c r="AF593" s="1" t="s">
        <v>94</v>
      </c>
      <c r="AG593" s="69"/>
    </row>
    <row r="594" spans="4:33" x14ac:dyDescent="0.25">
      <c r="D594" s="1" t="s">
        <v>172</v>
      </c>
      <c r="E594" s="1" t="s">
        <v>170</v>
      </c>
      <c r="F594" s="1" t="s">
        <v>35</v>
      </c>
      <c r="G594" s="1">
        <v>4.26</v>
      </c>
      <c r="H594" s="1" t="s">
        <v>23</v>
      </c>
      <c r="I594" s="1">
        <v>50.35</v>
      </c>
      <c r="J594" s="1">
        <v>17.18</v>
      </c>
      <c r="K594" s="1">
        <v>0</v>
      </c>
      <c r="L594" s="33" t="s">
        <v>40</v>
      </c>
      <c r="M594" s="1" t="s">
        <v>13</v>
      </c>
      <c r="N594" s="1" t="s">
        <v>13</v>
      </c>
      <c r="P594" s="1">
        <v>1</v>
      </c>
      <c r="Q594" s="1">
        <v>1</v>
      </c>
      <c r="R594" s="1" t="s">
        <v>13</v>
      </c>
      <c r="S594">
        <v>1212</v>
      </c>
      <c r="T594" t="s">
        <v>13</v>
      </c>
      <c r="U594" s="1">
        <v>1182</v>
      </c>
      <c r="V594" s="1">
        <v>1182</v>
      </c>
      <c r="W594" s="1">
        <v>30</v>
      </c>
      <c r="Y594" s="27">
        <v>0</v>
      </c>
      <c r="Z594" s="18">
        <f t="shared" si="72"/>
        <v>11.451050061252142</v>
      </c>
      <c r="AA594" s="18">
        <v>94000</v>
      </c>
      <c r="AB594" s="1">
        <f t="shared" si="75"/>
        <v>26.111111111111111</v>
      </c>
      <c r="AC594" s="18">
        <f t="shared" si="77"/>
        <v>-14.219876270629138</v>
      </c>
      <c r="AD594" s="16">
        <v>6.6739999999999995E-7</v>
      </c>
      <c r="AE594" s="16">
        <f t="shared" si="76"/>
        <v>6.6740000000000001E-8</v>
      </c>
      <c r="AF594" s="1" t="s">
        <v>94</v>
      </c>
      <c r="AG594" s="69"/>
    </row>
    <row r="595" spans="4:33" x14ac:dyDescent="0.25">
      <c r="D595" s="1" t="s">
        <v>172</v>
      </c>
      <c r="E595" s="1" t="s">
        <v>170</v>
      </c>
      <c r="F595" s="1" t="s">
        <v>35</v>
      </c>
      <c r="G595" s="6">
        <v>4.26</v>
      </c>
      <c r="H595" s="1" t="s">
        <v>23</v>
      </c>
      <c r="I595" s="1">
        <v>50.35</v>
      </c>
      <c r="J595" s="1">
        <v>17.18</v>
      </c>
      <c r="K595" s="1">
        <v>0</v>
      </c>
      <c r="L595" s="33" t="s">
        <v>40</v>
      </c>
      <c r="M595" s="1" t="s">
        <v>13</v>
      </c>
      <c r="N595" s="1" t="s">
        <v>13</v>
      </c>
      <c r="P595" s="1">
        <v>1</v>
      </c>
      <c r="Q595" s="1">
        <v>1</v>
      </c>
      <c r="R595" s="1" t="s">
        <v>13</v>
      </c>
      <c r="S595">
        <v>1212</v>
      </c>
      <c r="T595" t="s">
        <v>13</v>
      </c>
      <c r="U595" s="1">
        <v>1177</v>
      </c>
      <c r="V595" s="1">
        <v>1177</v>
      </c>
      <c r="W595" s="1">
        <v>35</v>
      </c>
      <c r="Y595" s="27">
        <v>0</v>
      </c>
      <c r="Z595" s="18">
        <f t="shared" si="72"/>
        <v>11.097410021008562</v>
      </c>
      <c r="AA595" s="18">
        <v>66000</v>
      </c>
      <c r="AB595" s="1">
        <f t="shared" si="75"/>
        <v>18.333333333333332</v>
      </c>
      <c r="AC595" s="18">
        <f t="shared" si="77"/>
        <v>-14.008670639939224</v>
      </c>
      <c r="AD595" s="16">
        <v>8.2434999999999999E-7</v>
      </c>
      <c r="AE595" s="16">
        <f t="shared" si="76"/>
        <v>8.2434999999999997E-8</v>
      </c>
      <c r="AF595" s="1" t="s">
        <v>94</v>
      </c>
      <c r="AG595" s="69"/>
    </row>
    <row r="596" spans="4:33" x14ac:dyDescent="0.25">
      <c r="D596" s="1" t="s">
        <v>172</v>
      </c>
      <c r="E596" s="1" t="s">
        <v>170</v>
      </c>
      <c r="F596" s="1" t="s">
        <v>35</v>
      </c>
      <c r="G596" s="1">
        <v>4.26</v>
      </c>
      <c r="H596" s="1" t="s">
        <v>23</v>
      </c>
      <c r="I596" s="1">
        <v>50.35</v>
      </c>
      <c r="J596" s="1">
        <v>17.18</v>
      </c>
      <c r="K596" s="1">
        <v>0</v>
      </c>
      <c r="L596" s="33" t="s">
        <v>40</v>
      </c>
      <c r="M596" s="1" t="s">
        <v>13</v>
      </c>
      <c r="N596" s="1" t="s">
        <v>13</v>
      </c>
      <c r="P596" s="1">
        <v>1</v>
      </c>
      <c r="Q596" s="1">
        <v>1</v>
      </c>
      <c r="R596" s="1" t="s">
        <v>13</v>
      </c>
      <c r="S596">
        <v>1212</v>
      </c>
      <c r="T596" t="s">
        <v>13</v>
      </c>
      <c r="U596" s="1">
        <v>1172</v>
      </c>
      <c r="V596" s="1">
        <v>1172</v>
      </c>
      <c r="W596" s="1">
        <v>40</v>
      </c>
      <c r="Y596" s="27">
        <v>0</v>
      </c>
      <c r="Z596" s="18">
        <f t="shared" si="72"/>
        <v>11.198214720130528</v>
      </c>
      <c r="AA596" s="18">
        <v>73000</v>
      </c>
      <c r="AB596" s="1">
        <f t="shared" si="75"/>
        <v>20.277777777777779</v>
      </c>
      <c r="AC596" s="18">
        <f t="shared" si="77"/>
        <v>-13.993083407736025</v>
      </c>
      <c r="AD596" s="16">
        <v>8.3730000000000001E-7</v>
      </c>
      <c r="AE596" s="16">
        <f t="shared" si="76"/>
        <v>8.3729999999999996E-8</v>
      </c>
      <c r="AF596" s="1" t="s">
        <v>94</v>
      </c>
      <c r="AG596" s="69"/>
    </row>
    <row r="597" spans="4:33" x14ac:dyDescent="0.25">
      <c r="D597" s="1" t="s">
        <v>172</v>
      </c>
      <c r="E597" s="1" t="s">
        <v>170</v>
      </c>
      <c r="F597" s="1" t="s">
        <v>35</v>
      </c>
      <c r="G597" s="6">
        <v>4.26</v>
      </c>
      <c r="H597" s="1" t="s">
        <v>23</v>
      </c>
      <c r="I597" s="1">
        <v>50.35</v>
      </c>
      <c r="J597" s="1">
        <v>17.18</v>
      </c>
      <c r="K597" s="1">
        <v>0</v>
      </c>
      <c r="L597" s="33" t="s">
        <v>40</v>
      </c>
      <c r="M597" s="1" t="s">
        <v>13</v>
      </c>
      <c r="N597" s="1" t="s">
        <v>13</v>
      </c>
      <c r="P597" s="1">
        <v>1</v>
      </c>
      <c r="Q597" s="1">
        <v>1</v>
      </c>
      <c r="R597" s="1" t="s">
        <v>13</v>
      </c>
      <c r="S597">
        <v>1212</v>
      </c>
      <c r="T597" t="s">
        <v>13</v>
      </c>
      <c r="U597" s="1">
        <v>1167</v>
      </c>
      <c r="V597" s="1">
        <v>1167</v>
      </c>
      <c r="W597" s="1">
        <v>45</v>
      </c>
      <c r="Y597" s="27">
        <v>0</v>
      </c>
      <c r="Z597" s="18">
        <f t="shared" si="72"/>
        <v>11.127262984158243</v>
      </c>
      <c r="AA597" s="18">
        <v>68000</v>
      </c>
      <c r="AB597" s="1">
        <f t="shared" si="75"/>
        <v>18.888888888888889</v>
      </c>
      <c r="AC597" s="18">
        <f t="shared" si="77"/>
        <v>-13.977970665662673</v>
      </c>
      <c r="AD597" s="16">
        <v>8.5005000000000002E-7</v>
      </c>
      <c r="AE597" s="16">
        <f t="shared" si="76"/>
        <v>8.5004999999999999E-8</v>
      </c>
      <c r="AF597" s="1" t="s">
        <v>94</v>
      </c>
      <c r="AG597" s="69"/>
    </row>
    <row r="598" spans="4:33" x14ac:dyDescent="0.25">
      <c r="D598" s="1" t="s">
        <v>172</v>
      </c>
      <c r="E598" s="1" t="s">
        <v>170</v>
      </c>
      <c r="F598" s="1" t="s">
        <v>35</v>
      </c>
      <c r="G598" s="1">
        <v>4.26</v>
      </c>
      <c r="H598" s="1" t="s">
        <v>23</v>
      </c>
      <c r="I598" s="1">
        <v>50.35</v>
      </c>
      <c r="J598" s="1">
        <v>17.18</v>
      </c>
      <c r="K598" s="1">
        <v>0</v>
      </c>
      <c r="L598" s="33" t="s">
        <v>40</v>
      </c>
      <c r="M598" s="1" t="s">
        <v>13</v>
      </c>
      <c r="N598" s="1" t="s">
        <v>13</v>
      </c>
      <c r="P598" s="1">
        <v>1</v>
      </c>
      <c r="Q598" s="1">
        <v>1</v>
      </c>
      <c r="R598" s="1" t="s">
        <v>13</v>
      </c>
      <c r="S598">
        <v>1212</v>
      </c>
      <c r="T598" t="s">
        <v>13</v>
      </c>
      <c r="U598" s="1">
        <v>1156</v>
      </c>
      <c r="V598" s="1">
        <v>1156</v>
      </c>
      <c r="W598" s="1">
        <v>55</v>
      </c>
      <c r="Y598" s="27">
        <v>0</v>
      </c>
      <c r="Z598" s="18">
        <f t="shared" si="72"/>
        <v>11.512925464970229</v>
      </c>
      <c r="AA598" s="18">
        <v>100000</v>
      </c>
      <c r="AB598" s="1">
        <f t="shared" si="75"/>
        <v>27.777777777777779</v>
      </c>
      <c r="AC598" s="18">
        <f t="shared" si="77"/>
        <v>-12.518689693273126</v>
      </c>
      <c r="AD598" s="16">
        <v>3.65765E-6</v>
      </c>
      <c r="AE598" s="16">
        <f t="shared" si="76"/>
        <v>3.6576499999999999E-7</v>
      </c>
      <c r="AF598" s="1" t="s">
        <v>94</v>
      </c>
      <c r="AG598" s="69"/>
    </row>
    <row r="599" spans="4:33" x14ac:dyDescent="0.25">
      <c r="D599" s="1" t="s">
        <v>172</v>
      </c>
      <c r="E599" s="1" t="s">
        <v>171</v>
      </c>
      <c r="F599" s="1" t="s">
        <v>35</v>
      </c>
      <c r="G599" s="6">
        <v>0.53</v>
      </c>
      <c r="H599" s="1" t="s">
        <v>23</v>
      </c>
      <c r="I599" s="1">
        <v>48.16</v>
      </c>
      <c r="J599" s="1">
        <v>17.100000000000001</v>
      </c>
      <c r="K599" s="1">
        <v>0</v>
      </c>
      <c r="L599" s="33" t="s">
        <v>40</v>
      </c>
      <c r="M599" s="1" t="s">
        <v>13</v>
      </c>
      <c r="N599" s="1" t="s">
        <v>13</v>
      </c>
      <c r="P599" s="1">
        <v>1</v>
      </c>
      <c r="Q599" s="1">
        <v>1</v>
      </c>
      <c r="R599" s="1" t="s">
        <v>13</v>
      </c>
      <c r="S599">
        <v>1203</v>
      </c>
      <c r="T599" t="s">
        <v>13</v>
      </c>
      <c r="U599" s="1">
        <v>1182</v>
      </c>
      <c r="V599" s="1">
        <v>1182</v>
      </c>
      <c r="W599" s="1">
        <v>20</v>
      </c>
      <c r="Y599" s="27">
        <v>0</v>
      </c>
      <c r="Z599" s="18">
        <f t="shared" si="72"/>
        <v>13.066850667474069</v>
      </c>
      <c r="AA599" s="18">
        <v>473000</v>
      </c>
      <c r="AB599" s="1">
        <f t="shared" si="75"/>
        <v>131.38888888888889</v>
      </c>
      <c r="AC599" s="18">
        <f t="shared" si="74"/>
        <v>-14.365423570438312</v>
      </c>
      <c r="AD599" s="16">
        <v>5.7700000000000004E-7</v>
      </c>
      <c r="AE599" s="16">
        <f t="shared" si="76"/>
        <v>5.7700000000000007E-8</v>
      </c>
      <c r="AF599" s="1" t="s">
        <v>173</v>
      </c>
    </row>
    <row r="600" spans="4:33" x14ac:dyDescent="0.25">
      <c r="D600" s="1" t="s">
        <v>172</v>
      </c>
      <c r="E600" s="1" t="s">
        <v>171</v>
      </c>
      <c r="F600" s="1" t="s">
        <v>35</v>
      </c>
      <c r="G600" s="1">
        <v>0.53</v>
      </c>
      <c r="H600" s="1" t="s">
        <v>23</v>
      </c>
      <c r="I600" s="1">
        <v>48.16</v>
      </c>
      <c r="J600" s="1">
        <v>17.100000000000001</v>
      </c>
      <c r="K600" s="1">
        <v>0</v>
      </c>
      <c r="L600" s="33" t="s">
        <v>40</v>
      </c>
      <c r="M600" s="1" t="s">
        <v>13</v>
      </c>
      <c r="N600" s="1" t="s">
        <v>13</v>
      </c>
      <c r="P600" s="1">
        <v>1</v>
      </c>
      <c r="Q600" s="1">
        <v>1</v>
      </c>
      <c r="R600" s="1" t="s">
        <v>13</v>
      </c>
      <c r="S600">
        <v>1203</v>
      </c>
      <c r="T600" t="s">
        <v>13</v>
      </c>
      <c r="U600" s="1">
        <v>1156</v>
      </c>
      <c r="V600" s="1">
        <v>1156</v>
      </c>
      <c r="W600" s="1">
        <v>46</v>
      </c>
      <c r="Y600" s="27">
        <v>0</v>
      </c>
      <c r="Z600" s="18">
        <f t="shared" si="72"/>
        <v>12.425208175446844</v>
      </c>
      <c r="AA600" s="18">
        <v>249000</v>
      </c>
      <c r="AB600" s="1">
        <f t="shared" si="75"/>
        <v>69.166666666666671</v>
      </c>
      <c r="AC600" s="18">
        <f t="shared" si="74"/>
        <v>-14.113916593779031</v>
      </c>
      <c r="AD600" s="16">
        <v>7.4199999999999995E-7</v>
      </c>
      <c r="AE600" s="16">
        <f t="shared" si="76"/>
        <v>7.4199999999999989E-8</v>
      </c>
      <c r="AF600" s="1" t="s">
        <v>173</v>
      </c>
    </row>
    <row r="601" spans="4:33" x14ac:dyDescent="0.25">
      <c r="D601" s="1" t="s">
        <v>172</v>
      </c>
      <c r="E601" s="1" t="s">
        <v>171</v>
      </c>
      <c r="F601" s="1" t="s">
        <v>35</v>
      </c>
      <c r="G601" s="6">
        <v>0.53</v>
      </c>
      <c r="H601" s="1" t="s">
        <v>23</v>
      </c>
      <c r="I601" s="1">
        <v>48.16</v>
      </c>
      <c r="J601" s="1">
        <v>17.100000000000001</v>
      </c>
      <c r="K601" s="1">
        <v>0</v>
      </c>
      <c r="L601" s="33" t="s">
        <v>40</v>
      </c>
      <c r="M601" s="1" t="s">
        <v>13</v>
      </c>
      <c r="N601" s="1" t="s">
        <v>13</v>
      </c>
      <c r="P601" s="1">
        <v>1</v>
      </c>
      <c r="Q601" s="1">
        <v>1</v>
      </c>
      <c r="R601" s="1" t="s">
        <v>13</v>
      </c>
      <c r="S601">
        <v>1203</v>
      </c>
      <c r="T601" t="s">
        <v>13</v>
      </c>
      <c r="U601" s="1">
        <v>1131</v>
      </c>
      <c r="V601" s="1">
        <v>1131</v>
      </c>
      <c r="W601" s="1">
        <v>72</v>
      </c>
      <c r="Y601" s="27">
        <v>0</v>
      </c>
      <c r="Z601" s="18">
        <f t="shared" si="72"/>
        <v>11.238488619268468</v>
      </c>
      <c r="AA601" s="18">
        <v>76000</v>
      </c>
      <c r="AB601" s="1">
        <f t="shared" si="75"/>
        <v>21.111111111111111</v>
      </c>
      <c r="AC601" s="18">
        <f t="shared" si="74"/>
        <v>-13.20032491887404</v>
      </c>
      <c r="AD601" s="16">
        <v>1.8500000000000001E-6</v>
      </c>
      <c r="AE601" s="16">
        <f t="shared" si="76"/>
        <v>1.85E-7</v>
      </c>
      <c r="AF601" s="1" t="s">
        <v>173</v>
      </c>
    </row>
    <row r="602" spans="4:33" x14ac:dyDescent="0.25">
      <c r="D602" s="1" t="s">
        <v>172</v>
      </c>
      <c r="E602" s="1" t="s">
        <v>171</v>
      </c>
      <c r="F602" s="1" t="s">
        <v>35</v>
      </c>
      <c r="G602" s="1">
        <v>0.53</v>
      </c>
      <c r="H602" s="1" t="s">
        <v>23</v>
      </c>
      <c r="I602" s="1">
        <v>48.16</v>
      </c>
      <c r="J602" s="1">
        <v>17.100000000000001</v>
      </c>
      <c r="K602" s="1">
        <v>0</v>
      </c>
      <c r="L602" s="33" t="s">
        <v>40</v>
      </c>
      <c r="M602" s="1" t="s">
        <v>13</v>
      </c>
      <c r="N602" s="1" t="s">
        <v>13</v>
      </c>
      <c r="P602" s="1">
        <v>1</v>
      </c>
      <c r="Q602" s="1">
        <v>1</v>
      </c>
      <c r="R602" s="1" t="s">
        <v>13</v>
      </c>
      <c r="S602">
        <v>1203</v>
      </c>
      <c r="T602" t="s">
        <v>13</v>
      </c>
      <c r="U602" s="1">
        <v>1182</v>
      </c>
      <c r="V602" s="1">
        <v>1182</v>
      </c>
      <c r="W602" s="1">
        <v>20</v>
      </c>
      <c r="Y602" s="27">
        <v>0</v>
      </c>
      <c r="Z602" s="18">
        <f t="shared" si="72"/>
        <v>13.066850667474069</v>
      </c>
      <c r="AA602" s="18">
        <v>473000</v>
      </c>
      <c r="AB602" s="1">
        <f t="shared" si="75"/>
        <v>131.38888888888889</v>
      </c>
      <c r="AC602" s="18">
        <f t="shared" si="74"/>
        <v>-15.007884226446858</v>
      </c>
      <c r="AD602" s="16">
        <v>3.0349999999999998E-7</v>
      </c>
      <c r="AE602" s="16">
        <f t="shared" si="76"/>
        <v>3.0349999999999997E-8</v>
      </c>
      <c r="AF602" s="1" t="s">
        <v>94</v>
      </c>
      <c r="AG602" s="69"/>
    </row>
    <row r="603" spans="4:33" x14ac:dyDescent="0.25">
      <c r="D603" s="1" t="s">
        <v>172</v>
      </c>
      <c r="E603" s="1" t="s">
        <v>171</v>
      </c>
      <c r="F603" s="1" t="s">
        <v>35</v>
      </c>
      <c r="G603" s="6">
        <v>0.53</v>
      </c>
      <c r="H603" s="1" t="s">
        <v>23</v>
      </c>
      <c r="I603" s="1">
        <v>48.16</v>
      </c>
      <c r="J603" s="1">
        <v>17.100000000000001</v>
      </c>
      <c r="K603" s="1">
        <v>0</v>
      </c>
      <c r="L603" s="33" t="s">
        <v>40</v>
      </c>
      <c r="M603" s="1" t="s">
        <v>13</v>
      </c>
      <c r="N603" s="1" t="s">
        <v>13</v>
      </c>
      <c r="P603" s="1">
        <v>1</v>
      </c>
      <c r="Q603" s="1">
        <v>1</v>
      </c>
      <c r="R603" s="1" t="s">
        <v>13</v>
      </c>
      <c r="S603">
        <v>1203</v>
      </c>
      <c r="T603" t="s">
        <v>13</v>
      </c>
      <c r="U603" s="1">
        <v>1156</v>
      </c>
      <c r="V603" s="1">
        <v>1156</v>
      </c>
      <c r="W603" s="1">
        <v>46</v>
      </c>
      <c r="Y603" s="27">
        <v>0</v>
      </c>
      <c r="Z603" s="18">
        <f t="shared" si="72"/>
        <v>12.425208175446844</v>
      </c>
      <c r="AA603" s="18">
        <v>249000</v>
      </c>
      <c r="AB603" s="1">
        <f t="shared" si="75"/>
        <v>69.166666666666671</v>
      </c>
      <c r="AC603" s="18">
        <f t="shared" si="74"/>
        <v>-15.215903843463666</v>
      </c>
      <c r="AD603" s="16">
        <v>2.4649999999999999E-7</v>
      </c>
      <c r="AE603" s="16">
        <f t="shared" si="76"/>
        <v>2.4649999999999999E-8</v>
      </c>
      <c r="AF603" s="1" t="s">
        <v>94</v>
      </c>
      <c r="AG603" s="69"/>
    </row>
    <row r="604" spans="4:33" ht="15.75" thickBot="1" x14ac:dyDescent="0.3">
      <c r="D604" s="15" t="s">
        <v>172</v>
      </c>
      <c r="E604" s="15" t="s">
        <v>171</v>
      </c>
      <c r="F604" s="15" t="s">
        <v>35</v>
      </c>
      <c r="G604" s="15">
        <v>0.53</v>
      </c>
      <c r="H604" s="15" t="s">
        <v>23</v>
      </c>
      <c r="I604" s="15">
        <v>48.16</v>
      </c>
      <c r="J604" s="15">
        <v>17.100000000000001</v>
      </c>
      <c r="K604" s="15">
        <v>0</v>
      </c>
      <c r="L604" s="70" t="s">
        <v>40</v>
      </c>
      <c r="M604" s="15" t="s">
        <v>13</v>
      </c>
      <c r="N604" s="15" t="s">
        <v>13</v>
      </c>
      <c r="O604" s="23"/>
      <c r="P604" s="15">
        <v>1</v>
      </c>
      <c r="Q604" s="15">
        <v>1</v>
      </c>
      <c r="R604" s="15" t="s">
        <v>13</v>
      </c>
      <c r="S604" s="23">
        <v>1203</v>
      </c>
      <c r="T604" s="23" t="s">
        <v>13</v>
      </c>
      <c r="U604" s="15">
        <v>1131</v>
      </c>
      <c r="V604" s="15">
        <v>1131</v>
      </c>
      <c r="W604" s="15">
        <v>72</v>
      </c>
      <c r="X604" s="23"/>
      <c r="Y604" s="71">
        <v>0</v>
      </c>
      <c r="Z604" s="72">
        <f t="shared" si="72"/>
        <v>11.238488619268468</v>
      </c>
      <c r="AA604" s="72">
        <v>76000</v>
      </c>
      <c r="AB604" s="15">
        <f t="shared" si="75"/>
        <v>21.111111111111111</v>
      </c>
      <c r="AC604" s="72">
        <f t="shared" si="74"/>
        <v>-14.197576572644207</v>
      </c>
      <c r="AD604" s="73">
        <v>6.8245000000000003E-7</v>
      </c>
      <c r="AE604" s="73">
        <f t="shared" si="76"/>
        <v>6.8245E-8</v>
      </c>
      <c r="AF604" s="15" t="s">
        <v>94</v>
      </c>
      <c r="AG604" s="69"/>
    </row>
  </sheetData>
  <mergeCells count="3">
    <mergeCell ref="Z11:AF11"/>
    <mergeCell ref="E11:K11"/>
    <mergeCell ref="L11:Y11"/>
  </mergeCells>
  <phoneticPr fontId="5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1AA20-9BEF-46DB-A987-5B12950C5A89}">
  <dimension ref="C2:P80"/>
  <sheetViews>
    <sheetView tabSelected="1" topLeftCell="H1" workbookViewId="0">
      <selection activeCell="V27" sqref="V27"/>
    </sheetView>
  </sheetViews>
  <sheetFormatPr baseColWidth="10" defaultRowHeight="15" x14ac:dyDescent="0.25"/>
  <cols>
    <col min="3" max="3" width="20" bestFit="1" customWidth="1"/>
    <col min="4" max="4" width="19.42578125" bestFit="1" customWidth="1"/>
    <col min="5" max="5" width="18.85546875" bestFit="1" customWidth="1"/>
    <col min="10" max="10" width="13" customWidth="1"/>
    <col min="11" max="11" width="11.140625" customWidth="1"/>
    <col min="16" max="16" width="15.85546875" bestFit="1" customWidth="1"/>
  </cols>
  <sheetData>
    <row r="2" spans="3:16" x14ac:dyDescent="0.25">
      <c r="M2" s="87" t="s">
        <v>265</v>
      </c>
      <c r="N2" s="87"/>
      <c r="O2" s="87"/>
    </row>
    <row r="3" spans="3:16" ht="18.75" thickBot="1" x14ac:dyDescent="0.4">
      <c r="C3" s="15" t="s">
        <v>180</v>
      </c>
      <c r="D3" s="15" t="s">
        <v>181</v>
      </c>
      <c r="E3" s="15" t="s">
        <v>182</v>
      </c>
      <c r="F3" s="15" t="s">
        <v>183</v>
      </c>
      <c r="G3" s="15" t="s">
        <v>184</v>
      </c>
      <c r="H3" s="15" t="s">
        <v>239</v>
      </c>
      <c r="I3" s="15" t="s">
        <v>240</v>
      </c>
      <c r="J3" s="15" t="s">
        <v>267</v>
      </c>
      <c r="K3" s="15" t="s">
        <v>266</v>
      </c>
      <c r="L3" s="85" t="s">
        <v>268</v>
      </c>
      <c r="M3" s="23" t="s">
        <v>261</v>
      </c>
      <c r="N3" s="23" t="s">
        <v>262</v>
      </c>
      <c r="O3" s="23" t="s">
        <v>263</v>
      </c>
      <c r="P3" s="23" t="s">
        <v>264</v>
      </c>
    </row>
    <row r="4" spans="3:16" x14ac:dyDescent="0.25">
      <c r="C4" s="1"/>
      <c r="D4" s="1" t="s">
        <v>40</v>
      </c>
      <c r="E4" s="1" t="s">
        <v>24</v>
      </c>
      <c r="F4" s="1" t="s">
        <v>13</v>
      </c>
      <c r="G4" s="1"/>
      <c r="H4" s="1">
        <v>1150</v>
      </c>
      <c r="I4" s="1">
        <v>1150</v>
      </c>
      <c r="J4" s="1">
        <v>86400</v>
      </c>
      <c r="K4" s="1">
        <v>0</v>
      </c>
      <c r="L4" s="79">
        <v>86400</v>
      </c>
      <c r="M4">
        <v>4.4417551881971573E-13</v>
      </c>
      <c r="N4">
        <v>5.3205309046993525E-13</v>
      </c>
      <c r="O4">
        <v>1.8266407704166666E-12</v>
      </c>
      <c r="P4">
        <v>12869874.680437606</v>
      </c>
    </row>
    <row r="5" spans="3:16" x14ac:dyDescent="0.25">
      <c r="C5" s="1"/>
      <c r="D5" s="1" t="s">
        <v>40</v>
      </c>
      <c r="E5" s="1" t="s">
        <v>24</v>
      </c>
      <c r="F5" s="1" t="s">
        <v>13</v>
      </c>
      <c r="G5" s="1"/>
      <c r="H5" s="1">
        <v>1160</v>
      </c>
      <c r="I5" s="1">
        <v>1160</v>
      </c>
      <c r="J5" s="1">
        <v>86400</v>
      </c>
      <c r="K5" s="1">
        <v>0</v>
      </c>
      <c r="L5" s="79">
        <v>86400</v>
      </c>
      <c r="M5">
        <v>6.4255568710966463E-13</v>
      </c>
      <c r="N5">
        <v>5.7354154902014639E-13</v>
      </c>
      <c r="O5">
        <v>2.0782631537500002E-12</v>
      </c>
      <c r="P5">
        <v>2046666.7563030091</v>
      </c>
    </row>
    <row r="6" spans="3:16" x14ac:dyDescent="0.25">
      <c r="C6" s="79" t="s">
        <v>185</v>
      </c>
      <c r="D6" s="79" t="s">
        <v>40</v>
      </c>
      <c r="E6" s="79" t="s">
        <v>24</v>
      </c>
      <c r="F6" s="79" t="s">
        <v>13</v>
      </c>
      <c r="G6" s="79"/>
      <c r="H6" s="79">
        <v>1175</v>
      </c>
      <c r="I6" s="79">
        <v>1175</v>
      </c>
      <c r="J6" s="1">
        <v>86400</v>
      </c>
      <c r="K6" s="1">
        <v>0</v>
      </c>
      <c r="L6" s="79">
        <v>86400</v>
      </c>
      <c r="M6">
        <v>6.4528251642030053E-13</v>
      </c>
      <c r="N6">
        <v>7.5453792460819543E-13</v>
      </c>
      <c r="O6">
        <v>2.5769071891666665E-12</v>
      </c>
      <c r="P6">
        <v>901653.19661980274</v>
      </c>
    </row>
    <row r="7" spans="3:16" x14ac:dyDescent="0.25">
      <c r="C7" s="1" t="s">
        <v>186</v>
      </c>
      <c r="D7" s="1" t="s">
        <v>40</v>
      </c>
      <c r="E7" s="1" t="s">
        <v>24</v>
      </c>
      <c r="F7" s="1" t="s">
        <v>13</v>
      </c>
      <c r="G7" s="1"/>
      <c r="H7" s="1">
        <v>1180</v>
      </c>
      <c r="I7" s="1">
        <v>1180</v>
      </c>
      <c r="J7" s="1">
        <v>86400</v>
      </c>
      <c r="K7" s="1">
        <v>0</v>
      </c>
      <c r="L7" s="79">
        <v>86400</v>
      </c>
      <c r="M7">
        <v>6.4596533511484324E-13</v>
      </c>
      <c r="N7">
        <v>7.1181125000000009E-13</v>
      </c>
      <c r="O7">
        <v>3.1406385508333326E-12</v>
      </c>
      <c r="P7">
        <v>898796.93608623871</v>
      </c>
    </row>
    <row r="8" spans="3:16" x14ac:dyDescent="0.25">
      <c r="C8" s="79" t="s">
        <v>187</v>
      </c>
      <c r="D8" s="79" t="s">
        <v>40</v>
      </c>
      <c r="E8" s="79" t="s">
        <v>24</v>
      </c>
      <c r="F8" s="79" t="s">
        <v>13</v>
      </c>
      <c r="G8" s="79"/>
      <c r="H8" s="79">
        <v>1185</v>
      </c>
      <c r="I8" s="79">
        <v>1185</v>
      </c>
      <c r="J8" s="1">
        <v>86400</v>
      </c>
      <c r="K8" s="1">
        <v>0</v>
      </c>
      <c r="L8" s="79">
        <v>86400</v>
      </c>
      <c r="M8">
        <v>5.120308240484776E-13</v>
      </c>
      <c r="N8">
        <v>6.4328891643145188E-13</v>
      </c>
      <c r="O8">
        <v>1.6046887633333332E-12</v>
      </c>
      <c r="P8">
        <v>601560.96666468272</v>
      </c>
    </row>
    <row r="9" spans="3:16" x14ac:dyDescent="0.25">
      <c r="C9" s="1" t="s">
        <v>188</v>
      </c>
      <c r="D9" s="1" t="s">
        <v>40</v>
      </c>
      <c r="E9" s="1" t="s">
        <v>24</v>
      </c>
      <c r="F9" s="1" t="s">
        <v>13</v>
      </c>
      <c r="G9" s="1"/>
      <c r="H9" s="1">
        <v>1190</v>
      </c>
      <c r="I9" s="1">
        <v>1190</v>
      </c>
      <c r="J9" s="1">
        <v>86400</v>
      </c>
      <c r="K9" s="1">
        <v>0</v>
      </c>
      <c r="L9" s="79">
        <v>86400</v>
      </c>
      <c r="M9">
        <v>6.5277645629609699E-13</v>
      </c>
      <c r="N9">
        <v>9.2861995947327072E-13</v>
      </c>
      <c r="O9">
        <v>2.0821462866666671E-12</v>
      </c>
      <c r="P9">
        <v>82540.774936752437</v>
      </c>
    </row>
    <row r="10" spans="3:16" x14ac:dyDescent="0.25">
      <c r="C10" s="1" t="s">
        <v>189</v>
      </c>
      <c r="D10" s="1" t="s">
        <v>40</v>
      </c>
      <c r="E10" s="1" t="s">
        <v>23</v>
      </c>
      <c r="F10" s="1" t="s">
        <v>13</v>
      </c>
      <c r="G10" s="1"/>
      <c r="H10" s="1">
        <v>1450</v>
      </c>
      <c r="I10" s="1">
        <v>1450</v>
      </c>
      <c r="J10" s="1">
        <v>7200</v>
      </c>
      <c r="K10" s="1">
        <v>0</v>
      </c>
      <c r="L10" s="79">
        <v>86400</v>
      </c>
      <c r="M10">
        <v>0</v>
      </c>
      <c r="N10">
        <v>0</v>
      </c>
      <c r="O10">
        <v>0</v>
      </c>
      <c r="P10">
        <v>0</v>
      </c>
    </row>
    <row r="11" spans="3:16" x14ac:dyDescent="0.25">
      <c r="C11" s="1"/>
      <c r="D11" s="1" t="s">
        <v>40</v>
      </c>
      <c r="E11" s="1" t="s">
        <v>23</v>
      </c>
      <c r="F11" s="1" t="s">
        <v>13</v>
      </c>
      <c r="G11" s="1"/>
      <c r="H11" s="1">
        <v>1200</v>
      </c>
      <c r="I11" s="1">
        <v>1200</v>
      </c>
      <c r="J11" s="1">
        <v>86400</v>
      </c>
      <c r="K11" s="1">
        <v>0</v>
      </c>
      <c r="L11" s="79">
        <v>86400</v>
      </c>
      <c r="M11">
        <v>0</v>
      </c>
      <c r="N11">
        <v>0</v>
      </c>
      <c r="O11">
        <v>0</v>
      </c>
      <c r="P11">
        <v>0</v>
      </c>
    </row>
    <row r="12" spans="3:16" x14ac:dyDescent="0.25">
      <c r="C12" s="1"/>
      <c r="D12" s="1" t="s">
        <v>40</v>
      </c>
      <c r="E12" s="1" t="s">
        <v>23</v>
      </c>
      <c r="F12" s="1" t="s">
        <v>13</v>
      </c>
      <c r="G12" s="1"/>
      <c r="H12" s="1">
        <v>1190</v>
      </c>
      <c r="I12" s="1">
        <v>1190</v>
      </c>
      <c r="J12" s="1">
        <v>86400</v>
      </c>
      <c r="K12" s="1">
        <v>0</v>
      </c>
      <c r="L12" s="79">
        <v>86400</v>
      </c>
      <c r="M12">
        <v>0</v>
      </c>
      <c r="N12">
        <v>0</v>
      </c>
      <c r="O12">
        <v>0</v>
      </c>
      <c r="P12">
        <v>0</v>
      </c>
    </row>
    <row r="13" spans="3:16" x14ac:dyDescent="0.25">
      <c r="C13" s="1"/>
      <c r="D13" s="1" t="s">
        <v>40</v>
      </c>
      <c r="E13" s="1" t="s">
        <v>23</v>
      </c>
      <c r="F13" s="1" t="s">
        <v>13</v>
      </c>
      <c r="G13" s="1"/>
      <c r="H13" s="1">
        <v>1180</v>
      </c>
      <c r="I13" s="1">
        <v>1180</v>
      </c>
      <c r="J13" s="1">
        <v>86400</v>
      </c>
      <c r="K13" s="1">
        <v>0</v>
      </c>
      <c r="L13" s="79">
        <v>86400</v>
      </c>
      <c r="M13">
        <v>0</v>
      </c>
      <c r="N13">
        <v>0</v>
      </c>
      <c r="O13">
        <v>0</v>
      </c>
      <c r="P13">
        <v>0</v>
      </c>
    </row>
    <row r="14" spans="3:16" x14ac:dyDescent="0.25">
      <c r="C14" s="1" t="s">
        <v>190</v>
      </c>
      <c r="D14" s="1" t="s">
        <v>40</v>
      </c>
      <c r="E14" s="1" t="s">
        <v>23</v>
      </c>
      <c r="F14" s="1" t="s">
        <v>13</v>
      </c>
      <c r="G14" s="1"/>
      <c r="H14" s="1">
        <v>1170</v>
      </c>
      <c r="I14" s="1">
        <v>1170</v>
      </c>
      <c r="J14" s="1">
        <v>86400</v>
      </c>
      <c r="K14" s="1">
        <v>0</v>
      </c>
      <c r="L14" s="79">
        <v>86400</v>
      </c>
      <c r="M14">
        <v>2.0261081083770982E-13</v>
      </c>
      <c r="N14">
        <v>3.0176922379385949E-13</v>
      </c>
      <c r="O14">
        <v>8.5780200124999984E-13</v>
      </c>
      <c r="P14">
        <v>48545628.432877332</v>
      </c>
    </row>
    <row r="15" spans="3:16" x14ac:dyDescent="0.25">
      <c r="C15" s="1" t="s">
        <v>191</v>
      </c>
      <c r="D15" s="1" t="s">
        <v>40</v>
      </c>
      <c r="E15" s="1" t="s">
        <v>23</v>
      </c>
      <c r="F15" s="1" t="s">
        <v>13</v>
      </c>
      <c r="G15" s="1"/>
      <c r="H15" s="1">
        <v>1160</v>
      </c>
      <c r="I15" s="1">
        <v>1160</v>
      </c>
      <c r="J15" s="1">
        <v>86400</v>
      </c>
      <c r="K15" s="1">
        <v>0</v>
      </c>
      <c r="L15" s="79">
        <v>86400</v>
      </c>
      <c r="M15">
        <v>1.4264934496389424E-13</v>
      </c>
      <c r="N15">
        <v>3.3636201445035475E-13</v>
      </c>
      <c r="O15">
        <v>1.0007834691666667E-12</v>
      </c>
      <c r="P15">
        <v>139100479.15049386</v>
      </c>
    </row>
    <row r="16" spans="3:16" x14ac:dyDescent="0.25">
      <c r="C16" s="8" t="s">
        <v>192</v>
      </c>
      <c r="D16" s="8" t="s">
        <v>40</v>
      </c>
      <c r="E16" s="8" t="s">
        <v>23</v>
      </c>
      <c r="F16" s="8" t="s">
        <v>13</v>
      </c>
      <c r="G16" s="8"/>
      <c r="H16" s="8">
        <v>1150</v>
      </c>
      <c r="I16" s="8">
        <v>1150</v>
      </c>
      <c r="J16" s="8">
        <v>86400</v>
      </c>
      <c r="K16" s="8">
        <v>0</v>
      </c>
      <c r="L16" s="86">
        <v>86400</v>
      </c>
      <c r="M16" s="68">
        <v>1.3688632685010022E-13</v>
      </c>
      <c r="N16" s="68">
        <v>3.1565160201832573E-13</v>
      </c>
      <c r="O16" s="68">
        <v>1.0110323937499998E-12</v>
      </c>
      <c r="P16" s="68">
        <v>251870754.97504202</v>
      </c>
    </row>
    <row r="17" spans="3:16" ht="17.25" x14ac:dyDescent="0.25">
      <c r="C17" s="1" t="s">
        <v>241</v>
      </c>
      <c r="D17" s="1" t="s">
        <v>193</v>
      </c>
      <c r="E17" s="1" t="s">
        <v>24</v>
      </c>
      <c r="F17" s="1">
        <v>1</v>
      </c>
      <c r="G17" s="1">
        <f>LN(F17)</f>
        <v>0</v>
      </c>
      <c r="H17" s="1">
        <v>1190</v>
      </c>
      <c r="I17" s="1">
        <v>1165</v>
      </c>
      <c r="J17" s="1">
        <v>0</v>
      </c>
      <c r="K17" s="1">
        <v>90000</v>
      </c>
      <c r="L17" s="79">
        <v>176400</v>
      </c>
      <c r="M17">
        <v>2.0833500000000004E-12</v>
      </c>
      <c r="N17">
        <v>2.9625237000000003E-12</v>
      </c>
      <c r="O17">
        <v>1.208343E-11</v>
      </c>
      <c r="P17">
        <v>1690000.0000000002</v>
      </c>
    </row>
    <row r="18" spans="3:16" ht="17.25" x14ac:dyDescent="0.25">
      <c r="C18" s="1" t="s">
        <v>242</v>
      </c>
      <c r="D18" s="1" t="s">
        <v>193</v>
      </c>
      <c r="E18" s="1" t="s">
        <v>13</v>
      </c>
      <c r="F18" s="1">
        <v>1</v>
      </c>
      <c r="G18" s="1"/>
      <c r="H18" s="1" t="s">
        <v>13</v>
      </c>
      <c r="I18" s="1">
        <v>1165</v>
      </c>
      <c r="J18" s="1">
        <v>0</v>
      </c>
      <c r="K18" s="1">
        <v>90000</v>
      </c>
      <c r="L18" s="79">
        <v>176400</v>
      </c>
      <c r="M18">
        <v>1.5277900000000001E-12</v>
      </c>
      <c r="N18">
        <v>1.6277908000000003E-12</v>
      </c>
      <c r="O18">
        <v>3.4722499999999999E-12</v>
      </c>
      <c r="P18">
        <v>857999.99999999988</v>
      </c>
    </row>
    <row r="19" spans="3:16" ht="17.25" x14ac:dyDescent="0.25">
      <c r="C19" s="1" t="s">
        <v>243</v>
      </c>
      <c r="D19" s="1" t="s">
        <v>193</v>
      </c>
      <c r="E19" s="1" t="s">
        <v>24</v>
      </c>
      <c r="F19" s="1">
        <v>1</v>
      </c>
      <c r="G19" s="1">
        <f t="shared" ref="G19:G80" si="0">LN(F19)</f>
        <v>0</v>
      </c>
      <c r="H19" s="1">
        <v>1190</v>
      </c>
      <c r="I19" s="1">
        <v>1165</v>
      </c>
      <c r="J19" s="1">
        <v>0</v>
      </c>
      <c r="K19" s="1">
        <v>90000</v>
      </c>
      <c r="L19" s="79">
        <v>176400</v>
      </c>
      <c r="M19">
        <v>1.8055700000000002E-12</v>
      </c>
      <c r="N19">
        <v>2.8958564999999997E-12</v>
      </c>
      <c r="O19">
        <v>9.4445200000000002E-12</v>
      </c>
      <c r="P19">
        <v>1209999.9999999998</v>
      </c>
    </row>
    <row r="20" spans="3:16" ht="17.25" x14ac:dyDescent="0.25">
      <c r="C20" s="1" t="s">
        <v>244</v>
      </c>
      <c r="D20" s="1" t="s">
        <v>193</v>
      </c>
      <c r="E20" s="1" t="s">
        <v>24</v>
      </c>
      <c r="F20" s="1">
        <v>1</v>
      </c>
      <c r="G20" s="1">
        <f t="shared" si="0"/>
        <v>0</v>
      </c>
      <c r="H20" s="1">
        <v>1190</v>
      </c>
      <c r="I20" s="1">
        <v>1137</v>
      </c>
      <c r="J20" s="1">
        <v>0</v>
      </c>
      <c r="K20" s="1">
        <v>190800</v>
      </c>
      <c r="L20" s="79">
        <v>277200</v>
      </c>
      <c r="M20">
        <v>6.2135000000000007E-13</v>
      </c>
      <c r="N20">
        <v>7.2844149999999993E-13</v>
      </c>
      <c r="O20">
        <v>4.1667000000000008E-12</v>
      </c>
      <c r="P20">
        <v>668421.05263157899</v>
      </c>
    </row>
    <row r="21" spans="3:16" ht="17.25" x14ac:dyDescent="0.25">
      <c r="C21" s="1" t="s">
        <v>245</v>
      </c>
      <c r="D21" s="1" t="s">
        <v>193</v>
      </c>
      <c r="E21" s="1" t="s">
        <v>24</v>
      </c>
      <c r="F21" s="1">
        <v>1</v>
      </c>
      <c r="G21" s="1">
        <f t="shared" si="0"/>
        <v>0</v>
      </c>
      <c r="H21" s="1">
        <v>1190</v>
      </c>
      <c r="I21" s="1">
        <v>1120</v>
      </c>
      <c r="J21" s="1">
        <v>0</v>
      </c>
      <c r="K21" s="1">
        <v>252000</v>
      </c>
      <c r="L21" s="79">
        <v>338400</v>
      </c>
      <c r="M21">
        <v>5.0505454545454545E-13</v>
      </c>
      <c r="N21">
        <v>5.6439845454545451E-13</v>
      </c>
      <c r="O21">
        <v>3.2828545454545453E-12</v>
      </c>
      <c r="P21">
        <v>481818.18181818182</v>
      </c>
    </row>
    <row r="22" spans="3:16" ht="17.25" x14ac:dyDescent="0.25">
      <c r="C22" s="1" t="s">
        <v>246</v>
      </c>
      <c r="D22" s="1" t="s">
        <v>193</v>
      </c>
      <c r="E22" s="1" t="s">
        <v>13</v>
      </c>
      <c r="F22" s="1" t="s">
        <v>13</v>
      </c>
      <c r="G22" s="1"/>
      <c r="H22" s="1" t="s">
        <v>13</v>
      </c>
      <c r="I22" s="1">
        <v>1120</v>
      </c>
      <c r="J22" s="1">
        <v>0</v>
      </c>
      <c r="K22" s="1"/>
      <c r="L22" s="79" t="e">
        <v>#VALUE!</v>
      </c>
      <c r="M22">
        <v>0</v>
      </c>
      <c r="N22">
        <v>0</v>
      </c>
      <c r="O22">
        <v>0</v>
      </c>
      <c r="P22">
        <v>0</v>
      </c>
    </row>
    <row r="23" spans="3:16" ht="17.25" x14ac:dyDescent="0.25">
      <c r="C23" s="8" t="s">
        <v>247</v>
      </c>
      <c r="D23" s="8" t="s">
        <v>193</v>
      </c>
      <c r="E23" s="8" t="s">
        <v>24</v>
      </c>
      <c r="F23" s="8">
        <v>1</v>
      </c>
      <c r="G23" s="8">
        <f t="shared" si="0"/>
        <v>0</v>
      </c>
      <c r="H23" s="8">
        <v>1190</v>
      </c>
      <c r="I23" s="8">
        <v>1100</v>
      </c>
      <c r="J23" s="8">
        <v>0</v>
      </c>
      <c r="K23" s="8">
        <v>324000</v>
      </c>
      <c r="L23" s="86">
        <v>410400</v>
      </c>
      <c r="M23" s="68">
        <v>3.703733333333333E-13</v>
      </c>
      <c r="N23" s="68">
        <v>4.6204073333333337E-13</v>
      </c>
      <c r="O23" s="68">
        <v>3.3889159999999998E-12</v>
      </c>
      <c r="P23" s="68">
        <v>384000</v>
      </c>
    </row>
    <row r="24" spans="3:16" ht="17.25" x14ac:dyDescent="0.25">
      <c r="C24" s="80" t="s">
        <v>248</v>
      </c>
      <c r="D24" s="1" t="s">
        <v>193</v>
      </c>
      <c r="E24" s="1" t="s">
        <v>24</v>
      </c>
      <c r="F24" s="1">
        <v>3</v>
      </c>
      <c r="G24" s="18">
        <f t="shared" si="0"/>
        <v>1.0986122886681098</v>
      </c>
      <c r="H24" s="1">
        <v>1190</v>
      </c>
      <c r="I24" s="1">
        <v>1165</v>
      </c>
      <c r="J24" s="1">
        <v>0</v>
      </c>
      <c r="K24" s="1">
        <v>30000.000000000004</v>
      </c>
      <c r="L24" s="79">
        <v>116400.00000000001</v>
      </c>
      <c r="M24">
        <v>5.8333799999999995E-12</v>
      </c>
      <c r="N24">
        <v>6.6083862000000001E-12</v>
      </c>
      <c r="O24">
        <v>2.50002E-11</v>
      </c>
      <c r="P24">
        <v>3480000</v>
      </c>
    </row>
    <row r="25" spans="3:16" ht="17.25" x14ac:dyDescent="0.25">
      <c r="C25" s="81" t="s">
        <v>249</v>
      </c>
      <c r="D25" s="1" t="s">
        <v>193</v>
      </c>
      <c r="E25" s="1" t="s">
        <v>24</v>
      </c>
      <c r="F25" s="1">
        <v>3</v>
      </c>
      <c r="G25" s="18">
        <f t="shared" si="0"/>
        <v>1.0986122886681098</v>
      </c>
      <c r="H25" s="1">
        <v>1190</v>
      </c>
      <c r="I25" s="1">
        <v>1165</v>
      </c>
      <c r="J25" s="1">
        <v>0</v>
      </c>
      <c r="K25" s="1">
        <v>30000.000000000004</v>
      </c>
      <c r="L25" s="79">
        <v>116400.00000000001</v>
      </c>
      <c r="M25">
        <v>6.25005E-12</v>
      </c>
      <c r="N25">
        <v>9.4375754999999997E-12</v>
      </c>
      <c r="O25">
        <v>1.4583450000000001E-11</v>
      </c>
      <c r="P25">
        <v>238499.99999999997</v>
      </c>
    </row>
    <row r="26" spans="3:16" ht="17.25" x14ac:dyDescent="0.25">
      <c r="C26" s="81" t="s">
        <v>250</v>
      </c>
      <c r="D26" s="1" t="s">
        <v>193</v>
      </c>
      <c r="E26" s="1" t="s">
        <v>24</v>
      </c>
      <c r="F26" s="1">
        <v>3</v>
      </c>
      <c r="G26" s="18">
        <f t="shared" si="0"/>
        <v>1.0986122886681098</v>
      </c>
      <c r="H26" s="1">
        <v>1190</v>
      </c>
      <c r="I26" s="1">
        <v>1140</v>
      </c>
      <c r="J26" s="1">
        <v>0</v>
      </c>
      <c r="K26" s="1">
        <v>60000.000000000007</v>
      </c>
      <c r="L26" s="79">
        <v>146400.00000000003</v>
      </c>
      <c r="M26">
        <v>2.0238257142857143E-12</v>
      </c>
      <c r="N26">
        <v>2.7583554000000001E-12</v>
      </c>
      <c r="O26">
        <v>1.6071557142857142E-11</v>
      </c>
      <c r="P26">
        <v>1842857.142857143</v>
      </c>
    </row>
    <row r="27" spans="3:16" ht="17.25" x14ac:dyDescent="0.25">
      <c r="C27" s="81" t="s">
        <v>251</v>
      </c>
      <c r="D27" s="1" t="s">
        <v>193</v>
      </c>
      <c r="E27" s="1" t="s">
        <v>24</v>
      </c>
      <c r="F27" s="1">
        <v>3</v>
      </c>
      <c r="G27" s="18">
        <f t="shared" si="0"/>
        <v>1.0986122886681098</v>
      </c>
      <c r="H27" s="1">
        <v>1190</v>
      </c>
      <c r="I27" s="1">
        <v>1120</v>
      </c>
      <c r="J27" s="1">
        <v>0</v>
      </c>
      <c r="K27" s="1">
        <v>84000</v>
      </c>
      <c r="L27" s="79">
        <v>170399.99999999997</v>
      </c>
      <c r="M27">
        <v>1.287889090909091E-12</v>
      </c>
      <c r="N27">
        <v>1.7007711818181819E-12</v>
      </c>
      <c r="O27">
        <v>9.6212890909090904E-12</v>
      </c>
      <c r="P27">
        <v>1620000.0000000002</v>
      </c>
    </row>
    <row r="28" spans="3:16" ht="17.25" x14ac:dyDescent="0.25">
      <c r="C28" s="82" t="s">
        <v>252</v>
      </c>
      <c r="D28" s="8" t="s">
        <v>193</v>
      </c>
      <c r="E28" s="8" t="s">
        <v>24</v>
      </c>
      <c r="F28" s="8">
        <v>3</v>
      </c>
      <c r="G28" s="20">
        <f t="shared" si="0"/>
        <v>1.0986122886681098</v>
      </c>
      <c r="H28" s="8">
        <v>1190</v>
      </c>
      <c r="I28" s="8">
        <v>1100</v>
      </c>
      <c r="J28" s="8">
        <v>0</v>
      </c>
      <c r="K28" s="8">
        <v>108000</v>
      </c>
      <c r="L28" s="86">
        <v>194400</v>
      </c>
      <c r="M28" s="68">
        <v>1.11112E-12</v>
      </c>
      <c r="N28" s="68">
        <v>1.4461226800000003E-12</v>
      </c>
      <c r="O28" s="68">
        <v>8.6667360000000004E-12</v>
      </c>
      <c r="P28" s="68">
        <v>1080000</v>
      </c>
    </row>
    <row r="29" spans="3:16" ht="17.25" x14ac:dyDescent="0.25">
      <c r="C29" s="81" t="s">
        <v>253</v>
      </c>
      <c r="D29" s="1" t="s">
        <v>193</v>
      </c>
      <c r="E29" s="1" t="s">
        <v>24</v>
      </c>
      <c r="F29" s="1">
        <v>9</v>
      </c>
      <c r="G29" s="18">
        <f t="shared" si="0"/>
        <v>2.1972245773362196</v>
      </c>
      <c r="H29" s="1">
        <v>1190</v>
      </c>
      <c r="I29" s="1">
        <v>1165</v>
      </c>
      <c r="J29" s="1">
        <v>0</v>
      </c>
      <c r="K29" s="1">
        <v>10000</v>
      </c>
      <c r="L29" s="79">
        <v>96400</v>
      </c>
      <c r="M29">
        <v>1.0000079999999999E-11</v>
      </c>
      <c r="N29">
        <v>1.1525092199999999E-11</v>
      </c>
      <c r="O29">
        <v>3.875031E-11</v>
      </c>
      <c r="P29">
        <v>17279999.999999996</v>
      </c>
    </row>
    <row r="30" spans="3:16" ht="17.25" x14ac:dyDescent="0.25">
      <c r="C30" s="81" t="s">
        <v>254</v>
      </c>
      <c r="D30" s="1" t="s">
        <v>193</v>
      </c>
      <c r="E30" s="1" t="s">
        <v>24</v>
      </c>
      <c r="F30" s="1">
        <v>9</v>
      </c>
      <c r="G30" s="18">
        <f t="shared" si="0"/>
        <v>2.1972245773362196</v>
      </c>
      <c r="H30" s="1">
        <v>1190</v>
      </c>
      <c r="I30" s="1">
        <v>1140</v>
      </c>
      <c r="J30" s="1">
        <v>0</v>
      </c>
      <c r="K30" s="1">
        <v>20000</v>
      </c>
      <c r="L30" s="79">
        <v>106400</v>
      </c>
      <c r="M30">
        <v>5.0000400000000002E-12</v>
      </c>
      <c r="N30">
        <v>5.1571841142857141E-12</v>
      </c>
      <c r="O30">
        <v>4.0357465714285717E-11</v>
      </c>
      <c r="P30">
        <v>12857142.857142856</v>
      </c>
    </row>
    <row r="31" spans="3:16" ht="17.25" x14ac:dyDescent="0.25">
      <c r="C31" s="81" t="s">
        <v>255</v>
      </c>
      <c r="D31" s="1" t="s">
        <v>193</v>
      </c>
      <c r="E31" s="1" t="s">
        <v>24</v>
      </c>
      <c r="F31" s="1">
        <v>9</v>
      </c>
      <c r="G31" s="18">
        <f t="shared" si="0"/>
        <v>2.1972245773362196</v>
      </c>
      <c r="H31" s="1">
        <v>1190</v>
      </c>
      <c r="I31" s="1">
        <v>1140</v>
      </c>
      <c r="J31" s="1">
        <v>0</v>
      </c>
      <c r="K31" s="1">
        <v>20000</v>
      </c>
      <c r="L31" s="79">
        <v>106400</v>
      </c>
      <c r="M31">
        <v>4.2857485714285722E-12</v>
      </c>
      <c r="N31">
        <v>6.3071933142857135E-12</v>
      </c>
      <c r="O31">
        <v>3.6786008571428574E-11</v>
      </c>
      <c r="P31">
        <v>14785714.285714285</v>
      </c>
    </row>
    <row r="32" spans="3:16" ht="17.25" x14ac:dyDescent="0.25">
      <c r="C32" s="81" t="s">
        <v>256</v>
      </c>
      <c r="D32" s="1" t="s">
        <v>193</v>
      </c>
      <c r="E32" s="1" t="s">
        <v>24</v>
      </c>
      <c r="F32" s="1">
        <v>9</v>
      </c>
      <c r="G32" s="18">
        <f t="shared" si="0"/>
        <v>2.1972245773362196</v>
      </c>
      <c r="H32" s="1">
        <v>1190</v>
      </c>
      <c r="I32" s="1">
        <v>1120</v>
      </c>
      <c r="J32" s="1">
        <v>0</v>
      </c>
      <c r="K32" s="1">
        <v>28000</v>
      </c>
      <c r="L32" s="79">
        <v>114400</v>
      </c>
      <c r="M32">
        <v>4.7727654545454555E-12</v>
      </c>
      <c r="N32">
        <v>6.4159604181818191E-12</v>
      </c>
      <c r="O32">
        <v>4.2500339999999998E-11</v>
      </c>
      <c r="P32">
        <v>2585454.5454545459</v>
      </c>
    </row>
    <row r="33" spans="3:16" ht="17.25" x14ac:dyDescent="0.25">
      <c r="C33" s="81" t="s">
        <v>257</v>
      </c>
      <c r="D33" s="1" t="s">
        <v>193</v>
      </c>
      <c r="E33" s="1" t="s">
        <v>24</v>
      </c>
      <c r="F33" s="1">
        <v>9</v>
      </c>
      <c r="G33" s="18">
        <f t="shared" si="0"/>
        <v>2.1972245773362196</v>
      </c>
      <c r="H33" s="1">
        <v>1190</v>
      </c>
      <c r="I33" s="1">
        <v>1120</v>
      </c>
      <c r="J33" s="1">
        <v>0</v>
      </c>
      <c r="K33" s="1">
        <v>28000</v>
      </c>
      <c r="L33" s="79">
        <v>114400</v>
      </c>
      <c r="M33">
        <v>4.3182163636363645E-12</v>
      </c>
      <c r="N33">
        <v>5.3864067272727276E-12</v>
      </c>
      <c r="O33">
        <v>3.1818436363636367E-11</v>
      </c>
      <c r="P33">
        <v>3452727.2727272734</v>
      </c>
    </row>
    <row r="34" spans="3:16" ht="17.25" x14ac:dyDescent="0.25">
      <c r="C34" s="81" t="s">
        <v>258</v>
      </c>
      <c r="D34" s="1" t="s">
        <v>193</v>
      </c>
      <c r="E34" s="1" t="s">
        <v>24</v>
      </c>
      <c r="F34" s="1">
        <v>9</v>
      </c>
      <c r="G34" s="18">
        <f t="shared" si="0"/>
        <v>2.1972245773362196</v>
      </c>
      <c r="H34" s="1">
        <v>1190</v>
      </c>
      <c r="I34" s="1">
        <v>1100</v>
      </c>
      <c r="J34" s="1">
        <v>0</v>
      </c>
      <c r="K34" s="1">
        <v>36000</v>
      </c>
      <c r="L34" s="79">
        <v>122400</v>
      </c>
      <c r="M34">
        <v>2.8333560000000001E-12</v>
      </c>
      <c r="N34">
        <v>3.1483585199999998E-12</v>
      </c>
      <c r="O34">
        <v>2.1000167999999999E-11</v>
      </c>
      <c r="P34">
        <v>6359999.9999999991</v>
      </c>
    </row>
    <row r="35" spans="3:16" ht="17.25" x14ac:dyDescent="0.25">
      <c r="C35" s="1" t="s">
        <v>259</v>
      </c>
      <c r="D35" s="1" t="s">
        <v>193</v>
      </c>
      <c r="E35" s="1" t="s">
        <v>24</v>
      </c>
      <c r="F35" s="1">
        <v>9</v>
      </c>
      <c r="G35" s="18">
        <f t="shared" si="0"/>
        <v>2.1972245773362196</v>
      </c>
      <c r="H35" s="1">
        <v>1190</v>
      </c>
      <c r="I35" s="1">
        <v>1050</v>
      </c>
      <c r="J35" s="1">
        <v>0</v>
      </c>
      <c r="K35" s="1">
        <v>56000</v>
      </c>
      <c r="L35" s="79">
        <v>142416</v>
      </c>
      <c r="M35">
        <v>2.6000207999999997E-12</v>
      </c>
      <c r="N35">
        <v>3.5340282719999999E-12</v>
      </c>
      <c r="O35">
        <v>1.33001064E-11</v>
      </c>
      <c r="P35">
        <v>1562399.9999999998</v>
      </c>
    </row>
    <row r="36" spans="3:16" ht="17.25" x14ac:dyDescent="0.25">
      <c r="C36" s="8" t="s">
        <v>260</v>
      </c>
      <c r="D36" s="8" t="s">
        <v>193</v>
      </c>
      <c r="E36" s="8" t="s">
        <v>24</v>
      </c>
      <c r="F36" s="8">
        <v>9</v>
      </c>
      <c r="G36" s="20">
        <f t="shared" si="0"/>
        <v>2.1972245773362196</v>
      </c>
      <c r="H36" s="8">
        <v>1190</v>
      </c>
      <c r="I36" s="8">
        <v>1000</v>
      </c>
      <c r="J36" s="8">
        <v>0</v>
      </c>
      <c r="K36" s="8">
        <v>76000</v>
      </c>
      <c r="L36" s="86">
        <v>162396</v>
      </c>
      <c r="M36" s="68">
        <v>0</v>
      </c>
      <c r="N36" s="68">
        <v>2.5264487828571428E-12</v>
      </c>
      <c r="O36" s="68">
        <v>7.3572017142857141E-12</v>
      </c>
      <c r="P36" s="68">
        <v>0</v>
      </c>
    </row>
    <row r="37" spans="3:16" x14ac:dyDescent="0.25">
      <c r="C37" s="1" t="s">
        <v>194</v>
      </c>
      <c r="D37" s="1" t="s">
        <v>193</v>
      </c>
      <c r="E37" s="1" t="s">
        <v>24</v>
      </c>
      <c r="F37" s="1">
        <v>25</v>
      </c>
      <c r="G37" s="18">
        <f t="shared" si="0"/>
        <v>3.2188758248682006</v>
      </c>
      <c r="H37" s="1">
        <v>1190</v>
      </c>
      <c r="I37" s="1">
        <v>1165</v>
      </c>
      <c r="J37" s="1">
        <v>0</v>
      </c>
      <c r="K37" s="1">
        <v>3600</v>
      </c>
      <c r="L37" s="79">
        <v>90000</v>
      </c>
      <c r="M37">
        <v>3.5817374993295723E-11</v>
      </c>
      <c r="N37">
        <v>4.5868422500000003E-11</v>
      </c>
      <c r="O37">
        <v>1.0763975E-10</v>
      </c>
      <c r="P37">
        <v>9110698.9925939627</v>
      </c>
    </row>
    <row r="38" spans="3:16" x14ac:dyDescent="0.25">
      <c r="C38" s="1" t="s">
        <v>195</v>
      </c>
      <c r="D38" s="1" t="s">
        <v>193</v>
      </c>
      <c r="E38" s="1" t="s">
        <v>24</v>
      </c>
      <c r="F38" s="1">
        <v>25</v>
      </c>
      <c r="G38" s="18">
        <f t="shared" si="0"/>
        <v>3.2188758248682006</v>
      </c>
      <c r="H38" s="1">
        <v>1190</v>
      </c>
      <c r="I38" s="1">
        <v>1100</v>
      </c>
      <c r="J38" s="1">
        <v>0</v>
      </c>
      <c r="K38" s="1">
        <v>12960</v>
      </c>
      <c r="L38" s="79">
        <v>99360</v>
      </c>
      <c r="M38">
        <v>8.5955813281891439E-12</v>
      </c>
      <c r="N38">
        <v>9.5972989999999993E-12</v>
      </c>
      <c r="O38">
        <v>6.2500499999999995E-11</v>
      </c>
      <c r="P38">
        <v>11979259.956567574</v>
      </c>
    </row>
    <row r="39" spans="3:16" x14ac:dyDescent="0.25">
      <c r="C39" s="19" t="s">
        <v>196</v>
      </c>
      <c r="D39" s="8" t="s">
        <v>193</v>
      </c>
      <c r="E39" s="8" t="s">
        <v>24</v>
      </c>
      <c r="F39" s="8">
        <v>25</v>
      </c>
      <c r="G39" s="20">
        <f t="shared" si="0"/>
        <v>3.2188758248682006</v>
      </c>
      <c r="H39" s="8">
        <v>1190</v>
      </c>
      <c r="I39" s="8">
        <v>1050</v>
      </c>
      <c r="J39" s="8">
        <v>0</v>
      </c>
      <c r="K39" s="8">
        <v>20160</v>
      </c>
      <c r="L39" s="86">
        <v>106560</v>
      </c>
      <c r="M39" s="68">
        <v>7.1685857423641906E-12</v>
      </c>
      <c r="N39" s="68">
        <v>1.0875087E-11</v>
      </c>
      <c r="O39" s="68">
        <v>6.1761605199999998E-11</v>
      </c>
      <c r="P39" s="68">
        <v>3723766.5146564152</v>
      </c>
    </row>
    <row r="40" spans="3:16" x14ac:dyDescent="0.25">
      <c r="C40" s="1" t="s">
        <v>197</v>
      </c>
      <c r="D40" s="1" t="s">
        <v>193</v>
      </c>
      <c r="E40" s="1" t="s">
        <v>24</v>
      </c>
      <c r="F40" s="1">
        <v>125</v>
      </c>
      <c r="G40" s="18">
        <f t="shared" si="0"/>
        <v>4.8283137373023015</v>
      </c>
      <c r="H40" s="1">
        <v>1190</v>
      </c>
      <c r="I40" s="1">
        <v>1165</v>
      </c>
      <c r="J40" s="1">
        <v>0</v>
      </c>
      <c r="K40" s="1">
        <v>720</v>
      </c>
      <c r="L40" s="79">
        <v>87120</v>
      </c>
      <c r="M40">
        <v>2.0162836164805854E-10</v>
      </c>
      <c r="N40">
        <v>2.9340512499999992E-10</v>
      </c>
      <c r="O40">
        <v>4.1667000000000002E-10</v>
      </c>
      <c r="P40">
        <v>3191964.9467094522</v>
      </c>
    </row>
    <row r="41" spans="3:16" x14ac:dyDescent="0.25">
      <c r="C41" s="83" t="s">
        <v>198</v>
      </c>
      <c r="D41" s="83" t="s">
        <v>193</v>
      </c>
      <c r="E41" s="83" t="s">
        <v>24</v>
      </c>
      <c r="F41" s="83">
        <v>125</v>
      </c>
      <c r="G41" s="84">
        <f t="shared" si="0"/>
        <v>4.8283137373023015</v>
      </c>
      <c r="H41" s="83">
        <v>1190</v>
      </c>
      <c r="I41" s="83">
        <v>1100</v>
      </c>
      <c r="J41" s="1">
        <v>0</v>
      </c>
      <c r="K41" s="1">
        <v>2592</v>
      </c>
      <c r="L41" s="79">
        <v>88992</v>
      </c>
      <c r="M41">
        <v>2.5878643170967018E-11</v>
      </c>
      <c r="N41">
        <v>3.6805850000000002E-11</v>
      </c>
      <c r="O41">
        <v>1.9213116666666668E-10</v>
      </c>
      <c r="P41">
        <v>47713735.256927595</v>
      </c>
    </row>
    <row r="42" spans="3:16" x14ac:dyDescent="0.25">
      <c r="C42" s="83" t="s">
        <v>199</v>
      </c>
      <c r="D42" s="83" t="s">
        <v>193</v>
      </c>
      <c r="E42" s="83" t="s">
        <v>24</v>
      </c>
      <c r="F42" s="83">
        <v>125</v>
      </c>
      <c r="G42" s="84">
        <f t="shared" si="0"/>
        <v>4.8283137373023015</v>
      </c>
      <c r="H42" s="83">
        <v>1190</v>
      </c>
      <c r="I42" s="83">
        <v>1100</v>
      </c>
      <c r="J42" s="1">
        <v>0</v>
      </c>
      <c r="K42" s="1">
        <v>2592</v>
      </c>
      <c r="L42" s="79">
        <v>88992</v>
      </c>
      <c r="M42">
        <v>3.2932259799966126E-11</v>
      </c>
      <c r="N42">
        <v>4.3287383333333335E-11</v>
      </c>
      <c r="O42">
        <v>2.1296466666666668E-10</v>
      </c>
      <c r="P42">
        <v>34729184.381436601</v>
      </c>
    </row>
    <row r="43" spans="3:16" x14ac:dyDescent="0.25">
      <c r="C43" s="19" t="s">
        <v>200</v>
      </c>
      <c r="D43" s="8" t="s">
        <v>193</v>
      </c>
      <c r="E43" s="8" t="s">
        <v>24</v>
      </c>
      <c r="F43" s="8">
        <v>125</v>
      </c>
      <c r="G43" s="20">
        <f t="shared" si="0"/>
        <v>4.8283137373023015</v>
      </c>
      <c r="H43" s="8">
        <v>1190</v>
      </c>
      <c r="I43" s="8">
        <v>1050</v>
      </c>
      <c r="J43" s="8">
        <v>0</v>
      </c>
      <c r="K43" s="8">
        <v>4032.0000000000005</v>
      </c>
      <c r="L43" s="86">
        <v>90432</v>
      </c>
      <c r="M43" s="68">
        <v>2.0763893882432555E-11</v>
      </c>
      <c r="N43" s="68">
        <v>3.4825541843738709E-11</v>
      </c>
      <c r="O43" s="68">
        <v>2.8236739781000001E-10</v>
      </c>
      <c r="P43" s="68">
        <v>107742992.20746377</v>
      </c>
    </row>
    <row r="44" spans="3:16" x14ac:dyDescent="0.25">
      <c r="C44" s="1" t="s">
        <v>201</v>
      </c>
      <c r="D44" s="1" t="s">
        <v>202</v>
      </c>
      <c r="E44" s="1" t="s">
        <v>24</v>
      </c>
      <c r="F44" s="1">
        <v>1</v>
      </c>
      <c r="G44" s="18">
        <f t="shared" si="0"/>
        <v>0</v>
      </c>
      <c r="H44" s="1">
        <v>1190</v>
      </c>
      <c r="I44" s="1">
        <v>1165</v>
      </c>
      <c r="J44" s="1">
        <v>7200</v>
      </c>
      <c r="K44" s="1">
        <v>90000</v>
      </c>
      <c r="L44" s="79">
        <v>183600</v>
      </c>
      <c r="M44">
        <v>5.3766825465755986E-12</v>
      </c>
      <c r="N44">
        <v>1.1034810499999999E-11</v>
      </c>
      <c r="O44">
        <v>2.8472450000000002E-11</v>
      </c>
      <c r="P44">
        <v>3616714.335264869</v>
      </c>
    </row>
    <row r="45" spans="3:16" x14ac:dyDescent="0.25">
      <c r="C45" s="1" t="s">
        <v>203</v>
      </c>
      <c r="D45" s="1" t="s">
        <v>202</v>
      </c>
      <c r="E45" s="1" t="s">
        <v>24</v>
      </c>
      <c r="F45" s="1">
        <v>1</v>
      </c>
      <c r="G45" s="18">
        <f t="shared" si="0"/>
        <v>0</v>
      </c>
      <c r="H45" s="1">
        <v>1190</v>
      </c>
      <c r="I45" s="1">
        <v>1165</v>
      </c>
      <c r="J45" s="1">
        <v>18000</v>
      </c>
      <c r="K45" s="1">
        <v>90000</v>
      </c>
      <c r="L45" s="79">
        <v>194400</v>
      </c>
      <c r="M45">
        <v>2.2523153964337352E-13</v>
      </c>
      <c r="N45">
        <v>1.6203833333333236E-13</v>
      </c>
      <c r="O45">
        <v>7.8704333333333341E-12</v>
      </c>
      <c r="P45">
        <v>2168896.3336570901</v>
      </c>
    </row>
    <row r="46" spans="3:16" x14ac:dyDescent="0.25">
      <c r="C46" s="1" t="s">
        <v>204</v>
      </c>
      <c r="D46" s="1" t="s">
        <v>202</v>
      </c>
      <c r="E46" s="1" t="s">
        <v>24</v>
      </c>
      <c r="F46" s="1">
        <v>1</v>
      </c>
      <c r="G46" s="18">
        <f t="shared" si="0"/>
        <v>0</v>
      </c>
      <c r="H46" s="1">
        <v>1190</v>
      </c>
      <c r="I46" s="1">
        <v>1165</v>
      </c>
      <c r="J46" s="1">
        <v>18000</v>
      </c>
      <c r="K46" s="1">
        <v>90000</v>
      </c>
      <c r="L46" s="79">
        <v>194400</v>
      </c>
      <c r="M46">
        <v>1.7328328253500869E-13</v>
      </c>
      <c r="N46">
        <v>1.3889000000000036E-13</v>
      </c>
      <c r="O46">
        <v>2.2222400000000001E-11</v>
      </c>
      <c r="P46">
        <v>1963369.0676536709</v>
      </c>
    </row>
    <row r="47" spans="3:16" x14ac:dyDescent="0.25">
      <c r="C47" s="1" t="s">
        <v>205</v>
      </c>
      <c r="D47" s="1" t="s">
        <v>202</v>
      </c>
      <c r="E47" s="1" t="s">
        <v>24</v>
      </c>
      <c r="F47" s="1">
        <v>1</v>
      </c>
      <c r="G47" s="18">
        <f t="shared" si="0"/>
        <v>0</v>
      </c>
      <c r="H47" s="1">
        <v>1190</v>
      </c>
      <c r="I47" s="1">
        <v>1165</v>
      </c>
      <c r="J47" s="1">
        <v>36000</v>
      </c>
      <c r="K47" s="1">
        <v>90000</v>
      </c>
      <c r="L47" s="79">
        <v>212400</v>
      </c>
      <c r="M47">
        <v>1.313496607390044E-12</v>
      </c>
      <c r="N47">
        <v>1.7639029999999993E-12</v>
      </c>
      <c r="O47">
        <v>5.0000400000000002E-12</v>
      </c>
      <c r="P47">
        <v>927640.2599360866</v>
      </c>
    </row>
    <row r="48" spans="3:16" x14ac:dyDescent="0.25">
      <c r="C48" s="1" t="s">
        <v>206</v>
      </c>
      <c r="D48" s="1" t="s">
        <v>202</v>
      </c>
      <c r="E48" s="1" t="s">
        <v>24</v>
      </c>
      <c r="F48" s="1">
        <v>1</v>
      </c>
      <c r="G48" s="18">
        <f t="shared" si="0"/>
        <v>0</v>
      </c>
      <c r="H48" s="1">
        <v>1190</v>
      </c>
      <c r="I48" s="1">
        <v>1165</v>
      </c>
      <c r="J48" s="1">
        <v>86400</v>
      </c>
      <c r="K48" s="1">
        <v>90000</v>
      </c>
      <c r="L48" s="79">
        <v>262800</v>
      </c>
      <c r="M48">
        <v>5.5192002307045264E-13</v>
      </c>
      <c r="N48">
        <v>8.6707042857142874E-13</v>
      </c>
      <c r="O48">
        <v>3.4722499999999999E-12</v>
      </c>
      <c r="P48">
        <v>78177.749523903462</v>
      </c>
    </row>
    <row r="49" spans="3:16" x14ac:dyDescent="0.25">
      <c r="C49" s="1" t="s">
        <v>207</v>
      </c>
      <c r="D49" s="1" t="s">
        <v>202</v>
      </c>
      <c r="E49" s="1" t="s">
        <v>24</v>
      </c>
      <c r="F49" s="1">
        <v>1</v>
      </c>
      <c r="G49" s="18">
        <f t="shared" si="0"/>
        <v>0</v>
      </c>
      <c r="H49" s="1">
        <v>1190</v>
      </c>
      <c r="I49" s="1">
        <v>1120</v>
      </c>
      <c r="J49" s="1">
        <v>7200</v>
      </c>
      <c r="K49" s="1">
        <v>252000</v>
      </c>
      <c r="L49" s="79">
        <v>345600</v>
      </c>
      <c r="M49">
        <v>7.3077929806646669E-12</v>
      </c>
      <c r="N49">
        <v>1.8666815999999996E-11</v>
      </c>
      <c r="O49">
        <v>4.5139250000000005E-11</v>
      </c>
      <c r="P49">
        <v>10538256.56496831</v>
      </c>
    </row>
    <row r="50" spans="3:16" x14ac:dyDescent="0.25">
      <c r="C50" s="1" t="s">
        <v>208</v>
      </c>
      <c r="D50" s="1" t="s">
        <v>202</v>
      </c>
      <c r="E50" s="1" t="s">
        <v>24</v>
      </c>
      <c r="F50" s="1">
        <v>1</v>
      </c>
      <c r="G50" s="18">
        <f t="shared" si="0"/>
        <v>0</v>
      </c>
      <c r="H50" s="1">
        <v>1190</v>
      </c>
      <c r="I50" s="1">
        <v>1120</v>
      </c>
      <c r="J50" s="1">
        <v>18000</v>
      </c>
      <c r="K50" s="1">
        <v>252000</v>
      </c>
      <c r="L50" s="79">
        <v>356400</v>
      </c>
      <c r="M50">
        <v>3.3392270659030231E-12</v>
      </c>
      <c r="N50">
        <v>4.2222560000000011E-12</v>
      </c>
      <c r="O50">
        <v>1.2037133333333332E-11</v>
      </c>
      <c r="P50">
        <v>692098.46321629663</v>
      </c>
    </row>
    <row r="51" spans="3:16" x14ac:dyDescent="0.25">
      <c r="C51" s="1" t="s">
        <v>209</v>
      </c>
      <c r="D51" s="1" t="s">
        <v>202</v>
      </c>
      <c r="E51" s="1" t="s">
        <v>24</v>
      </c>
      <c r="F51" s="1">
        <v>1</v>
      </c>
      <c r="G51" s="18">
        <f t="shared" si="0"/>
        <v>0</v>
      </c>
      <c r="H51" s="1">
        <v>1190</v>
      </c>
      <c r="I51" s="1">
        <v>1120</v>
      </c>
      <c r="J51" s="1">
        <v>36000</v>
      </c>
      <c r="K51" s="1">
        <v>252000</v>
      </c>
      <c r="L51" s="79">
        <v>374400</v>
      </c>
      <c r="M51">
        <v>1.8704633985049967E-12</v>
      </c>
      <c r="N51">
        <v>5.3500427999999985E-12</v>
      </c>
      <c r="O51">
        <v>1.3055660000000002E-11</v>
      </c>
      <c r="P51">
        <v>244647.59434072644</v>
      </c>
    </row>
    <row r="52" spans="3:16" x14ac:dyDescent="0.25">
      <c r="C52" s="1" t="s">
        <v>210</v>
      </c>
      <c r="D52" s="1" t="s">
        <v>202</v>
      </c>
      <c r="E52" s="1" t="s">
        <v>24</v>
      </c>
      <c r="F52" s="1">
        <v>1</v>
      </c>
      <c r="G52" s="18">
        <f t="shared" si="0"/>
        <v>0</v>
      </c>
      <c r="H52" s="1">
        <v>1190</v>
      </c>
      <c r="I52" s="1">
        <v>1120</v>
      </c>
      <c r="J52" s="1">
        <v>86400</v>
      </c>
      <c r="K52" s="1">
        <v>252000</v>
      </c>
      <c r="L52" s="79">
        <v>424800</v>
      </c>
      <c r="M52">
        <v>7.7352717966986927E-13</v>
      </c>
      <c r="N52">
        <v>9.5635685714285724E-13</v>
      </c>
      <c r="O52">
        <v>2.8770071428571432E-12</v>
      </c>
      <c r="P52">
        <v>113892.95802501378</v>
      </c>
    </row>
    <row r="53" spans="3:16" x14ac:dyDescent="0.25">
      <c r="C53" s="7" t="s">
        <v>211</v>
      </c>
      <c r="D53" s="1" t="s">
        <v>202</v>
      </c>
      <c r="E53" s="1" t="s">
        <v>24</v>
      </c>
      <c r="F53" s="1">
        <v>1</v>
      </c>
      <c r="G53" s="18">
        <f t="shared" si="0"/>
        <v>0</v>
      </c>
      <c r="H53" s="1">
        <v>1190</v>
      </c>
      <c r="I53" s="1">
        <v>1120</v>
      </c>
      <c r="J53" s="1">
        <v>864000</v>
      </c>
      <c r="K53" s="1">
        <v>252000</v>
      </c>
      <c r="L53" s="79">
        <v>1202400</v>
      </c>
      <c r="M53">
        <v>7.2751695122806398E-15</v>
      </c>
      <c r="N53">
        <v>5.9221152777777782E-14</v>
      </c>
      <c r="O53">
        <v>2.7649398148148147E-13</v>
      </c>
      <c r="P53">
        <v>1347.2912838624359</v>
      </c>
    </row>
    <row r="54" spans="3:16" x14ac:dyDescent="0.25">
      <c r="C54" s="7" t="s">
        <v>212</v>
      </c>
      <c r="D54" s="1" t="s">
        <v>202</v>
      </c>
      <c r="E54" s="1" t="s">
        <v>24</v>
      </c>
      <c r="F54" s="1">
        <v>9</v>
      </c>
      <c r="G54" s="18">
        <f t="shared" si="0"/>
        <v>2.1972245773362196</v>
      </c>
      <c r="H54" s="1">
        <v>1190</v>
      </c>
      <c r="I54" s="1">
        <v>1165</v>
      </c>
      <c r="J54" s="1">
        <v>18000</v>
      </c>
      <c r="K54" s="1">
        <v>10000</v>
      </c>
      <c r="L54" s="79">
        <v>114400</v>
      </c>
      <c r="M54">
        <v>1.9585847064505364E-12</v>
      </c>
      <c r="N54">
        <v>3.5389172E-12</v>
      </c>
      <c r="O54">
        <v>2.0000160000000001E-11</v>
      </c>
      <c r="P54">
        <v>2080179.8155252906</v>
      </c>
    </row>
    <row r="55" spans="3:16" x14ac:dyDescent="0.25">
      <c r="C55" s="7" t="s">
        <v>213</v>
      </c>
      <c r="D55" s="1" t="s">
        <v>202</v>
      </c>
      <c r="E55" s="1" t="s">
        <v>24</v>
      </c>
      <c r="F55" s="1">
        <v>9</v>
      </c>
      <c r="G55" s="18">
        <f t="shared" si="0"/>
        <v>2.1972245773362196</v>
      </c>
      <c r="H55" s="1">
        <v>1190</v>
      </c>
      <c r="I55" s="1">
        <v>1165</v>
      </c>
      <c r="J55" s="1">
        <v>86400</v>
      </c>
      <c r="K55" s="1">
        <v>10000</v>
      </c>
      <c r="L55" s="79">
        <v>182800</v>
      </c>
      <c r="M55">
        <v>2.5457190294004444E-13</v>
      </c>
      <c r="N55">
        <v>6.6374799999999993E-13</v>
      </c>
      <c r="O55">
        <v>8.0409999999999998E-13</v>
      </c>
      <c r="P55">
        <v>132403.41142775907</v>
      </c>
    </row>
    <row r="56" spans="3:16" x14ac:dyDescent="0.25">
      <c r="C56" s="7" t="s">
        <v>214</v>
      </c>
      <c r="D56" s="1" t="s">
        <v>202</v>
      </c>
      <c r="E56" s="1" t="s">
        <v>24</v>
      </c>
      <c r="F56" s="1">
        <v>9</v>
      </c>
      <c r="G56" s="18">
        <f t="shared" si="0"/>
        <v>2.1972245773362196</v>
      </c>
      <c r="H56" s="1">
        <v>1190</v>
      </c>
      <c r="I56" s="1">
        <v>1120</v>
      </c>
      <c r="J56" s="1">
        <v>36000</v>
      </c>
      <c r="K56" s="1">
        <v>28000</v>
      </c>
      <c r="L56" s="79">
        <v>150400</v>
      </c>
      <c r="M56">
        <v>1.1988871266387164E-12</v>
      </c>
      <c r="N56">
        <v>3.2090534500000003E-12</v>
      </c>
      <c r="O56">
        <v>1.4930674999999999E-11</v>
      </c>
      <c r="P56">
        <v>560367.42792078794</v>
      </c>
    </row>
    <row r="57" spans="3:16" x14ac:dyDescent="0.25">
      <c r="C57" s="7" t="s">
        <v>215</v>
      </c>
      <c r="D57" s="1" t="s">
        <v>202</v>
      </c>
      <c r="E57" s="1" t="s">
        <v>24</v>
      </c>
      <c r="F57" s="1">
        <v>9</v>
      </c>
      <c r="G57" s="18">
        <f t="shared" si="0"/>
        <v>2.1972245773362196</v>
      </c>
      <c r="H57" s="1">
        <v>1190</v>
      </c>
      <c r="I57" s="1">
        <v>1120</v>
      </c>
      <c r="J57" s="1">
        <v>86400</v>
      </c>
      <c r="K57" s="1">
        <v>28000</v>
      </c>
      <c r="L57" s="79">
        <v>200800</v>
      </c>
      <c r="M57">
        <v>2.2844058625351098E-13</v>
      </c>
      <c r="N57">
        <v>9.2461057142857133E-13</v>
      </c>
      <c r="O57">
        <v>0</v>
      </c>
      <c r="P57">
        <v>17376.162234379666</v>
      </c>
    </row>
    <row r="58" spans="3:16" x14ac:dyDescent="0.25">
      <c r="C58" s="7" t="s">
        <v>216</v>
      </c>
      <c r="D58" s="1" t="s">
        <v>202</v>
      </c>
      <c r="E58" s="1" t="s">
        <v>24</v>
      </c>
      <c r="F58" s="1">
        <v>9</v>
      </c>
      <c r="G58" s="18">
        <f t="shared" si="0"/>
        <v>2.1972245773362196</v>
      </c>
      <c r="H58" s="1">
        <v>1190</v>
      </c>
      <c r="I58" s="1">
        <v>1120</v>
      </c>
      <c r="J58" s="1">
        <v>950400</v>
      </c>
      <c r="K58" s="1">
        <v>28008</v>
      </c>
      <c r="L58" s="79">
        <v>1064808</v>
      </c>
      <c r="M58">
        <v>3.3528486017587608E-14</v>
      </c>
      <c r="N58">
        <v>4.5197120833333349E-14</v>
      </c>
      <c r="O58">
        <v>1.8744362916666657E-13</v>
      </c>
      <c r="P58">
        <v>9523.4779487058258</v>
      </c>
    </row>
    <row r="59" spans="3:16" x14ac:dyDescent="0.25">
      <c r="C59" s="7" t="s">
        <v>217</v>
      </c>
      <c r="D59" s="1" t="s">
        <v>202</v>
      </c>
      <c r="E59" s="1" t="s">
        <v>24</v>
      </c>
      <c r="F59" s="1">
        <v>9</v>
      </c>
      <c r="G59" s="18">
        <f t="shared" si="0"/>
        <v>2.1972245773362196</v>
      </c>
      <c r="H59" s="1">
        <v>1190</v>
      </c>
      <c r="I59" s="1">
        <v>1120</v>
      </c>
      <c r="J59" s="1">
        <v>1382400</v>
      </c>
      <c r="K59" s="1">
        <v>28008</v>
      </c>
      <c r="L59" s="79">
        <v>1496808</v>
      </c>
      <c r="M59">
        <v>7.9837798280767829E-15</v>
      </c>
      <c r="N59">
        <v>6.7940358333333299E-14</v>
      </c>
      <c r="O59">
        <v>2.8125225000000079E-14</v>
      </c>
      <c r="P59">
        <v>6958.5415419482415</v>
      </c>
    </row>
    <row r="60" spans="3:16" x14ac:dyDescent="0.25">
      <c r="C60" s="7" t="s">
        <v>218</v>
      </c>
      <c r="D60" s="1" t="s">
        <v>202</v>
      </c>
      <c r="E60" s="1" t="s">
        <v>24</v>
      </c>
      <c r="F60" s="1">
        <v>9</v>
      </c>
      <c r="G60" s="18">
        <f t="shared" si="0"/>
        <v>2.1972245773362196</v>
      </c>
      <c r="H60" s="1">
        <v>1190</v>
      </c>
      <c r="I60" s="1">
        <v>1120</v>
      </c>
      <c r="J60" s="1">
        <v>2678400</v>
      </c>
      <c r="K60" s="1">
        <v>28008</v>
      </c>
      <c r="L60" s="79">
        <v>2792808</v>
      </c>
      <c r="M60">
        <v>5.0590223390818647E-17</v>
      </c>
      <c r="N60">
        <v>5.7870833333333329E-15</v>
      </c>
      <c r="O60">
        <v>8.2292324999999937E-14</v>
      </c>
      <c r="P60">
        <v>1932.3452312149648</v>
      </c>
    </row>
    <row r="61" spans="3:16" x14ac:dyDescent="0.25">
      <c r="C61" s="7" t="s">
        <v>219</v>
      </c>
      <c r="D61" s="1" t="s">
        <v>202</v>
      </c>
      <c r="E61" s="1" t="s">
        <v>24</v>
      </c>
      <c r="F61" s="1">
        <v>9</v>
      </c>
      <c r="G61" s="18">
        <f t="shared" si="0"/>
        <v>2.1972245773362196</v>
      </c>
      <c r="H61" s="1">
        <v>1190</v>
      </c>
      <c r="I61" s="1">
        <v>1120</v>
      </c>
      <c r="J61" s="1">
        <v>2678400</v>
      </c>
      <c r="K61" s="1">
        <v>28008</v>
      </c>
      <c r="L61" s="79">
        <v>2792808</v>
      </c>
      <c r="M61">
        <v>1.1470454893255601E-14</v>
      </c>
      <c r="N61">
        <v>1.3348872222222227E-14</v>
      </c>
      <c r="O61">
        <v>3.1636055555555294E-15</v>
      </c>
      <c r="P61">
        <v>3237.5024082100126</v>
      </c>
    </row>
    <row r="62" spans="3:16" x14ac:dyDescent="0.25">
      <c r="C62" s="19" t="s">
        <v>220</v>
      </c>
      <c r="D62" s="8" t="s">
        <v>202</v>
      </c>
      <c r="E62" s="8" t="s">
        <v>23</v>
      </c>
      <c r="F62" s="8">
        <v>1</v>
      </c>
      <c r="G62" s="20">
        <f t="shared" si="0"/>
        <v>0</v>
      </c>
      <c r="H62" s="8">
        <v>1210</v>
      </c>
      <c r="I62" s="8">
        <v>1120</v>
      </c>
      <c r="J62" s="8">
        <v>86400</v>
      </c>
      <c r="K62" s="8">
        <v>252000</v>
      </c>
      <c r="L62" s="86">
        <v>424800</v>
      </c>
      <c r="M62" s="68">
        <v>0</v>
      </c>
      <c r="N62" s="68">
        <v>0</v>
      </c>
      <c r="O62" s="68">
        <v>0</v>
      </c>
      <c r="P62" s="68">
        <v>0</v>
      </c>
    </row>
    <row r="63" spans="3:16" x14ac:dyDescent="0.25">
      <c r="C63" s="1" t="s">
        <v>221</v>
      </c>
      <c r="D63" s="1" t="s">
        <v>193</v>
      </c>
      <c r="E63" s="1" t="s">
        <v>23</v>
      </c>
      <c r="F63" s="1">
        <v>1</v>
      </c>
      <c r="G63" s="18">
        <f t="shared" si="0"/>
        <v>0</v>
      </c>
      <c r="H63" s="1">
        <v>1190</v>
      </c>
      <c r="I63" s="1">
        <v>1165</v>
      </c>
      <c r="J63" s="1">
        <v>0</v>
      </c>
      <c r="K63" s="1">
        <v>90000</v>
      </c>
      <c r="L63" s="79">
        <v>176400</v>
      </c>
      <c r="M63">
        <v>2.9599882671083427E-12</v>
      </c>
      <c r="N63">
        <v>7.2708915000000004E-12</v>
      </c>
      <c r="O63">
        <v>1.9722379999999998E-11</v>
      </c>
      <c r="P63">
        <v>79176.597091973759</v>
      </c>
    </row>
    <row r="64" spans="3:16" x14ac:dyDescent="0.25">
      <c r="C64" s="1" t="s">
        <v>222</v>
      </c>
      <c r="D64" s="1" t="s">
        <v>193</v>
      </c>
      <c r="E64" s="1" t="s">
        <v>23</v>
      </c>
      <c r="F64" s="1">
        <v>1</v>
      </c>
      <c r="G64" s="18">
        <f t="shared" si="0"/>
        <v>0</v>
      </c>
      <c r="H64" s="1">
        <v>1190</v>
      </c>
      <c r="I64" s="1">
        <v>1140</v>
      </c>
      <c r="J64" s="1">
        <v>0</v>
      </c>
      <c r="K64" s="1">
        <v>180000</v>
      </c>
      <c r="L64" s="79">
        <v>266400</v>
      </c>
      <c r="M64">
        <v>2.5773210148770206E-12</v>
      </c>
      <c r="N64">
        <v>6.1032234285714297E-12</v>
      </c>
      <c r="O64">
        <v>1.0873102857142858E-11</v>
      </c>
      <c r="P64">
        <v>6815.2686743597442</v>
      </c>
    </row>
    <row r="65" spans="3:16" x14ac:dyDescent="0.25">
      <c r="C65" s="1" t="s">
        <v>223</v>
      </c>
      <c r="D65" s="1" t="s">
        <v>193</v>
      </c>
      <c r="E65" s="1" t="s">
        <v>23</v>
      </c>
      <c r="F65" s="1">
        <v>1</v>
      </c>
      <c r="G65" s="18">
        <f t="shared" si="0"/>
        <v>0</v>
      </c>
      <c r="H65" s="1">
        <v>1190</v>
      </c>
      <c r="I65" s="1">
        <v>1120</v>
      </c>
      <c r="J65" s="1">
        <v>0</v>
      </c>
      <c r="K65" s="1">
        <v>252000</v>
      </c>
      <c r="L65" s="79">
        <v>338400</v>
      </c>
      <c r="M65">
        <v>1.4212394679220342E-12</v>
      </c>
      <c r="N65">
        <v>3.0535597818181816E-12</v>
      </c>
      <c r="O65">
        <v>9.5960363636363639E-12</v>
      </c>
      <c r="P65">
        <v>20567.430784231739</v>
      </c>
    </row>
    <row r="66" spans="3:16" x14ac:dyDescent="0.25">
      <c r="C66" s="1" t="s">
        <v>224</v>
      </c>
      <c r="D66" s="1" t="s">
        <v>193</v>
      </c>
      <c r="E66" s="1" t="s">
        <v>23</v>
      </c>
      <c r="F66" s="1">
        <v>1</v>
      </c>
      <c r="G66" s="18">
        <f t="shared" si="0"/>
        <v>0</v>
      </c>
      <c r="H66" s="1">
        <v>1190</v>
      </c>
      <c r="I66" s="1">
        <v>1100</v>
      </c>
      <c r="J66" s="1">
        <v>0</v>
      </c>
      <c r="K66" s="1">
        <v>324000</v>
      </c>
      <c r="L66" s="79">
        <v>410400</v>
      </c>
      <c r="M66">
        <v>1.4785411759267817E-12</v>
      </c>
      <c r="N66">
        <v>2.1429801066666669E-12</v>
      </c>
      <c r="O66">
        <v>6.879684666666667E-12</v>
      </c>
      <c r="P66">
        <v>5501.573301737677</v>
      </c>
    </row>
    <row r="67" spans="3:16" x14ac:dyDescent="0.25">
      <c r="C67" s="1" t="s">
        <v>225</v>
      </c>
      <c r="D67" s="1" t="s">
        <v>193</v>
      </c>
      <c r="E67" s="1" t="s">
        <v>23</v>
      </c>
      <c r="F67" s="1">
        <v>9</v>
      </c>
      <c r="G67" s="18">
        <f t="shared" si="0"/>
        <v>2.1972245773362196</v>
      </c>
      <c r="H67" s="1">
        <v>1190</v>
      </c>
      <c r="I67" s="1">
        <v>1050</v>
      </c>
      <c r="J67" s="1">
        <v>0</v>
      </c>
      <c r="K67" s="1">
        <v>56000</v>
      </c>
      <c r="L67" s="79">
        <v>142400</v>
      </c>
      <c r="M67">
        <v>7.3054005466915775E-12</v>
      </c>
      <c r="N67">
        <v>2.1020348781600017E-11</v>
      </c>
      <c r="O67">
        <v>5.7553970428079992E-11</v>
      </c>
      <c r="P67">
        <v>55402.846146361771</v>
      </c>
    </row>
    <row r="68" spans="3:16" x14ac:dyDescent="0.25">
      <c r="C68" s="1" t="s">
        <v>226</v>
      </c>
      <c r="D68" s="1" t="s">
        <v>193</v>
      </c>
      <c r="E68" s="1" t="s">
        <v>23</v>
      </c>
      <c r="F68" s="1">
        <v>9</v>
      </c>
      <c r="G68" s="18">
        <f t="shared" si="0"/>
        <v>2.1972245773362196</v>
      </c>
      <c r="H68" s="1">
        <v>1190</v>
      </c>
      <c r="I68" s="1">
        <v>1000</v>
      </c>
      <c r="J68" s="1">
        <v>0</v>
      </c>
      <c r="K68" s="1">
        <v>76000</v>
      </c>
      <c r="L68" s="79">
        <v>162400</v>
      </c>
      <c r="M68">
        <v>4.2444147568922341E-12</v>
      </c>
      <c r="N68">
        <v>1.0088549146285723E-11</v>
      </c>
      <c r="O68">
        <v>2.88600308784E-11</v>
      </c>
      <c r="P68">
        <v>93145.295736481406</v>
      </c>
    </row>
    <row r="69" spans="3:16" x14ac:dyDescent="0.25">
      <c r="C69" s="1" t="s">
        <v>227</v>
      </c>
      <c r="D69" s="1" t="s">
        <v>193</v>
      </c>
      <c r="E69" s="1" t="s">
        <v>23</v>
      </c>
      <c r="F69" s="1">
        <v>25</v>
      </c>
      <c r="G69" s="18">
        <f t="shared" si="0"/>
        <v>3.2188758248682006</v>
      </c>
      <c r="H69" s="1">
        <v>1190</v>
      </c>
      <c r="I69" s="1">
        <v>1165</v>
      </c>
      <c r="J69" s="1">
        <v>0</v>
      </c>
      <c r="K69" s="1">
        <v>3600</v>
      </c>
      <c r="L69" s="79">
        <v>90000</v>
      </c>
      <c r="M69">
        <v>0</v>
      </c>
      <c r="N69">
        <v>0</v>
      </c>
      <c r="O69">
        <v>0</v>
      </c>
      <c r="P69">
        <v>0</v>
      </c>
    </row>
    <row r="70" spans="3:16" x14ac:dyDescent="0.25">
      <c r="C70" s="7" t="s">
        <v>228</v>
      </c>
      <c r="D70" s="1" t="s">
        <v>193</v>
      </c>
      <c r="E70" s="7" t="s">
        <v>23</v>
      </c>
      <c r="F70" s="7">
        <v>25</v>
      </c>
      <c r="G70" s="18">
        <f t="shared" si="0"/>
        <v>3.2188758248682006</v>
      </c>
      <c r="H70" s="7">
        <v>1190</v>
      </c>
      <c r="I70" s="7">
        <v>1100</v>
      </c>
      <c r="J70" s="1">
        <v>0</v>
      </c>
      <c r="K70" s="1">
        <v>12960</v>
      </c>
      <c r="L70" s="79">
        <v>99360</v>
      </c>
      <c r="M70">
        <v>1.7175590442726499E-11</v>
      </c>
      <c r="N70">
        <v>5.9243349457407428E-11</v>
      </c>
      <c r="O70">
        <v>1.3613307979666667E-10</v>
      </c>
      <c r="P70">
        <v>326409.57665020705</v>
      </c>
    </row>
    <row r="71" spans="3:16" x14ac:dyDescent="0.25">
      <c r="C71" s="7" t="s">
        <v>229</v>
      </c>
      <c r="D71" s="1" t="s">
        <v>193</v>
      </c>
      <c r="E71" s="1" t="s">
        <v>23</v>
      </c>
      <c r="F71" s="1">
        <v>25</v>
      </c>
      <c r="G71" s="18">
        <f t="shared" si="0"/>
        <v>3.2188758248682006</v>
      </c>
      <c r="H71" s="1">
        <v>1190</v>
      </c>
      <c r="I71" s="1">
        <v>1050</v>
      </c>
      <c r="J71" s="1">
        <v>0</v>
      </c>
      <c r="K71" s="1">
        <v>20160</v>
      </c>
      <c r="L71" s="79">
        <v>106560</v>
      </c>
      <c r="M71">
        <v>2.2689055561260617E-11</v>
      </c>
      <c r="N71">
        <v>6.3970718677755114E-11</v>
      </c>
      <c r="O71">
        <v>1.36280090232E-10</v>
      </c>
      <c r="P71">
        <v>132125.35320136737</v>
      </c>
    </row>
    <row r="72" spans="3:16" x14ac:dyDescent="0.25">
      <c r="C72" s="7" t="s">
        <v>230</v>
      </c>
      <c r="D72" s="1" t="s">
        <v>193</v>
      </c>
      <c r="E72" s="7" t="s">
        <v>23</v>
      </c>
      <c r="F72" s="7">
        <v>125</v>
      </c>
      <c r="G72" s="18">
        <f t="shared" si="0"/>
        <v>4.8283137373023015</v>
      </c>
      <c r="H72" s="7">
        <v>1190</v>
      </c>
      <c r="I72" s="7">
        <v>1165</v>
      </c>
      <c r="J72" s="1">
        <v>0</v>
      </c>
      <c r="K72" s="1">
        <v>720</v>
      </c>
      <c r="L72" s="79">
        <v>87120</v>
      </c>
      <c r="M72">
        <v>0</v>
      </c>
      <c r="N72">
        <v>0</v>
      </c>
      <c r="O72">
        <v>0</v>
      </c>
      <c r="P72">
        <v>0</v>
      </c>
    </row>
    <row r="73" spans="3:16" x14ac:dyDescent="0.25">
      <c r="C73" s="19" t="s">
        <v>231</v>
      </c>
      <c r="D73" s="8" t="s">
        <v>193</v>
      </c>
      <c r="E73" s="19" t="s">
        <v>23</v>
      </c>
      <c r="F73" s="19">
        <v>125</v>
      </c>
      <c r="G73" s="20">
        <f t="shared" si="0"/>
        <v>4.8283137373023015</v>
      </c>
      <c r="H73" s="19">
        <v>1190</v>
      </c>
      <c r="I73" s="19">
        <v>1050</v>
      </c>
      <c r="J73" s="8">
        <v>0</v>
      </c>
      <c r="K73" s="8">
        <v>4032.0000000000005</v>
      </c>
      <c r="L73" s="86">
        <v>90432</v>
      </c>
      <c r="M73" s="68">
        <v>0</v>
      </c>
      <c r="N73" s="68">
        <v>0</v>
      </c>
      <c r="O73" s="68">
        <v>0</v>
      </c>
      <c r="P73" s="68">
        <v>0</v>
      </c>
    </row>
    <row r="74" spans="3:16" x14ac:dyDescent="0.25">
      <c r="C74" s="1" t="s">
        <v>232</v>
      </c>
      <c r="D74" s="1" t="s">
        <v>193</v>
      </c>
      <c r="E74" s="1" t="s">
        <v>23</v>
      </c>
      <c r="F74" s="1">
        <v>1</v>
      </c>
      <c r="G74" s="18">
        <f t="shared" si="0"/>
        <v>0</v>
      </c>
      <c r="H74" s="1">
        <v>1210</v>
      </c>
      <c r="I74" s="1">
        <v>1165</v>
      </c>
      <c r="J74" s="1">
        <v>0</v>
      </c>
      <c r="K74" s="1">
        <v>162000</v>
      </c>
      <c r="L74" s="79">
        <v>248400</v>
      </c>
      <c r="M74">
        <v>0</v>
      </c>
      <c r="N74">
        <v>0</v>
      </c>
      <c r="O74">
        <v>0</v>
      </c>
      <c r="P74">
        <v>0</v>
      </c>
    </row>
    <row r="75" spans="3:16" x14ac:dyDescent="0.25">
      <c r="C75" s="1" t="s">
        <v>233</v>
      </c>
      <c r="D75" s="1" t="s">
        <v>193</v>
      </c>
      <c r="E75" s="1" t="s">
        <v>23</v>
      </c>
      <c r="F75" s="1">
        <v>1</v>
      </c>
      <c r="G75" s="18">
        <f t="shared" si="0"/>
        <v>0</v>
      </c>
      <c r="H75" s="1">
        <v>1210</v>
      </c>
      <c r="I75" s="1">
        <v>1140</v>
      </c>
      <c r="J75" s="1">
        <v>0</v>
      </c>
      <c r="K75" s="1">
        <v>252000</v>
      </c>
      <c r="L75" s="79">
        <v>338400</v>
      </c>
      <c r="M75">
        <v>7.9822041295529293E-12</v>
      </c>
      <c r="N75">
        <v>4.1204033333333333E-11</v>
      </c>
      <c r="O75">
        <v>5.9644273446666666E-11</v>
      </c>
      <c r="P75">
        <v>695.40186017141718</v>
      </c>
    </row>
    <row r="76" spans="3:16" x14ac:dyDescent="0.25">
      <c r="C76" s="1" t="s">
        <v>234</v>
      </c>
      <c r="D76" s="1" t="s">
        <v>193</v>
      </c>
      <c r="E76" s="1" t="s">
        <v>23</v>
      </c>
      <c r="F76" s="1">
        <v>1</v>
      </c>
      <c r="G76" s="18">
        <f t="shared" si="0"/>
        <v>0</v>
      </c>
      <c r="H76" s="1">
        <v>1210</v>
      </c>
      <c r="I76" s="1">
        <v>1130</v>
      </c>
      <c r="J76" s="1">
        <v>0</v>
      </c>
      <c r="K76" s="1">
        <v>288000</v>
      </c>
      <c r="L76" s="79">
        <v>374400</v>
      </c>
      <c r="M76">
        <v>9.4143223061502029E-12</v>
      </c>
      <c r="N76">
        <v>3.5774457133538471E-11</v>
      </c>
      <c r="O76">
        <v>6.2013240546399993E-11</v>
      </c>
      <c r="P76">
        <v>775.06561023877771</v>
      </c>
    </row>
    <row r="77" spans="3:16" x14ac:dyDescent="0.25">
      <c r="C77" s="1" t="s">
        <v>235</v>
      </c>
      <c r="D77" s="1" t="s">
        <v>193</v>
      </c>
      <c r="E77" s="1" t="s">
        <v>23</v>
      </c>
      <c r="F77" s="1">
        <v>1</v>
      </c>
      <c r="G77" s="18">
        <f t="shared" si="0"/>
        <v>0</v>
      </c>
      <c r="H77" s="1">
        <v>1210</v>
      </c>
      <c r="I77" s="1">
        <v>1120</v>
      </c>
      <c r="J77" s="1">
        <v>0</v>
      </c>
      <c r="K77" s="1">
        <v>324000</v>
      </c>
      <c r="L77" s="79">
        <v>410400</v>
      </c>
      <c r="M77">
        <v>4.7018398890469094E-12</v>
      </c>
      <c r="N77">
        <v>1.6656845438571431E-11</v>
      </c>
      <c r="O77">
        <v>4.3611618731428571E-11</v>
      </c>
      <c r="P77">
        <v>2504.5833104578646</v>
      </c>
    </row>
    <row r="78" spans="3:16" x14ac:dyDescent="0.25">
      <c r="C78" s="1" t="s">
        <v>236</v>
      </c>
      <c r="D78" s="1" t="s">
        <v>193</v>
      </c>
      <c r="E78" s="1" t="s">
        <v>23</v>
      </c>
      <c r="F78" s="1">
        <v>1</v>
      </c>
      <c r="G78" s="18">
        <f t="shared" si="0"/>
        <v>0</v>
      </c>
      <c r="H78" s="1">
        <v>1210</v>
      </c>
      <c r="I78" s="1">
        <v>1100</v>
      </c>
      <c r="J78" s="1">
        <v>0</v>
      </c>
      <c r="K78" s="1">
        <v>396000</v>
      </c>
      <c r="L78" s="79">
        <v>482400</v>
      </c>
      <c r="M78">
        <v>3.9219933629608021E-12</v>
      </c>
      <c r="N78">
        <v>1.203978066090909E-11</v>
      </c>
      <c r="O78">
        <v>2.8376893679999994E-11</v>
      </c>
      <c r="P78">
        <v>948.32649533809717</v>
      </c>
    </row>
    <row r="79" spans="3:16" x14ac:dyDescent="0.25">
      <c r="C79" s="1" t="s">
        <v>237</v>
      </c>
      <c r="D79" s="1" t="s">
        <v>193</v>
      </c>
      <c r="E79" s="1" t="s">
        <v>23</v>
      </c>
      <c r="F79" s="1">
        <v>1</v>
      </c>
      <c r="G79" s="18">
        <f t="shared" si="0"/>
        <v>0</v>
      </c>
      <c r="H79" s="1">
        <v>1230</v>
      </c>
      <c r="I79" s="1">
        <v>1165</v>
      </c>
      <c r="J79" s="1">
        <v>0</v>
      </c>
      <c r="K79" s="1">
        <v>234000</v>
      </c>
      <c r="L79" s="79">
        <v>320400</v>
      </c>
      <c r="M79">
        <v>0</v>
      </c>
      <c r="N79">
        <v>0</v>
      </c>
      <c r="O79">
        <v>0</v>
      </c>
      <c r="P79">
        <v>0</v>
      </c>
    </row>
    <row r="80" spans="3:16" ht="15.75" thickBot="1" x14ac:dyDescent="0.3">
      <c r="C80" s="15" t="s">
        <v>238</v>
      </c>
      <c r="D80" s="15" t="s">
        <v>193</v>
      </c>
      <c r="E80" s="15" t="s">
        <v>23</v>
      </c>
      <c r="F80" s="15">
        <v>1</v>
      </c>
      <c r="G80" s="72">
        <f t="shared" si="0"/>
        <v>0</v>
      </c>
      <c r="H80" s="15">
        <v>1230</v>
      </c>
      <c r="I80" s="15">
        <v>1100</v>
      </c>
      <c r="J80" s="15">
        <v>0</v>
      </c>
      <c r="K80" s="15">
        <v>468000</v>
      </c>
      <c r="L80" s="85">
        <v>554400</v>
      </c>
      <c r="M80" s="23">
        <v>3.358150729221716E-12</v>
      </c>
      <c r="N80" s="23">
        <v>9.7649681484457461E-12</v>
      </c>
      <c r="O80" s="23">
        <v>3.0769572753939391E-11</v>
      </c>
      <c r="P80" s="23">
        <v>1623.6069974526899</v>
      </c>
    </row>
  </sheetData>
  <mergeCells count="1">
    <mergeCell ref="M2:O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31BCD-627B-4124-B7F1-5125A0567A6C}">
  <dimension ref="B2:B46"/>
  <sheetViews>
    <sheetView workbookViewId="0">
      <selection activeCell="N54" sqref="N54"/>
    </sheetView>
  </sheetViews>
  <sheetFormatPr baseColWidth="10" defaultRowHeight="15" x14ac:dyDescent="0.25"/>
  <cols>
    <col min="2" max="2" width="11.42578125" customWidth="1"/>
  </cols>
  <sheetData>
    <row r="2" spans="2:2" ht="18.75" x14ac:dyDescent="0.3">
      <c r="B2" s="67" t="s">
        <v>154</v>
      </c>
    </row>
    <row r="4" spans="2:2" ht="15.75" x14ac:dyDescent="0.25">
      <c r="B4" s="65" t="s">
        <v>144</v>
      </c>
    </row>
    <row r="6" spans="2:2" ht="15.75" x14ac:dyDescent="0.25">
      <c r="B6" s="65" t="s">
        <v>141</v>
      </c>
    </row>
    <row r="7" spans="2:2" ht="15.75" x14ac:dyDescent="0.25">
      <c r="B7" s="65"/>
    </row>
    <row r="8" spans="2:2" ht="15.75" x14ac:dyDescent="0.25">
      <c r="B8" s="65" t="s">
        <v>146</v>
      </c>
    </row>
    <row r="10" spans="2:2" ht="15.75" x14ac:dyDescent="0.25">
      <c r="B10" s="66" t="s">
        <v>142</v>
      </c>
    </row>
    <row r="12" spans="2:2" ht="15.75" x14ac:dyDescent="0.25">
      <c r="B12" s="66" t="s">
        <v>143</v>
      </c>
    </row>
    <row r="14" spans="2:2" ht="15.75" x14ac:dyDescent="0.25">
      <c r="B14" s="66" t="s">
        <v>145</v>
      </c>
    </row>
    <row r="16" spans="2:2" ht="15.75" x14ac:dyDescent="0.25">
      <c r="B16" s="66" t="s">
        <v>147</v>
      </c>
    </row>
    <row r="18" spans="2:2" ht="15.75" x14ac:dyDescent="0.25">
      <c r="B18" s="66" t="s">
        <v>148</v>
      </c>
    </row>
    <row r="20" spans="2:2" ht="15.75" x14ac:dyDescent="0.25">
      <c r="B20" s="66" t="s">
        <v>149</v>
      </c>
    </row>
    <row r="22" spans="2:2" ht="15.75" x14ac:dyDescent="0.25">
      <c r="B22" s="66" t="s">
        <v>150</v>
      </c>
    </row>
    <row r="23" spans="2:2" x14ac:dyDescent="0.25">
      <c r="B23" s="66"/>
    </row>
    <row r="24" spans="2:2" ht="15.75" x14ac:dyDescent="0.25">
      <c r="B24" s="66" t="s">
        <v>153</v>
      </c>
    </row>
    <row r="26" spans="2:2" ht="15.75" x14ac:dyDescent="0.25">
      <c r="B26" s="66" t="s">
        <v>151</v>
      </c>
    </row>
    <row r="28" spans="2:2" ht="15.75" x14ac:dyDescent="0.25">
      <c r="B28" s="66" t="s">
        <v>152</v>
      </c>
    </row>
    <row r="29" spans="2:2" x14ac:dyDescent="0.25">
      <c r="B29" s="66"/>
    </row>
    <row r="30" spans="2:2" ht="15.75" x14ac:dyDescent="0.25">
      <c r="B30" s="65" t="s">
        <v>157</v>
      </c>
    </row>
    <row r="32" spans="2:2" ht="15.75" x14ac:dyDescent="0.25">
      <c r="B32" s="66" t="s">
        <v>155</v>
      </c>
    </row>
    <row r="34" spans="2:2" ht="15.75" x14ac:dyDescent="0.25">
      <c r="B34" s="66" t="s">
        <v>156</v>
      </c>
    </row>
    <row r="36" spans="2:2" ht="15.75" x14ac:dyDescent="0.25">
      <c r="B36" s="66" t="s">
        <v>158</v>
      </c>
    </row>
    <row r="38" spans="2:2" ht="15.75" x14ac:dyDescent="0.25">
      <c r="B38" s="66" t="s">
        <v>159</v>
      </c>
    </row>
    <row r="40" spans="2:2" ht="15.75" x14ac:dyDescent="0.25">
      <c r="B40" s="65" t="s">
        <v>160</v>
      </c>
    </row>
    <row r="41" spans="2:2" ht="15.75" x14ac:dyDescent="0.25">
      <c r="B41" s="65"/>
    </row>
    <row r="42" spans="2:2" ht="15.75" x14ac:dyDescent="0.25">
      <c r="B42" s="65" t="s">
        <v>174</v>
      </c>
    </row>
    <row r="43" spans="2:2" ht="15.75" x14ac:dyDescent="0.25">
      <c r="B43" s="65"/>
    </row>
    <row r="44" spans="2:2" ht="18" customHeight="1" x14ac:dyDescent="0.25">
      <c r="B44" s="65" t="s">
        <v>176</v>
      </c>
    </row>
    <row r="46" spans="2:2" ht="15.75" x14ac:dyDescent="0.25">
      <c r="B46" s="65" t="s">
        <v>175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Data</vt:lpstr>
      <vt:lpstr>Feuil1</vt:lpstr>
      <vt:lpstr>References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Melvyn Billon</dc:creator>
  <cp:lastModifiedBy>Melvyn Billon</cp:lastModifiedBy>
  <dcterms:created xsi:type="dcterms:W3CDTF">2023-04-23T08:02:22Z</dcterms:created>
  <dcterms:modified xsi:type="dcterms:W3CDTF">2025-02-24T14:58:22Z</dcterms:modified>
</cp:coreProperties>
</file>