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Dickes\Dropbox\solar_ORC_review\Database\"/>
    </mc:Choice>
  </mc:AlternateContent>
  <bookViews>
    <workbookView xWindow="0" yWindow="0" windowWidth="23040" windowHeight="10296" tabRatio="500"/>
  </bookViews>
  <sheets>
    <sheet name="Global Database" sheetId="5" r:id="rId1"/>
    <sheet name="Excel2LaTeX" sheetId="4" state="hidden" r:id="rId2"/>
  </sheets>
  <definedNames>
    <definedName name="_xlnm._FilterDatabase" localSheetId="0" hidden="1">'Global Database'!$A$2:$ALW$206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5" l="1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2" i="5"/>
  <c r="R93" i="5"/>
  <c r="N111" i="5"/>
  <c r="N114" i="5"/>
  <c r="N120" i="5"/>
  <c r="R130" i="5"/>
  <c r="R134" i="5"/>
  <c r="Y149" i="5"/>
  <c r="Z149" i="5"/>
  <c r="Y150" i="5"/>
  <c r="Z150" i="5"/>
  <c r="Y151" i="5"/>
  <c r="Z151" i="5"/>
  <c r="N166" i="5"/>
  <c r="N177" i="5"/>
  <c r="AE179" i="5"/>
</calcChain>
</file>

<file path=xl/sharedStrings.xml><?xml version="1.0" encoding="utf-8"?>
<sst xmlns="http://schemas.openxmlformats.org/spreadsheetml/2006/main" count="3562" uniqueCount="492">
  <si>
    <t>Name/Manufacturer</t>
  </si>
  <si>
    <t>Category</t>
  </si>
  <si>
    <t>Year</t>
  </si>
  <si>
    <t>Location</t>
  </si>
  <si>
    <t>Type</t>
  </si>
  <si>
    <t>Solar Field</t>
  </si>
  <si>
    <t>Power unit</t>
  </si>
  <si>
    <t>Thermal storage</t>
  </si>
  <si>
    <t>start</t>
  </si>
  <si>
    <t>City</t>
  </si>
  <si>
    <t>Contry</t>
  </si>
  <si>
    <t>Latitude</t>
  </si>
  <si>
    <t>Longitude</t>
  </si>
  <si>
    <t>Input</t>
  </si>
  <si>
    <t>Output</t>
  </si>
  <si>
    <t>Maturity</t>
  </si>
  <si>
    <t>Technology</t>
  </si>
  <si>
    <t>Size [m²]</t>
  </si>
  <si>
    <t>HTF</t>
  </si>
  <si>
    <t>T_in [°C]</t>
  </si>
  <si>
    <t>Power output [W]</t>
  </si>
  <si>
    <t>Type output</t>
  </si>
  <si>
    <t>Working fluid</t>
  </si>
  <si>
    <t>EXP info</t>
  </si>
  <si>
    <t>T_min [°C]</t>
  </si>
  <si>
    <t xml:space="preserve">T_max [°C] </t>
  </si>
  <si>
    <t>P_min [bar]</t>
  </si>
  <si>
    <t>P_max [bar]</t>
  </si>
  <si>
    <t>Capacity</t>
  </si>
  <si>
    <t>n.a.</t>
  </si>
  <si>
    <t>FPC</t>
  </si>
  <si>
    <t>piston</t>
  </si>
  <si>
    <t>Auteuil</t>
  </si>
  <si>
    <t>France</t>
  </si>
  <si>
    <t>Solar</t>
  </si>
  <si>
    <t>Irrigation</t>
  </si>
  <si>
    <t>Prototype</t>
  </si>
  <si>
    <t>?</t>
  </si>
  <si>
    <t>None</t>
  </si>
  <si>
    <t>turbine</t>
  </si>
  <si>
    <t>Henry E. Willsie and John Boyle</t>
  </si>
  <si>
    <t>St-Louis</t>
  </si>
  <si>
    <t>USA</t>
  </si>
  <si>
    <t>Solar + Fuel</t>
  </si>
  <si>
    <t>Mechanical + Electricity</t>
  </si>
  <si>
    <t>water</t>
  </si>
  <si>
    <t>Needles</t>
  </si>
  <si>
    <t>Frank Shuman</t>
  </si>
  <si>
    <t>Tacony</t>
  </si>
  <si>
    <t>Tito Romagnoli</t>
  </si>
  <si>
    <t>Italy</t>
  </si>
  <si>
    <t>Saronno</t>
  </si>
  <si>
    <t>irrigation</t>
  </si>
  <si>
    <t>Luigi D'Amelio</t>
  </si>
  <si>
    <t>Napoli</t>
  </si>
  <si>
    <t xml:space="preserve">Solar  </t>
  </si>
  <si>
    <t>Daniele Gasperini and Giovanni Andri</t>
  </si>
  <si>
    <t>Triploli</t>
  </si>
  <si>
    <t>Libya</t>
  </si>
  <si>
    <t>Daniele Gasperini and Ferruccio Grassi</t>
  </si>
  <si>
    <t>Commercial</t>
  </si>
  <si>
    <t>Dakar</t>
  </si>
  <si>
    <t>Senegal</t>
  </si>
  <si>
    <t>PDC</t>
  </si>
  <si>
    <t>Elec</t>
  </si>
  <si>
    <t>Zvi Harry Tabor and Lucien Y. Bronicki</t>
  </si>
  <si>
    <t>Ormat</t>
  </si>
  <si>
    <t>Roma</t>
  </si>
  <si>
    <t>PTC</t>
  </si>
  <si>
    <t>pompe SECRA - Jean-Pierre Girardier  and Henri Masson</t>
  </si>
  <si>
    <t>R12</t>
  </si>
  <si>
    <t>Jean-Pierre Girardier  and Henri Masson</t>
  </si>
  <si>
    <t>Mali</t>
  </si>
  <si>
    <t>Hyd</t>
  </si>
  <si>
    <t>Bossey-Bangou</t>
  </si>
  <si>
    <t>Niger</t>
  </si>
  <si>
    <t>Ouagadougou</t>
  </si>
  <si>
    <t>Burkina Faso</t>
  </si>
  <si>
    <t>Chinguetti</t>
  </si>
  <si>
    <t>Mauritanie</t>
  </si>
  <si>
    <t xml:space="preserve">Solar </t>
  </si>
  <si>
    <t>Power</t>
  </si>
  <si>
    <t>Mec</t>
  </si>
  <si>
    <t>R11</t>
  </si>
  <si>
    <t>Barber and Nichols/Honeywell</t>
  </si>
  <si>
    <t>Goden</t>
  </si>
  <si>
    <t>R113</t>
  </si>
  <si>
    <t>Barber and Nichols</t>
  </si>
  <si>
    <t>Los Alamos</t>
  </si>
  <si>
    <t>Minneapolis</t>
  </si>
  <si>
    <t>Thermal oil</t>
  </si>
  <si>
    <t>Phoenix</t>
  </si>
  <si>
    <t>Cold</t>
  </si>
  <si>
    <t>ETC</t>
  </si>
  <si>
    <t>Barber and Nichols/ University of Petroleum and Minerals</t>
  </si>
  <si>
    <t>Dharan</t>
  </si>
  <si>
    <t>Saudi Arabia</t>
  </si>
  <si>
    <t>PTC + ETC</t>
  </si>
  <si>
    <t>San Luis de la Paz</t>
  </si>
  <si>
    <t>Mexico</t>
  </si>
  <si>
    <t>National Physical Laboratory of New Delhi</t>
  </si>
  <si>
    <t>New Delhi</t>
  </si>
  <si>
    <t>India</t>
  </si>
  <si>
    <t>R114</t>
  </si>
  <si>
    <t>scroll</t>
  </si>
  <si>
    <t>Buffer tank</t>
  </si>
  <si>
    <t>Mitsubishi</t>
  </si>
  <si>
    <t>Japan</t>
  </si>
  <si>
    <t>Yavne</t>
  </si>
  <si>
    <t>Israel</t>
  </si>
  <si>
    <t>SGSP</t>
  </si>
  <si>
    <t>Brine</t>
  </si>
  <si>
    <t>Northwester/Battelle</t>
  </si>
  <si>
    <t>Gila Bend</t>
  </si>
  <si>
    <t>AiResearch</t>
  </si>
  <si>
    <t xml:space="preserve">India (Bharat Hevay Elecricals Ltd., National Physical Laboratory, Indian Institute of Technology at Madras) + West Germany (Messerschmidt, MBB) </t>
  </si>
  <si>
    <t>Madras</t>
  </si>
  <si>
    <t>screw</t>
  </si>
  <si>
    <t>Thermocline = 400kWh (1.5GJ), permit to produce 2.5kWe during 3h</t>
  </si>
  <si>
    <t>Cairo</t>
  </si>
  <si>
    <t>Egypt</t>
  </si>
  <si>
    <t>FPC + PTC</t>
  </si>
  <si>
    <t>400m² (FPC) + 200m² (PTC)</t>
  </si>
  <si>
    <t>80+108</t>
  </si>
  <si>
    <t>480kWh (5hours at 3kWe)</t>
  </si>
  <si>
    <t>General Electric</t>
  </si>
  <si>
    <t>Dallas</t>
  </si>
  <si>
    <t>FC-88</t>
  </si>
  <si>
    <t>Murphy</t>
  </si>
  <si>
    <t xml:space="preserve">Alsthom-Atlantique </t>
  </si>
  <si>
    <t>Bruyere le Chatel</t>
  </si>
  <si>
    <t>Cadarache</t>
  </si>
  <si>
    <t>Desalination</t>
  </si>
  <si>
    <t>Turboden</t>
  </si>
  <si>
    <t>Genova</t>
  </si>
  <si>
    <t>Carrier Corp.</t>
  </si>
  <si>
    <t>Syracuse</t>
  </si>
  <si>
    <t>Sandia Lab/Sundstrand</t>
  </si>
  <si>
    <t>Albuquerque</t>
  </si>
  <si>
    <t>Toluene</t>
  </si>
  <si>
    <t>Sandia Lab, Barber and Nichols</t>
  </si>
  <si>
    <t>Willard</t>
  </si>
  <si>
    <t>Irrigation + Electricity</t>
  </si>
  <si>
    <t>Coolidge</t>
  </si>
  <si>
    <t>6MWh (20GJ)
Over 5 hours of power conversion</t>
  </si>
  <si>
    <t>Ein Boqek</t>
  </si>
  <si>
    <t>Diré</t>
  </si>
  <si>
    <t>Asian Institute of Technology</t>
  </si>
  <si>
    <t>Bangkok</t>
  </si>
  <si>
    <t>Thailand</t>
  </si>
  <si>
    <t>MAN</t>
  </si>
  <si>
    <t>Getafe</t>
  </si>
  <si>
    <t>Spain</t>
  </si>
  <si>
    <t>UTRC (United Technologies Research Center)</t>
  </si>
  <si>
    <t xml:space="preserve">cold tank 7570 l
hot tank
5578 l
</t>
  </si>
  <si>
    <t>ENERCO + australie</t>
  </si>
  <si>
    <t>Alice Spring</t>
  </si>
  <si>
    <t>Australia</t>
  </si>
  <si>
    <t>El Hamrawin</t>
  </si>
  <si>
    <t>Kuwait Institute for Scientific Research (KISR) and Messerchmitt-Bolkow-Blohm (MBB)</t>
  </si>
  <si>
    <t>Kuwait City</t>
  </si>
  <si>
    <t>Kuwait</t>
  </si>
  <si>
    <t>750kWth (1h full load)</t>
  </si>
  <si>
    <t>Meekatharra</t>
  </si>
  <si>
    <t>Solar + WHR</t>
  </si>
  <si>
    <t>Two-tank</t>
  </si>
  <si>
    <t>Bakel</t>
  </si>
  <si>
    <t>(3hours)</t>
  </si>
  <si>
    <t>Vignola</t>
  </si>
  <si>
    <t>LFC</t>
  </si>
  <si>
    <t>1250kWh (2h30)</t>
  </si>
  <si>
    <t>Papua New Guinea University of Technology</t>
  </si>
  <si>
    <t>Papua</t>
  </si>
  <si>
    <t>New-Guinea</t>
  </si>
  <si>
    <t>Perth</t>
  </si>
  <si>
    <t>350 kWth (2h30 at full load)</t>
  </si>
  <si>
    <t>Tunisian National Institute of Technical and Scientific Research / Turboden</t>
  </si>
  <si>
    <t>Borj Cedria</t>
  </si>
  <si>
    <t>Tunisia</t>
  </si>
  <si>
    <t>Rosamond</t>
  </si>
  <si>
    <t>Beith Ha'Rava</t>
  </si>
  <si>
    <t>Indo-Swiss collaborators</t>
  </si>
  <si>
    <t>Bhavnagar</t>
  </si>
  <si>
    <t>El Paso</t>
  </si>
  <si>
    <t>University of Stuttgart (Germany) / Stiletto Engineers (India)</t>
  </si>
  <si>
    <t>Hyderabad</t>
  </si>
  <si>
    <t>ORMAT/APS</t>
  </si>
  <si>
    <t>Saguaro</t>
  </si>
  <si>
    <t>Expansion tank 6,5min (designed thermocline: 6 hours + 7 000 m² of PTC)</t>
  </si>
  <si>
    <t>Tianjin</t>
  </si>
  <si>
    <t>China</t>
  </si>
  <si>
    <t>Sopogy/electratherm</t>
  </si>
  <si>
    <t>Kailua-Kona</t>
  </si>
  <si>
    <t>2h</t>
  </si>
  <si>
    <t>Morphou</t>
  </si>
  <si>
    <t>Cyprus</t>
  </si>
  <si>
    <t>R245fa</t>
  </si>
  <si>
    <t xml:space="preserve">Kamboinsé </t>
  </si>
  <si>
    <t>CTR</t>
  </si>
  <si>
    <t>90kWhth</t>
  </si>
  <si>
    <t>diaphragm</t>
  </si>
  <si>
    <t>electratherm, University of Louisiana and Cleco Power LLC (Cleco)</t>
  </si>
  <si>
    <t>Crowley</t>
  </si>
  <si>
    <t>Electratherm, Sopogy, University of Florida</t>
  </si>
  <si>
    <t>Tampa</t>
  </si>
  <si>
    <t>Florida</t>
  </si>
  <si>
    <t>StillWater</t>
  </si>
  <si>
    <t>Fallon</t>
  </si>
  <si>
    <t>Solar + Geothermal</t>
  </si>
  <si>
    <t>Turboden/AirLight/Cimar, Italcementi Group</t>
  </si>
  <si>
    <t>Ait-Baha</t>
  </si>
  <si>
    <t>Marocco</t>
  </si>
  <si>
    <t>12 hours (so 12 * 8 MWth = 96 MWth ?)</t>
  </si>
  <si>
    <t>Rank/Arca</t>
  </si>
  <si>
    <t>Palerme</t>
  </si>
  <si>
    <t>Enogia</t>
  </si>
  <si>
    <t>Brazil</t>
  </si>
  <si>
    <t>Greece</t>
  </si>
  <si>
    <t>Ottana</t>
  </si>
  <si>
    <t>Benguerir</t>
  </si>
  <si>
    <t>4hours (20MWh th)</t>
  </si>
  <si>
    <t>Belgium</t>
  </si>
  <si>
    <t>Sofretes</t>
  </si>
  <si>
    <t>Abu Dhabi</t>
  </si>
  <si>
    <t>Annaba</t>
  </si>
  <si>
    <t>Constantine</t>
  </si>
  <si>
    <t>Algerie</t>
  </si>
  <si>
    <t>Riyadh</t>
  </si>
  <si>
    <t>Bresil</t>
  </si>
  <si>
    <t>Ico Lima</t>
  </si>
  <si>
    <t>Makary</t>
  </si>
  <si>
    <t>Curer</t>
  </si>
  <si>
    <t>Assouan</t>
  </si>
  <si>
    <t>Koupela</t>
  </si>
  <si>
    <t>Djibo</t>
  </si>
  <si>
    <t>Taparko</t>
  </si>
  <si>
    <t>Thiou</t>
  </si>
  <si>
    <t>Gangaol</t>
  </si>
  <si>
    <t>Djibasso</t>
  </si>
  <si>
    <t>Kongoussi</t>
  </si>
  <si>
    <t>Barsalogho</t>
  </si>
  <si>
    <t>Goroim</t>
  </si>
  <si>
    <t>Markoye</t>
  </si>
  <si>
    <t>Puytenga</t>
  </si>
  <si>
    <t>Kiembara</t>
  </si>
  <si>
    <t>Po</t>
  </si>
  <si>
    <t>Cameroun</t>
  </si>
  <si>
    <t>Cap Vert</t>
  </si>
  <si>
    <t>Haute Volta</t>
  </si>
  <si>
    <t>Shiraz</t>
  </si>
  <si>
    <t>Iran</t>
  </si>
  <si>
    <t>Wajir</t>
  </si>
  <si>
    <t>Kenya</t>
  </si>
  <si>
    <t>Madagascar</t>
  </si>
  <si>
    <t>Dioila</t>
  </si>
  <si>
    <t>Katibougou</t>
  </si>
  <si>
    <t>Between 4000 and 10000 liter depending on the application</t>
  </si>
  <si>
    <t>Torrance, CA</t>
  </si>
  <si>
    <t>R&amp;D</t>
  </si>
  <si>
    <t>N'Gorel Guidal</t>
  </si>
  <si>
    <t>Caborca</t>
  </si>
  <si>
    <t>Cellabos</t>
  </si>
  <si>
    <t>Tlaxecalla</t>
  </si>
  <si>
    <t>Cedral</t>
  </si>
  <si>
    <t>Mexicali</t>
  </si>
  <si>
    <t>La Cruz</t>
  </si>
  <si>
    <t>Jialisco</t>
  </si>
  <si>
    <t>Tejupilco</t>
  </si>
  <si>
    <t>Cangreros</t>
  </si>
  <si>
    <t>Escarcega</t>
  </si>
  <si>
    <t>Las Canas</t>
  </si>
  <si>
    <t>Todos Santos</t>
  </si>
  <si>
    <t>Tolosa</t>
  </si>
  <si>
    <t>Villa de Coss</t>
  </si>
  <si>
    <t>David Gustavo</t>
  </si>
  <si>
    <t>Yanhuitlan</t>
  </si>
  <si>
    <t>Ixtacuixtla</t>
  </si>
  <si>
    <t>Jaumave</t>
  </si>
  <si>
    <t>Jet propulsion laboratory
Barber and Nichols</t>
  </si>
  <si>
    <t>41.3</t>
  </si>
  <si>
    <t>Gemmindustria_V / Instituto di Macchine</t>
  </si>
  <si>
    <t>Milano</t>
  </si>
  <si>
    <t>0.025</t>
  </si>
  <si>
    <t>Novec 649</t>
  </si>
  <si>
    <t>Itajuba</t>
  </si>
  <si>
    <t>Xanthi</t>
  </si>
  <si>
    <t>Odeillo</t>
  </si>
  <si>
    <t>Qatar</t>
  </si>
  <si>
    <t>Karma</t>
  </si>
  <si>
    <t>Philippines</t>
  </si>
  <si>
    <t>Niakhène</t>
  </si>
  <si>
    <t>Meouane</t>
  </si>
  <si>
    <t>Diakhao</t>
  </si>
  <si>
    <t>Kalounayes</t>
  </si>
  <si>
    <t>Soba</t>
  </si>
  <si>
    <t>Hamad</t>
  </si>
  <si>
    <t>Soudan</t>
  </si>
  <si>
    <t>Kambalo</t>
  </si>
  <si>
    <t>Tanzania</t>
  </si>
  <si>
    <t>Karal</t>
  </si>
  <si>
    <t>Ati</t>
  </si>
  <si>
    <t>N'Gouri</t>
  </si>
  <si>
    <t>N'Djamena</t>
  </si>
  <si>
    <t>Sao Domingos</t>
  </si>
  <si>
    <t>Burkina Faso (Haute Volta)</t>
  </si>
  <si>
    <t>Demnoua</t>
  </si>
  <si>
    <t>Merida</t>
  </si>
  <si>
    <t>Paso Guayabo</t>
  </si>
  <si>
    <t>Tabalakh</t>
  </si>
  <si>
    <t>Onudi (Dakar)</t>
  </si>
  <si>
    <t>Bondie Samba</t>
  </si>
  <si>
    <t>Chad</t>
  </si>
  <si>
    <t>Diagle</t>
  </si>
  <si>
    <t>hyd</t>
  </si>
  <si>
    <t>elec</t>
  </si>
  <si>
    <t>Cold + Irrigation</t>
  </si>
  <si>
    <t>Sofretes + Bertin</t>
  </si>
  <si>
    <t>Irrigation + Cold + Power</t>
  </si>
  <si>
    <t>mec</t>
  </si>
  <si>
    <t>Irrigation + Power</t>
  </si>
  <si>
    <t>Sofretes +  ThermoElectron</t>
  </si>
  <si>
    <t>Irrigation + Electriciy + Cold</t>
  </si>
  <si>
    <t>Manila</t>
  </si>
  <si>
    <t>R40</t>
  </si>
  <si>
    <t>RangeAddress</t>
  </si>
  <si>
    <t>Options</t>
  </si>
  <si>
    <t>CellWidth</t>
  </si>
  <si>
    <t>Indent</t>
  </si>
  <si>
    <t>FileName</t>
  </si>
  <si>
    <t>24h</t>
  </si>
  <si>
    <t>Egypt (National Research Center of Egypt) + West germany (Dornier System GmbH)</t>
  </si>
  <si>
    <t>CHP + D + IR</t>
  </si>
  <si>
    <t>Gemmindustria</t>
  </si>
  <si>
    <t>Gemmindustria_IV / Ansaldo / Turboden</t>
  </si>
  <si>
    <t>3785l</t>
  </si>
  <si>
    <t xml:space="preserve">
Shenandoah</t>
  </si>
  <si>
    <t>StillWateter</t>
  </si>
  <si>
    <t>NewCastle</t>
  </si>
  <si>
    <t>Sacramento</t>
  </si>
  <si>
    <t>Macon</t>
  </si>
  <si>
    <t xml:space="preserve">Lawrence </t>
  </si>
  <si>
    <t>Salt River</t>
  </si>
  <si>
    <t xml:space="preserve">Cold </t>
  </si>
  <si>
    <t>MuscleShoals</t>
  </si>
  <si>
    <t>Tokyo</t>
  </si>
  <si>
    <t>Cold + Heat + Power</t>
  </si>
  <si>
    <t>Electratherm/Solitem</t>
  </si>
  <si>
    <t>IRESEN/Exergy</t>
  </si>
  <si>
    <t>220 kwh  §thermocline)  + 45kWh (2tabk)</t>
  </si>
  <si>
    <t>Doha</t>
  </si>
  <si>
    <t>Turkey</t>
  </si>
  <si>
    <t>Izmir</t>
  </si>
  <si>
    <t>Rank/Bricker</t>
  </si>
  <si>
    <t>Elec+Thermal</t>
  </si>
  <si>
    <t>Nova SOMOR</t>
  </si>
  <si>
    <t>15MWh th (5h in nominal conditions)</t>
  </si>
  <si>
    <t>STG</t>
  </si>
  <si>
    <t>Lesotho</t>
  </si>
  <si>
    <t>St Petersburg</t>
  </si>
  <si>
    <t>Liège</t>
  </si>
  <si>
    <t xml:space="preserve">Matjotjo_Berea </t>
  </si>
  <si>
    <t>HaTeboho</t>
  </si>
  <si>
    <t>STG + ULg</t>
  </si>
  <si>
    <t>R134a</t>
  </si>
  <si>
    <t>Marathon</t>
  </si>
  <si>
    <t>Power + cold</t>
  </si>
  <si>
    <t>Power +  heat</t>
  </si>
  <si>
    <t>Bronderslev</t>
  </si>
  <si>
    <t>Denmark</t>
  </si>
  <si>
    <t>Turdonen</t>
  </si>
  <si>
    <t>Solar + Biomass</t>
  </si>
  <si>
    <t>Power + heat</t>
  </si>
  <si>
    <t>Solar + Natural gas</t>
  </si>
  <si>
    <t>Almatret</t>
  </si>
  <si>
    <t>DVG</t>
  </si>
  <si>
    <t>Tunis</t>
  </si>
  <si>
    <t>Zuccato Energia</t>
  </si>
  <si>
    <t>HFC mix</t>
  </si>
  <si>
    <t>Enna</t>
  </si>
  <si>
    <t>Toulouse</t>
  </si>
  <si>
    <t>Rank/Solho</t>
  </si>
  <si>
    <t>none</t>
  </si>
  <si>
    <t>Solar+gas</t>
  </si>
  <si>
    <t>TES</t>
  </si>
  <si>
    <t>Rabat</t>
  </si>
  <si>
    <t>Solar+Biomass</t>
  </si>
  <si>
    <t>CPC</t>
  </si>
  <si>
    <t>21kWh</t>
  </si>
  <si>
    <t>Power+cold</t>
  </si>
  <si>
    <t>Power+heat</t>
  </si>
  <si>
    <t>100kWh</t>
  </si>
  <si>
    <t>HMDSO</t>
  </si>
  <si>
    <t>San Marino</t>
  </si>
  <si>
    <t>Lesignano</t>
  </si>
  <si>
    <t>Athens</t>
  </si>
  <si>
    <t>R404A</t>
  </si>
  <si>
    <t>CPV/T (PTC+PV-)</t>
  </si>
  <si>
    <t>Korea</t>
  </si>
  <si>
    <t>Busan</t>
  </si>
  <si>
    <t>Pusan National University</t>
  </si>
  <si>
    <t>Agricultural Univeristy of Athens</t>
  </si>
  <si>
    <t>Tianjin University</t>
  </si>
  <si>
    <t>24 (FPC)  or 20 (ETC)</t>
  </si>
  <si>
    <t>Solar+electric boiler</t>
  </si>
  <si>
    <t>Lausanne</t>
  </si>
  <si>
    <t>Switzerland</t>
  </si>
  <si>
    <t>EPFL</t>
  </si>
  <si>
    <t>Nagaoka University of Technology</t>
  </si>
  <si>
    <t>Nagaoka</t>
  </si>
  <si>
    <t>University of Nottingham</t>
  </si>
  <si>
    <t>Notthingham</t>
  </si>
  <si>
    <t>UK</t>
  </si>
  <si>
    <t>Wroclaw</t>
  </si>
  <si>
    <t>Poland</t>
  </si>
  <si>
    <t>Power+ Heat</t>
  </si>
  <si>
    <t>Wroclaw University of Technology ,</t>
  </si>
  <si>
    <t>Southeast University</t>
  </si>
  <si>
    <t>Nanjing</t>
  </si>
  <si>
    <t>University of Liège</t>
  </si>
  <si>
    <t xml:space="preserve">Herning </t>
  </si>
  <si>
    <t>CEA</t>
  </si>
  <si>
    <t>Exoès</t>
  </si>
  <si>
    <t>TY-1</t>
  </si>
  <si>
    <t>Beijing</t>
  </si>
  <si>
    <t>Power + Cold</t>
  </si>
  <si>
    <t>Orte</t>
  </si>
  <si>
    <t>U. eCampus</t>
  </si>
  <si>
    <t>Power+RO+Heat</t>
  </si>
  <si>
    <t>100MWhth</t>
  </si>
  <si>
    <t>Fioranza</t>
  </si>
  <si>
    <t>University of Florence</t>
  </si>
  <si>
    <t>National Taipei University of Technology</t>
  </si>
  <si>
    <t>Taipei</t>
  </si>
  <si>
    <t>Taiwan</t>
  </si>
  <si>
    <t>Solar chimney</t>
  </si>
  <si>
    <t xml:space="preserve"> Charles Tellier</t>
  </si>
  <si>
    <t>ID</t>
  </si>
  <si>
    <t>Stanford</t>
  </si>
  <si>
    <t>San Jose</t>
  </si>
  <si>
    <t>Costa Rica</t>
  </si>
  <si>
    <t>rotary</t>
  </si>
  <si>
    <t>Water</t>
  </si>
  <si>
    <t>Air</t>
  </si>
  <si>
    <t>Glycol</t>
  </si>
  <si>
    <t>Thermocline</t>
  </si>
  <si>
    <t>PCM</t>
  </si>
  <si>
    <t>SO2 (R764)</t>
  </si>
  <si>
    <t>NH3 (R717)</t>
  </si>
  <si>
    <t>ether (RE125)</t>
  </si>
  <si>
    <t>R160</t>
  </si>
  <si>
    <t>R600</t>
  </si>
  <si>
    <t>R601</t>
  </si>
  <si>
    <t>Sassari</t>
  </si>
  <si>
    <t>Somalia</t>
  </si>
  <si>
    <t>Mogadisco</t>
  </si>
  <si>
    <t>Lecco</t>
  </si>
  <si>
    <t>T_out</t>
  </si>
  <si>
    <t>Monochlorobenzine</t>
  </si>
  <si>
    <t>Dichlorobenzine</t>
  </si>
  <si>
    <t>FC75</t>
  </si>
  <si>
    <t>Flutec PP3</t>
  </si>
  <si>
    <t>Perchloroethylene</t>
  </si>
  <si>
    <t>Region</t>
  </si>
  <si>
    <t>Europe</t>
  </si>
  <si>
    <t>Africa</t>
  </si>
  <si>
    <t>Central america</t>
  </si>
  <si>
    <t>Asia</t>
  </si>
  <si>
    <t>south america</t>
  </si>
  <si>
    <t>oceania</t>
  </si>
  <si>
    <t>SO2</t>
  </si>
  <si>
    <t>Mechanica</t>
  </si>
  <si>
    <t>R Schultz</t>
  </si>
  <si>
    <t>Pioneering Era -pre WWI</t>
  </si>
  <si>
    <t>Pioneering Era-post WWI</t>
  </si>
  <si>
    <t>Golden Age - France</t>
  </si>
  <si>
    <t>Golden Age - Israel</t>
  </si>
  <si>
    <t>unknown</t>
  </si>
  <si>
    <t>Pre-Sofretes (pump SEGAL -built by Jean-Pierre Girardier  and Henri Masson)</t>
  </si>
  <si>
    <t xml:space="preserve">pump ONERSOL - Jean-Pierre Girardier  </t>
  </si>
  <si>
    <t>Pre-Sofretes (pump OUAGA - Jean-Pierre Girardier)</t>
  </si>
  <si>
    <t xml:space="preserve">Jean-Pierre Girardier </t>
  </si>
  <si>
    <t>Golden Age - Germany</t>
  </si>
  <si>
    <t>Golden Age - USA irrigation</t>
  </si>
  <si>
    <t>Golden Age - USA cooling</t>
  </si>
  <si>
    <t>Golden Age - USA power</t>
  </si>
  <si>
    <t>Golden Age - Italy</t>
  </si>
  <si>
    <t>Golden Age - Asia &amp; Oceania</t>
  </si>
  <si>
    <t>Renaissance - large commercial</t>
  </si>
  <si>
    <t>Renaissance - small commercial</t>
  </si>
  <si>
    <t>Renaissance - R&amp;D prototypes</t>
  </si>
  <si>
    <t>References</t>
  </si>
  <si>
    <t>ORC net efficincy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</si>
</sst>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00B050"/>
      <name val="Calibri"/>
      <family val="2"/>
      <charset val="1"/>
    </font>
    <font>
      <sz val="11"/>
      <color theme="1"/>
      <name val="Calibri"/>
      <family val="2"/>
      <charset val="1"/>
    </font>
    <font>
      <u/>
      <sz val="11"/>
      <color theme="11"/>
      <name val="Calibri"/>
      <family val="2"/>
      <charset val="1"/>
    </font>
    <font>
      <b/>
      <sz val="1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D5FBDA"/>
        <bgColor rgb="FFE2F0D9"/>
      </patternFill>
    </fill>
    <fill>
      <patternFill patternType="solid">
        <fgColor rgb="FFFFEBFF"/>
        <bgColor rgb="FFEDEDED"/>
      </patternFill>
    </fill>
    <fill>
      <patternFill patternType="solid">
        <fgColor rgb="FFFFF2CC"/>
        <bgColor rgb="FFFBE5D6"/>
      </patternFill>
    </fill>
    <fill>
      <patternFill patternType="solid">
        <fgColor rgb="FFE2F0D9"/>
        <bgColor rgb="FFEDEDED"/>
      </patternFill>
    </fill>
    <fill>
      <patternFill patternType="solid">
        <fgColor rgb="FFFBE5D6"/>
        <bgColor rgb="FFFFF2CC"/>
      </patternFill>
    </fill>
    <fill>
      <patternFill patternType="solid">
        <fgColor rgb="FFDEEBF7"/>
        <bgColor rgb="FFEDEDED"/>
      </patternFill>
    </fill>
    <fill>
      <patternFill patternType="solid">
        <fgColor rgb="FFEDEDED"/>
        <bgColor rgb="FFDEEBF7"/>
      </patternFill>
    </fill>
    <fill>
      <patternFill patternType="solid">
        <fgColor rgb="FF00B0F0"/>
        <bgColor rgb="FF00CCFF"/>
      </patternFill>
    </fill>
    <fill>
      <patternFill patternType="solid">
        <fgColor rgb="FFBF9000"/>
        <bgColor rgb="FFC55A11"/>
      </patternFill>
    </fill>
    <fill>
      <patternFill patternType="solid">
        <fgColor theme="4" tint="0.79998168889431442"/>
        <bgColor rgb="FFEDEDED"/>
      </patternFill>
    </fill>
    <fill>
      <patternFill patternType="solid">
        <fgColor theme="5" tint="0.79998168889431442"/>
        <bgColor rgb="FF993366"/>
      </patternFill>
    </fill>
    <fill>
      <patternFill patternType="solid">
        <fgColor theme="4" tint="0.79998168889431442"/>
        <bgColor rgb="FFFF0000"/>
      </patternFill>
    </fill>
    <fill>
      <patternFill patternType="solid">
        <fgColor theme="6" tint="0.79998168889431442"/>
        <bgColor rgb="FF003366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9" tint="0.59999389629810485"/>
        <bgColor rgb="FF00CCFF"/>
      </patternFill>
    </fill>
    <fill>
      <patternFill patternType="solid">
        <fgColor theme="3" tint="0.79998168889431442"/>
        <bgColor rgb="FFE2F0D9"/>
      </patternFill>
    </fill>
    <fill>
      <patternFill patternType="solid">
        <fgColor theme="7" tint="0.39997558519241921"/>
        <bgColor rgb="FF808080"/>
      </patternFill>
    </fill>
    <fill>
      <patternFill patternType="solid">
        <fgColor theme="6" tint="0.59999389629810485"/>
        <bgColor rgb="FFE2F0D9"/>
      </patternFill>
    </fill>
    <fill>
      <patternFill patternType="solid">
        <fgColor theme="9" tint="0.79998168889431442"/>
        <bgColor rgb="FFE2F0D9"/>
      </patternFill>
    </fill>
    <fill>
      <patternFill patternType="solid">
        <fgColor theme="7" tint="0.59999389629810485"/>
        <bgColor rgb="FFFFFF00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0" fillId="7" borderId="4" xfId="0" applyFill="1" applyBorder="1" applyAlignment="1">
      <alignment horizontal="left" vertical="center" wrapText="1"/>
    </xf>
    <xf numFmtId="0" fontId="0" fillId="8" borderId="3" xfId="0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center" wrapText="1"/>
    </xf>
    <xf numFmtId="0" fontId="0" fillId="6" borderId="14" xfId="0" applyFont="1" applyFill="1" applyBorder="1" applyAlignment="1">
      <alignment horizontal="left" vertical="center" wrapText="1"/>
    </xf>
    <xf numFmtId="0" fontId="0" fillId="6" borderId="15" xfId="0" applyFill="1" applyBorder="1" applyAlignment="1">
      <alignment horizontal="left" vertical="center" wrapText="1"/>
    </xf>
    <xf numFmtId="0" fontId="0" fillId="6" borderId="16" xfId="0" applyFont="1" applyFill="1" applyBorder="1" applyAlignment="1">
      <alignment horizontal="left" vertical="center" wrapText="1"/>
    </xf>
    <xf numFmtId="0" fontId="0" fillId="6" borderId="17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 wrapText="1"/>
    </xf>
    <xf numFmtId="0" fontId="0" fillId="7" borderId="19" xfId="0" applyFill="1" applyBorder="1" applyAlignment="1">
      <alignment horizontal="left" vertical="center" wrapText="1"/>
    </xf>
    <xf numFmtId="0" fontId="0" fillId="7" borderId="17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horizontal="left" vertical="center" wrapText="1"/>
    </xf>
    <xf numFmtId="11" fontId="0" fillId="7" borderId="14" xfId="0" applyNumberFormat="1" applyFill="1" applyBorder="1" applyAlignment="1">
      <alignment horizontal="left" vertical="center" wrapText="1"/>
    </xf>
    <xf numFmtId="11" fontId="0" fillId="7" borderId="21" xfId="0" applyNumberFormat="1" applyFill="1" applyBorder="1" applyAlignment="1">
      <alignment horizontal="left" vertical="center" wrapText="1"/>
    </xf>
    <xf numFmtId="0" fontId="0" fillId="7" borderId="15" xfId="0" applyFont="1" applyFill="1" applyBorder="1" applyAlignment="1">
      <alignment horizontal="left" vertical="center" wrapText="1"/>
    </xf>
    <xf numFmtId="0" fontId="0" fillId="7" borderId="20" xfId="0" applyFont="1" applyFill="1" applyBorder="1" applyAlignment="1">
      <alignment horizontal="left" vertical="center" wrapText="1"/>
    </xf>
    <xf numFmtId="0" fontId="0" fillId="8" borderId="14" xfId="0" applyFont="1" applyFill="1" applyBorder="1" applyAlignment="1">
      <alignment horizontal="left" vertical="center" wrapText="1"/>
    </xf>
    <xf numFmtId="0" fontId="0" fillId="6" borderId="3" xfId="0" applyFont="1" applyFill="1" applyBorder="1" applyAlignment="1">
      <alignment horizontal="left" vertical="center" wrapText="1"/>
    </xf>
    <xf numFmtId="11" fontId="0" fillId="7" borderId="3" xfId="0" applyNumberFormat="1" applyFill="1" applyBorder="1" applyAlignment="1">
      <alignment horizontal="left" vertical="center" wrapText="1"/>
    </xf>
    <xf numFmtId="11" fontId="0" fillId="7" borderId="6" xfId="0" applyNumberFormat="1" applyFill="1" applyBorder="1" applyAlignment="1">
      <alignment horizontal="left" vertical="center" wrapText="1"/>
    </xf>
    <xf numFmtId="0" fontId="0" fillId="7" borderId="5" xfId="0" applyFont="1" applyFill="1" applyBorder="1" applyAlignment="1">
      <alignment horizontal="left" vertical="center" wrapText="1"/>
    </xf>
    <xf numFmtId="0" fontId="0" fillId="7" borderId="4" xfId="0" applyFont="1" applyFill="1" applyBorder="1" applyAlignment="1">
      <alignment horizontal="left" vertical="center" wrapText="1"/>
    </xf>
    <xf numFmtId="0" fontId="0" fillId="8" borderId="3" xfId="0" applyFont="1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11" fontId="3" fillId="7" borderId="3" xfId="0" applyNumberFormat="1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6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11" fontId="5" fillId="7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0" borderId="0" xfId="0" applyFont="1"/>
    <xf numFmtId="0" fontId="0" fillId="8" borderId="4" xfId="0" applyFont="1" applyFill="1" applyBorder="1" applyAlignment="1">
      <alignment horizontal="lef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11" borderId="5" xfId="0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0" fillId="12" borderId="2" xfId="0" applyFont="1" applyFill="1" applyBorder="1" applyAlignment="1">
      <alignment horizontal="left" vertical="center" wrapText="1"/>
    </xf>
    <xf numFmtId="0" fontId="0" fillId="12" borderId="1" xfId="0" applyFont="1" applyFill="1" applyBorder="1" applyAlignment="1">
      <alignment horizontal="left" vertical="center" wrapText="1"/>
    </xf>
    <xf numFmtId="0" fontId="0" fillId="16" borderId="22" xfId="0" applyFont="1" applyFill="1" applyBorder="1" applyAlignment="1">
      <alignment horizontal="left" vertical="center" wrapText="1"/>
    </xf>
    <xf numFmtId="0" fontId="3" fillId="18" borderId="2" xfId="0" applyFont="1" applyFill="1" applyBorder="1" applyAlignment="1">
      <alignment horizontal="left" vertical="center" wrapText="1"/>
    </xf>
    <xf numFmtId="0" fontId="0" fillId="19" borderId="2" xfId="0" applyFill="1" applyBorder="1" applyAlignment="1">
      <alignment horizontal="left" vertical="center" wrapText="1"/>
    </xf>
    <xf numFmtId="0" fontId="0" fillId="20" borderId="2" xfId="0" applyFill="1" applyBorder="1" applyAlignment="1">
      <alignment horizontal="left" vertical="center" wrapText="1"/>
    </xf>
    <xf numFmtId="0" fontId="0" fillId="14" borderId="2" xfId="0" applyFont="1" applyFill="1" applyBorder="1" applyAlignment="1">
      <alignment horizontal="left" vertical="center" wrapText="1"/>
    </xf>
    <xf numFmtId="0" fontId="0" fillId="13" borderId="1" xfId="0" applyFont="1" applyFill="1" applyBorder="1" applyAlignment="1">
      <alignment horizontal="left" vertical="center" wrapText="1"/>
    </xf>
    <xf numFmtId="0" fontId="0" fillId="16" borderId="1" xfId="0" applyFont="1" applyFill="1" applyBorder="1" applyAlignment="1">
      <alignment horizontal="left" vertical="center" wrapText="1"/>
    </xf>
    <xf numFmtId="0" fontId="0" fillId="12" borderId="22" xfId="0" applyFont="1" applyFill="1" applyBorder="1" applyAlignment="1">
      <alignment horizontal="left" vertical="center" wrapText="1"/>
    </xf>
    <xf numFmtId="0" fontId="0" fillId="16" borderId="2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0" fillId="10" borderId="2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left" vertical="center" wrapText="1"/>
    </xf>
    <xf numFmtId="0" fontId="0" fillId="15" borderId="2" xfId="0" applyFont="1" applyFill="1" applyBorder="1" applyAlignment="1">
      <alignment horizontal="left" vertical="center" wrapText="1"/>
    </xf>
    <xf numFmtId="0" fontId="0" fillId="13" borderId="22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21" borderId="2" xfId="0" applyFont="1" applyFill="1" applyBorder="1" applyAlignment="1">
      <alignment horizontal="left" vertical="center" wrapText="1"/>
    </xf>
    <xf numFmtId="0" fontId="0" fillId="6" borderId="20" xfId="0" applyFill="1" applyBorder="1" applyAlignment="1">
      <alignment horizontal="left" vertical="center" wrapText="1"/>
    </xf>
    <xf numFmtId="0" fontId="0" fillId="7" borderId="26" xfId="0" applyFill="1" applyBorder="1" applyAlignment="1">
      <alignment horizontal="left" vertical="center" wrapText="1"/>
    </xf>
    <xf numFmtId="0" fontId="0" fillId="7" borderId="18" xfId="0" applyFont="1" applyFill="1" applyBorder="1" applyAlignment="1">
      <alignment horizontal="left" vertical="center" wrapText="1"/>
    </xf>
    <xf numFmtId="0" fontId="0" fillId="8" borderId="26" xfId="0" applyFill="1" applyBorder="1" applyAlignment="1">
      <alignment horizontal="left" vertical="center" wrapText="1"/>
    </xf>
    <xf numFmtId="0" fontId="0" fillId="8" borderId="18" xfId="0" applyFill="1" applyBorder="1" applyAlignment="1">
      <alignment horizontal="left" vertical="center" wrapText="1"/>
    </xf>
    <xf numFmtId="0" fontId="0" fillId="8" borderId="20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Lien hypertexte visité" xfId="1" builtinId="9" hidden="1"/>
    <cellStyle name="Lien hypertexte visité" xfId="2" builtinId="9" hidden="1"/>
    <cellStyle name="Lien hypertexte visité" xfId="3" builtinId="9" hidde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EB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EDEDE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D5FBDA"/>
      <rgbColor rgb="FFE2F0D9"/>
      <rgbColor rgb="FF99CCFF"/>
      <rgbColor rgb="FFFF99CC"/>
      <rgbColor rgb="FFCC99FF"/>
      <rgbColor rgb="FFFBE5D6"/>
      <rgbColor rgb="FF3366FF"/>
      <rgbColor rgb="FF00B0F0"/>
      <rgbColor rgb="FF99CC00"/>
      <rgbColor rgb="FFFFC000"/>
      <rgbColor rgb="FFBF9000"/>
      <rgbColor rgb="FFC55A11"/>
      <rgbColor rgb="FF535353"/>
      <rgbColor rgb="FFA5A5A5"/>
      <rgbColor rgb="FF003366"/>
      <rgbColor rgb="FF00B050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B31BF"/>
      <color rgb="FFC16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969281</xdr:colOff>
      <xdr:row>34</xdr:row>
      <xdr:rowOff>29016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0" y="0"/>
          <a:ext cx="9877061" cy="1500993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131872</xdr:colOff>
      <xdr:row>34</xdr:row>
      <xdr:rowOff>212256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0" y="0"/>
          <a:ext cx="9039652" cy="1519317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132232</xdr:colOff>
      <xdr:row>34</xdr:row>
      <xdr:rowOff>212616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0" y="0"/>
          <a:ext cx="9040012" cy="15193536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660965</xdr:colOff>
      <xdr:row>30</xdr:row>
      <xdr:rowOff>20201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0" y="0"/>
          <a:ext cx="8783885" cy="12410321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660965</xdr:colOff>
      <xdr:row>30</xdr:row>
      <xdr:rowOff>20201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0" y="0"/>
          <a:ext cx="8783885" cy="12410321"/>
        </a:xfrm>
        <a:prstGeom prst="rect">
          <a:avLst/>
        </a:prstGeom>
        <a:solidFill>
          <a:srgbClr val="FFFFFF"/>
        </a:solidFill>
        <a:ln w="9360"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294130</xdr:colOff>
      <xdr:row>30</xdr:row>
      <xdr:rowOff>22721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0" y="0"/>
          <a:ext cx="7609330" cy="12412841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294130</xdr:colOff>
      <xdr:row>30</xdr:row>
      <xdr:rowOff>22721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0" y="0"/>
          <a:ext cx="7609330" cy="12412841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W205"/>
  <sheetViews>
    <sheetView tabSelected="1" zoomScale="70" zoomScaleNormal="70" zoomScalePageLayoutView="6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K179" sqref="K179"/>
    </sheetView>
  </sheetViews>
  <sheetFormatPr baseColWidth="10" defaultColWidth="8.77734375" defaultRowHeight="14.4" x14ac:dyDescent="0.3"/>
  <cols>
    <col min="1" max="1" width="20" style="1" customWidth="1"/>
    <col min="2" max="2" width="7.6640625" style="2" customWidth="1"/>
    <col min="3" max="3" width="17.6640625" style="2" customWidth="1"/>
    <col min="4" max="4" width="10" style="125" customWidth="1"/>
    <col min="5" max="5" width="14.109375" style="3" customWidth="1"/>
    <col min="6" max="7" width="12.109375" style="4" customWidth="1"/>
    <col min="8" max="8" width="13" style="4" customWidth="1"/>
    <col min="9" max="9" width="11.77734375" style="5" customWidth="1"/>
    <col min="10" max="10" width="11.44140625" style="6" customWidth="1"/>
    <col min="11" max="11" width="15.109375" style="7" customWidth="1"/>
    <col min="12" max="12" width="14.109375" style="8" customWidth="1"/>
    <col min="13" max="13" width="13.33203125" style="9" customWidth="1"/>
    <col min="14" max="14" width="11.44140625" style="10" customWidth="1"/>
    <col min="15" max="15" width="27.44140625" style="10" customWidth="1"/>
    <col min="16" max="16" width="11.44140625" style="10" customWidth="1"/>
    <col min="17" max="17" width="11.44140625" style="11" customWidth="1"/>
    <col min="18" max="18" width="12.33203125" style="12" customWidth="1"/>
    <col min="19" max="19" width="14.33203125" style="13" customWidth="1"/>
    <col min="20" max="20" width="21.33203125" style="14" customWidth="1"/>
    <col min="21" max="21" width="20.109375" style="14" customWidth="1"/>
    <col min="22" max="22" width="14.44140625" style="14" customWidth="1"/>
    <col min="23" max="25" width="11.44140625" style="14" customWidth="1"/>
    <col min="26" max="26" width="11.44140625" style="15" customWidth="1"/>
    <col min="27" max="27" width="18.6640625" style="16" customWidth="1"/>
    <col min="28" max="28" width="15.21875" style="17" customWidth="1"/>
    <col min="29" max="30" width="11.44140625" style="18" customWidth="1"/>
    <col min="31" max="31" width="20.33203125" style="18" customWidth="1"/>
    <col min="32" max="1011" width="11.44140625" style="18" customWidth="1"/>
  </cols>
  <sheetData>
    <row r="1" spans="1:1011" s="138" customFormat="1" ht="15" customHeight="1" thickBot="1" x14ac:dyDescent="0.35">
      <c r="A1" s="129" t="s">
        <v>490</v>
      </c>
      <c r="B1" s="130"/>
      <c r="C1" s="131"/>
      <c r="D1" s="137" t="s">
        <v>2</v>
      </c>
      <c r="E1" s="132" t="s">
        <v>3</v>
      </c>
      <c r="F1" s="132"/>
      <c r="G1" s="132"/>
      <c r="H1" s="132"/>
      <c r="I1" s="132"/>
      <c r="J1" s="133" t="s">
        <v>4</v>
      </c>
      <c r="K1" s="133"/>
      <c r="L1" s="133"/>
      <c r="M1" s="134" t="s">
        <v>5</v>
      </c>
      <c r="N1" s="134"/>
      <c r="O1" s="134"/>
      <c r="P1" s="134"/>
      <c r="Q1" s="134"/>
      <c r="R1" s="135" t="s">
        <v>6</v>
      </c>
      <c r="S1" s="135"/>
      <c r="T1" s="135"/>
      <c r="U1" s="135"/>
      <c r="V1" s="135"/>
      <c r="W1" s="135"/>
      <c r="X1" s="135"/>
      <c r="Y1" s="135"/>
      <c r="Z1" s="135"/>
      <c r="AA1" s="136" t="s">
        <v>7</v>
      </c>
      <c r="AB1" s="136"/>
    </row>
    <row r="2" spans="1:1011" s="147" customFormat="1" ht="29.4" thickBot="1" x14ac:dyDescent="0.35">
      <c r="A2" s="139" t="s">
        <v>0</v>
      </c>
      <c r="B2" s="139" t="s">
        <v>436</v>
      </c>
      <c r="C2" s="139" t="s">
        <v>1</v>
      </c>
      <c r="D2" s="137" t="s">
        <v>8</v>
      </c>
      <c r="E2" s="140" t="s">
        <v>9</v>
      </c>
      <c r="F2" s="140" t="s">
        <v>10</v>
      </c>
      <c r="G2" s="140" t="s">
        <v>462</v>
      </c>
      <c r="H2" s="140" t="s">
        <v>11</v>
      </c>
      <c r="I2" s="140" t="s">
        <v>12</v>
      </c>
      <c r="J2" s="141" t="s">
        <v>13</v>
      </c>
      <c r="K2" s="141" t="s">
        <v>14</v>
      </c>
      <c r="L2" s="141" t="s">
        <v>15</v>
      </c>
      <c r="M2" s="142" t="s">
        <v>16</v>
      </c>
      <c r="N2" s="142" t="s">
        <v>17</v>
      </c>
      <c r="O2" s="142" t="s">
        <v>18</v>
      </c>
      <c r="P2" s="142" t="s">
        <v>19</v>
      </c>
      <c r="Q2" s="142" t="s">
        <v>456</v>
      </c>
      <c r="R2" s="143" t="s">
        <v>20</v>
      </c>
      <c r="S2" s="143" t="s">
        <v>21</v>
      </c>
      <c r="T2" s="143" t="s">
        <v>22</v>
      </c>
      <c r="U2" s="143" t="s">
        <v>491</v>
      </c>
      <c r="V2" s="143" t="s">
        <v>23</v>
      </c>
      <c r="W2" s="143" t="s">
        <v>24</v>
      </c>
      <c r="X2" s="143" t="s">
        <v>25</v>
      </c>
      <c r="Y2" s="143" t="s">
        <v>26</v>
      </c>
      <c r="Z2" s="143" t="s">
        <v>27</v>
      </c>
      <c r="AA2" s="144" t="s">
        <v>383</v>
      </c>
      <c r="AB2" s="144" t="s">
        <v>28</v>
      </c>
      <c r="AC2" s="145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6"/>
      <c r="DF2" s="146"/>
      <c r="DG2" s="146"/>
      <c r="DH2" s="146"/>
      <c r="DI2" s="146"/>
      <c r="DJ2" s="146"/>
      <c r="DK2" s="146"/>
      <c r="DL2" s="146"/>
      <c r="DM2" s="146"/>
      <c r="DN2" s="146"/>
      <c r="DO2" s="146"/>
      <c r="DP2" s="146"/>
      <c r="DQ2" s="146"/>
      <c r="DR2" s="146"/>
      <c r="DS2" s="146"/>
      <c r="DT2" s="146"/>
      <c r="DU2" s="146"/>
      <c r="DV2" s="146"/>
      <c r="DW2" s="146"/>
      <c r="DX2" s="146"/>
      <c r="DY2" s="146"/>
      <c r="DZ2" s="146"/>
      <c r="EA2" s="146"/>
      <c r="EB2" s="146"/>
      <c r="EC2" s="146"/>
      <c r="ED2" s="146"/>
      <c r="EE2" s="146"/>
      <c r="EF2" s="146"/>
      <c r="EG2" s="146"/>
      <c r="EH2" s="146"/>
      <c r="EI2" s="146"/>
      <c r="EJ2" s="146"/>
      <c r="EK2" s="146"/>
      <c r="EL2" s="146"/>
      <c r="EM2" s="146"/>
      <c r="EN2" s="146"/>
      <c r="EO2" s="146"/>
      <c r="EP2" s="146"/>
      <c r="EQ2" s="146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46"/>
      <c r="FC2" s="146"/>
      <c r="FD2" s="146"/>
      <c r="FE2" s="146"/>
      <c r="FF2" s="146"/>
      <c r="FG2" s="146"/>
      <c r="FH2" s="146"/>
      <c r="FI2" s="146"/>
      <c r="FJ2" s="146"/>
      <c r="FK2" s="146"/>
      <c r="FL2" s="146"/>
      <c r="FM2" s="146"/>
      <c r="FN2" s="146"/>
      <c r="FO2" s="146"/>
      <c r="FP2" s="146"/>
      <c r="FQ2" s="146"/>
      <c r="FR2" s="146"/>
      <c r="FS2" s="146"/>
      <c r="FT2" s="146"/>
      <c r="FU2" s="146"/>
      <c r="FV2" s="146"/>
      <c r="FW2" s="146"/>
      <c r="FX2" s="146"/>
      <c r="FY2" s="146"/>
      <c r="FZ2" s="146"/>
      <c r="GA2" s="146"/>
      <c r="GB2" s="146"/>
      <c r="GC2" s="146"/>
      <c r="GD2" s="146"/>
      <c r="GE2" s="146"/>
      <c r="GF2" s="146"/>
      <c r="GG2" s="146"/>
      <c r="GH2" s="146"/>
      <c r="GI2" s="146"/>
      <c r="GJ2" s="146"/>
      <c r="GK2" s="146"/>
      <c r="GL2" s="146"/>
      <c r="GM2" s="146"/>
      <c r="GN2" s="146"/>
      <c r="GO2" s="146"/>
      <c r="GP2" s="146"/>
      <c r="GQ2" s="146"/>
      <c r="GR2" s="146"/>
      <c r="GS2" s="146"/>
      <c r="GT2" s="146"/>
      <c r="GU2" s="146"/>
      <c r="GV2" s="146"/>
      <c r="GW2" s="146"/>
      <c r="GX2" s="146"/>
      <c r="GY2" s="146"/>
      <c r="GZ2" s="146"/>
      <c r="HA2" s="146"/>
      <c r="HB2" s="146"/>
      <c r="HC2" s="146"/>
      <c r="HD2" s="146"/>
      <c r="HE2" s="146"/>
      <c r="HF2" s="146"/>
      <c r="HG2" s="146"/>
      <c r="HH2" s="146"/>
      <c r="HI2" s="146"/>
      <c r="HJ2" s="146"/>
      <c r="HK2" s="146"/>
      <c r="HL2" s="146"/>
      <c r="HM2" s="146"/>
      <c r="HN2" s="146"/>
      <c r="HO2" s="146"/>
      <c r="HP2" s="146"/>
      <c r="HQ2" s="146"/>
      <c r="HR2" s="146"/>
      <c r="HS2" s="146"/>
      <c r="HT2" s="146"/>
      <c r="HU2" s="146"/>
      <c r="HV2" s="146"/>
      <c r="HW2" s="146"/>
      <c r="HX2" s="146"/>
      <c r="HY2" s="146"/>
      <c r="HZ2" s="146"/>
      <c r="IA2" s="146"/>
      <c r="IB2" s="146"/>
      <c r="IC2" s="146"/>
      <c r="ID2" s="146"/>
      <c r="IE2" s="146"/>
      <c r="IF2" s="146"/>
      <c r="IG2" s="146"/>
      <c r="IH2" s="146"/>
      <c r="II2" s="146"/>
      <c r="IJ2" s="146"/>
      <c r="IK2" s="146"/>
      <c r="IL2" s="146"/>
      <c r="IM2" s="146"/>
      <c r="IN2" s="146"/>
      <c r="IO2" s="146"/>
      <c r="IP2" s="146"/>
      <c r="IQ2" s="146"/>
      <c r="IR2" s="146"/>
      <c r="IS2" s="146"/>
      <c r="IT2" s="146"/>
      <c r="IU2" s="146"/>
      <c r="IV2" s="146"/>
      <c r="IW2" s="146"/>
      <c r="IX2" s="146"/>
      <c r="IY2" s="146"/>
      <c r="IZ2" s="146"/>
      <c r="JA2" s="146"/>
      <c r="JB2" s="146"/>
      <c r="JC2" s="146"/>
      <c r="JD2" s="146"/>
      <c r="JE2" s="146"/>
      <c r="JF2" s="146"/>
      <c r="JG2" s="146"/>
      <c r="JH2" s="146"/>
      <c r="JI2" s="146"/>
      <c r="JJ2" s="146"/>
      <c r="JK2" s="146"/>
      <c r="JL2" s="146"/>
      <c r="JM2" s="146"/>
      <c r="JN2" s="146"/>
      <c r="JO2" s="146"/>
      <c r="JP2" s="146"/>
      <c r="JQ2" s="146"/>
      <c r="JR2" s="146"/>
      <c r="JS2" s="146"/>
      <c r="JT2" s="146"/>
      <c r="JU2" s="146"/>
      <c r="JV2" s="146"/>
      <c r="JW2" s="146"/>
      <c r="JX2" s="146"/>
      <c r="JY2" s="146"/>
      <c r="JZ2" s="146"/>
      <c r="KA2" s="146"/>
      <c r="KB2" s="146"/>
      <c r="KC2" s="146"/>
      <c r="KD2" s="146"/>
      <c r="KE2" s="146"/>
      <c r="KF2" s="146"/>
      <c r="KG2" s="146"/>
      <c r="KH2" s="146"/>
      <c r="KI2" s="146"/>
      <c r="KJ2" s="146"/>
      <c r="KK2" s="146"/>
      <c r="KL2" s="146"/>
      <c r="KM2" s="146"/>
      <c r="KN2" s="146"/>
      <c r="KO2" s="146"/>
      <c r="KP2" s="146"/>
      <c r="KQ2" s="146"/>
      <c r="KR2" s="146"/>
      <c r="KS2" s="146"/>
      <c r="KT2" s="146"/>
      <c r="KU2" s="146"/>
      <c r="KV2" s="146"/>
      <c r="KW2" s="146"/>
      <c r="KX2" s="146"/>
      <c r="KY2" s="146"/>
      <c r="KZ2" s="146"/>
      <c r="LA2" s="146"/>
      <c r="LB2" s="146"/>
      <c r="LC2" s="146"/>
      <c r="LD2" s="146"/>
      <c r="LE2" s="146"/>
      <c r="LF2" s="146"/>
      <c r="LG2" s="146"/>
      <c r="LH2" s="146"/>
      <c r="LI2" s="146"/>
      <c r="LJ2" s="146"/>
      <c r="LK2" s="146"/>
      <c r="LL2" s="146"/>
      <c r="LM2" s="146"/>
      <c r="LN2" s="146"/>
      <c r="LO2" s="146"/>
      <c r="LP2" s="146"/>
      <c r="LQ2" s="146"/>
      <c r="LR2" s="146"/>
      <c r="LS2" s="146"/>
      <c r="LT2" s="146"/>
      <c r="LU2" s="146"/>
      <c r="LV2" s="146"/>
      <c r="LW2" s="146"/>
      <c r="LX2" s="146"/>
      <c r="LY2" s="146"/>
      <c r="LZ2" s="146"/>
      <c r="MA2" s="146"/>
      <c r="MB2" s="146"/>
      <c r="MC2" s="146"/>
      <c r="MD2" s="146"/>
      <c r="ME2" s="146"/>
      <c r="MF2" s="146"/>
      <c r="MG2" s="146"/>
      <c r="MH2" s="146"/>
      <c r="MI2" s="146"/>
      <c r="MJ2" s="146"/>
      <c r="MK2" s="146"/>
      <c r="ML2" s="146"/>
      <c r="MM2" s="146"/>
      <c r="MN2" s="146"/>
      <c r="MO2" s="146"/>
      <c r="MP2" s="146"/>
      <c r="MQ2" s="146"/>
      <c r="MR2" s="146"/>
      <c r="MS2" s="146"/>
      <c r="MT2" s="146"/>
      <c r="MU2" s="146"/>
      <c r="MV2" s="146"/>
      <c r="MW2" s="146"/>
      <c r="MX2" s="146"/>
      <c r="MY2" s="146"/>
      <c r="MZ2" s="146"/>
      <c r="NA2" s="146"/>
      <c r="NB2" s="146"/>
      <c r="NC2" s="146"/>
      <c r="ND2" s="146"/>
      <c r="NE2" s="146"/>
      <c r="NF2" s="146"/>
      <c r="NG2" s="146"/>
      <c r="NH2" s="146"/>
      <c r="NI2" s="146"/>
      <c r="NJ2" s="146"/>
      <c r="NK2" s="146"/>
      <c r="NL2" s="146"/>
      <c r="NM2" s="146"/>
      <c r="NN2" s="146"/>
      <c r="NO2" s="146"/>
      <c r="NP2" s="146"/>
      <c r="NQ2" s="146"/>
      <c r="NR2" s="146"/>
      <c r="NS2" s="146"/>
      <c r="NT2" s="146"/>
      <c r="NU2" s="146"/>
      <c r="NV2" s="146"/>
      <c r="NW2" s="146"/>
      <c r="NX2" s="146"/>
      <c r="NY2" s="146"/>
      <c r="NZ2" s="146"/>
      <c r="OA2" s="146"/>
      <c r="OB2" s="146"/>
      <c r="OC2" s="146"/>
      <c r="OD2" s="146"/>
      <c r="OE2" s="146"/>
      <c r="OF2" s="146"/>
      <c r="OG2" s="146"/>
      <c r="OH2" s="146"/>
      <c r="OI2" s="146"/>
      <c r="OJ2" s="146"/>
      <c r="OK2" s="146"/>
      <c r="OL2" s="146"/>
      <c r="OM2" s="146"/>
      <c r="ON2" s="146"/>
      <c r="OO2" s="146"/>
      <c r="OP2" s="146"/>
      <c r="OQ2" s="146"/>
      <c r="OR2" s="146"/>
      <c r="OS2" s="146"/>
      <c r="OT2" s="146"/>
      <c r="OU2" s="146"/>
      <c r="OV2" s="146"/>
      <c r="OW2" s="146"/>
      <c r="OX2" s="146"/>
      <c r="OY2" s="146"/>
      <c r="OZ2" s="146"/>
      <c r="PA2" s="146"/>
      <c r="PB2" s="146"/>
      <c r="PC2" s="146"/>
      <c r="PD2" s="146"/>
      <c r="PE2" s="146"/>
      <c r="PF2" s="146"/>
      <c r="PG2" s="146"/>
      <c r="PH2" s="146"/>
      <c r="PI2" s="146"/>
      <c r="PJ2" s="146"/>
      <c r="PK2" s="146"/>
      <c r="PL2" s="146"/>
      <c r="PM2" s="146"/>
      <c r="PN2" s="146"/>
      <c r="PO2" s="146"/>
      <c r="PP2" s="146"/>
      <c r="PQ2" s="146"/>
      <c r="PR2" s="146"/>
      <c r="PS2" s="146"/>
      <c r="PT2" s="146"/>
      <c r="PU2" s="146"/>
      <c r="PV2" s="146"/>
      <c r="PW2" s="146"/>
      <c r="PX2" s="146"/>
      <c r="PY2" s="146"/>
      <c r="PZ2" s="146"/>
      <c r="QA2" s="146"/>
      <c r="QB2" s="146"/>
      <c r="QC2" s="146"/>
      <c r="QD2" s="146"/>
      <c r="QE2" s="146"/>
      <c r="QF2" s="146"/>
      <c r="QG2" s="146"/>
      <c r="QH2" s="146"/>
      <c r="QI2" s="146"/>
      <c r="QJ2" s="146"/>
      <c r="QK2" s="146"/>
      <c r="QL2" s="146"/>
      <c r="QM2" s="146"/>
      <c r="QN2" s="146"/>
      <c r="QO2" s="146"/>
      <c r="QP2" s="146"/>
      <c r="QQ2" s="146"/>
      <c r="QR2" s="146"/>
      <c r="QS2" s="146"/>
      <c r="QT2" s="146"/>
      <c r="QU2" s="146"/>
      <c r="QV2" s="146"/>
      <c r="QW2" s="146"/>
      <c r="QX2" s="146"/>
      <c r="QY2" s="146"/>
      <c r="QZ2" s="146"/>
      <c r="RA2" s="146"/>
      <c r="RB2" s="146"/>
      <c r="RC2" s="146"/>
      <c r="RD2" s="146"/>
      <c r="RE2" s="146"/>
      <c r="RF2" s="146"/>
      <c r="RG2" s="146"/>
      <c r="RH2" s="146"/>
      <c r="RI2" s="146"/>
      <c r="RJ2" s="146"/>
      <c r="RK2" s="146"/>
      <c r="RL2" s="146"/>
      <c r="RM2" s="146"/>
      <c r="RN2" s="146"/>
      <c r="RO2" s="146"/>
      <c r="RP2" s="146"/>
      <c r="RQ2" s="146"/>
      <c r="RR2" s="146"/>
      <c r="RS2" s="146"/>
      <c r="RT2" s="146"/>
      <c r="RU2" s="146"/>
      <c r="RV2" s="146"/>
      <c r="RW2" s="146"/>
      <c r="RX2" s="146"/>
      <c r="RY2" s="146"/>
      <c r="RZ2" s="146"/>
      <c r="SA2" s="146"/>
      <c r="SB2" s="146"/>
      <c r="SC2" s="146"/>
      <c r="SD2" s="146"/>
      <c r="SE2" s="146"/>
      <c r="SF2" s="146"/>
      <c r="SG2" s="146"/>
      <c r="SH2" s="146"/>
      <c r="SI2" s="146"/>
      <c r="SJ2" s="146"/>
      <c r="SK2" s="146"/>
      <c r="SL2" s="146"/>
      <c r="SM2" s="146"/>
      <c r="SN2" s="146"/>
      <c r="SO2" s="146"/>
      <c r="SP2" s="146"/>
      <c r="SQ2" s="146"/>
      <c r="SR2" s="146"/>
      <c r="SS2" s="146"/>
      <c r="ST2" s="146"/>
      <c r="SU2" s="146"/>
      <c r="SV2" s="146"/>
      <c r="SW2" s="146"/>
      <c r="SX2" s="146"/>
      <c r="SY2" s="146"/>
      <c r="SZ2" s="146"/>
      <c r="TA2" s="146"/>
      <c r="TB2" s="146"/>
      <c r="TC2" s="146"/>
      <c r="TD2" s="146"/>
      <c r="TE2" s="146"/>
      <c r="TF2" s="146"/>
      <c r="TG2" s="146"/>
      <c r="TH2" s="146"/>
      <c r="TI2" s="146"/>
      <c r="TJ2" s="146"/>
      <c r="TK2" s="146"/>
      <c r="TL2" s="146"/>
      <c r="TM2" s="146"/>
      <c r="TN2" s="146"/>
      <c r="TO2" s="146"/>
      <c r="TP2" s="146"/>
      <c r="TQ2" s="146"/>
      <c r="TR2" s="146"/>
      <c r="TS2" s="146"/>
      <c r="TT2" s="146"/>
      <c r="TU2" s="146"/>
      <c r="TV2" s="146"/>
      <c r="TW2" s="146"/>
      <c r="TX2" s="146"/>
      <c r="TY2" s="146"/>
      <c r="TZ2" s="146"/>
      <c r="UA2" s="146"/>
      <c r="UB2" s="146"/>
      <c r="UC2" s="146"/>
      <c r="UD2" s="146"/>
      <c r="UE2" s="146"/>
      <c r="UF2" s="146"/>
      <c r="UG2" s="146"/>
      <c r="UH2" s="146"/>
      <c r="UI2" s="146"/>
      <c r="UJ2" s="146"/>
      <c r="UK2" s="146"/>
      <c r="UL2" s="146"/>
      <c r="UM2" s="146"/>
      <c r="UN2" s="146"/>
      <c r="UO2" s="146"/>
      <c r="UP2" s="146"/>
      <c r="UQ2" s="146"/>
      <c r="UR2" s="146"/>
      <c r="US2" s="146"/>
      <c r="UT2" s="146"/>
      <c r="UU2" s="146"/>
      <c r="UV2" s="146"/>
      <c r="UW2" s="146"/>
      <c r="UX2" s="146"/>
      <c r="UY2" s="146"/>
      <c r="UZ2" s="146"/>
      <c r="VA2" s="146"/>
      <c r="VB2" s="146"/>
      <c r="VC2" s="146"/>
      <c r="VD2" s="146"/>
      <c r="VE2" s="146"/>
      <c r="VF2" s="146"/>
      <c r="VG2" s="146"/>
      <c r="VH2" s="146"/>
      <c r="VI2" s="146"/>
      <c r="VJ2" s="146"/>
      <c r="VK2" s="146"/>
      <c r="VL2" s="146"/>
      <c r="VM2" s="146"/>
      <c r="VN2" s="146"/>
      <c r="VO2" s="146"/>
      <c r="VP2" s="146"/>
      <c r="VQ2" s="146"/>
      <c r="VR2" s="146"/>
      <c r="VS2" s="146"/>
      <c r="VT2" s="146"/>
      <c r="VU2" s="146"/>
      <c r="VV2" s="146"/>
      <c r="VW2" s="146"/>
      <c r="VX2" s="146"/>
      <c r="VY2" s="146"/>
      <c r="VZ2" s="146"/>
      <c r="WA2" s="146"/>
      <c r="WB2" s="146"/>
      <c r="WC2" s="146"/>
      <c r="WD2" s="146"/>
      <c r="WE2" s="146"/>
      <c r="WF2" s="146"/>
      <c r="WG2" s="146"/>
      <c r="WH2" s="146"/>
      <c r="WI2" s="146"/>
      <c r="WJ2" s="146"/>
      <c r="WK2" s="146"/>
      <c r="WL2" s="146"/>
      <c r="WM2" s="146"/>
      <c r="WN2" s="146"/>
      <c r="WO2" s="146"/>
      <c r="WP2" s="146"/>
      <c r="WQ2" s="146"/>
      <c r="WR2" s="146"/>
      <c r="WS2" s="146"/>
      <c r="WT2" s="146"/>
      <c r="WU2" s="146"/>
      <c r="WV2" s="146"/>
      <c r="WW2" s="146"/>
      <c r="WX2" s="146"/>
      <c r="WY2" s="146"/>
      <c r="WZ2" s="146"/>
      <c r="XA2" s="146"/>
      <c r="XB2" s="146"/>
      <c r="XC2" s="146"/>
      <c r="XD2" s="146"/>
      <c r="XE2" s="146"/>
      <c r="XF2" s="146"/>
      <c r="XG2" s="146"/>
      <c r="XH2" s="146"/>
      <c r="XI2" s="146"/>
      <c r="XJ2" s="146"/>
      <c r="XK2" s="146"/>
      <c r="XL2" s="146"/>
      <c r="XM2" s="146"/>
      <c r="XN2" s="146"/>
      <c r="XO2" s="146"/>
      <c r="XP2" s="146"/>
      <c r="XQ2" s="146"/>
      <c r="XR2" s="146"/>
      <c r="XS2" s="146"/>
      <c r="XT2" s="146"/>
      <c r="XU2" s="146"/>
      <c r="XV2" s="146"/>
      <c r="XW2" s="146"/>
      <c r="XX2" s="146"/>
      <c r="XY2" s="146"/>
      <c r="XZ2" s="146"/>
      <c r="YA2" s="146"/>
      <c r="YB2" s="146"/>
      <c r="YC2" s="146"/>
      <c r="YD2" s="146"/>
      <c r="YE2" s="146"/>
      <c r="YF2" s="146"/>
      <c r="YG2" s="146"/>
      <c r="YH2" s="146"/>
      <c r="YI2" s="146"/>
      <c r="YJ2" s="146"/>
      <c r="YK2" s="146"/>
      <c r="YL2" s="146"/>
      <c r="YM2" s="146"/>
      <c r="YN2" s="146"/>
      <c r="YO2" s="146"/>
      <c r="YP2" s="146"/>
      <c r="YQ2" s="146"/>
      <c r="YR2" s="146"/>
      <c r="YS2" s="146"/>
      <c r="YT2" s="146"/>
      <c r="YU2" s="146"/>
      <c r="YV2" s="146"/>
      <c r="YW2" s="146"/>
      <c r="YX2" s="146"/>
      <c r="YY2" s="146"/>
      <c r="YZ2" s="146"/>
      <c r="ZA2" s="146"/>
      <c r="ZB2" s="146"/>
      <c r="ZC2" s="146"/>
      <c r="ZD2" s="146"/>
      <c r="ZE2" s="146"/>
      <c r="ZF2" s="146"/>
      <c r="ZG2" s="146"/>
      <c r="ZH2" s="146"/>
      <c r="ZI2" s="146"/>
      <c r="ZJ2" s="146"/>
      <c r="ZK2" s="146"/>
      <c r="ZL2" s="146"/>
      <c r="ZM2" s="146"/>
      <c r="ZN2" s="146"/>
      <c r="ZO2" s="146"/>
      <c r="ZP2" s="146"/>
      <c r="ZQ2" s="146"/>
      <c r="ZR2" s="146"/>
      <c r="ZS2" s="146"/>
      <c r="ZT2" s="146"/>
      <c r="ZU2" s="146"/>
      <c r="ZV2" s="146"/>
      <c r="ZW2" s="146"/>
      <c r="ZX2" s="146"/>
      <c r="ZY2" s="146"/>
      <c r="ZZ2" s="146"/>
      <c r="AAA2" s="146"/>
      <c r="AAB2" s="146"/>
      <c r="AAC2" s="146"/>
      <c r="AAD2" s="146"/>
      <c r="AAE2" s="146"/>
      <c r="AAF2" s="146"/>
      <c r="AAG2" s="146"/>
      <c r="AAH2" s="146"/>
      <c r="AAI2" s="146"/>
      <c r="AAJ2" s="146"/>
      <c r="AAK2" s="146"/>
      <c r="AAL2" s="146"/>
      <c r="AAM2" s="146"/>
      <c r="AAN2" s="146"/>
      <c r="AAO2" s="146"/>
      <c r="AAP2" s="146"/>
      <c r="AAQ2" s="146"/>
      <c r="AAR2" s="146"/>
      <c r="AAS2" s="146"/>
      <c r="AAT2" s="146"/>
      <c r="AAU2" s="146"/>
      <c r="AAV2" s="146"/>
      <c r="AAW2" s="146"/>
      <c r="AAX2" s="146"/>
      <c r="AAY2" s="146"/>
      <c r="AAZ2" s="146"/>
      <c r="ABA2" s="146"/>
      <c r="ABB2" s="146"/>
      <c r="ABC2" s="146"/>
      <c r="ABD2" s="146"/>
      <c r="ABE2" s="146"/>
      <c r="ABF2" s="146"/>
      <c r="ABG2" s="146"/>
      <c r="ABH2" s="146"/>
      <c r="ABI2" s="146"/>
      <c r="ABJ2" s="146"/>
      <c r="ABK2" s="146"/>
      <c r="ABL2" s="146"/>
      <c r="ABM2" s="146"/>
      <c r="ABN2" s="146"/>
      <c r="ABO2" s="146"/>
      <c r="ABP2" s="146"/>
      <c r="ABQ2" s="146"/>
      <c r="ABR2" s="146"/>
      <c r="ABS2" s="146"/>
      <c r="ABT2" s="146"/>
      <c r="ABU2" s="146"/>
      <c r="ABV2" s="146"/>
      <c r="ABW2" s="146"/>
      <c r="ABX2" s="146"/>
      <c r="ABY2" s="146"/>
      <c r="ABZ2" s="146"/>
      <c r="ACA2" s="146"/>
      <c r="ACB2" s="146"/>
      <c r="ACC2" s="146"/>
      <c r="ACD2" s="146"/>
      <c r="ACE2" s="146"/>
      <c r="ACF2" s="146"/>
      <c r="ACG2" s="146"/>
      <c r="ACH2" s="146"/>
      <c r="ACI2" s="146"/>
      <c r="ACJ2" s="146"/>
      <c r="ACK2" s="146"/>
      <c r="ACL2" s="146"/>
      <c r="ACM2" s="146"/>
      <c r="ACN2" s="146"/>
      <c r="ACO2" s="146"/>
      <c r="ACP2" s="146"/>
      <c r="ACQ2" s="146"/>
      <c r="ACR2" s="146"/>
      <c r="ACS2" s="146"/>
      <c r="ACT2" s="146"/>
      <c r="ACU2" s="146"/>
      <c r="ACV2" s="146"/>
      <c r="ACW2" s="146"/>
      <c r="ACX2" s="146"/>
      <c r="ACY2" s="146"/>
      <c r="ACZ2" s="146"/>
      <c r="ADA2" s="146"/>
      <c r="ADB2" s="146"/>
      <c r="ADC2" s="146"/>
      <c r="ADD2" s="146"/>
      <c r="ADE2" s="146"/>
      <c r="ADF2" s="146"/>
      <c r="ADG2" s="146"/>
      <c r="ADH2" s="146"/>
      <c r="ADI2" s="146"/>
      <c r="ADJ2" s="146"/>
      <c r="ADK2" s="146"/>
      <c r="ADL2" s="146"/>
      <c r="ADM2" s="146"/>
      <c r="ADN2" s="146"/>
      <c r="ADO2" s="146"/>
      <c r="ADP2" s="146"/>
      <c r="ADQ2" s="146"/>
      <c r="ADR2" s="146"/>
      <c r="ADS2" s="146"/>
      <c r="ADT2" s="146"/>
      <c r="ADU2" s="146"/>
      <c r="ADV2" s="146"/>
      <c r="ADW2" s="146"/>
      <c r="ADX2" s="146"/>
      <c r="ADY2" s="146"/>
      <c r="ADZ2" s="146"/>
      <c r="AEA2" s="146"/>
      <c r="AEB2" s="146"/>
      <c r="AEC2" s="146"/>
      <c r="AED2" s="146"/>
      <c r="AEE2" s="146"/>
      <c r="AEF2" s="146"/>
      <c r="AEG2" s="146"/>
      <c r="AEH2" s="146"/>
      <c r="AEI2" s="146"/>
      <c r="AEJ2" s="146"/>
      <c r="AEK2" s="146"/>
      <c r="AEL2" s="146"/>
      <c r="AEM2" s="146"/>
      <c r="AEN2" s="146"/>
      <c r="AEO2" s="146"/>
      <c r="AEP2" s="146"/>
      <c r="AEQ2" s="146"/>
      <c r="AER2" s="146"/>
      <c r="AES2" s="146"/>
      <c r="AET2" s="146"/>
      <c r="AEU2" s="146"/>
      <c r="AEV2" s="146"/>
      <c r="AEW2" s="146"/>
      <c r="AEX2" s="146"/>
      <c r="AEY2" s="146"/>
      <c r="AEZ2" s="146"/>
      <c r="AFA2" s="146"/>
      <c r="AFB2" s="146"/>
      <c r="AFC2" s="146"/>
      <c r="AFD2" s="146"/>
      <c r="AFE2" s="146"/>
      <c r="AFF2" s="146"/>
      <c r="AFG2" s="146"/>
      <c r="AFH2" s="146"/>
      <c r="AFI2" s="146"/>
      <c r="AFJ2" s="146"/>
      <c r="AFK2" s="146"/>
      <c r="AFL2" s="146"/>
      <c r="AFM2" s="146"/>
      <c r="AFN2" s="146"/>
      <c r="AFO2" s="146"/>
      <c r="AFP2" s="146"/>
      <c r="AFQ2" s="146"/>
      <c r="AFR2" s="146"/>
      <c r="AFS2" s="146"/>
      <c r="AFT2" s="146"/>
      <c r="AFU2" s="146"/>
      <c r="AFV2" s="146"/>
      <c r="AFW2" s="146"/>
      <c r="AFX2" s="146"/>
      <c r="AFY2" s="146"/>
      <c r="AFZ2" s="146"/>
      <c r="AGA2" s="146"/>
      <c r="AGB2" s="146"/>
      <c r="AGC2" s="146"/>
      <c r="AGD2" s="146"/>
      <c r="AGE2" s="146"/>
      <c r="AGF2" s="146"/>
      <c r="AGG2" s="146"/>
      <c r="AGH2" s="146"/>
      <c r="AGI2" s="146"/>
      <c r="AGJ2" s="146"/>
      <c r="AGK2" s="146"/>
      <c r="AGL2" s="146"/>
      <c r="AGM2" s="146"/>
      <c r="AGN2" s="146"/>
      <c r="AGO2" s="146"/>
      <c r="AGP2" s="146"/>
      <c r="AGQ2" s="146"/>
      <c r="AGR2" s="146"/>
      <c r="AGS2" s="146"/>
      <c r="AGT2" s="146"/>
      <c r="AGU2" s="146"/>
      <c r="AGV2" s="146"/>
      <c r="AGW2" s="146"/>
      <c r="AGX2" s="146"/>
      <c r="AGY2" s="146"/>
      <c r="AGZ2" s="146"/>
      <c r="AHA2" s="146"/>
      <c r="AHB2" s="146"/>
      <c r="AHC2" s="146"/>
      <c r="AHD2" s="146"/>
      <c r="AHE2" s="146"/>
      <c r="AHF2" s="146"/>
      <c r="AHG2" s="146"/>
      <c r="AHH2" s="146"/>
      <c r="AHI2" s="146"/>
      <c r="AHJ2" s="146"/>
      <c r="AHK2" s="146"/>
      <c r="AHL2" s="146"/>
      <c r="AHM2" s="146"/>
      <c r="AHN2" s="146"/>
      <c r="AHO2" s="146"/>
      <c r="AHP2" s="146"/>
      <c r="AHQ2" s="146"/>
      <c r="AHR2" s="146"/>
      <c r="AHS2" s="146"/>
      <c r="AHT2" s="146"/>
      <c r="AHU2" s="146"/>
      <c r="AHV2" s="146"/>
      <c r="AHW2" s="146"/>
      <c r="AHX2" s="146"/>
      <c r="AHY2" s="146"/>
      <c r="AHZ2" s="146"/>
      <c r="AIA2" s="146"/>
      <c r="AIB2" s="146"/>
      <c r="AIC2" s="146"/>
      <c r="AID2" s="146"/>
      <c r="AIE2" s="146"/>
      <c r="AIF2" s="146"/>
      <c r="AIG2" s="146"/>
      <c r="AIH2" s="146"/>
      <c r="AII2" s="146"/>
      <c r="AIJ2" s="146"/>
      <c r="AIK2" s="146"/>
      <c r="AIL2" s="146"/>
      <c r="AIM2" s="146"/>
      <c r="AIN2" s="146"/>
      <c r="AIO2" s="146"/>
      <c r="AIP2" s="146"/>
      <c r="AIQ2" s="146"/>
      <c r="AIR2" s="146"/>
      <c r="AIS2" s="146"/>
      <c r="AIT2" s="146"/>
      <c r="AIU2" s="146"/>
      <c r="AIV2" s="146"/>
      <c r="AIW2" s="146"/>
      <c r="AIX2" s="146"/>
      <c r="AIY2" s="146"/>
      <c r="AIZ2" s="146"/>
      <c r="AJA2" s="146"/>
      <c r="AJB2" s="146"/>
      <c r="AJC2" s="146"/>
      <c r="AJD2" s="146"/>
      <c r="AJE2" s="146"/>
      <c r="AJF2" s="146"/>
      <c r="AJG2" s="146"/>
      <c r="AJH2" s="146"/>
      <c r="AJI2" s="146"/>
      <c r="AJJ2" s="146"/>
      <c r="AJK2" s="146"/>
      <c r="AJL2" s="146"/>
      <c r="AJM2" s="146"/>
      <c r="AJN2" s="146"/>
      <c r="AJO2" s="146"/>
      <c r="AJP2" s="146"/>
      <c r="AJQ2" s="146"/>
      <c r="AJR2" s="146"/>
      <c r="AJS2" s="146"/>
      <c r="AJT2" s="146"/>
      <c r="AJU2" s="146"/>
      <c r="AJV2" s="146"/>
      <c r="AJW2" s="146"/>
      <c r="AJX2" s="146"/>
      <c r="AJY2" s="146"/>
      <c r="AJZ2" s="146"/>
      <c r="AKA2" s="146"/>
      <c r="AKB2" s="146"/>
      <c r="AKC2" s="146"/>
      <c r="AKD2" s="146"/>
      <c r="AKE2" s="146"/>
      <c r="AKF2" s="146"/>
      <c r="AKG2" s="146"/>
      <c r="AKH2" s="146"/>
      <c r="AKI2" s="146"/>
      <c r="AKJ2" s="146"/>
      <c r="AKK2" s="146"/>
      <c r="AKL2" s="146"/>
      <c r="AKM2" s="146"/>
      <c r="AKN2" s="146"/>
      <c r="AKO2" s="146"/>
      <c r="AKP2" s="146"/>
      <c r="AKQ2" s="146"/>
      <c r="AKR2" s="146"/>
      <c r="AKS2" s="146"/>
      <c r="AKT2" s="146"/>
      <c r="AKU2" s="146"/>
      <c r="AKV2" s="146"/>
      <c r="AKW2" s="146"/>
      <c r="AKX2" s="146"/>
      <c r="AKY2" s="146"/>
      <c r="AKZ2" s="146"/>
      <c r="ALA2" s="146"/>
      <c r="ALB2" s="146"/>
      <c r="ALC2" s="146"/>
      <c r="ALD2" s="146"/>
      <c r="ALE2" s="146"/>
      <c r="ALF2" s="146"/>
      <c r="ALG2" s="146"/>
      <c r="ALH2" s="146"/>
      <c r="ALI2" s="146"/>
      <c r="ALJ2" s="146"/>
      <c r="ALK2" s="146"/>
      <c r="ALL2" s="146"/>
      <c r="ALM2" s="146"/>
      <c r="ALN2" s="146"/>
      <c r="ALO2" s="146"/>
      <c r="ALP2" s="146"/>
      <c r="ALQ2" s="146"/>
      <c r="ALR2" s="146"/>
      <c r="ALS2" s="146"/>
      <c r="ALT2" s="146"/>
      <c r="ALU2" s="146"/>
      <c r="ALV2" s="146"/>
      <c r="ALW2" s="146"/>
    </row>
    <row r="3" spans="1:1011" ht="28.8" x14ac:dyDescent="0.3">
      <c r="A3" s="96" t="s">
        <v>471</v>
      </c>
      <c r="B3" s="46">
        <v>1</v>
      </c>
      <c r="C3" s="115" t="s">
        <v>472</v>
      </c>
      <c r="D3" s="124">
        <v>1881</v>
      </c>
      <c r="E3" s="19" t="s">
        <v>476</v>
      </c>
      <c r="F3" s="20" t="s">
        <v>476</v>
      </c>
      <c r="G3" s="20" t="s">
        <v>463</v>
      </c>
      <c r="H3" s="20" t="s">
        <v>476</v>
      </c>
      <c r="I3" s="128" t="s">
        <v>476</v>
      </c>
      <c r="J3" s="21" t="s">
        <v>34</v>
      </c>
      <c r="K3" s="22" t="s">
        <v>470</v>
      </c>
      <c r="L3" s="8" t="s">
        <v>36</v>
      </c>
      <c r="M3" s="23" t="s">
        <v>30</v>
      </c>
      <c r="N3" s="26" t="s">
        <v>476</v>
      </c>
      <c r="O3" s="25" t="s">
        <v>469</v>
      </c>
      <c r="P3" s="26" t="s">
        <v>476</v>
      </c>
      <c r="Q3" s="27" t="s">
        <v>476</v>
      </c>
      <c r="R3" s="117">
        <v>0</v>
      </c>
      <c r="S3" s="28" t="s">
        <v>318</v>
      </c>
      <c r="T3" s="29" t="s">
        <v>45</v>
      </c>
      <c r="U3" s="29" t="s">
        <v>476</v>
      </c>
      <c r="V3" s="29" t="s">
        <v>31</v>
      </c>
      <c r="W3" s="29" t="s">
        <v>476</v>
      </c>
      <c r="X3" s="29" t="s">
        <v>476</v>
      </c>
      <c r="Y3" s="29" t="s">
        <v>476</v>
      </c>
      <c r="Z3" s="118" t="s">
        <v>476</v>
      </c>
      <c r="AA3" s="119" t="s">
        <v>38</v>
      </c>
      <c r="AB3" s="120" t="s">
        <v>476</v>
      </c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</row>
    <row r="4" spans="1:1011" ht="28.8" x14ac:dyDescent="0.3">
      <c r="A4" s="30" t="s">
        <v>435</v>
      </c>
      <c r="B4" s="46">
        <v>2</v>
      </c>
      <c r="C4" s="115" t="s">
        <v>472</v>
      </c>
      <c r="D4" s="125">
        <v>1885</v>
      </c>
      <c r="E4" s="31" t="s">
        <v>32</v>
      </c>
      <c r="F4" s="4" t="s">
        <v>33</v>
      </c>
      <c r="G4" s="20" t="s">
        <v>463</v>
      </c>
      <c r="H4" s="4">
        <v>48.855442699999998</v>
      </c>
      <c r="I4" s="5">
        <v>2.25736259999996</v>
      </c>
      <c r="J4" s="32" t="s">
        <v>34</v>
      </c>
      <c r="K4" s="33" t="s">
        <v>35</v>
      </c>
      <c r="L4" s="45" t="s">
        <v>36</v>
      </c>
      <c r="M4" s="23" t="s">
        <v>30</v>
      </c>
      <c r="N4" s="24">
        <f>10*4.2</f>
        <v>42</v>
      </c>
      <c r="O4" s="24" t="s">
        <v>441</v>
      </c>
      <c r="P4" s="24" t="s">
        <v>476</v>
      </c>
      <c r="Q4" s="116">
        <v>95</v>
      </c>
      <c r="R4" s="34">
        <v>1000</v>
      </c>
      <c r="S4" s="35" t="s">
        <v>318</v>
      </c>
      <c r="T4" s="36" t="s">
        <v>447</v>
      </c>
      <c r="U4" s="36" t="s">
        <v>476</v>
      </c>
      <c r="V4" s="36" t="s">
        <v>31</v>
      </c>
      <c r="W4" s="36">
        <v>25</v>
      </c>
      <c r="X4" s="36">
        <v>70</v>
      </c>
      <c r="Y4" s="36">
        <v>1</v>
      </c>
      <c r="Z4" s="37">
        <v>4</v>
      </c>
      <c r="AA4" s="38" t="s">
        <v>38</v>
      </c>
      <c r="AB4" s="121" t="s">
        <v>29</v>
      </c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</row>
    <row r="5" spans="1:1011" ht="28.8" x14ac:dyDescent="0.3">
      <c r="A5" s="30" t="s">
        <v>40</v>
      </c>
      <c r="B5" s="46">
        <v>3</v>
      </c>
      <c r="C5" s="115" t="s">
        <v>472</v>
      </c>
      <c r="D5" s="125">
        <v>1904</v>
      </c>
      <c r="E5" s="31" t="s">
        <v>41</v>
      </c>
      <c r="F5" s="4" t="s">
        <v>42</v>
      </c>
      <c r="G5" s="4" t="s">
        <v>42</v>
      </c>
      <c r="H5" s="4">
        <v>38.627002499999897</v>
      </c>
      <c r="I5" s="5">
        <v>-90.199404200000004</v>
      </c>
      <c r="J5" s="32" t="s">
        <v>43</v>
      </c>
      <c r="K5" s="33" t="s">
        <v>44</v>
      </c>
      <c r="L5" s="8" t="s">
        <v>36</v>
      </c>
      <c r="M5" s="39" t="s">
        <v>30</v>
      </c>
      <c r="N5" s="10">
        <v>56</v>
      </c>
      <c r="O5" s="10" t="s">
        <v>441</v>
      </c>
      <c r="P5" s="10" t="s">
        <v>476</v>
      </c>
      <c r="Q5" s="11" t="s">
        <v>476</v>
      </c>
      <c r="R5" s="40">
        <v>5000</v>
      </c>
      <c r="S5" s="41" t="s">
        <v>318</v>
      </c>
      <c r="T5" s="36" t="s">
        <v>447</v>
      </c>
      <c r="U5" s="36" t="s">
        <v>476</v>
      </c>
      <c r="V5" s="42" t="s">
        <v>476</v>
      </c>
      <c r="W5" s="42" t="s">
        <v>476</v>
      </c>
      <c r="X5" s="42" t="s">
        <v>476</v>
      </c>
      <c r="Y5" s="42" t="s">
        <v>476</v>
      </c>
      <c r="Z5" s="43" t="s">
        <v>476</v>
      </c>
      <c r="AA5" s="38" t="s">
        <v>38</v>
      </c>
      <c r="AB5" s="89" t="s">
        <v>29</v>
      </c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</row>
    <row r="6" spans="1:1011" ht="28.8" x14ac:dyDescent="0.3">
      <c r="A6" s="30" t="s">
        <v>40</v>
      </c>
      <c r="B6" s="46">
        <v>4</v>
      </c>
      <c r="C6" s="115" t="s">
        <v>472</v>
      </c>
      <c r="D6" s="125">
        <v>1905</v>
      </c>
      <c r="E6" s="31" t="s">
        <v>46</v>
      </c>
      <c r="F6" s="4" t="s">
        <v>42</v>
      </c>
      <c r="G6" s="4" t="s">
        <v>42</v>
      </c>
      <c r="H6" s="4">
        <v>34.8480597</v>
      </c>
      <c r="I6" s="5">
        <v>-114.614131499999</v>
      </c>
      <c r="J6" s="32" t="s">
        <v>34</v>
      </c>
      <c r="K6" s="33" t="s">
        <v>35</v>
      </c>
      <c r="L6" s="8" t="s">
        <v>36</v>
      </c>
      <c r="M6" s="39" t="s">
        <v>30</v>
      </c>
      <c r="N6" s="10">
        <v>185</v>
      </c>
      <c r="O6" s="10" t="s">
        <v>441</v>
      </c>
      <c r="P6" s="10" t="s">
        <v>476</v>
      </c>
      <c r="Q6" s="11">
        <v>82</v>
      </c>
      <c r="R6" s="40">
        <v>11000</v>
      </c>
      <c r="S6" s="41" t="s">
        <v>318</v>
      </c>
      <c r="T6" s="42" t="s">
        <v>446</v>
      </c>
      <c r="U6" s="42" t="s">
        <v>476</v>
      </c>
      <c r="V6" s="42" t="s">
        <v>31</v>
      </c>
      <c r="W6" s="42">
        <v>30</v>
      </c>
      <c r="X6" s="42">
        <v>71</v>
      </c>
      <c r="Y6" s="42">
        <v>4.7</v>
      </c>
      <c r="Z6" s="43">
        <v>14.5</v>
      </c>
      <c r="AA6" s="44" t="s">
        <v>105</v>
      </c>
      <c r="AB6" s="89" t="s">
        <v>476</v>
      </c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</row>
    <row r="7" spans="1:1011" ht="28.8" x14ac:dyDescent="0.3">
      <c r="A7" s="30" t="s">
        <v>47</v>
      </c>
      <c r="B7" s="46">
        <v>5</v>
      </c>
      <c r="C7" s="115" t="s">
        <v>472</v>
      </c>
      <c r="D7" s="125">
        <v>1907</v>
      </c>
      <c r="E7" s="31" t="s">
        <v>48</v>
      </c>
      <c r="F7" s="4" t="s">
        <v>42</v>
      </c>
      <c r="G7" s="4" t="s">
        <v>42</v>
      </c>
      <c r="H7" s="4">
        <v>40.025995700000003</v>
      </c>
      <c r="I7" s="5">
        <v>-75.045111499999905</v>
      </c>
      <c r="J7" s="32" t="s">
        <v>34</v>
      </c>
      <c r="K7" s="33" t="s">
        <v>35</v>
      </c>
      <c r="L7" s="8" t="s">
        <v>36</v>
      </c>
      <c r="M7" s="39" t="s">
        <v>30</v>
      </c>
      <c r="N7" s="10">
        <v>110</v>
      </c>
      <c r="O7" s="10" t="s">
        <v>374</v>
      </c>
      <c r="P7" s="10" t="s">
        <v>476</v>
      </c>
      <c r="Q7" s="11">
        <v>105</v>
      </c>
      <c r="R7" s="40">
        <v>2600</v>
      </c>
      <c r="S7" s="41" t="s">
        <v>476</v>
      </c>
      <c r="T7" s="42" t="s">
        <v>448</v>
      </c>
      <c r="U7" s="42" t="s">
        <v>476</v>
      </c>
      <c r="V7" s="42" t="s">
        <v>31</v>
      </c>
      <c r="W7" s="42" t="s">
        <v>476</v>
      </c>
      <c r="X7" s="42" t="s">
        <v>476</v>
      </c>
      <c r="Y7" s="42" t="s">
        <v>476</v>
      </c>
      <c r="Z7" s="43" t="s">
        <v>476</v>
      </c>
      <c r="AA7" s="44" t="s">
        <v>38</v>
      </c>
      <c r="AB7" s="89" t="s">
        <v>29</v>
      </c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</row>
    <row r="8" spans="1:1011" ht="28.8" x14ac:dyDescent="0.3">
      <c r="A8" s="30" t="s">
        <v>49</v>
      </c>
      <c r="B8" s="46">
        <v>6</v>
      </c>
      <c r="C8" s="115" t="s">
        <v>473</v>
      </c>
      <c r="D8" s="125">
        <v>1923</v>
      </c>
      <c r="E8" s="31" t="s">
        <v>51</v>
      </c>
      <c r="F8" s="4" t="s">
        <v>50</v>
      </c>
      <c r="G8" s="4" t="s">
        <v>463</v>
      </c>
      <c r="H8" s="4">
        <v>45.6242491</v>
      </c>
      <c r="I8" s="5">
        <v>9.0359607000000306</v>
      </c>
      <c r="J8" s="32" t="s">
        <v>34</v>
      </c>
      <c r="K8" s="33" t="s">
        <v>35</v>
      </c>
      <c r="L8" s="8" t="s">
        <v>36</v>
      </c>
      <c r="M8" s="39" t="s">
        <v>30</v>
      </c>
      <c r="N8" s="10" t="s">
        <v>476</v>
      </c>
      <c r="O8" s="10" t="s">
        <v>441</v>
      </c>
      <c r="P8" s="10" t="s">
        <v>476</v>
      </c>
      <c r="Q8" s="11">
        <v>55</v>
      </c>
      <c r="R8" s="40">
        <v>10</v>
      </c>
      <c r="S8" s="41" t="s">
        <v>313</v>
      </c>
      <c r="T8" s="42" t="s">
        <v>446</v>
      </c>
      <c r="U8" s="42" t="s">
        <v>476</v>
      </c>
      <c r="V8" s="42" t="s">
        <v>31</v>
      </c>
      <c r="W8" s="42" t="s">
        <v>476</v>
      </c>
      <c r="X8" s="42" t="s">
        <v>476</v>
      </c>
      <c r="Y8" s="42" t="s">
        <v>476</v>
      </c>
      <c r="Z8" s="43" t="s">
        <v>476</v>
      </c>
      <c r="AA8" s="44" t="s">
        <v>38</v>
      </c>
      <c r="AB8" s="89" t="s">
        <v>29</v>
      </c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</row>
    <row r="9" spans="1:1011" ht="28.8" x14ac:dyDescent="0.3">
      <c r="A9" s="30" t="s">
        <v>49</v>
      </c>
      <c r="B9" s="46">
        <v>7</v>
      </c>
      <c r="C9" s="115" t="s">
        <v>473</v>
      </c>
      <c r="D9" s="125">
        <v>1930</v>
      </c>
      <c r="E9" s="31" t="s">
        <v>51</v>
      </c>
      <c r="F9" s="4" t="s">
        <v>50</v>
      </c>
      <c r="G9" s="4" t="s">
        <v>463</v>
      </c>
      <c r="H9" s="4">
        <v>45.6242491</v>
      </c>
      <c r="I9" s="5">
        <v>9.0359607000000306</v>
      </c>
      <c r="J9" s="32" t="s">
        <v>34</v>
      </c>
      <c r="K9" s="33" t="s">
        <v>52</v>
      </c>
      <c r="L9" s="8" t="s">
        <v>36</v>
      </c>
      <c r="M9" s="39" t="s">
        <v>30</v>
      </c>
      <c r="N9" s="10" t="s">
        <v>476</v>
      </c>
      <c r="O9" s="10" t="s">
        <v>441</v>
      </c>
      <c r="P9" s="10">
        <v>35</v>
      </c>
      <c r="Q9" s="11">
        <v>50</v>
      </c>
      <c r="R9" s="40">
        <v>1500</v>
      </c>
      <c r="S9" s="41" t="s">
        <v>318</v>
      </c>
      <c r="T9" s="42" t="s">
        <v>323</v>
      </c>
      <c r="U9" s="42" t="s">
        <v>476</v>
      </c>
      <c r="V9" s="42" t="s">
        <v>31</v>
      </c>
      <c r="W9" s="42" t="s">
        <v>476</v>
      </c>
      <c r="X9" s="42" t="s">
        <v>476</v>
      </c>
      <c r="Y9" s="42" t="s">
        <v>476</v>
      </c>
      <c r="Z9" s="43" t="s">
        <v>476</v>
      </c>
      <c r="AA9" s="44" t="s">
        <v>38</v>
      </c>
      <c r="AB9" s="89" t="s">
        <v>29</v>
      </c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</row>
    <row r="10" spans="1:1011" ht="28.8" x14ac:dyDescent="0.3">
      <c r="A10" s="30" t="s">
        <v>53</v>
      </c>
      <c r="B10" s="46">
        <v>8</v>
      </c>
      <c r="C10" s="115" t="s">
        <v>473</v>
      </c>
      <c r="D10" s="125">
        <v>1935</v>
      </c>
      <c r="E10" s="31" t="s">
        <v>54</v>
      </c>
      <c r="F10" s="4" t="s">
        <v>50</v>
      </c>
      <c r="G10" s="4" t="s">
        <v>463</v>
      </c>
      <c r="H10" s="4">
        <v>40.901975</v>
      </c>
      <c r="I10" s="5">
        <v>14.332643999999901</v>
      </c>
      <c r="J10" s="32" t="s">
        <v>55</v>
      </c>
      <c r="K10" s="33" t="s">
        <v>44</v>
      </c>
      <c r="L10" s="45" t="s">
        <v>36</v>
      </c>
      <c r="M10" s="39" t="s">
        <v>30</v>
      </c>
      <c r="N10" s="10">
        <v>270</v>
      </c>
      <c r="O10" s="10" t="s">
        <v>441</v>
      </c>
      <c r="P10" s="10" t="s">
        <v>476</v>
      </c>
      <c r="Q10" s="11">
        <v>60</v>
      </c>
      <c r="R10" s="40">
        <v>4000</v>
      </c>
      <c r="S10" s="41" t="s">
        <v>318</v>
      </c>
      <c r="T10" s="42" t="s">
        <v>449</v>
      </c>
      <c r="U10" s="42">
        <v>3.6</v>
      </c>
      <c r="V10" s="42" t="s">
        <v>39</v>
      </c>
      <c r="W10" s="42">
        <v>23</v>
      </c>
      <c r="X10" s="42">
        <v>40</v>
      </c>
      <c r="Y10" s="42">
        <v>1.3</v>
      </c>
      <c r="Z10" s="43">
        <v>2.7</v>
      </c>
      <c r="AA10" s="44" t="s">
        <v>38</v>
      </c>
      <c r="AB10" s="89" t="s">
        <v>29</v>
      </c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</row>
    <row r="11" spans="1:1011" ht="28.8" x14ac:dyDescent="0.3">
      <c r="A11" s="30" t="s">
        <v>56</v>
      </c>
      <c r="B11" s="46">
        <v>9</v>
      </c>
      <c r="C11" s="115" t="s">
        <v>473</v>
      </c>
      <c r="D11" s="125">
        <v>1936</v>
      </c>
      <c r="E11" s="31" t="s">
        <v>57</v>
      </c>
      <c r="F11" s="4" t="s">
        <v>58</v>
      </c>
      <c r="G11" s="4" t="s">
        <v>464</v>
      </c>
      <c r="H11" s="4">
        <v>32.887209400000003</v>
      </c>
      <c r="I11" s="5">
        <v>13.1913382999999</v>
      </c>
      <c r="J11" s="32" t="s">
        <v>34</v>
      </c>
      <c r="K11" s="33" t="s">
        <v>35</v>
      </c>
      <c r="L11" s="45" t="s">
        <v>36</v>
      </c>
      <c r="M11" s="39" t="s">
        <v>30</v>
      </c>
      <c r="N11" s="10" t="s">
        <v>476</v>
      </c>
      <c r="O11" s="10" t="s">
        <v>441</v>
      </c>
      <c r="P11" s="10" t="s">
        <v>476</v>
      </c>
      <c r="Q11" s="11" t="s">
        <v>476</v>
      </c>
      <c r="R11" s="40" t="s">
        <v>476</v>
      </c>
      <c r="S11" s="41" t="s">
        <v>318</v>
      </c>
      <c r="T11" s="42" t="s">
        <v>446</v>
      </c>
      <c r="U11" s="42" t="s">
        <v>476</v>
      </c>
      <c r="V11" s="42" t="s">
        <v>31</v>
      </c>
      <c r="W11" s="42" t="s">
        <v>476</v>
      </c>
      <c r="X11" s="42" t="s">
        <v>476</v>
      </c>
      <c r="Y11" s="42" t="s">
        <v>476</v>
      </c>
      <c r="Z11" s="43" t="s">
        <v>476</v>
      </c>
      <c r="AA11" s="38" t="s">
        <v>38</v>
      </c>
      <c r="AB11" s="89" t="s">
        <v>476</v>
      </c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</row>
    <row r="12" spans="1:1011" ht="28.8" x14ac:dyDescent="0.3">
      <c r="A12" s="30" t="s">
        <v>59</v>
      </c>
      <c r="B12" s="46">
        <v>10</v>
      </c>
      <c r="C12" s="115" t="s">
        <v>473</v>
      </c>
      <c r="D12" s="125">
        <v>1949</v>
      </c>
      <c r="E12" s="31" t="s">
        <v>437</v>
      </c>
      <c r="F12" s="4" t="s">
        <v>42</v>
      </c>
      <c r="G12" s="4" t="s">
        <v>42</v>
      </c>
      <c r="H12" s="4">
        <v>37.424106999999999</v>
      </c>
      <c r="I12" s="5">
        <v>-122.166077</v>
      </c>
      <c r="J12" s="32" t="s">
        <v>34</v>
      </c>
      <c r="K12" s="33" t="s">
        <v>35</v>
      </c>
      <c r="L12" s="8" t="s">
        <v>60</v>
      </c>
      <c r="M12" s="39" t="s">
        <v>30</v>
      </c>
      <c r="N12" s="10">
        <v>12</v>
      </c>
      <c r="O12" s="10" t="s">
        <v>374</v>
      </c>
      <c r="P12" s="10">
        <v>25</v>
      </c>
      <c r="Q12" s="11">
        <v>37</v>
      </c>
      <c r="R12" s="12">
        <v>90</v>
      </c>
      <c r="S12" s="13" t="s">
        <v>313</v>
      </c>
      <c r="T12" s="42" t="s">
        <v>446</v>
      </c>
      <c r="U12" s="42">
        <v>2</v>
      </c>
      <c r="V12" s="42" t="s">
        <v>31</v>
      </c>
      <c r="W12" s="42">
        <v>23</v>
      </c>
      <c r="X12" s="42">
        <v>37</v>
      </c>
      <c r="Y12" s="42">
        <v>3.6</v>
      </c>
      <c r="Z12" s="43">
        <v>5.7</v>
      </c>
      <c r="AA12" s="44" t="s">
        <v>38</v>
      </c>
      <c r="AB12" s="89" t="s">
        <v>29</v>
      </c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</row>
    <row r="13" spans="1:1011" ht="28.8" x14ac:dyDescent="0.3">
      <c r="A13" s="30" t="s">
        <v>59</v>
      </c>
      <c r="B13" s="46">
        <v>10</v>
      </c>
      <c r="C13" s="115" t="s">
        <v>473</v>
      </c>
      <c r="D13" s="125">
        <v>1947</v>
      </c>
      <c r="E13" s="31" t="s">
        <v>455</v>
      </c>
      <c r="F13" s="4" t="s">
        <v>50</v>
      </c>
      <c r="G13" s="4" t="s">
        <v>463</v>
      </c>
      <c r="H13" s="4">
        <v>45.853169999999999</v>
      </c>
      <c r="I13" s="5">
        <v>9.3900500000000005</v>
      </c>
      <c r="J13" s="32" t="s">
        <v>34</v>
      </c>
      <c r="K13" s="33" t="s">
        <v>35</v>
      </c>
      <c r="L13" s="8" t="s">
        <v>60</v>
      </c>
      <c r="M13" s="39" t="s">
        <v>30</v>
      </c>
      <c r="N13" s="10">
        <v>12</v>
      </c>
      <c r="O13" s="10" t="s">
        <v>374</v>
      </c>
      <c r="P13" s="10">
        <v>25</v>
      </c>
      <c r="Q13" s="11">
        <v>37</v>
      </c>
      <c r="R13" s="12">
        <v>90</v>
      </c>
      <c r="S13" s="13" t="s">
        <v>313</v>
      </c>
      <c r="T13" s="42" t="s">
        <v>446</v>
      </c>
      <c r="U13" s="42">
        <v>2</v>
      </c>
      <c r="V13" s="42" t="s">
        <v>31</v>
      </c>
      <c r="W13" s="42">
        <v>23</v>
      </c>
      <c r="X13" s="42">
        <v>37</v>
      </c>
      <c r="Y13" s="42">
        <v>3.6</v>
      </c>
      <c r="Z13" s="43">
        <v>5.7</v>
      </c>
      <c r="AA13" s="44" t="s">
        <v>38</v>
      </c>
      <c r="AB13" s="89" t="s">
        <v>29</v>
      </c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</row>
    <row r="14" spans="1:1011" ht="28.8" x14ac:dyDescent="0.3">
      <c r="A14" s="30" t="s">
        <v>59</v>
      </c>
      <c r="B14" s="46">
        <v>10</v>
      </c>
      <c r="C14" s="115" t="s">
        <v>473</v>
      </c>
      <c r="D14" s="125">
        <v>1949</v>
      </c>
      <c r="E14" s="31" t="s">
        <v>438</v>
      </c>
      <c r="F14" s="4" t="s">
        <v>439</v>
      </c>
      <c r="G14" s="4" t="s">
        <v>465</v>
      </c>
      <c r="H14" s="4">
        <v>9.9347390000000004</v>
      </c>
      <c r="I14" s="5">
        <v>-84.087502000000001</v>
      </c>
      <c r="J14" s="32" t="s">
        <v>34</v>
      </c>
      <c r="K14" s="33" t="s">
        <v>35</v>
      </c>
      <c r="L14" s="8" t="s">
        <v>60</v>
      </c>
      <c r="M14" s="39" t="s">
        <v>30</v>
      </c>
      <c r="N14" s="10">
        <v>12</v>
      </c>
      <c r="O14" s="10" t="s">
        <v>374</v>
      </c>
      <c r="P14" s="10">
        <v>25</v>
      </c>
      <c r="Q14" s="11">
        <v>37</v>
      </c>
      <c r="R14" s="12">
        <v>90</v>
      </c>
      <c r="S14" s="13" t="s">
        <v>313</v>
      </c>
      <c r="T14" s="42" t="s">
        <v>446</v>
      </c>
      <c r="U14" s="42">
        <v>2</v>
      </c>
      <c r="V14" s="42" t="s">
        <v>31</v>
      </c>
      <c r="W14" s="42">
        <v>23</v>
      </c>
      <c r="X14" s="42">
        <v>37</v>
      </c>
      <c r="Y14" s="42">
        <v>3.6</v>
      </c>
      <c r="Z14" s="43">
        <v>5.7</v>
      </c>
      <c r="AA14" s="44" t="s">
        <v>38</v>
      </c>
      <c r="AB14" s="89" t="s">
        <v>29</v>
      </c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</row>
    <row r="15" spans="1:1011" ht="28.8" x14ac:dyDescent="0.3">
      <c r="A15" s="30" t="s">
        <v>59</v>
      </c>
      <c r="B15" s="46">
        <v>10</v>
      </c>
      <c r="C15" s="115" t="s">
        <v>473</v>
      </c>
      <c r="D15" s="125">
        <v>1956</v>
      </c>
      <c r="E15" s="31" t="s">
        <v>452</v>
      </c>
      <c r="F15" s="4" t="s">
        <v>50</v>
      </c>
      <c r="G15" s="4" t="s">
        <v>463</v>
      </c>
      <c r="H15" s="4">
        <v>40.725924999999997</v>
      </c>
      <c r="I15" s="5">
        <v>8.5556830000000001</v>
      </c>
      <c r="J15" s="32" t="s">
        <v>34</v>
      </c>
      <c r="K15" s="33" t="s">
        <v>35</v>
      </c>
      <c r="L15" s="8" t="s">
        <v>60</v>
      </c>
      <c r="M15" s="39" t="s">
        <v>30</v>
      </c>
      <c r="N15" s="10">
        <v>12</v>
      </c>
      <c r="O15" s="10" t="s">
        <v>374</v>
      </c>
      <c r="P15" s="10">
        <v>25</v>
      </c>
      <c r="Q15" s="11">
        <v>37</v>
      </c>
      <c r="R15" s="12">
        <v>90</v>
      </c>
      <c r="S15" s="13" t="s">
        <v>313</v>
      </c>
      <c r="T15" s="42" t="s">
        <v>446</v>
      </c>
      <c r="U15" s="42">
        <v>2</v>
      </c>
      <c r="V15" s="42" t="s">
        <v>31</v>
      </c>
      <c r="W15" s="42">
        <v>23</v>
      </c>
      <c r="X15" s="42">
        <v>37</v>
      </c>
      <c r="Y15" s="42">
        <v>3.6</v>
      </c>
      <c r="Z15" s="43">
        <v>5.7</v>
      </c>
      <c r="AA15" s="44" t="s">
        <v>38</v>
      </c>
      <c r="AB15" s="89" t="s">
        <v>29</v>
      </c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</row>
    <row r="16" spans="1:1011" ht="28.8" x14ac:dyDescent="0.3">
      <c r="A16" s="30" t="s">
        <v>59</v>
      </c>
      <c r="B16" s="46">
        <v>10</v>
      </c>
      <c r="C16" s="115" t="s">
        <v>473</v>
      </c>
      <c r="D16" s="125">
        <v>1955</v>
      </c>
      <c r="E16" s="31" t="s">
        <v>91</v>
      </c>
      <c r="F16" s="4" t="s">
        <v>42</v>
      </c>
      <c r="G16" s="4" t="s">
        <v>42</v>
      </c>
      <c r="H16" s="4">
        <v>34.448377100000002</v>
      </c>
      <c r="I16" s="5">
        <v>-113.07403729999901</v>
      </c>
      <c r="J16" s="32" t="s">
        <v>34</v>
      </c>
      <c r="K16" s="33" t="s">
        <v>35</v>
      </c>
      <c r="L16" s="8" t="s">
        <v>60</v>
      </c>
      <c r="M16" s="39" t="s">
        <v>30</v>
      </c>
      <c r="N16" s="10">
        <v>12</v>
      </c>
      <c r="O16" s="10" t="s">
        <v>374</v>
      </c>
      <c r="P16" s="10">
        <v>25</v>
      </c>
      <c r="Q16" s="11">
        <v>37</v>
      </c>
      <c r="R16" s="12">
        <v>90</v>
      </c>
      <c r="S16" s="13" t="s">
        <v>313</v>
      </c>
      <c r="T16" s="42" t="s">
        <v>446</v>
      </c>
      <c r="U16" s="42">
        <v>2</v>
      </c>
      <c r="V16" s="42" t="s">
        <v>31</v>
      </c>
      <c r="W16" s="42">
        <v>23</v>
      </c>
      <c r="X16" s="42">
        <v>37</v>
      </c>
      <c r="Y16" s="42">
        <v>3.6</v>
      </c>
      <c r="Z16" s="43">
        <v>5.7</v>
      </c>
      <c r="AA16" s="44" t="s">
        <v>38</v>
      </c>
      <c r="AB16" s="89" t="s">
        <v>29</v>
      </c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</row>
    <row r="17" spans="1:1011" ht="28.8" x14ac:dyDescent="0.3">
      <c r="A17" s="30" t="s">
        <v>59</v>
      </c>
      <c r="B17" s="46">
        <v>10</v>
      </c>
      <c r="C17" s="115" t="s">
        <v>473</v>
      </c>
      <c r="D17" s="125">
        <v>1955</v>
      </c>
      <c r="E17" s="31" t="s">
        <v>454</v>
      </c>
      <c r="F17" s="4" t="s">
        <v>453</v>
      </c>
      <c r="G17" s="4" t="s">
        <v>464</v>
      </c>
      <c r="H17" s="4">
        <v>45.318161000000003</v>
      </c>
      <c r="I17" s="5">
        <v>2.0469339999999998</v>
      </c>
      <c r="J17" s="32" t="s">
        <v>34</v>
      </c>
      <c r="K17" s="33" t="s">
        <v>35</v>
      </c>
      <c r="L17" s="8" t="s">
        <v>60</v>
      </c>
      <c r="M17" s="39" t="s">
        <v>30</v>
      </c>
      <c r="N17" s="10">
        <v>12</v>
      </c>
      <c r="O17" s="10" t="s">
        <v>374</v>
      </c>
      <c r="P17" s="10">
        <v>25</v>
      </c>
      <c r="Q17" s="11">
        <v>37</v>
      </c>
      <c r="R17" s="12">
        <v>90</v>
      </c>
      <c r="S17" s="13" t="s">
        <v>313</v>
      </c>
      <c r="T17" s="42" t="s">
        <v>446</v>
      </c>
      <c r="U17" s="42">
        <v>2</v>
      </c>
      <c r="V17" s="42" t="s">
        <v>31</v>
      </c>
      <c r="W17" s="42">
        <v>23</v>
      </c>
      <c r="X17" s="42">
        <v>37</v>
      </c>
      <c r="Y17" s="42">
        <v>3.6</v>
      </c>
      <c r="Z17" s="43">
        <v>5.7</v>
      </c>
      <c r="AA17" s="44" t="s">
        <v>38</v>
      </c>
      <c r="AB17" s="89" t="s">
        <v>29</v>
      </c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</row>
    <row r="18" spans="1:1011" ht="28.8" x14ac:dyDescent="0.3">
      <c r="A18" s="30" t="s">
        <v>59</v>
      </c>
      <c r="B18" s="46">
        <v>10</v>
      </c>
      <c r="C18" s="115" t="s">
        <v>473</v>
      </c>
      <c r="D18" s="125">
        <v>1955</v>
      </c>
      <c r="E18" s="31" t="s">
        <v>214</v>
      </c>
      <c r="F18" s="4" t="s">
        <v>50</v>
      </c>
      <c r="G18" s="4" t="s">
        <v>463</v>
      </c>
      <c r="H18" s="4">
        <v>39.115699999999997</v>
      </c>
      <c r="I18" s="5">
        <v>12.3613</v>
      </c>
      <c r="J18" s="32" t="s">
        <v>34</v>
      </c>
      <c r="K18" s="33" t="s">
        <v>35</v>
      </c>
      <c r="L18" s="8" t="s">
        <v>60</v>
      </c>
      <c r="M18" s="39" t="s">
        <v>30</v>
      </c>
      <c r="N18" s="10">
        <v>12</v>
      </c>
      <c r="O18" s="10" t="s">
        <v>374</v>
      </c>
      <c r="P18" s="10">
        <v>25</v>
      </c>
      <c r="Q18" s="11">
        <v>37</v>
      </c>
      <c r="R18" s="12">
        <v>90</v>
      </c>
      <c r="S18" s="13" t="s">
        <v>313</v>
      </c>
      <c r="T18" s="42" t="s">
        <v>446</v>
      </c>
      <c r="U18" s="42">
        <v>2</v>
      </c>
      <c r="V18" s="42" t="s">
        <v>31</v>
      </c>
      <c r="W18" s="42">
        <v>23</v>
      </c>
      <c r="X18" s="42">
        <v>37</v>
      </c>
      <c r="Y18" s="42">
        <v>3.6</v>
      </c>
      <c r="Z18" s="43">
        <v>5.7</v>
      </c>
      <c r="AA18" s="44" t="s">
        <v>38</v>
      </c>
      <c r="AB18" s="89" t="s">
        <v>29</v>
      </c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</row>
    <row r="19" spans="1:1011" ht="28.8" x14ac:dyDescent="0.3">
      <c r="A19" s="30" t="s">
        <v>59</v>
      </c>
      <c r="B19" s="46">
        <v>10</v>
      </c>
      <c r="C19" s="115" t="s">
        <v>473</v>
      </c>
      <c r="D19" s="125">
        <v>1951</v>
      </c>
      <c r="E19" s="31" t="s">
        <v>214</v>
      </c>
      <c r="F19" s="4" t="s">
        <v>50</v>
      </c>
      <c r="G19" s="4" t="s">
        <v>463</v>
      </c>
      <c r="H19" s="4">
        <v>39.115699999999997</v>
      </c>
      <c r="I19" s="5">
        <v>12.3613</v>
      </c>
      <c r="J19" s="32" t="s">
        <v>34</v>
      </c>
      <c r="K19" s="33" t="s">
        <v>35</v>
      </c>
      <c r="L19" s="8" t="s">
        <v>60</v>
      </c>
      <c r="M19" s="39" t="s">
        <v>30</v>
      </c>
      <c r="N19" s="10">
        <v>12</v>
      </c>
      <c r="O19" s="10" t="s">
        <v>374</v>
      </c>
      <c r="P19" s="10">
        <v>25</v>
      </c>
      <c r="Q19" s="11">
        <v>37</v>
      </c>
      <c r="R19" s="12">
        <v>90</v>
      </c>
      <c r="S19" s="13" t="s">
        <v>313</v>
      </c>
      <c r="T19" s="42" t="s">
        <v>446</v>
      </c>
      <c r="U19" s="42">
        <v>2</v>
      </c>
      <c r="V19" s="42" t="s">
        <v>31</v>
      </c>
      <c r="W19" s="42">
        <v>23</v>
      </c>
      <c r="X19" s="42">
        <v>37</v>
      </c>
      <c r="Y19" s="42">
        <v>3.6</v>
      </c>
      <c r="Z19" s="43">
        <v>5.7</v>
      </c>
      <c r="AA19" s="44" t="s">
        <v>38</v>
      </c>
      <c r="AB19" s="89" t="s">
        <v>29</v>
      </c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</row>
    <row r="20" spans="1:1011" ht="28.8" x14ac:dyDescent="0.3">
      <c r="A20" s="30" t="s">
        <v>59</v>
      </c>
      <c r="B20" s="46">
        <v>10</v>
      </c>
      <c r="C20" s="115" t="s">
        <v>473</v>
      </c>
      <c r="D20" s="125">
        <v>1951</v>
      </c>
      <c r="E20" s="31" t="s">
        <v>214</v>
      </c>
      <c r="F20" s="4" t="s">
        <v>50</v>
      </c>
      <c r="G20" s="4" t="s">
        <v>463</v>
      </c>
      <c r="H20" s="4">
        <v>39.115699999999997</v>
      </c>
      <c r="I20" s="5">
        <v>12.3613</v>
      </c>
      <c r="J20" s="32" t="s">
        <v>34</v>
      </c>
      <c r="K20" s="33" t="s">
        <v>35</v>
      </c>
      <c r="L20" s="8" t="s">
        <v>60</v>
      </c>
      <c r="M20" s="39" t="s">
        <v>30</v>
      </c>
      <c r="N20" s="10">
        <v>12</v>
      </c>
      <c r="O20" s="10" t="s">
        <v>374</v>
      </c>
      <c r="P20" s="10">
        <v>25</v>
      </c>
      <c r="Q20" s="11">
        <v>37</v>
      </c>
      <c r="R20" s="12">
        <v>90</v>
      </c>
      <c r="S20" s="13" t="s">
        <v>313</v>
      </c>
      <c r="T20" s="42" t="s">
        <v>446</v>
      </c>
      <c r="U20" s="42">
        <v>2</v>
      </c>
      <c r="V20" s="42" t="s">
        <v>31</v>
      </c>
      <c r="W20" s="42">
        <v>23</v>
      </c>
      <c r="X20" s="42">
        <v>37</v>
      </c>
      <c r="Y20" s="42">
        <v>3.6</v>
      </c>
      <c r="Z20" s="43">
        <v>5.7</v>
      </c>
      <c r="AA20" s="44" t="s">
        <v>38</v>
      </c>
      <c r="AB20" s="89" t="s">
        <v>29</v>
      </c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</row>
    <row r="21" spans="1:1011" ht="28.8" x14ac:dyDescent="0.3">
      <c r="A21" s="30" t="s">
        <v>59</v>
      </c>
      <c r="B21" s="46">
        <v>10</v>
      </c>
      <c r="C21" s="115" t="s">
        <v>473</v>
      </c>
      <c r="D21" s="125">
        <v>1951</v>
      </c>
      <c r="E21" s="31" t="s">
        <v>214</v>
      </c>
      <c r="F21" s="4" t="s">
        <v>50</v>
      </c>
      <c r="G21" s="4" t="s">
        <v>463</v>
      </c>
      <c r="H21" s="4">
        <v>39.115699999999997</v>
      </c>
      <c r="I21" s="5">
        <v>12.3613</v>
      </c>
      <c r="J21" s="32" t="s">
        <v>34</v>
      </c>
      <c r="K21" s="33" t="s">
        <v>35</v>
      </c>
      <c r="L21" s="8" t="s">
        <v>60</v>
      </c>
      <c r="M21" s="39" t="s">
        <v>30</v>
      </c>
      <c r="N21" s="10">
        <v>12</v>
      </c>
      <c r="O21" s="10" t="s">
        <v>374</v>
      </c>
      <c r="P21" s="10">
        <v>25</v>
      </c>
      <c r="Q21" s="11">
        <v>37</v>
      </c>
      <c r="R21" s="12">
        <v>90</v>
      </c>
      <c r="S21" s="13" t="s">
        <v>313</v>
      </c>
      <c r="T21" s="42" t="s">
        <v>446</v>
      </c>
      <c r="U21" s="42">
        <v>2</v>
      </c>
      <c r="V21" s="42" t="s">
        <v>31</v>
      </c>
      <c r="W21" s="42">
        <v>23</v>
      </c>
      <c r="X21" s="42">
        <v>37</v>
      </c>
      <c r="Y21" s="42">
        <v>3.6</v>
      </c>
      <c r="Z21" s="43">
        <v>5.7</v>
      </c>
      <c r="AA21" s="44" t="s">
        <v>38</v>
      </c>
      <c r="AB21" s="89" t="s">
        <v>29</v>
      </c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</row>
    <row r="22" spans="1:1011" ht="28.8" x14ac:dyDescent="0.3">
      <c r="A22" s="30" t="s">
        <v>59</v>
      </c>
      <c r="B22" s="46">
        <v>10</v>
      </c>
      <c r="C22" s="115" t="s">
        <v>473</v>
      </c>
      <c r="D22" s="125">
        <v>1951</v>
      </c>
      <c r="E22" s="31" t="s">
        <v>214</v>
      </c>
      <c r="F22" s="4" t="s">
        <v>50</v>
      </c>
      <c r="G22" s="4" t="s">
        <v>463</v>
      </c>
      <c r="H22" s="4">
        <v>39.115699999999997</v>
      </c>
      <c r="I22" s="5">
        <v>12.3613</v>
      </c>
      <c r="J22" s="32" t="s">
        <v>34</v>
      </c>
      <c r="K22" s="33" t="s">
        <v>35</v>
      </c>
      <c r="L22" s="8" t="s">
        <v>60</v>
      </c>
      <c r="M22" s="39" t="s">
        <v>30</v>
      </c>
      <c r="N22" s="10">
        <v>12</v>
      </c>
      <c r="O22" s="10" t="s">
        <v>374</v>
      </c>
      <c r="P22" s="10">
        <v>25</v>
      </c>
      <c r="Q22" s="11">
        <v>37</v>
      </c>
      <c r="R22" s="12">
        <v>90</v>
      </c>
      <c r="S22" s="13" t="s">
        <v>313</v>
      </c>
      <c r="T22" s="42" t="s">
        <v>446</v>
      </c>
      <c r="U22" s="42">
        <v>2</v>
      </c>
      <c r="V22" s="42" t="s">
        <v>31</v>
      </c>
      <c r="W22" s="42">
        <v>23</v>
      </c>
      <c r="X22" s="42">
        <v>37</v>
      </c>
      <c r="Y22" s="42">
        <v>3.6</v>
      </c>
      <c r="Z22" s="43">
        <v>5.7</v>
      </c>
      <c r="AA22" s="44" t="s">
        <v>38</v>
      </c>
      <c r="AB22" s="89" t="s">
        <v>29</v>
      </c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</row>
    <row r="23" spans="1:1011" ht="28.8" x14ac:dyDescent="0.3">
      <c r="A23" s="30" t="s">
        <v>59</v>
      </c>
      <c r="B23" s="46">
        <v>10</v>
      </c>
      <c r="C23" s="115" t="s">
        <v>473</v>
      </c>
      <c r="D23" s="125">
        <v>1951</v>
      </c>
      <c r="E23" s="31" t="s">
        <v>214</v>
      </c>
      <c r="F23" s="4" t="s">
        <v>50</v>
      </c>
      <c r="G23" s="4" t="s">
        <v>463</v>
      </c>
      <c r="H23" s="4">
        <v>39.115699999999997</v>
      </c>
      <c r="I23" s="5">
        <v>12.3613</v>
      </c>
      <c r="J23" s="32" t="s">
        <v>34</v>
      </c>
      <c r="K23" s="33" t="s">
        <v>35</v>
      </c>
      <c r="L23" s="8" t="s">
        <v>60</v>
      </c>
      <c r="M23" s="39" t="s">
        <v>30</v>
      </c>
      <c r="N23" s="10">
        <v>12</v>
      </c>
      <c r="O23" s="10" t="s">
        <v>374</v>
      </c>
      <c r="P23" s="10">
        <v>25</v>
      </c>
      <c r="Q23" s="11">
        <v>37</v>
      </c>
      <c r="R23" s="12">
        <v>90</v>
      </c>
      <c r="S23" s="13" t="s">
        <v>313</v>
      </c>
      <c r="T23" s="42" t="s">
        <v>446</v>
      </c>
      <c r="U23" s="42">
        <v>2</v>
      </c>
      <c r="V23" s="42" t="s">
        <v>31</v>
      </c>
      <c r="W23" s="42">
        <v>23</v>
      </c>
      <c r="X23" s="42">
        <v>37</v>
      </c>
      <c r="Y23" s="42">
        <v>3.6</v>
      </c>
      <c r="Z23" s="43">
        <v>5.7</v>
      </c>
      <c r="AA23" s="44" t="s">
        <v>38</v>
      </c>
      <c r="AB23" s="89" t="s">
        <v>29</v>
      </c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</row>
    <row r="24" spans="1:1011" ht="28.8" x14ac:dyDescent="0.3">
      <c r="A24" s="30" t="s">
        <v>59</v>
      </c>
      <c r="B24" s="46">
        <v>10</v>
      </c>
      <c r="C24" s="115" t="s">
        <v>473</v>
      </c>
      <c r="D24" s="125">
        <v>1951</v>
      </c>
      <c r="E24" s="31" t="s">
        <v>214</v>
      </c>
      <c r="F24" s="4" t="s">
        <v>50</v>
      </c>
      <c r="G24" s="4" t="s">
        <v>463</v>
      </c>
      <c r="H24" s="4">
        <v>39.115699999999997</v>
      </c>
      <c r="I24" s="5">
        <v>12.3613</v>
      </c>
      <c r="J24" s="32" t="s">
        <v>34</v>
      </c>
      <c r="K24" s="33" t="s">
        <v>35</v>
      </c>
      <c r="L24" s="8" t="s">
        <v>60</v>
      </c>
      <c r="M24" s="39" t="s">
        <v>30</v>
      </c>
      <c r="N24" s="10">
        <v>12</v>
      </c>
      <c r="O24" s="10" t="s">
        <v>374</v>
      </c>
      <c r="P24" s="10">
        <v>25</v>
      </c>
      <c r="Q24" s="11">
        <v>37</v>
      </c>
      <c r="R24" s="12">
        <v>90</v>
      </c>
      <c r="S24" s="13" t="s">
        <v>313</v>
      </c>
      <c r="T24" s="42" t="s">
        <v>446</v>
      </c>
      <c r="U24" s="42">
        <v>2</v>
      </c>
      <c r="V24" s="42" t="s">
        <v>31</v>
      </c>
      <c r="W24" s="42">
        <v>23</v>
      </c>
      <c r="X24" s="42">
        <v>37</v>
      </c>
      <c r="Y24" s="42">
        <v>3.6</v>
      </c>
      <c r="Z24" s="43">
        <v>5.7</v>
      </c>
      <c r="AA24" s="44" t="s">
        <v>38</v>
      </c>
      <c r="AB24" s="89" t="s">
        <v>29</v>
      </c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</row>
    <row r="25" spans="1:1011" ht="28.8" x14ac:dyDescent="0.3">
      <c r="A25" s="30" t="s">
        <v>59</v>
      </c>
      <c r="B25" s="46">
        <v>10</v>
      </c>
      <c r="C25" s="115" t="s">
        <v>473</v>
      </c>
      <c r="D25" s="125">
        <v>1951</v>
      </c>
      <c r="E25" s="31" t="s">
        <v>214</v>
      </c>
      <c r="F25" s="4" t="s">
        <v>50</v>
      </c>
      <c r="G25" s="4" t="s">
        <v>463</v>
      </c>
      <c r="H25" s="4">
        <v>39.115699999999997</v>
      </c>
      <c r="I25" s="5">
        <v>12.3613</v>
      </c>
      <c r="J25" s="32" t="s">
        <v>34</v>
      </c>
      <c r="K25" s="33" t="s">
        <v>35</v>
      </c>
      <c r="L25" s="8" t="s">
        <v>60</v>
      </c>
      <c r="M25" s="39" t="s">
        <v>30</v>
      </c>
      <c r="N25" s="10">
        <v>12</v>
      </c>
      <c r="O25" s="10" t="s">
        <v>374</v>
      </c>
      <c r="P25" s="10">
        <v>25</v>
      </c>
      <c r="Q25" s="11">
        <v>37</v>
      </c>
      <c r="R25" s="12">
        <v>90</v>
      </c>
      <c r="S25" s="13" t="s">
        <v>313</v>
      </c>
      <c r="T25" s="42" t="s">
        <v>446</v>
      </c>
      <c r="U25" s="42">
        <v>2</v>
      </c>
      <c r="V25" s="42" t="s">
        <v>31</v>
      </c>
      <c r="W25" s="42">
        <v>23</v>
      </c>
      <c r="X25" s="42">
        <v>37</v>
      </c>
      <c r="Y25" s="42">
        <v>3.6</v>
      </c>
      <c r="Z25" s="43">
        <v>5.7</v>
      </c>
      <c r="AA25" s="44" t="s">
        <v>38</v>
      </c>
      <c r="AB25" s="89" t="s">
        <v>29</v>
      </c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</row>
    <row r="26" spans="1:1011" ht="28.8" x14ac:dyDescent="0.3">
      <c r="A26" s="30" t="s">
        <v>59</v>
      </c>
      <c r="B26" s="46">
        <v>10</v>
      </c>
      <c r="C26" s="115" t="s">
        <v>473</v>
      </c>
      <c r="D26" s="125">
        <v>1951</v>
      </c>
      <c r="E26" s="31" t="s">
        <v>214</v>
      </c>
      <c r="F26" s="4" t="s">
        <v>50</v>
      </c>
      <c r="G26" s="4" t="s">
        <v>463</v>
      </c>
      <c r="H26" s="4">
        <v>39.115699999999997</v>
      </c>
      <c r="I26" s="5">
        <v>12.3613</v>
      </c>
      <c r="J26" s="32" t="s">
        <v>34</v>
      </c>
      <c r="K26" s="33" t="s">
        <v>35</v>
      </c>
      <c r="L26" s="8" t="s">
        <v>60</v>
      </c>
      <c r="M26" s="39" t="s">
        <v>30</v>
      </c>
      <c r="N26" s="10">
        <v>12</v>
      </c>
      <c r="O26" s="10" t="s">
        <v>374</v>
      </c>
      <c r="P26" s="10">
        <v>25</v>
      </c>
      <c r="Q26" s="11">
        <v>37</v>
      </c>
      <c r="R26" s="12">
        <v>90</v>
      </c>
      <c r="S26" s="13" t="s">
        <v>313</v>
      </c>
      <c r="T26" s="42" t="s">
        <v>446</v>
      </c>
      <c r="U26" s="42">
        <v>2</v>
      </c>
      <c r="V26" s="42" t="s">
        <v>31</v>
      </c>
      <c r="W26" s="42">
        <v>23</v>
      </c>
      <c r="X26" s="42">
        <v>37</v>
      </c>
      <c r="Y26" s="42">
        <v>3.6</v>
      </c>
      <c r="Z26" s="43">
        <v>5.7</v>
      </c>
      <c r="AA26" s="44" t="s">
        <v>38</v>
      </c>
      <c r="AB26" s="89" t="s">
        <v>29</v>
      </c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</row>
    <row r="27" spans="1:1011" x14ac:dyDescent="0.3">
      <c r="A27" s="30" t="s">
        <v>480</v>
      </c>
      <c r="B27" s="2">
        <v>11</v>
      </c>
      <c r="C27" s="97" t="s">
        <v>474</v>
      </c>
      <c r="D27" s="125">
        <v>1960</v>
      </c>
      <c r="E27" s="31" t="s">
        <v>61</v>
      </c>
      <c r="F27" s="4" t="s">
        <v>62</v>
      </c>
      <c r="G27" s="4" t="s">
        <v>464</v>
      </c>
      <c r="H27" s="4">
        <v>14.764504199999999</v>
      </c>
      <c r="I27" s="5">
        <v>-17.3660285999999</v>
      </c>
      <c r="J27" s="32" t="s">
        <v>34</v>
      </c>
      <c r="K27" s="33" t="s">
        <v>35</v>
      </c>
      <c r="L27" s="8" t="s">
        <v>36</v>
      </c>
      <c r="M27" s="39" t="s">
        <v>30</v>
      </c>
      <c r="N27" s="10">
        <v>3</v>
      </c>
      <c r="O27" s="10" t="s">
        <v>374</v>
      </c>
      <c r="P27" s="10">
        <v>32</v>
      </c>
      <c r="Q27" s="11">
        <v>60</v>
      </c>
      <c r="R27" s="12">
        <v>40</v>
      </c>
      <c r="S27" s="13" t="s">
        <v>313</v>
      </c>
      <c r="T27" s="42" t="s">
        <v>446</v>
      </c>
      <c r="U27" s="42">
        <v>1.2</v>
      </c>
      <c r="V27" s="42" t="s">
        <v>31</v>
      </c>
      <c r="W27" s="42">
        <v>28</v>
      </c>
      <c r="X27" s="42">
        <v>60</v>
      </c>
      <c r="Y27" s="42">
        <v>4.9000000000000004</v>
      </c>
      <c r="Z27" s="43">
        <v>11.7</v>
      </c>
      <c r="AA27" s="44" t="s">
        <v>38</v>
      </c>
      <c r="AB27" s="89" t="s">
        <v>29</v>
      </c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</row>
    <row r="28" spans="1:1011" ht="98.7" customHeight="1" x14ac:dyDescent="0.3">
      <c r="A28" s="30" t="s">
        <v>69</v>
      </c>
      <c r="B28" s="2">
        <v>12</v>
      </c>
      <c r="C28" s="97" t="s">
        <v>474</v>
      </c>
      <c r="D28" s="125">
        <v>1962</v>
      </c>
      <c r="E28" s="31" t="s">
        <v>61</v>
      </c>
      <c r="F28" s="4" t="s">
        <v>62</v>
      </c>
      <c r="G28" s="4" t="s">
        <v>464</v>
      </c>
      <c r="H28" s="4">
        <v>14.764504199999999</v>
      </c>
      <c r="I28" s="5">
        <v>-17.3660285999999</v>
      </c>
      <c r="J28" s="32" t="s">
        <v>34</v>
      </c>
      <c r="K28" s="33" t="s">
        <v>35</v>
      </c>
      <c r="L28" s="8" t="s">
        <v>36</v>
      </c>
      <c r="M28" s="39" t="s">
        <v>30</v>
      </c>
      <c r="N28" s="10">
        <v>6</v>
      </c>
      <c r="O28" s="10" t="s">
        <v>441</v>
      </c>
      <c r="P28" s="10">
        <v>45</v>
      </c>
      <c r="Q28" s="11">
        <v>70</v>
      </c>
      <c r="R28" s="12">
        <v>21</v>
      </c>
      <c r="S28" s="13" t="s">
        <v>313</v>
      </c>
      <c r="T28" s="42" t="s">
        <v>70</v>
      </c>
      <c r="U28" s="42">
        <v>1.2</v>
      </c>
      <c r="V28" s="42" t="s">
        <v>31</v>
      </c>
      <c r="W28" s="42">
        <v>35</v>
      </c>
      <c r="X28" s="42">
        <v>55</v>
      </c>
      <c r="Y28" s="42">
        <v>7.8</v>
      </c>
      <c r="Z28" s="43">
        <v>14</v>
      </c>
      <c r="AA28" s="44" t="s">
        <v>38</v>
      </c>
      <c r="AB28" s="89" t="s">
        <v>29</v>
      </c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</row>
    <row r="29" spans="1:1011" ht="98.7" customHeight="1" x14ac:dyDescent="0.3">
      <c r="A29" s="30" t="s">
        <v>71</v>
      </c>
      <c r="B29" s="2">
        <v>13</v>
      </c>
      <c r="C29" s="97" t="s">
        <v>474</v>
      </c>
      <c r="D29" s="125">
        <v>1966</v>
      </c>
      <c r="E29" s="31" t="s">
        <v>61</v>
      </c>
      <c r="F29" s="4" t="s">
        <v>62</v>
      </c>
      <c r="G29" s="4" t="s">
        <v>464</v>
      </c>
      <c r="H29" s="4">
        <v>14.764504199999999</v>
      </c>
      <c r="I29" s="5">
        <v>-17.3660285999999</v>
      </c>
      <c r="J29" s="32" t="s">
        <v>34</v>
      </c>
      <c r="K29" s="33" t="s">
        <v>35</v>
      </c>
      <c r="L29" s="53" t="s">
        <v>36</v>
      </c>
      <c r="M29" s="39" t="s">
        <v>30</v>
      </c>
      <c r="N29" s="10">
        <v>300</v>
      </c>
      <c r="O29" s="10" t="s">
        <v>441</v>
      </c>
      <c r="P29" s="10" t="s">
        <v>476</v>
      </c>
      <c r="Q29" s="11">
        <v>75</v>
      </c>
      <c r="R29" s="40">
        <v>2200</v>
      </c>
      <c r="S29" s="41" t="s">
        <v>64</v>
      </c>
      <c r="T29" s="59" t="s">
        <v>70</v>
      </c>
      <c r="U29" s="59" t="s">
        <v>476</v>
      </c>
      <c r="V29" s="42" t="s">
        <v>39</v>
      </c>
      <c r="W29" s="42" t="s">
        <v>476</v>
      </c>
      <c r="X29" s="42" t="s">
        <v>476</v>
      </c>
      <c r="Y29" s="42" t="s">
        <v>476</v>
      </c>
      <c r="Z29" s="43" t="s">
        <v>476</v>
      </c>
      <c r="AA29" s="80" t="s">
        <v>38</v>
      </c>
      <c r="AB29" s="89" t="s">
        <v>29</v>
      </c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</row>
    <row r="30" spans="1:1011" ht="28.8" x14ac:dyDescent="0.3">
      <c r="A30" s="30" t="s">
        <v>478</v>
      </c>
      <c r="B30" s="2">
        <v>14</v>
      </c>
      <c r="C30" s="97" t="s">
        <v>474</v>
      </c>
      <c r="D30" s="125">
        <v>1969</v>
      </c>
      <c r="E30" s="31" t="s">
        <v>74</v>
      </c>
      <c r="F30" s="4" t="s">
        <v>75</v>
      </c>
      <c r="G30" s="4" t="s">
        <v>464</v>
      </c>
      <c r="H30" s="4">
        <v>14.789711499999999</v>
      </c>
      <c r="I30" s="5">
        <v>0.37718949999998502</v>
      </c>
      <c r="J30" s="32" t="s">
        <v>34</v>
      </c>
      <c r="K30" s="33" t="s">
        <v>35</v>
      </c>
      <c r="L30" s="8" t="s">
        <v>36</v>
      </c>
      <c r="M30" s="39" t="s">
        <v>30</v>
      </c>
      <c r="N30" s="10">
        <v>60</v>
      </c>
      <c r="O30" s="10" t="s">
        <v>441</v>
      </c>
      <c r="P30" s="10" t="s">
        <v>476</v>
      </c>
      <c r="Q30" s="11">
        <v>80</v>
      </c>
      <c r="R30" s="12">
        <v>230</v>
      </c>
      <c r="S30" s="13" t="s">
        <v>73</v>
      </c>
      <c r="T30" s="42" t="s">
        <v>323</v>
      </c>
      <c r="U30" s="42" t="s">
        <v>476</v>
      </c>
      <c r="V30" s="42" t="s">
        <v>31</v>
      </c>
      <c r="W30" s="42" t="s">
        <v>476</v>
      </c>
      <c r="X30" s="42" t="s">
        <v>476</v>
      </c>
      <c r="Y30" s="42" t="s">
        <v>476</v>
      </c>
      <c r="Z30" s="43" t="s">
        <v>476</v>
      </c>
      <c r="AA30" s="80" t="s">
        <v>38</v>
      </c>
      <c r="AB30" s="89" t="s">
        <v>29</v>
      </c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</row>
    <row r="31" spans="1:1011" ht="73.2" customHeight="1" x14ac:dyDescent="0.3">
      <c r="A31" s="30" t="s">
        <v>71</v>
      </c>
      <c r="B31" s="2">
        <v>15</v>
      </c>
      <c r="C31" s="97" t="s">
        <v>474</v>
      </c>
      <c r="D31" s="125">
        <v>1967</v>
      </c>
      <c r="E31" s="3" t="s">
        <v>61</v>
      </c>
      <c r="F31" s="4" t="s">
        <v>62</v>
      </c>
      <c r="G31" s="4" t="s">
        <v>464</v>
      </c>
      <c r="H31" s="4">
        <v>14.764504199999999</v>
      </c>
      <c r="I31" s="5">
        <v>-17.3660285999999</v>
      </c>
      <c r="J31" s="6" t="s">
        <v>34</v>
      </c>
      <c r="K31" s="7" t="s">
        <v>35</v>
      </c>
      <c r="L31" s="8" t="s">
        <v>36</v>
      </c>
      <c r="M31" s="9" t="s">
        <v>30</v>
      </c>
      <c r="N31" s="10" t="s">
        <v>476</v>
      </c>
      <c r="O31" s="10" t="s">
        <v>441</v>
      </c>
      <c r="P31" s="10">
        <v>60</v>
      </c>
      <c r="Q31" s="11">
        <v>70</v>
      </c>
      <c r="R31" s="12">
        <v>200</v>
      </c>
      <c r="S31" s="13" t="s">
        <v>313</v>
      </c>
      <c r="T31" s="14" t="s">
        <v>323</v>
      </c>
      <c r="U31" s="14" t="s">
        <v>476</v>
      </c>
      <c r="V31" s="14" t="s">
        <v>31</v>
      </c>
      <c r="W31" s="14" t="s">
        <v>476</v>
      </c>
      <c r="X31" s="14" t="s">
        <v>476</v>
      </c>
      <c r="Y31" s="14" t="s">
        <v>476</v>
      </c>
      <c r="Z31" s="15" t="s">
        <v>476</v>
      </c>
      <c r="AA31" s="16" t="s">
        <v>38</v>
      </c>
      <c r="AB31" s="17" t="s">
        <v>29</v>
      </c>
    </row>
    <row r="32" spans="1:1011" ht="57.6" x14ac:dyDescent="0.3">
      <c r="A32" s="30" t="s">
        <v>477</v>
      </c>
      <c r="B32" s="2">
        <v>15</v>
      </c>
      <c r="C32" s="97" t="s">
        <v>474</v>
      </c>
      <c r="D32" s="125">
        <v>1968</v>
      </c>
      <c r="E32" s="31" t="s">
        <v>61</v>
      </c>
      <c r="F32" s="4" t="s">
        <v>62</v>
      </c>
      <c r="G32" s="4" t="s">
        <v>464</v>
      </c>
      <c r="H32" s="4">
        <v>14.764504199999999</v>
      </c>
      <c r="I32" s="5">
        <v>-17.3660285999999</v>
      </c>
      <c r="J32" s="32" t="s">
        <v>34</v>
      </c>
      <c r="K32" s="33" t="s">
        <v>35</v>
      </c>
      <c r="L32" s="8" t="s">
        <v>36</v>
      </c>
      <c r="M32" s="39" t="s">
        <v>30</v>
      </c>
      <c r="N32" s="10">
        <v>88</v>
      </c>
      <c r="O32" s="10" t="s">
        <v>441</v>
      </c>
      <c r="P32" s="10">
        <v>60</v>
      </c>
      <c r="Q32" s="11">
        <v>70</v>
      </c>
      <c r="R32" s="12">
        <v>400</v>
      </c>
      <c r="S32" s="13" t="s">
        <v>73</v>
      </c>
      <c r="T32" s="42" t="s">
        <v>323</v>
      </c>
      <c r="U32" s="42" t="s">
        <v>476</v>
      </c>
      <c r="V32" s="42" t="s">
        <v>31</v>
      </c>
      <c r="W32" s="42" t="s">
        <v>476</v>
      </c>
      <c r="X32" s="42" t="s">
        <v>476</v>
      </c>
      <c r="Y32" s="42" t="s">
        <v>476</v>
      </c>
      <c r="Z32" s="43" t="s">
        <v>476</v>
      </c>
      <c r="AA32" s="44" t="s">
        <v>38</v>
      </c>
      <c r="AB32" s="89" t="s">
        <v>29</v>
      </c>
    </row>
    <row r="33" spans="1:1011" s="82" customFormat="1" ht="58.8" customHeight="1" x14ac:dyDescent="0.3">
      <c r="A33" s="30" t="s">
        <v>479</v>
      </c>
      <c r="B33" s="2">
        <v>15</v>
      </c>
      <c r="C33" s="97" t="s">
        <v>474</v>
      </c>
      <c r="D33" s="125">
        <v>1971</v>
      </c>
      <c r="E33" s="31" t="s">
        <v>76</v>
      </c>
      <c r="F33" s="4" t="s">
        <v>77</v>
      </c>
      <c r="G33" s="4" t="s">
        <v>464</v>
      </c>
      <c r="H33" s="4">
        <v>12.3714277</v>
      </c>
      <c r="I33" s="5">
        <v>-1.51966029999994</v>
      </c>
      <c r="J33" s="32" t="s">
        <v>34</v>
      </c>
      <c r="K33" s="33" t="s">
        <v>35</v>
      </c>
      <c r="L33" s="8" t="s">
        <v>36</v>
      </c>
      <c r="M33" s="39" t="s">
        <v>30</v>
      </c>
      <c r="N33" s="10">
        <v>30</v>
      </c>
      <c r="O33" s="10" t="s">
        <v>441</v>
      </c>
      <c r="P33" s="10">
        <v>60</v>
      </c>
      <c r="Q33" s="11">
        <v>75</v>
      </c>
      <c r="R33" s="12">
        <v>100</v>
      </c>
      <c r="S33" s="13" t="s">
        <v>73</v>
      </c>
      <c r="T33" s="42" t="s">
        <v>323</v>
      </c>
      <c r="U33" s="42" t="s">
        <v>476</v>
      </c>
      <c r="V33" s="42" t="s">
        <v>31</v>
      </c>
      <c r="W33" s="42" t="s">
        <v>476</v>
      </c>
      <c r="X33" s="42" t="s">
        <v>476</v>
      </c>
      <c r="Y33" s="42" t="s">
        <v>476</v>
      </c>
      <c r="Z33" s="43" t="s">
        <v>476</v>
      </c>
      <c r="AA33" s="44" t="s">
        <v>38</v>
      </c>
      <c r="AB33" s="89" t="s">
        <v>29</v>
      </c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  <c r="KH33" s="18"/>
      <c r="KI33" s="18"/>
      <c r="KJ33" s="18"/>
      <c r="KK33" s="18"/>
      <c r="KL33" s="18"/>
      <c r="KM33" s="18"/>
      <c r="KN33" s="18"/>
      <c r="KO33" s="18"/>
      <c r="KP33" s="18"/>
      <c r="KQ33" s="18"/>
      <c r="KR33" s="18"/>
      <c r="KS33" s="18"/>
      <c r="KT33" s="18"/>
      <c r="KU33" s="18"/>
      <c r="KV33" s="18"/>
      <c r="KW33" s="18"/>
      <c r="KX33" s="18"/>
      <c r="KY33" s="18"/>
      <c r="KZ33" s="18"/>
      <c r="LA33" s="18"/>
      <c r="LB33" s="18"/>
      <c r="LC33" s="18"/>
      <c r="LD33" s="18"/>
      <c r="LE33" s="18"/>
      <c r="LF33" s="18"/>
      <c r="LG33" s="18"/>
      <c r="LH33" s="18"/>
      <c r="LI33" s="18"/>
      <c r="LJ33" s="18"/>
      <c r="LK33" s="18"/>
      <c r="LL33" s="18"/>
      <c r="LM33" s="18"/>
      <c r="LN33" s="18"/>
      <c r="LO33" s="18"/>
      <c r="LP33" s="18"/>
      <c r="LQ33" s="18"/>
      <c r="LR33" s="18"/>
      <c r="LS33" s="18"/>
      <c r="LT33" s="18"/>
      <c r="LU33" s="18"/>
      <c r="LV33" s="18"/>
      <c r="LW33" s="18"/>
      <c r="LX33" s="18"/>
      <c r="LY33" s="18"/>
      <c r="LZ33" s="18"/>
      <c r="MA33" s="18"/>
      <c r="MB33" s="18"/>
      <c r="MC33" s="18"/>
      <c r="MD33" s="18"/>
      <c r="ME33" s="18"/>
      <c r="MF33" s="18"/>
      <c r="MG33" s="18"/>
      <c r="MH33" s="18"/>
      <c r="MI33" s="18"/>
      <c r="MJ33" s="18"/>
      <c r="MK33" s="18"/>
      <c r="ML33" s="18"/>
      <c r="MM33" s="18"/>
      <c r="MN33" s="18"/>
      <c r="MO33" s="18"/>
      <c r="MP33" s="18"/>
      <c r="MQ33" s="18"/>
      <c r="MR33" s="18"/>
      <c r="MS33" s="18"/>
      <c r="MT33" s="18"/>
      <c r="MU33" s="18"/>
      <c r="MV33" s="18"/>
      <c r="MW33" s="18"/>
      <c r="MX33" s="18"/>
      <c r="MY33" s="18"/>
      <c r="MZ33" s="18"/>
      <c r="NA33" s="18"/>
      <c r="NB33" s="18"/>
      <c r="NC33" s="18"/>
      <c r="ND33" s="18"/>
      <c r="NE33" s="18"/>
      <c r="NF33" s="18"/>
      <c r="NG33" s="18"/>
      <c r="NH33" s="18"/>
      <c r="NI33" s="18"/>
      <c r="NJ33" s="18"/>
      <c r="NK33" s="18"/>
      <c r="NL33" s="18"/>
      <c r="NM33" s="18"/>
      <c r="NN33" s="18"/>
      <c r="NO33" s="18"/>
      <c r="NP33" s="18"/>
      <c r="NQ33" s="18"/>
      <c r="NR33" s="18"/>
      <c r="NS33" s="18"/>
      <c r="NT33" s="18"/>
      <c r="NU33" s="18"/>
      <c r="NV33" s="18"/>
      <c r="NW33" s="18"/>
      <c r="NX33" s="18"/>
      <c r="NY33" s="18"/>
      <c r="NZ33" s="18"/>
      <c r="OA33" s="18"/>
      <c r="OB33" s="18"/>
      <c r="OC33" s="18"/>
      <c r="OD33" s="18"/>
      <c r="OE33" s="18"/>
      <c r="OF33" s="18"/>
      <c r="OG33" s="18"/>
      <c r="OH33" s="18"/>
      <c r="OI33" s="18"/>
      <c r="OJ33" s="18"/>
      <c r="OK33" s="18"/>
      <c r="OL33" s="18"/>
      <c r="OM33" s="18"/>
      <c r="ON33" s="18"/>
      <c r="OO33" s="18"/>
      <c r="OP33" s="18"/>
      <c r="OQ33" s="18"/>
      <c r="OR33" s="18"/>
      <c r="OS33" s="18"/>
      <c r="OT33" s="18"/>
      <c r="OU33" s="18"/>
      <c r="OV33" s="18"/>
      <c r="OW33" s="18"/>
      <c r="OX33" s="18"/>
      <c r="OY33" s="18"/>
      <c r="OZ33" s="18"/>
      <c r="PA33" s="18"/>
      <c r="PB33" s="18"/>
      <c r="PC33" s="18"/>
      <c r="PD33" s="18"/>
      <c r="PE33" s="18"/>
      <c r="PF33" s="18"/>
      <c r="PG33" s="18"/>
      <c r="PH33" s="18"/>
      <c r="PI33" s="18"/>
      <c r="PJ33" s="18"/>
      <c r="PK33" s="18"/>
      <c r="PL33" s="18"/>
      <c r="PM33" s="18"/>
      <c r="PN33" s="18"/>
      <c r="PO33" s="18"/>
      <c r="PP33" s="18"/>
      <c r="PQ33" s="18"/>
      <c r="PR33" s="18"/>
      <c r="PS33" s="18"/>
      <c r="PT33" s="18"/>
      <c r="PU33" s="18"/>
      <c r="PV33" s="18"/>
      <c r="PW33" s="18"/>
      <c r="PX33" s="18"/>
      <c r="PY33" s="18"/>
      <c r="PZ33" s="18"/>
      <c r="QA33" s="18"/>
      <c r="QB33" s="18"/>
      <c r="QC33" s="18"/>
      <c r="QD33" s="18"/>
      <c r="QE33" s="18"/>
      <c r="QF33" s="18"/>
      <c r="QG33" s="18"/>
      <c r="QH33" s="18"/>
      <c r="QI33" s="18"/>
      <c r="QJ33" s="18"/>
      <c r="QK33" s="18"/>
      <c r="QL33" s="18"/>
      <c r="QM33" s="18"/>
      <c r="QN33" s="18"/>
      <c r="QO33" s="18"/>
      <c r="QP33" s="18"/>
      <c r="QQ33" s="18"/>
      <c r="QR33" s="18"/>
      <c r="QS33" s="18"/>
      <c r="QT33" s="18"/>
      <c r="QU33" s="18"/>
      <c r="QV33" s="18"/>
      <c r="QW33" s="18"/>
      <c r="QX33" s="18"/>
      <c r="QY33" s="18"/>
      <c r="QZ33" s="18"/>
      <c r="RA33" s="18"/>
      <c r="RB33" s="18"/>
      <c r="RC33" s="18"/>
      <c r="RD33" s="18"/>
      <c r="RE33" s="18"/>
      <c r="RF33" s="18"/>
      <c r="RG33" s="18"/>
      <c r="RH33" s="18"/>
      <c r="RI33" s="18"/>
      <c r="RJ33" s="18"/>
      <c r="RK33" s="18"/>
      <c r="RL33" s="18"/>
      <c r="RM33" s="18"/>
      <c r="RN33" s="18"/>
      <c r="RO33" s="18"/>
      <c r="RP33" s="18"/>
      <c r="RQ33" s="18"/>
      <c r="RR33" s="18"/>
      <c r="RS33" s="18"/>
      <c r="RT33" s="18"/>
      <c r="RU33" s="18"/>
      <c r="RV33" s="18"/>
      <c r="RW33" s="18"/>
      <c r="RX33" s="18"/>
      <c r="RY33" s="18"/>
      <c r="RZ33" s="18"/>
      <c r="SA33" s="18"/>
      <c r="SB33" s="18"/>
      <c r="SC33" s="18"/>
      <c r="SD33" s="18"/>
      <c r="SE33" s="18"/>
      <c r="SF33" s="18"/>
      <c r="SG33" s="18"/>
      <c r="SH33" s="18"/>
      <c r="SI33" s="18"/>
      <c r="SJ33" s="18"/>
      <c r="SK33" s="18"/>
      <c r="SL33" s="18"/>
      <c r="SM33" s="18"/>
      <c r="SN33" s="18"/>
      <c r="SO33" s="18"/>
      <c r="SP33" s="18"/>
      <c r="SQ33" s="18"/>
      <c r="SR33" s="18"/>
      <c r="SS33" s="18"/>
      <c r="ST33" s="18"/>
      <c r="SU33" s="18"/>
      <c r="SV33" s="18"/>
      <c r="SW33" s="18"/>
      <c r="SX33" s="18"/>
      <c r="SY33" s="18"/>
      <c r="SZ33" s="18"/>
      <c r="TA33" s="18"/>
      <c r="TB33" s="18"/>
      <c r="TC33" s="18"/>
      <c r="TD33" s="18"/>
      <c r="TE33" s="18"/>
      <c r="TF33" s="18"/>
      <c r="TG33" s="18"/>
      <c r="TH33" s="18"/>
      <c r="TI33" s="18"/>
      <c r="TJ33" s="18"/>
      <c r="TK33" s="18"/>
      <c r="TL33" s="18"/>
      <c r="TM33" s="18"/>
      <c r="TN33" s="18"/>
      <c r="TO33" s="18"/>
      <c r="TP33" s="18"/>
      <c r="TQ33" s="18"/>
      <c r="TR33" s="18"/>
      <c r="TS33" s="18"/>
      <c r="TT33" s="18"/>
      <c r="TU33" s="18"/>
      <c r="TV33" s="18"/>
      <c r="TW33" s="18"/>
      <c r="TX33" s="18"/>
      <c r="TY33" s="18"/>
      <c r="TZ33" s="18"/>
      <c r="UA33" s="18"/>
      <c r="UB33" s="18"/>
      <c r="UC33" s="18"/>
      <c r="UD33" s="18"/>
      <c r="UE33" s="18"/>
      <c r="UF33" s="18"/>
      <c r="UG33" s="18"/>
      <c r="UH33" s="18"/>
      <c r="UI33" s="18"/>
      <c r="UJ33" s="18"/>
      <c r="UK33" s="18"/>
      <c r="UL33" s="18"/>
      <c r="UM33" s="18"/>
      <c r="UN33" s="18"/>
      <c r="UO33" s="18"/>
      <c r="UP33" s="18"/>
      <c r="UQ33" s="18"/>
      <c r="UR33" s="18"/>
      <c r="US33" s="18"/>
      <c r="UT33" s="18"/>
      <c r="UU33" s="18"/>
      <c r="UV33" s="18"/>
      <c r="UW33" s="18"/>
      <c r="UX33" s="18"/>
      <c r="UY33" s="18"/>
      <c r="UZ33" s="18"/>
      <c r="VA33" s="18"/>
      <c r="VB33" s="18"/>
      <c r="VC33" s="18"/>
      <c r="VD33" s="18"/>
      <c r="VE33" s="18"/>
      <c r="VF33" s="18"/>
      <c r="VG33" s="18"/>
      <c r="VH33" s="18"/>
      <c r="VI33" s="18"/>
      <c r="VJ33" s="18"/>
      <c r="VK33" s="18"/>
      <c r="VL33" s="18"/>
      <c r="VM33" s="18"/>
      <c r="VN33" s="18"/>
      <c r="VO33" s="18"/>
      <c r="VP33" s="18"/>
      <c r="VQ33" s="18"/>
      <c r="VR33" s="18"/>
      <c r="VS33" s="18"/>
      <c r="VT33" s="18"/>
      <c r="VU33" s="18"/>
      <c r="VV33" s="18"/>
      <c r="VW33" s="18"/>
      <c r="VX33" s="18"/>
      <c r="VY33" s="18"/>
      <c r="VZ33" s="18"/>
      <c r="WA33" s="18"/>
      <c r="WB33" s="18"/>
      <c r="WC33" s="18"/>
      <c r="WD33" s="18"/>
      <c r="WE33" s="18"/>
      <c r="WF33" s="18"/>
      <c r="WG33" s="18"/>
      <c r="WH33" s="18"/>
      <c r="WI33" s="18"/>
      <c r="WJ33" s="18"/>
      <c r="WK33" s="18"/>
      <c r="WL33" s="18"/>
      <c r="WM33" s="18"/>
      <c r="WN33" s="18"/>
      <c r="WO33" s="18"/>
      <c r="WP33" s="18"/>
      <c r="WQ33" s="18"/>
      <c r="WR33" s="18"/>
      <c r="WS33" s="18"/>
      <c r="WT33" s="18"/>
      <c r="WU33" s="18"/>
      <c r="WV33" s="18"/>
      <c r="WW33" s="18"/>
      <c r="WX33" s="18"/>
      <c r="WY33" s="18"/>
      <c r="WZ33" s="18"/>
      <c r="XA33" s="18"/>
      <c r="XB33" s="18"/>
      <c r="XC33" s="18"/>
      <c r="XD33" s="18"/>
      <c r="XE33" s="18"/>
      <c r="XF33" s="18"/>
      <c r="XG33" s="18"/>
      <c r="XH33" s="18"/>
      <c r="XI33" s="18"/>
      <c r="XJ33" s="18"/>
      <c r="XK33" s="18"/>
      <c r="XL33" s="18"/>
      <c r="XM33" s="18"/>
      <c r="XN33" s="18"/>
      <c r="XO33" s="18"/>
      <c r="XP33" s="18"/>
      <c r="XQ33" s="18"/>
      <c r="XR33" s="18"/>
      <c r="XS33" s="18"/>
      <c r="XT33" s="18"/>
      <c r="XU33" s="18"/>
      <c r="XV33" s="18"/>
      <c r="XW33" s="18"/>
      <c r="XX33" s="18"/>
      <c r="XY33" s="18"/>
      <c r="XZ33" s="18"/>
      <c r="YA33" s="18"/>
      <c r="YB33" s="18"/>
      <c r="YC33" s="18"/>
      <c r="YD33" s="18"/>
      <c r="YE33" s="18"/>
      <c r="YF33" s="18"/>
      <c r="YG33" s="18"/>
      <c r="YH33" s="18"/>
      <c r="YI33" s="18"/>
      <c r="YJ33" s="18"/>
      <c r="YK33" s="18"/>
      <c r="YL33" s="18"/>
      <c r="YM33" s="18"/>
      <c r="YN33" s="18"/>
      <c r="YO33" s="18"/>
      <c r="YP33" s="18"/>
      <c r="YQ33" s="18"/>
      <c r="YR33" s="18"/>
      <c r="YS33" s="18"/>
      <c r="YT33" s="18"/>
      <c r="YU33" s="18"/>
      <c r="YV33" s="18"/>
      <c r="YW33" s="18"/>
      <c r="YX33" s="18"/>
      <c r="YY33" s="18"/>
      <c r="YZ33" s="18"/>
      <c r="ZA33" s="18"/>
      <c r="ZB33" s="18"/>
      <c r="ZC33" s="18"/>
      <c r="ZD33" s="18"/>
      <c r="ZE33" s="18"/>
      <c r="ZF33" s="18"/>
      <c r="ZG33" s="18"/>
      <c r="ZH33" s="18"/>
      <c r="ZI33" s="18"/>
      <c r="ZJ33" s="18"/>
      <c r="ZK33" s="18"/>
      <c r="ZL33" s="18"/>
      <c r="ZM33" s="18"/>
      <c r="ZN33" s="18"/>
      <c r="ZO33" s="18"/>
      <c r="ZP33" s="18"/>
      <c r="ZQ33" s="18"/>
      <c r="ZR33" s="18"/>
      <c r="ZS33" s="18"/>
      <c r="ZT33" s="18"/>
      <c r="ZU33" s="18"/>
      <c r="ZV33" s="18"/>
      <c r="ZW33" s="18"/>
      <c r="ZX33" s="18"/>
      <c r="ZY33" s="18"/>
      <c r="ZZ33" s="18"/>
      <c r="AAA33" s="18"/>
      <c r="AAB33" s="18"/>
      <c r="AAC33" s="18"/>
      <c r="AAD33" s="18"/>
      <c r="AAE33" s="18"/>
      <c r="AAF33" s="18"/>
      <c r="AAG33" s="18"/>
      <c r="AAH33" s="18"/>
      <c r="AAI33" s="18"/>
      <c r="AAJ33" s="18"/>
      <c r="AAK33" s="18"/>
      <c r="AAL33" s="18"/>
      <c r="AAM33" s="18"/>
      <c r="AAN33" s="18"/>
      <c r="AAO33" s="18"/>
      <c r="AAP33" s="18"/>
      <c r="AAQ33" s="18"/>
      <c r="AAR33" s="18"/>
      <c r="AAS33" s="18"/>
      <c r="AAT33" s="18"/>
      <c r="AAU33" s="18"/>
      <c r="AAV33" s="18"/>
      <c r="AAW33" s="18"/>
      <c r="AAX33" s="18"/>
      <c r="AAY33" s="18"/>
      <c r="AAZ33" s="18"/>
      <c r="ABA33" s="18"/>
      <c r="ABB33" s="18"/>
      <c r="ABC33" s="18"/>
      <c r="ABD33" s="18"/>
      <c r="ABE33" s="18"/>
      <c r="ABF33" s="18"/>
      <c r="ABG33" s="18"/>
      <c r="ABH33" s="18"/>
      <c r="ABI33" s="18"/>
      <c r="ABJ33" s="18"/>
      <c r="ABK33" s="18"/>
      <c r="ABL33" s="18"/>
      <c r="ABM33" s="18"/>
      <c r="ABN33" s="18"/>
      <c r="ABO33" s="18"/>
      <c r="ABP33" s="18"/>
      <c r="ABQ33" s="18"/>
      <c r="ABR33" s="18"/>
      <c r="ABS33" s="18"/>
      <c r="ABT33" s="18"/>
      <c r="ABU33" s="18"/>
      <c r="ABV33" s="18"/>
      <c r="ABW33" s="18"/>
      <c r="ABX33" s="18"/>
      <c r="ABY33" s="18"/>
      <c r="ABZ33" s="18"/>
      <c r="ACA33" s="18"/>
      <c r="ACB33" s="18"/>
      <c r="ACC33" s="18"/>
      <c r="ACD33" s="18"/>
      <c r="ACE33" s="18"/>
      <c r="ACF33" s="18"/>
      <c r="ACG33" s="18"/>
      <c r="ACH33" s="18"/>
      <c r="ACI33" s="18"/>
      <c r="ACJ33" s="18"/>
      <c r="ACK33" s="18"/>
      <c r="ACL33" s="18"/>
      <c r="ACM33" s="18"/>
      <c r="ACN33" s="18"/>
      <c r="ACO33" s="18"/>
      <c r="ACP33" s="18"/>
      <c r="ACQ33" s="18"/>
      <c r="ACR33" s="18"/>
      <c r="ACS33" s="18"/>
      <c r="ACT33" s="18"/>
      <c r="ACU33" s="18"/>
      <c r="ACV33" s="18"/>
      <c r="ACW33" s="18"/>
      <c r="ACX33" s="18"/>
      <c r="ACY33" s="18"/>
      <c r="ACZ33" s="18"/>
      <c r="ADA33" s="18"/>
      <c r="ADB33" s="18"/>
      <c r="ADC33" s="18"/>
      <c r="ADD33" s="18"/>
      <c r="ADE33" s="18"/>
      <c r="ADF33" s="18"/>
      <c r="ADG33" s="18"/>
      <c r="ADH33" s="18"/>
      <c r="ADI33" s="18"/>
      <c r="ADJ33" s="18"/>
      <c r="ADK33" s="18"/>
      <c r="ADL33" s="18"/>
      <c r="ADM33" s="18"/>
      <c r="ADN33" s="18"/>
      <c r="ADO33" s="18"/>
      <c r="ADP33" s="18"/>
      <c r="ADQ33" s="18"/>
      <c r="ADR33" s="18"/>
      <c r="ADS33" s="18"/>
      <c r="ADT33" s="18"/>
      <c r="ADU33" s="18"/>
      <c r="ADV33" s="18"/>
      <c r="ADW33" s="18"/>
      <c r="ADX33" s="18"/>
      <c r="ADY33" s="18"/>
      <c r="ADZ33" s="18"/>
      <c r="AEA33" s="18"/>
      <c r="AEB33" s="18"/>
      <c r="AEC33" s="18"/>
      <c r="AED33" s="18"/>
      <c r="AEE33" s="18"/>
      <c r="AEF33" s="18"/>
      <c r="AEG33" s="18"/>
      <c r="AEH33" s="18"/>
      <c r="AEI33" s="18"/>
      <c r="AEJ33" s="18"/>
      <c r="AEK33" s="18"/>
      <c r="AEL33" s="18"/>
      <c r="AEM33" s="18"/>
      <c r="AEN33" s="18"/>
      <c r="AEO33" s="18"/>
      <c r="AEP33" s="18"/>
      <c r="AEQ33" s="18"/>
      <c r="AER33" s="18"/>
      <c r="AES33" s="18"/>
      <c r="AET33" s="18"/>
      <c r="AEU33" s="18"/>
      <c r="AEV33" s="18"/>
      <c r="AEW33" s="18"/>
      <c r="AEX33" s="18"/>
      <c r="AEY33" s="18"/>
      <c r="AEZ33" s="18"/>
      <c r="AFA33" s="18"/>
      <c r="AFB33" s="18"/>
      <c r="AFC33" s="18"/>
      <c r="AFD33" s="18"/>
      <c r="AFE33" s="18"/>
      <c r="AFF33" s="18"/>
      <c r="AFG33" s="18"/>
      <c r="AFH33" s="18"/>
      <c r="AFI33" s="18"/>
      <c r="AFJ33" s="18"/>
      <c r="AFK33" s="18"/>
      <c r="AFL33" s="18"/>
      <c r="AFM33" s="18"/>
      <c r="AFN33" s="18"/>
      <c r="AFO33" s="18"/>
      <c r="AFP33" s="18"/>
      <c r="AFQ33" s="18"/>
      <c r="AFR33" s="18"/>
      <c r="AFS33" s="18"/>
      <c r="AFT33" s="18"/>
      <c r="AFU33" s="18"/>
      <c r="AFV33" s="18"/>
      <c r="AFW33" s="18"/>
      <c r="AFX33" s="18"/>
      <c r="AFY33" s="18"/>
      <c r="AFZ33" s="18"/>
      <c r="AGA33" s="18"/>
      <c r="AGB33" s="18"/>
      <c r="AGC33" s="18"/>
      <c r="AGD33" s="18"/>
      <c r="AGE33" s="18"/>
      <c r="AGF33" s="18"/>
      <c r="AGG33" s="18"/>
      <c r="AGH33" s="18"/>
      <c r="AGI33" s="18"/>
      <c r="AGJ33" s="18"/>
      <c r="AGK33" s="18"/>
      <c r="AGL33" s="18"/>
      <c r="AGM33" s="18"/>
      <c r="AGN33" s="18"/>
      <c r="AGO33" s="18"/>
      <c r="AGP33" s="18"/>
      <c r="AGQ33" s="18"/>
      <c r="AGR33" s="18"/>
      <c r="AGS33" s="18"/>
      <c r="AGT33" s="18"/>
      <c r="AGU33" s="18"/>
      <c r="AGV33" s="18"/>
      <c r="AGW33" s="18"/>
      <c r="AGX33" s="18"/>
      <c r="AGY33" s="18"/>
      <c r="AGZ33" s="18"/>
      <c r="AHA33" s="18"/>
      <c r="AHB33" s="18"/>
      <c r="AHC33" s="18"/>
      <c r="AHD33" s="18"/>
      <c r="AHE33" s="18"/>
      <c r="AHF33" s="18"/>
      <c r="AHG33" s="18"/>
      <c r="AHH33" s="18"/>
      <c r="AHI33" s="18"/>
      <c r="AHJ33" s="18"/>
      <c r="AHK33" s="18"/>
      <c r="AHL33" s="18"/>
      <c r="AHM33" s="18"/>
      <c r="AHN33" s="18"/>
      <c r="AHO33" s="18"/>
      <c r="AHP33" s="18"/>
      <c r="AHQ33" s="18"/>
      <c r="AHR33" s="18"/>
      <c r="AHS33" s="18"/>
      <c r="AHT33" s="18"/>
      <c r="AHU33" s="18"/>
      <c r="AHV33" s="18"/>
      <c r="AHW33" s="18"/>
      <c r="AHX33" s="18"/>
      <c r="AHY33" s="18"/>
      <c r="AHZ33" s="18"/>
      <c r="AIA33" s="18"/>
      <c r="AIB33" s="18"/>
      <c r="AIC33" s="18"/>
      <c r="AID33" s="18"/>
      <c r="AIE33" s="18"/>
      <c r="AIF33" s="18"/>
      <c r="AIG33" s="18"/>
      <c r="AIH33" s="18"/>
      <c r="AII33" s="18"/>
      <c r="AIJ33" s="18"/>
      <c r="AIK33" s="18"/>
      <c r="AIL33" s="18"/>
      <c r="AIM33" s="18"/>
      <c r="AIN33" s="18"/>
      <c r="AIO33" s="18"/>
      <c r="AIP33" s="18"/>
      <c r="AIQ33" s="18"/>
      <c r="AIR33" s="18"/>
      <c r="AIS33" s="18"/>
      <c r="AIT33" s="18"/>
      <c r="AIU33" s="18"/>
      <c r="AIV33" s="18"/>
      <c r="AIW33" s="18"/>
      <c r="AIX33" s="18"/>
      <c r="AIY33" s="18"/>
      <c r="AIZ33" s="18"/>
      <c r="AJA33" s="18"/>
      <c r="AJB33" s="18"/>
      <c r="AJC33" s="18"/>
      <c r="AJD33" s="18"/>
      <c r="AJE33" s="18"/>
      <c r="AJF33" s="18"/>
      <c r="AJG33" s="18"/>
      <c r="AJH33" s="18"/>
      <c r="AJI33" s="18"/>
      <c r="AJJ33" s="18"/>
      <c r="AJK33" s="18"/>
      <c r="AJL33" s="18"/>
      <c r="AJM33" s="18"/>
      <c r="AJN33" s="18"/>
      <c r="AJO33" s="18"/>
      <c r="AJP33" s="18"/>
      <c r="AJQ33" s="18"/>
      <c r="AJR33" s="18"/>
      <c r="AJS33" s="18"/>
      <c r="AJT33" s="18"/>
      <c r="AJU33" s="18"/>
      <c r="AJV33" s="18"/>
      <c r="AJW33" s="18"/>
      <c r="AJX33" s="18"/>
      <c r="AJY33" s="18"/>
      <c r="AJZ33" s="18"/>
      <c r="AKA33" s="18"/>
      <c r="AKB33" s="18"/>
      <c r="AKC33" s="18"/>
      <c r="AKD33" s="18"/>
      <c r="AKE33" s="18"/>
      <c r="AKF33" s="18"/>
      <c r="AKG33" s="18"/>
      <c r="AKH33" s="18"/>
      <c r="AKI33" s="18"/>
      <c r="AKJ33" s="18"/>
      <c r="AKK33" s="18"/>
      <c r="AKL33" s="18"/>
      <c r="AKM33" s="18"/>
      <c r="AKN33" s="18"/>
      <c r="AKO33" s="18"/>
      <c r="AKP33" s="18"/>
      <c r="AKQ33" s="18"/>
      <c r="AKR33" s="18"/>
      <c r="AKS33" s="18"/>
      <c r="AKT33" s="18"/>
      <c r="AKU33" s="18"/>
      <c r="AKV33" s="18"/>
      <c r="AKW33" s="18"/>
      <c r="AKX33" s="18"/>
      <c r="AKY33" s="18"/>
      <c r="AKZ33" s="18"/>
      <c r="ALA33" s="18"/>
      <c r="ALB33" s="18"/>
      <c r="ALC33" s="18"/>
      <c r="ALD33" s="18"/>
      <c r="ALE33" s="18"/>
      <c r="ALF33" s="18"/>
      <c r="ALG33" s="18"/>
      <c r="ALH33" s="18"/>
      <c r="ALI33" s="18"/>
      <c r="ALJ33" s="18"/>
      <c r="ALK33" s="18"/>
      <c r="ALL33" s="18"/>
      <c r="ALM33" s="18"/>
      <c r="ALN33" s="18"/>
      <c r="ALO33" s="18"/>
      <c r="ALP33" s="18"/>
      <c r="ALQ33" s="18"/>
      <c r="ALR33" s="18"/>
      <c r="ALS33" s="18"/>
      <c r="ALT33" s="18"/>
      <c r="ALU33" s="18"/>
      <c r="ALV33" s="18"/>
      <c r="ALW33" s="18"/>
    </row>
    <row r="34" spans="1:1011" s="85" customFormat="1" x14ac:dyDescent="0.3">
      <c r="A34" s="30" t="s">
        <v>222</v>
      </c>
      <c r="B34" s="2">
        <v>15</v>
      </c>
      <c r="C34" s="97" t="s">
        <v>474</v>
      </c>
      <c r="D34" s="125">
        <v>1973</v>
      </c>
      <c r="E34" s="31" t="s">
        <v>78</v>
      </c>
      <c r="F34" s="4" t="s">
        <v>79</v>
      </c>
      <c r="G34" s="4" t="s">
        <v>464</v>
      </c>
      <c r="H34" s="4">
        <v>21.2432439</v>
      </c>
      <c r="I34" s="5">
        <v>-8.8362755000000508</v>
      </c>
      <c r="J34" s="32" t="s">
        <v>80</v>
      </c>
      <c r="K34" s="33" t="s">
        <v>35</v>
      </c>
      <c r="L34" s="8" t="s">
        <v>36</v>
      </c>
      <c r="M34" s="39" t="s">
        <v>30</v>
      </c>
      <c r="N34" s="10">
        <v>72</v>
      </c>
      <c r="O34" s="10" t="s">
        <v>441</v>
      </c>
      <c r="P34" s="10">
        <v>55</v>
      </c>
      <c r="Q34" s="11">
        <v>70</v>
      </c>
      <c r="R34" s="12">
        <f>5/3600*9.81*1000*23</f>
        <v>313.37500000000006</v>
      </c>
      <c r="S34" s="13" t="s">
        <v>73</v>
      </c>
      <c r="T34" s="42" t="s">
        <v>103</v>
      </c>
      <c r="U34" s="42" t="s">
        <v>476</v>
      </c>
      <c r="V34" s="42" t="s">
        <v>31</v>
      </c>
      <c r="W34" s="42">
        <v>35</v>
      </c>
      <c r="X34" s="42">
        <v>55</v>
      </c>
      <c r="Y34" s="42">
        <v>3.5</v>
      </c>
      <c r="Z34" s="43">
        <v>6.5</v>
      </c>
      <c r="AA34" s="44" t="s">
        <v>38</v>
      </c>
      <c r="AB34" s="89" t="s">
        <v>29</v>
      </c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  <c r="KH34" s="18"/>
      <c r="KI34" s="18"/>
      <c r="KJ34" s="18"/>
      <c r="KK34" s="18"/>
      <c r="KL34" s="18"/>
      <c r="KM34" s="18"/>
      <c r="KN34" s="18"/>
      <c r="KO34" s="18"/>
      <c r="KP34" s="18"/>
      <c r="KQ34" s="18"/>
      <c r="KR34" s="18"/>
      <c r="KS34" s="18"/>
      <c r="KT34" s="18"/>
      <c r="KU34" s="18"/>
      <c r="KV34" s="18"/>
      <c r="KW34" s="18"/>
      <c r="KX34" s="18"/>
      <c r="KY34" s="18"/>
      <c r="KZ34" s="18"/>
      <c r="LA34" s="18"/>
      <c r="LB34" s="18"/>
      <c r="LC34" s="18"/>
      <c r="LD34" s="18"/>
      <c r="LE34" s="18"/>
      <c r="LF34" s="18"/>
      <c r="LG34" s="18"/>
      <c r="LH34" s="18"/>
      <c r="LI34" s="18"/>
      <c r="LJ34" s="18"/>
      <c r="LK34" s="18"/>
      <c r="LL34" s="18"/>
      <c r="LM34" s="18"/>
      <c r="LN34" s="18"/>
      <c r="LO34" s="18"/>
      <c r="LP34" s="18"/>
      <c r="LQ34" s="18"/>
      <c r="LR34" s="18"/>
      <c r="LS34" s="18"/>
      <c r="LT34" s="18"/>
      <c r="LU34" s="18"/>
      <c r="LV34" s="18"/>
      <c r="LW34" s="18"/>
      <c r="LX34" s="18"/>
      <c r="LY34" s="18"/>
      <c r="LZ34" s="18"/>
      <c r="MA34" s="18"/>
      <c r="MB34" s="18"/>
      <c r="MC34" s="18"/>
      <c r="MD34" s="18"/>
      <c r="ME34" s="18"/>
      <c r="MF34" s="18"/>
      <c r="MG34" s="18"/>
      <c r="MH34" s="18"/>
      <c r="MI34" s="18"/>
      <c r="MJ34" s="18"/>
      <c r="MK34" s="18"/>
      <c r="ML34" s="18"/>
      <c r="MM34" s="18"/>
      <c r="MN34" s="18"/>
      <c r="MO34" s="18"/>
      <c r="MP34" s="18"/>
      <c r="MQ34" s="18"/>
      <c r="MR34" s="18"/>
      <c r="MS34" s="18"/>
      <c r="MT34" s="18"/>
      <c r="MU34" s="18"/>
      <c r="MV34" s="18"/>
      <c r="MW34" s="18"/>
      <c r="MX34" s="18"/>
      <c r="MY34" s="18"/>
      <c r="MZ34" s="18"/>
      <c r="NA34" s="18"/>
      <c r="NB34" s="18"/>
      <c r="NC34" s="18"/>
      <c r="ND34" s="18"/>
      <c r="NE34" s="18"/>
      <c r="NF34" s="18"/>
      <c r="NG34" s="18"/>
      <c r="NH34" s="18"/>
      <c r="NI34" s="18"/>
      <c r="NJ34" s="18"/>
      <c r="NK34" s="18"/>
      <c r="NL34" s="18"/>
      <c r="NM34" s="18"/>
      <c r="NN34" s="18"/>
      <c r="NO34" s="18"/>
      <c r="NP34" s="18"/>
      <c r="NQ34" s="18"/>
      <c r="NR34" s="18"/>
      <c r="NS34" s="18"/>
      <c r="NT34" s="18"/>
      <c r="NU34" s="18"/>
      <c r="NV34" s="18"/>
      <c r="NW34" s="18"/>
      <c r="NX34" s="18"/>
      <c r="NY34" s="18"/>
      <c r="NZ34" s="18"/>
      <c r="OA34" s="18"/>
      <c r="OB34" s="18"/>
      <c r="OC34" s="18"/>
      <c r="OD34" s="18"/>
      <c r="OE34" s="18"/>
      <c r="OF34" s="18"/>
      <c r="OG34" s="18"/>
      <c r="OH34" s="18"/>
      <c r="OI34" s="18"/>
      <c r="OJ34" s="18"/>
      <c r="OK34" s="18"/>
      <c r="OL34" s="18"/>
      <c r="OM34" s="18"/>
      <c r="ON34" s="18"/>
      <c r="OO34" s="18"/>
      <c r="OP34" s="18"/>
      <c r="OQ34" s="18"/>
      <c r="OR34" s="18"/>
      <c r="OS34" s="18"/>
      <c r="OT34" s="18"/>
      <c r="OU34" s="18"/>
      <c r="OV34" s="18"/>
      <c r="OW34" s="18"/>
      <c r="OX34" s="18"/>
      <c r="OY34" s="18"/>
      <c r="OZ34" s="18"/>
      <c r="PA34" s="18"/>
      <c r="PB34" s="18"/>
      <c r="PC34" s="18"/>
      <c r="PD34" s="18"/>
      <c r="PE34" s="18"/>
      <c r="PF34" s="18"/>
      <c r="PG34" s="18"/>
      <c r="PH34" s="18"/>
      <c r="PI34" s="18"/>
      <c r="PJ34" s="18"/>
      <c r="PK34" s="18"/>
      <c r="PL34" s="18"/>
      <c r="PM34" s="18"/>
      <c r="PN34" s="18"/>
      <c r="PO34" s="18"/>
      <c r="PP34" s="18"/>
      <c r="PQ34" s="18"/>
      <c r="PR34" s="18"/>
      <c r="PS34" s="18"/>
      <c r="PT34" s="18"/>
      <c r="PU34" s="18"/>
      <c r="PV34" s="18"/>
      <c r="PW34" s="18"/>
      <c r="PX34" s="18"/>
      <c r="PY34" s="18"/>
      <c r="PZ34" s="18"/>
      <c r="QA34" s="18"/>
      <c r="QB34" s="18"/>
      <c r="QC34" s="18"/>
      <c r="QD34" s="18"/>
      <c r="QE34" s="18"/>
      <c r="QF34" s="18"/>
      <c r="QG34" s="18"/>
      <c r="QH34" s="18"/>
      <c r="QI34" s="18"/>
      <c r="QJ34" s="18"/>
      <c r="QK34" s="18"/>
      <c r="QL34" s="18"/>
      <c r="QM34" s="18"/>
      <c r="QN34" s="18"/>
      <c r="QO34" s="18"/>
      <c r="QP34" s="18"/>
      <c r="QQ34" s="18"/>
      <c r="QR34" s="18"/>
      <c r="QS34" s="18"/>
      <c r="QT34" s="18"/>
      <c r="QU34" s="18"/>
      <c r="QV34" s="18"/>
      <c r="QW34" s="18"/>
      <c r="QX34" s="18"/>
      <c r="QY34" s="18"/>
      <c r="QZ34" s="18"/>
      <c r="RA34" s="18"/>
      <c r="RB34" s="18"/>
      <c r="RC34" s="18"/>
      <c r="RD34" s="18"/>
      <c r="RE34" s="18"/>
      <c r="RF34" s="18"/>
      <c r="RG34" s="18"/>
      <c r="RH34" s="18"/>
      <c r="RI34" s="18"/>
      <c r="RJ34" s="18"/>
      <c r="RK34" s="18"/>
      <c r="RL34" s="18"/>
      <c r="RM34" s="18"/>
      <c r="RN34" s="18"/>
      <c r="RO34" s="18"/>
      <c r="RP34" s="18"/>
      <c r="RQ34" s="18"/>
      <c r="RR34" s="18"/>
      <c r="RS34" s="18"/>
      <c r="RT34" s="18"/>
      <c r="RU34" s="18"/>
      <c r="RV34" s="18"/>
      <c r="RW34" s="18"/>
      <c r="RX34" s="18"/>
      <c r="RY34" s="18"/>
      <c r="RZ34" s="18"/>
      <c r="SA34" s="18"/>
      <c r="SB34" s="18"/>
      <c r="SC34" s="18"/>
      <c r="SD34" s="18"/>
      <c r="SE34" s="18"/>
      <c r="SF34" s="18"/>
      <c r="SG34" s="18"/>
      <c r="SH34" s="18"/>
      <c r="SI34" s="18"/>
      <c r="SJ34" s="18"/>
      <c r="SK34" s="18"/>
      <c r="SL34" s="18"/>
      <c r="SM34" s="18"/>
      <c r="SN34" s="18"/>
      <c r="SO34" s="18"/>
      <c r="SP34" s="18"/>
      <c r="SQ34" s="18"/>
      <c r="SR34" s="18"/>
      <c r="SS34" s="18"/>
      <c r="ST34" s="18"/>
      <c r="SU34" s="18"/>
      <c r="SV34" s="18"/>
      <c r="SW34" s="18"/>
      <c r="SX34" s="18"/>
      <c r="SY34" s="18"/>
      <c r="SZ34" s="18"/>
      <c r="TA34" s="18"/>
      <c r="TB34" s="18"/>
      <c r="TC34" s="18"/>
      <c r="TD34" s="18"/>
      <c r="TE34" s="18"/>
      <c r="TF34" s="18"/>
      <c r="TG34" s="18"/>
      <c r="TH34" s="18"/>
      <c r="TI34" s="18"/>
      <c r="TJ34" s="18"/>
      <c r="TK34" s="18"/>
      <c r="TL34" s="18"/>
      <c r="TM34" s="18"/>
      <c r="TN34" s="18"/>
      <c r="TO34" s="18"/>
      <c r="TP34" s="18"/>
      <c r="TQ34" s="18"/>
      <c r="TR34" s="18"/>
      <c r="TS34" s="18"/>
      <c r="TT34" s="18"/>
      <c r="TU34" s="18"/>
      <c r="TV34" s="18"/>
      <c r="TW34" s="18"/>
      <c r="TX34" s="18"/>
      <c r="TY34" s="18"/>
      <c r="TZ34" s="18"/>
      <c r="UA34" s="18"/>
      <c r="UB34" s="18"/>
      <c r="UC34" s="18"/>
      <c r="UD34" s="18"/>
      <c r="UE34" s="18"/>
      <c r="UF34" s="18"/>
      <c r="UG34" s="18"/>
      <c r="UH34" s="18"/>
      <c r="UI34" s="18"/>
      <c r="UJ34" s="18"/>
      <c r="UK34" s="18"/>
      <c r="UL34" s="18"/>
      <c r="UM34" s="18"/>
      <c r="UN34" s="18"/>
      <c r="UO34" s="18"/>
      <c r="UP34" s="18"/>
      <c r="UQ34" s="18"/>
      <c r="UR34" s="18"/>
      <c r="US34" s="18"/>
      <c r="UT34" s="18"/>
      <c r="UU34" s="18"/>
      <c r="UV34" s="18"/>
      <c r="UW34" s="18"/>
      <c r="UX34" s="18"/>
      <c r="UY34" s="18"/>
      <c r="UZ34" s="18"/>
      <c r="VA34" s="18"/>
      <c r="VB34" s="18"/>
      <c r="VC34" s="18"/>
      <c r="VD34" s="18"/>
      <c r="VE34" s="18"/>
      <c r="VF34" s="18"/>
      <c r="VG34" s="18"/>
      <c r="VH34" s="18"/>
      <c r="VI34" s="18"/>
      <c r="VJ34" s="18"/>
      <c r="VK34" s="18"/>
      <c r="VL34" s="18"/>
      <c r="VM34" s="18"/>
      <c r="VN34" s="18"/>
      <c r="VO34" s="18"/>
      <c r="VP34" s="18"/>
      <c r="VQ34" s="18"/>
      <c r="VR34" s="18"/>
      <c r="VS34" s="18"/>
      <c r="VT34" s="18"/>
      <c r="VU34" s="18"/>
      <c r="VV34" s="18"/>
      <c r="VW34" s="18"/>
      <c r="VX34" s="18"/>
      <c r="VY34" s="18"/>
      <c r="VZ34" s="18"/>
      <c r="WA34" s="18"/>
      <c r="WB34" s="18"/>
      <c r="WC34" s="18"/>
      <c r="WD34" s="18"/>
      <c r="WE34" s="18"/>
      <c r="WF34" s="18"/>
      <c r="WG34" s="18"/>
      <c r="WH34" s="18"/>
      <c r="WI34" s="18"/>
      <c r="WJ34" s="18"/>
      <c r="WK34" s="18"/>
      <c r="WL34" s="18"/>
      <c r="WM34" s="18"/>
      <c r="WN34" s="18"/>
      <c r="WO34" s="18"/>
      <c r="WP34" s="18"/>
      <c r="WQ34" s="18"/>
      <c r="WR34" s="18"/>
      <c r="WS34" s="18"/>
      <c r="WT34" s="18"/>
      <c r="WU34" s="18"/>
      <c r="WV34" s="18"/>
      <c r="WW34" s="18"/>
      <c r="WX34" s="18"/>
      <c r="WY34" s="18"/>
      <c r="WZ34" s="18"/>
      <c r="XA34" s="18"/>
      <c r="XB34" s="18"/>
      <c r="XC34" s="18"/>
      <c r="XD34" s="18"/>
      <c r="XE34" s="18"/>
      <c r="XF34" s="18"/>
      <c r="XG34" s="18"/>
      <c r="XH34" s="18"/>
      <c r="XI34" s="18"/>
      <c r="XJ34" s="18"/>
      <c r="XK34" s="18"/>
      <c r="XL34" s="18"/>
      <c r="XM34" s="18"/>
      <c r="XN34" s="18"/>
      <c r="XO34" s="18"/>
      <c r="XP34" s="18"/>
      <c r="XQ34" s="18"/>
      <c r="XR34" s="18"/>
      <c r="XS34" s="18"/>
      <c r="XT34" s="18"/>
      <c r="XU34" s="18"/>
      <c r="XV34" s="18"/>
      <c r="XW34" s="18"/>
      <c r="XX34" s="18"/>
      <c r="XY34" s="18"/>
      <c r="XZ34" s="18"/>
      <c r="YA34" s="18"/>
      <c r="YB34" s="18"/>
      <c r="YC34" s="18"/>
      <c r="YD34" s="18"/>
      <c r="YE34" s="18"/>
      <c r="YF34" s="18"/>
      <c r="YG34" s="18"/>
      <c r="YH34" s="18"/>
      <c r="YI34" s="18"/>
      <c r="YJ34" s="18"/>
      <c r="YK34" s="18"/>
      <c r="YL34" s="18"/>
      <c r="YM34" s="18"/>
      <c r="YN34" s="18"/>
      <c r="YO34" s="18"/>
      <c r="YP34" s="18"/>
      <c r="YQ34" s="18"/>
      <c r="YR34" s="18"/>
      <c r="YS34" s="18"/>
      <c r="YT34" s="18"/>
      <c r="YU34" s="18"/>
      <c r="YV34" s="18"/>
      <c r="YW34" s="18"/>
      <c r="YX34" s="18"/>
      <c r="YY34" s="18"/>
      <c r="YZ34" s="18"/>
      <c r="ZA34" s="18"/>
      <c r="ZB34" s="18"/>
      <c r="ZC34" s="18"/>
      <c r="ZD34" s="18"/>
      <c r="ZE34" s="18"/>
      <c r="ZF34" s="18"/>
      <c r="ZG34" s="18"/>
      <c r="ZH34" s="18"/>
      <c r="ZI34" s="18"/>
      <c r="ZJ34" s="18"/>
      <c r="ZK34" s="18"/>
      <c r="ZL34" s="18"/>
      <c r="ZM34" s="18"/>
      <c r="ZN34" s="18"/>
      <c r="ZO34" s="18"/>
      <c r="ZP34" s="18"/>
      <c r="ZQ34" s="18"/>
      <c r="ZR34" s="18"/>
      <c r="ZS34" s="18"/>
      <c r="ZT34" s="18"/>
      <c r="ZU34" s="18"/>
      <c r="ZV34" s="18"/>
      <c r="ZW34" s="18"/>
      <c r="ZX34" s="18"/>
      <c r="ZY34" s="18"/>
      <c r="ZZ34" s="18"/>
      <c r="AAA34" s="18"/>
      <c r="AAB34" s="18"/>
      <c r="AAC34" s="18"/>
      <c r="AAD34" s="18"/>
      <c r="AAE34" s="18"/>
      <c r="AAF34" s="18"/>
      <c r="AAG34" s="18"/>
      <c r="AAH34" s="18"/>
      <c r="AAI34" s="18"/>
      <c r="AAJ34" s="18"/>
      <c r="AAK34" s="18"/>
      <c r="AAL34" s="18"/>
      <c r="AAM34" s="18"/>
      <c r="AAN34" s="18"/>
      <c r="AAO34" s="18"/>
      <c r="AAP34" s="18"/>
      <c r="AAQ34" s="18"/>
      <c r="AAR34" s="18"/>
      <c r="AAS34" s="18"/>
      <c r="AAT34" s="18"/>
      <c r="AAU34" s="18"/>
      <c r="AAV34" s="18"/>
      <c r="AAW34" s="18"/>
      <c r="AAX34" s="18"/>
      <c r="AAY34" s="18"/>
      <c r="AAZ34" s="18"/>
      <c r="ABA34" s="18"/>
      <c r="ABB34" s="18"/>
      <c r="ABC34" s="18"/>
      <c r="ABD34" s="18"/>
      <c r="ABE34" s="18"/>
      <c r="ABF34" s="18"/>
      <c r="ABG34" s="18"/>
      <c r="ABH34" s="18"/>
      <c r="ABI34" s="18"/>
      <c r="ABJ34" s="18"/>
      <c r="ABK34" s="18"/>
      <c r="ABL34" s="18"/>
      <c r="ABM34" s="18"/>
      <c r="ABN34" s="18"/>
      <c r="ABO34" s="18"/>
      <c r="ABP34" s="18"/>
      <c r="ABQ34" s="18"/>
      <c r="ABR34" s="18"/>
      <c r="ABS34" s="18"/>
      <c r="ABT34" s="18"/>
      <c r="ABU34" s="18"/>
      <c r="ABV34" s="18"/>
      <c r="ABW34" s="18"/>
      <c r="ABX34" s="18"/>
      <c r="ABY34" s="18"/>
      <c r="ABZ34" s="18"/>
      <c r="ACA34" s="18"/>
      <c r="ACB34" s="18"/>
      <c r="ACC34" s="18"/>
      <c r="ACD34" s="18"/>
      <c r="ACE34" s="18"/>
      <c r="ACF34" s="18"/>
      <c r="ACG34" s="18"/>
      <c r="ACH34" s="18"/>
      <c r="ACI34" s="18"/>
      <c r="ACJ34" s="18"/>
      <c r="ACK34" s="18"/>
      <c r="ACL34" s="18"/>
      <c r="ACM34" s="18"/>
      <c r="ACN34" s="18"/>
      <c r="ACO34" s="18"/>
      <c r="ACP34" s="18"/>
      <c r="ACQ34" s="18"/>
      <c r="ACR34" s="18"/>
      <c r="ACS34" s="18"/>
      <c r="ACT34" s="18"/>
      <c r="ACU34" s="18"/>
      <c r="ACV34" s="18"/>
      <c r="ACW34" s="18"/>
      <c r="ACX34" s="18"/>
      <c r="ACY34" s="18"/>
      <c r="ACZ34" s="18"/>
      <c r="ADA34" s="18"/>
      <c r="ADB34" s="18"/>
      <c r="ADC34" s="18"/>
      <c r="ADD34" s="18"/>
      <c r="ADE34" s="18"/>
      <c r="ADF34" s="18"/>
      <c r="ADG34" s="18"/>
      <c r="ADH34" s="18"/>
      <c r="ADI34" s="18"/>
      <c r="ADJ34" s="18"/>
      <c r="ADK34" s="18"/>
      <c r="ADL34" s="18"/>
      <c r="ADM34" s="18"/>
      <c r="ADN34" s="18"/>
      <c r="ADO34" s="18"/>
      <c r="ADP34" s="18"/>
      <c r="ADQ34" s="18"/>
      <c r="ADR34" s="18"/>
      <c r="ADS34" s="18"/>
      <c r="ADT34" s="18"/>
      <c r="ADU34" s="18"/>
      <c r="ADV34" s="18"/>
      <c r="ADW34" s="18"/>
      <c r="ADX34" s="18"/>
      <c r="ADY34" s="18"/>
      <c r="ADZ34" s="18"/>
      <c r="AEA34" s="18"/>
      <c r="AEB34" s="18"/>
      <c r="AEC34" s="18"/>
      <c r="AED34" s="18"/>
      <c r="AEE34" s="18"/>
      <c r="AEF34" s="18"/>
      <c r="AEG34" s="18"/>
      <c r="AEH34" s="18"/>
      <c r="AEI34" s="18"/>
      <c r="AEJ34" s="18"/>
      <c r="AEK34" s="18"/>
      <c r="AEL34" s="18"/>
      <c r="AEM34" s="18"/>
      <c r="AEN34" s="18"/>
      <c r="AEO34" s="18"/>
      <c r="AEP34" s="18"/>
      <c r="AEQ34" s="18"/>
      <c r="AER34" s="18"/>
      <c r="AES34" s="18"/>
      <c r="AET34" s="18"/>
      <c r="AEU34" s="18"/>
      <c r="AEV34" s="18"/>
      <c r="AEW34" s="18"/>
      <c r="AEX34" s="18"/>
      <c r="AEY34" s="18"/>
      <c r="AEZ34" s="18"/>
      <c r="AFA34" s="18"/>
      <c r="AFB34" s="18"/>
      <c r="AFC34" s="18"/>
      <c r="AFD34" s="18"/>
      <c r="AFE34" s="18"/>
      <c r="AFF34" s="18"/>
      <c r="AFG34" s="18"/>
      <c r="AFH34" s="18"/>
      <c r="AFI34" s="18"/>
      <c r="AFJ34" s="18"/>
      <c r="AFK34" s="18"/>
      <c r="AFL34" s="18"/>
      <c r="AFM34" s="18"/>
      <c r="AFN34" s="18"/>
      <c r="AFO34" s="18"/>
      <c r="AFP34" s="18"/>
      <c r="AFQ34" s="18"/>
      <c r="AFR34" s="18"/>
      <c r="AFS34" s="18"/>
      <c r="AFT34" s="18"/>
      <c r="AFU34" s="18"/>
      <c r="AFV34" s="18"/>
      <c r="AFW34" s="18"/>
      <c r="AFX34" s="18"/>
      <c r="AFY34" s="18"/>
      <c r="AFZ34" s="18"/>
      <c r="AGA34" s="18"/>
      <c r="AGB34" s="18"/>
      <c r="AGC34" s="18"/>
      <c r="AGD34" s="18"/>
      <c r="AGE34" s="18"/>
      <c r="AGF34" s="18"/>
      <c r="AGG34" s="18"/>
      <c r="AGH34" s="18"/>
      <c r="AGI34" s="18"/>
      <c r="AGJ34" s="18"/>
      <c r="AGK34" s="18"/>
      <c r="AGL34" s="18"/>
      <c r="AGM34" s="18"/>
      <c r="AGN34" s="18"/>
      <c r="AGO34" s="18"/>
      <c r="AGP34" s="18"/>
      <c r="AGQ34" s="18"/>
      <c r="AGR34" s="18"/>
      <c r="AGS34" s="18"/>
      <c r="AGT34" s="18"/>
      <c r="AGU34" s="18"/>
      <c r="AGV34" s="18"/>
      <c r="AGW34" s="18"/>
      <c r="AGX34" s="18"/>
      <c r="AGY34" s="18"/>
      <c r="AGZ34" s="18"/>
      <c r="AHA34" s="18"/>
      <c r="AHB34" s="18"/>
      <c r="AHC34" s="18"/>
      <c r="AHD34" s="18"/>
      <c r="AHE34" s="18"/>
      <c r="AHF34" s="18"/>
      <c r="AHG34" s="18"/>
      <c r="AHH34" s="18"/>
      <c r="AHI34" s="18"/>
      <c r="AHJ34" s="18"/>
      <c r="AHK34" s="18"/>
      <c r="AHL34" s="18"/>
      <c r="AHM34" s="18"/>
      <c r="AHN34" s="18"/>
      <c r="AHO34" s="18"/>
      <c r="AHP34" s="18"/>
      <c r="AHQ34" s="18"/>
      <c r="AHR34" s="18"/>
      <c r="AHS34" s="18"/>
      <c r="AHT34" s="18"/>
      <c r="AHU34" s="18"/>
      <c r="AHV34" s="18"/>
      <c r="AHW34" s="18"/>
      <c r="AHX34" s="18"/>
      <c r="AHY34" s="18"/>
      <c r="AHZ34" s="18"/>
      <c r="AIA34" s="18"/>
      <c r="AIB34" s="18"/>
      <c r="AIC34" s="18"/>
      <c r="AID34" s="18"/>
      <c r="AIE34" s="18"/>
      <c r="AIF34" s="18"/>
      <c r="AIG34" s="18"/>
      <c r="AIH34" s="18"/>
      <c r="AII34" s="18"/>
      <c r="AIJ34" s="18"/>
      <c r="AIK34" s="18"/>
      <c r="AIL34" s="18"/>
      <c r="AIM34" s="18"/>
      <c r="AIN34" s="18"/>
      <c r="AIO34" s="18"/>
      <c r="AIP34" s="18"/>
      <c r="AIQ34" s="18"/>
      <c r="AIR34" s="18"/>
      <c r="AIS34" s="18"/>
      <c r="AIT34" s="18"/>
      <c r="AIU34" s="18"/>
      <c r="AIV34" s="18"/>
      <c r="AIW34" s="18"/>
      <c r="AIX34" s="18"/>
      <c r="AIY34" s="18"/>
      <c r="AIZ34" s="18"/>
      <c r="AJA34" s="18"/>
      <c r="AJB34" s="18"/>
      <c r="AJC34" s="18"/>
      <c r="AJD34" s="18"/>
      <c r="AJE34" s="18"/>
      <c r="AJF34" s="18"/>
      <c r="AJG34" s="18"/>
      <c r="AJH34" s="18"/>
      <c r="AJI34" s="18"/>
      <c r="AJJ34" s="18"/>
      <c r="AJK34" s="18"/>
      <c r="AJL34" s="18"/>
      <c r="AJM34" s="18"/>
      <c r="AJN34" s="18"/>
      <c r="AJO34" s="18"/>
      <c r="AJP34" s="18"/>
      <c r="AJQ34" s="18"/>
      <c r="AJR34" s="18"/>
      <c r="AJS34" s="18"/>
      <c r="AJT34" s="18"/>
      <c r="AJU34" s="18"/>
      <c r="AJV34" s="18"/>
      <c r="AJW34" s="18"/>
      <c r="AJX34" s="18"/>
      <c r="AJY34" s="18"/>
      <c r="AJZ34" s="18"/>
      <c r="AKA34" s="18"/>
      <c r="AKB34" s="18"/>
      <c r="AKC34" s="18"/>
      <c r="AKD34" s="18"/>
      <c r="AKE34" s="18"/>
      <c r="AKF34" s="18"/>
      <c r="AKG34" s="18"/>
      <c r="AKH34" s="18"/>
      <c r="AKI34" s="18"/>
      <c r="AKJ34" s="18"/>
      <c r="AKK34" s="18"/>
      <c r="AKL34" s="18"/>
      <c r="AKM34" s="18"/>
      <c r="AKN34" s="18"/>
      <c r="AKO34" s="18"/>
      <c r="AKP34" s="18"/>
      <c r="AKQ34" s="18"/>
      <c r="AKR34" s="18"/>
      <c r="AKS34" s="18"/>
      <c r="AKT34" s="18"/>
      <c r="AKU34" s="18"/>
      <c r="AKV34" s="18"/>
      <c r="AKW34" s="18"/>
      <c r="AKX34" s="18"/>
      <c r="AKY34" s="18"/>
      <c r="AKZ34" s="18"/>
      <c r="ALA34" s="18"/>
      <c r="ALB34" s="18"/>
      <c r="ALC34" s="18"/>
      <c r="ALD34" s="18"/>
      <c r="ALE34" s="18"/>
      <c r="ALF34" s="18"/>
      <c r="ALG34" s="18"/>
      <c r="ALH34" s="18"/>
      <c r="ALI34" s="18"/>
      <c r="ALJ34" s="18"/>
      <c r="ALK34" s="18"/>
      <c r="ALL34" s="18"/>
      <c r="ALM34" s="18"/>
      <c r="ALN34" s="18"/>
      <c r="ALO34" s="18"/>
      <c r="ALP34" s="18"/>
      <c r="ALQ34" s="18"/>
      <c r="ALR34" s="18"/>
      <c r="ALS34" s="18"/>
      <c r="ALT34" s="18"/>
      <c r="ALU34" s="18"/>
      <c r="ALV34" s="18"/>
      <c r="ALW34" s="18"/>
    </row>
    <row r="35" spans="1:1011" s="88" customFormat="1" ht="45.45" customHeight="1" x14ac:dyDescent="0.3">
      <c r="A35" s="1" t="s">
        <v>222</v>
      </c>
      <c r="B35" s="2">
        <v>15</v>
      </c>
      <c r="C35" s="97" t="s">
        <v>474</v>
      </c>
      <c r="D35" s="125">
        <v>1974</v>
      </c>
      <c r="E35" s="3" t="s">
        <v>260</v>
      </c>
      <c r="F35" s="4" t="s">
        <v>99</v>
      </c>
      <c r="G35" s="4" t="s">
        <v>465</v>
      </c>
      <c r="H35" s="4">
        <v>30.714457400000001</v>
      </c>
      <c r="I35" s="5">
        <v>-112.16161729999899</v>
      </c>
      <c r="J35" s="6" t="s">
        <v>34</v>
      </c>
      <c r="K35" s="7" t="s">
        <v>35</v>
      </c>
      <c r="L35" s="8" t="s">
        <v>60</v>
      </c>
      <c r="M35" s="9" t="s">
        <v>30</v>
      </c>
      <c r="N35" s="10">
        <v>90</v>
      </c>
      <c r="O35" s="10" t="s">
        <v>441</v>
      </c>
      <c r="P35" s="10">
        <v>60</v>
      </c>
      <c r="Q35" s="11">
        <v>90</v>
      </c>
      <c r="R35" s="12">
        <f>3/3600*9.81*1000*45</f>
        <v>367.87500000000011</v>
      </c>
      <c r="S35" s="13" t="s">
        <v>313</v>
      </c>
      <c r="T35" s="14" t="s">
        <v>103</v>
      </c>
      <c r="U35" s="14" t="s">
        <v>476</v>
      </c>
      <c r="V35" s="14" t="s">
        <v>31</v>
      </c>
      <c r="W35" s="14">
        <v>20</v>
      </c>
      <c r="X35" s="14">
        <v>80</v>
      </c>
      <c r="Y35" s="14">
        <v>1.8</v>
      </c>
      <c r="Z35" s="15">
        <v>9.1</v>
      </c>
      <c r="AA35" s="16" t="s">
        <v>38</v>
      </c>
      <c r="AB35" s="17" t="s">
        <v>29</v>
      </c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  <c r="IX35" s="62"/>
      <c r="IY35" s="62"/>
      <c r="IZ35" s="62"/>
      <c r="JA35" s="62"/>
      <c r="JB35" s="62"/>
      <c r="JC35" s="62"/>
      <c r="JD35" s="62"/>
      <c r="JE35" s="62"/>
      <c r="JF35" s="62"/>
      <c r="JG35" s="62"/>
      <c r="JH35" s="62"/>
      <c r="JI35" s="62"/>
      <c r="JJ35" s="62"/>
      <c r="JK35" s="62"/>
      <c r="JL35" s="62"/>
      <c r="JM35" s="62"/>
      <c r="JN35" s="62"/>
      <c r="JO35" s="62"/>
      <c r="JP35" s="62"/>
      <c r="JQ35" s="62"/>
      <c r="JR35" s="62"/>
      <c r="JS35" s="62"/>
      <c r="JT35" s="62"/>
      <c r="JU35" s="62"/>
      <c r="JV35" s="62"/>
      <c r="JW35" s="62"/>
      <c r="JX35" s="62"/>
      <c r="JY35" s="62"/>
      <c r="JZ35" s="62"/>
      <c r="KA35" s="62"/>
      <c r="KB35" s="62"/>
      <c r="KC35" s="62"/>
      <c r="KD35" s="62"/>
      <c r="KE35" s="62"/>
      <c r="KF35" s="62"/>
      <c r="KG35" s="62"/>
      <c r="KH35" s="62"/>
      <c r="KI35" s="62"/>
      <c r="KJ35" s="62"/>
      <c r="KK35" s="62"/>
      <c r="KL35" s="62"/>
      <c r="KM35" s="62"/>
      <c r="KN35" s="62"/>
      <c r="KO35" s="62"/>
      <c r="KP35" s="62"/>
      <c r="KQ35" s="62"/>
      <c r="KR35" s="62"/>
      <c r="KS35" s="62"/>
      <c r="KT35" s="62"/>
      <c r="KU35" s="62"/>
      <c r="KV35" s="62"/>
      <c r="KW35" s="62"/>
      <c r="KX35" s="62"/>
      <c r="KY35" s="62"/>
      <c r="KZ35" s="62"/>
      <c r="LA35" s="62"/>
      <c r="LB35" s="62"/>
      <c r="LC35" s="62"/>
      <c r="LD35" s="62"/>
      <c r="LE35" s="62"/>
      <c r="LF35" s="62"/>
      <c r="LG35" s="62"/>
      <c r="LH35" s="62"/>
      <c r="LI35" s="62"/>
      <c r="LJ35" s="62"/>
      <c r="LK35" s="62"/>
      <c r="LL35" s="62"/>
      <c r="LM35" s="62"/>
      <c r="LN35" s="62"/>
      <c r="LO35" s="62"/>
      <c r="LP35" s="62"/>
      <c r="LQ35" s="62"/>
      <c r="LR35" s="62"/>
      <c r="LS35" s="62"/>
      <c r="LT35" s="62"/>
      <c r="LU35" s="62"/>
      <c r="LV35" s="62"/>
      <c r="LW35" s="62"/>
      <c r="LX35" s="62"/>
      <c r="LY35" s="62"/>
      <c r="LZ35" s="62"/>
      <c r="MA35" s="62"/>
      <c r="MB35" s="62"/>
      <c r="MC35" s="62"/>
      <c r="MD35" s="62"/>
      <c r="ME35" s="62"/>
      <c r="MF35" s="62"/>
      <c r="MG35" s="62"/>
      <c r="MH35" s="62"/>
      <c r="MI35" s="62"/>
      <c r="MJ35" s="62"/>
      <c r="MK35" s="62"/>
      <c r="ML35" s="62"/>
      <c r="MM35" s="62"/>
      <c r="MN35" s="62"/>
      <c r="MO35" s="62"/>
      <c r="MP35" s="62"/>
      <c r="MQ35" s="62"/>
      <c r="MR35" s="62"/>
      <c r="MS35" s="62"/>
      <c r="MT35" s="62"/>
      <c r="MU35" s="62"/>
      <c r="MV35" s="62"/>
      <c r="MW35" s="62"/>
      <c r="MX35" s="62"/>
      <c r="MY35" s="62"/>
      <c r="MZ35" s="62"/>
      <c r="NA35" s="62"/>
      <c r="NB35" s="62"/>
      <c r="NC35" s="62"/>
      <c r="ND35" s="62"/>
      <c r="NE35" s="62"/>
      <c r="NF35" s="62"/>
      <c r="NG35" s="62"/>
      <c r="NH35" s="62"/>
      <c r="NI35" s="62"/>
      <c r="NJ35" s="62"/>
      <c r="NK35" s="62"/>
      <c r="NL35" s="62"/>
      <c r="NM35" s="62"/>
      <c r="NN35" s="62"/>
      <c r="NO35" s="62"/>
      <c r="NP35" s="62"/>
      <c r="NQ35" s="62"/>
      <c r="NR35" s="62"/>
      <c r="NS35" s="62"/>
      <c r="NT35" s="62"/>
      <c r="NU35" s="62"/>
      <c r="NV35" s="62"/>
      <c r="NW35" s="62"/>
      <c r="NX35" s="62"/>
      <c r="NY35" s="62"/>
      <c r="NZ35" s="62"/>
      <c r="OA35" s="62"/>
      <c r="OB35" s="62"/>
      <c r="OC35" s="62"/>
      <c r="OD35" s="62"/>
      <c r="OE35" s="62"/>
      <c r="OF35" s="62"/>
      <c r="OG35" s="62"/>
      <c r="OH35" s="62"/>
      <c r="OI35" s="62"/>
      <c r="OJ35" s="62"/>
      <c r="OK35" s="62"/>
      <c r="OL35" s="62"/>
      <c r="OM35" s="62"/>
      <c r="ON35" s="62"/>
      <c r="OO35" s="62"/>
      <c r="OP35" s="62"/>
      <c r="OQ35" s="62"/>
      <c r="OR35" s="62"/>
      <c r="OS35" s="62"/>
      <c r="OT35" s="62"/>
      <c r="OU35" s="62"/>
      <c r="OV35" s="62"/>
      <c r="OW35" s="62"/>
      <c r="OX35" s="62"/>
      <c r="OY35" s="62"/>
      <c r="OZ35" s="62"/>
      <c r="PA35" s="62"/>
      <c r="PB35" s="62"/>
      <c r="PC35" s="62"/>
      <c r="PD35" s="62"/>
      <c r="PE35" s="62"/>
      <c r="PF35" s="62"/>
      <c r="PG35" s="62"/>
      <c r="PH35" s="62"/>
      <c r="PI35" s="62"/>
      <c r="PJ35" s="62"/>
      <c r="PK35" s="62"/>
      <c r="PL35" s="62"/>
      <c r="PM35" s="62"/>
      <c r="PN35" s="62"/>
      <c r="PO35" s="62"/>
      <c r="PP35" s="62"/>
      <c r="PQ35" s="62"/>
      <c r="PR35" s="62"/>
      <c r="PS35" s="62"/>
      <c r="PT35" s="62"/>
      <c r="PU35" s="62"/>
      <c r="PV35" s="62"/>
      <c r="PW35" s="62"/>
      <c r="PX35" s="62"/>
      <c r="PY35" s="62"/>
      <c r="PZ35" s="62"/>
      <c r="QA35" s="62"/>
      <c r="QB35" s="62"/>
      <c r="QC35" s="62"/>
      <c r="QD35" s="62"/>
      <c r="QE35" s="62"/>
      <c r="QF35" s="62"/>
      <c r="QG35" s="62"/>
      <c r="QH35" s="62"/>
      <c r="QI35" s="62"/>
      <c r="QJ35" s="62"/>
      <c r="QK35" s="62"/>
      <c r="QL35" s="62"/>
      <c r="QM35" s="62"/>
      <c r="QN35" s="62"/>
      <c r="QO35" s="62"/>
      <c r="QP35" s="62"/>
      <c r="QQ35" s="62"/>
      <c r="QR35" s="62"/>
      <c r="QS35" s="62"/>
      <c r="QT35" s="62"/>
      <c r="QU35" s="62"/>
      <c r="QV35" s="62"/>
      <c r="QW35" s="62"/>
      <c r="QX35" s="62"/>
      <c r="QY35" s="62"/>
      <c r="QZ35" s="62"/>
      <c r="RA35" s="62"/>
      <c r="RB35" s="62"/>
      <c r="RC35" s="62"/>
      <c r="RD35" s="62"/>
      <c r="RE35" s="62"/>
      <c r="RF35" s="62"/>
      <c r="RG35" s="62"/>
      <c r="RH35" s="62"/>
      <c r="RI35" s="62"/>
      <c r="RJ35" s="62"/>
      <c r="RK35" s="62"/>
      <c r="RL35" s="62"/>
      <c r="RM35" s="62"/>
      <c r="RN35" s="62"/>
      <c r="RO35" s="62"/>
      <c r="RP35" s="62"/>
      <c r="RQ35" s="62"/>
      <c r="RR35" s="62"/>
      <c r="RS35" s="62"/>
      <c r="RT35" s="62"/>
      <c r="RU35" s="62"/>
      <c r="RV35" s="62"/>
      <c r="RW35" s="62"/>
      <c r="RX35" s="62"/>
      <c r="RY35" s="62"/>
      <c r="RZ35" s="62"/>
      <c r="SA35" s="62"/>
      <c r="SB35" s="62"/>
      <c r="SC35" s="62"/>
      <c r="SD35" s="62"/>
      <c r="SE35" s="62"/>
      <c r="SF35" s="62"/>
      <c r="SG35" s="62"/>
      <c r="SH35" s="62"/>
      <c r="SI35" s="62"/>
      <c r="SJ35" s="62"/>
      <c r="SK35" s="62"/>
      <c r="SL35" s="62"/>
      <c r="SM35" s="62"/>
      <c r="SN35" s="62"/>
      <c r="SO35" s="62"/>
      <c r="SP35" s="62"/>
      <c r="SQ35" s="62"/>
      <c r="SR35" s="62"/>
      <c r="SS35" s="62"/>
      <c r="ST35" s="62"/>
      <c r="SU35" s="62"/>
      <c r="SV35" s="62"/>
      <c r="SW35" s="62"/>
      <c r="SX35" s="62"/>
      <c r="SY35" s="62"/>
      <c r="SZ35" s="62"/>
      <c r="TA35" s="62"/>
      <c r="TB35" s="62"/>
      <c r="TC35" s="62"/>
      <c r="TD35" s="62"/>
      <c r="TE35" s="62"/>
      <c r="TF35" s="62"/>
      <c r="TG35" s="62"/>
      <c r="TH35" s="62"/>
      <c r="TI35" s="62"/>
      <c r="TJ35" s="62"/>
      <c r="TK35" s="62"/>
      <c r="TL35" s="62"/>
      <c r="TM35" s="62"/>
      <c r="TN35" s="62"/>
      <c r="TO35" s="62"/>
      <c r="TP35" s="62"/>
      <c r="TQ35" s="62"/>
      <c r="TR35" s="62"/>
      <c r="TS35" s="62"/>
      <c r="TT35" s="62"/>
      <c r="TU35" s="62"/>
      <c r="TV35" s="62"/>
      <c r="TW35" s="62"/>
      <c r="TX35" s="62"/>
      <c r="TY35" s="62"/>
      <c r="TZ35" s="62"/>
      <c r="UA35" s="62"/>
      <c r="UB35" s="62"/>
      <c r="UC35" s="62"/>
      <c r="UD35" s="62"/>
      <c r="UE35" s="62"/>
      <c r="UF35" s="62"/>
      <c r="UG35" s="62"/>
      <c r="UH35" s="62"/>
      <c r="UI35" s="62"/>
      <c r="UJ35" s="62"/>
      <c r="UK35" s="62"/>
      <c r="UL35" s="62"/>
      <c r="UM35" s="62"/>
      <c r="UN35" s="62"/>
      <c r="UO35" s="62"/>
      <c r="UP35" s="62"/>
      <c r="UQ35" s="62"/>
      <c r="UR35" s="62"/>
      <c r="US35" s="62"/>
      <c r="UT35" s="62"/>
      <c r="UU35" s="62"/>
      <c r="UV35" s="62"/>
      <c r="UW35" s="62"/>
      <c r="UX35" s="62"/>
      <c r="UY35" s="62"/>
      <c r="UZ35" s="62"/>
      <c r="VA35" s="62"/>
      <c r="VB35" s="62"/>
      <c r="VC35" s="62"/>
      <c r="VD35" s="62"/>
      <c r="VE35" s="62"/>
      <c r="VF35" s="62"/>
      <c r="VG35" s="62"/>
      <c r="VH35" s="62"/>
      <c r="VI35" s="62"/>
      <c r="VJ35" s="62"/>
      <c r="VK35" s="62"/>
      <c r="VL35" s="62"/>
      <c r="VM35" s="62"/>
      <c r="VN35" s="62"/>
      <c r="VO35" s="62"/>
      <c r="VP35" s="62"/>
      <c r="VQ35" s="62"/>
      <c r="VR35" s="62"/>
      <c r="VS35" s="62"/>
      <c r="VT35" s="62"/>
      <c r="VU35" s="62"/>
      <c r="VV35" s="62"/>
      <c r="VW35" s="62"/>
      <c r="VX35" s="62"/>
      <c r="VY35" s="62"/>
      <c r="VZ35" s="62"/>
      <c r="WA35" s="62"/>
      <c r="WB35" s="62"/>
      <c r="WC35" s="62"/>
      <c r="WD35" s="62"/>
      <c r="WE35" s="62"/>
      <c r="WF35" s="62"/>
      <c r="WG35" s="62"/>
      <c r="WH35" s="62"/>
      <c r="WI35" s="62"/>
      <c r="WJ35" s="62"/>
      <c r="WK35" s="62"/>
      <c r="WL35" s="62"/>
      <c r="WM35" s="62"/>
      <c r="WN35" s="62"/>
      <c r="WO35" s="62"/>
      <c r="WP35" s="62"/>
      <c r="WQ35" s="62"/>
      <c r="WR35" s="62"/>
      <c r="WS35" s="62"/>
      <c r="WT35" s="62"/>
      <c r="WU35" s="62"/>
      <c r="WV35" s="62"/>
      <c r="WW35" s="62"/>
      <c r="WX35" s="62"/>
      <c r="WY35" s="62"/>
      <c r="WZ35" s="62"/>
      <c r="XA35" s="62"/>
      <c r="XB35" s="62"/>
      <c r="XC35" s="62"/>
      <c r="XD35" s="62"/>
      <c r="XE35" s="62"/>
      <c r="XF35" s="62"/>
      <c r="XG35" s="62"/>
      <c r="XH35" s="62"/>
      <c r="XI35" s="62"/>
      <c r="XJ35" s="62"/>
      <c r="XK35" s="62"/>
      <c r="XL35" s="62"/>
      <c r="XM35" s="62"/>
      <c r="XN35" s="62"/>
      <c r="XO35" s="62"/>
      <c r="XP35" s="62"/>
      <c r="XQ35" s="62"/>
      <c r="XR35" s="62"/>
      <c r="XS35" s="62"/>
      <c r="XT35" s="62"/>
      <c r="XU35" s="62"/>
      <c r="XV35" s="62"/>
      <c r="XW35" s="62"/>
      <c r="XX35" s="62"/>
      <c r="XY35" s="62"/>
      <c r="XZ35" s="62"/>
      <c r="YA35" s="62"/>
      <c r="YB35" s="62"/>
      <c r="YC35" s="62"/>
      <c r="YD35" s="62"/>
      <c r="YE35" s="62"/>
      <c r="YF35" s="62"/>
      <c r="YG35" s="62"/>
      <c r="YH35" s="62"/>
      <c r="YI35" s="62"/>
      <c r="YJ35" s="62"/>
      <c r="YK35" s="62"/>
      <c r="YL35" s="62"/>
      <c r="YM35" s="62"/>
      <c r="YN35" s="62"/>
      <c r="YO35" s="62"/>
      <c r="YP35" s="62"/>
      <c r="YQ35" s="62"/>
      <c r="YR35" s="62"/>
      <c r="YS35" s="62"/>
      <c r="YT35" s="62"/>
      <c r="YU35" s="62"/>
      <c r="YV35" s="62"/>
      <c r="YW35" s="62"/>
      <c r="YX35" s="62"/>
      <c r="YY35" s="62"/>
      <c r="YZ35" s="62"/>
      <c r="ZA35" s="62"/>
      <c r="ZB35" s="62"/>
      <c r="ZC35" s="62"/>
      <c r="ZD35" s="62"/>
      <c r="ZE35" s="62"/>
      <c r="ZF35" s="62"/>
      <c r="ZG35" s="62"/>
      <c r="ZH35" s="62"/>
      <c r="ZI35" s="62"/>
      <c r="ZJ35" s="62"/>
      <c r="ZK35" s="62"/>
      <c r="ZL35" s="62"/>
      <c r="ZM35" s="62"/>
      <c r="ZN35" s="62"/>
      <c r="ZO35" s="62"/>
      <c r="ZP35" s="62"/>
      <c r="ZQ35" s="62"/>
      <c r="ZR35" s="62"/>
      <c r="ZS35" s="62"/>
      <c r="ZT35" s="62"/>
      <c r="ZU35" s="62"/>
      <c r="ZV35" s="62"/>
      <c r="ZW35" s="62"/>
      <c r="ZX35" s="62"/>
      <c r="ZY35" s="62"/>
      <c r="ZZ35" s="62"/>
      <c r="AAA35" s="62"/>
      <c r="AAB35" s="62"/>
      <c r="AAC35" s="62"/>
      <c r="AAD35" s="62"/>
      <c r="AAE35" s="62"/>
      <c r="AAF35" s="62"/>
      <c r="AAG35" s="62"/>
      <c r="AAH35" s="62"/>
      <c r="AAI35" s="62"/>
      <c r="AAJ35" s="62"/>
      <c r="AAK35" s="62"/>
      <c r="AAL35" s="62"/>
      <c r="AAM35" s="62"/>
      <c r="AAN35" s="62"/>
      <c r="AAO35" s="62"/>
      <c r="AAP35" s="62"/>
      <c r="AAQ35" s="62"/>
      <c r="AAR35" s="62"/>
      <c r="AAS35" s="62"/>
      <c r="AAT35" s="62"/>
      <c r="AAU35" s="62"/>
      <c r="AAV35" s="62"/>
      <c r="AAW35" s="62"/>
      <c r="AAX35" s="62"/>
      <c r="AAY35" s="62"/>
      <c r="AAZ35" s="62"/>
      <c r="ABA35" s="62"/>
      <c r="ABB35" s="62"/>
      <c r="ABC35" s="62"/>
      <c r="ABD35" s="62"/>
      <c r="ABE35" s="62"/>
      <c r="ABF35" s="62"/>
      <c r="ABG35" s="62"/>
      <c r="ABH35" s="62"/>
      <c r="ABI35" s="62"/>
      <c r="ABJ35" s="62"/>
      <c r="ABK35" s="62"/>
      <c r="ABL35" s="62"/>
      <c r="ABM35" s="62"/>
      <c r="ABN35" s="62"/>
      <c r="ABO35" s="62"/>
      <c r="ABP35" s="62"/>
      <c r="ABQ35" s="62"/>
      <c r="ABR35" s="62"/>
      <c r="ABS35" s="62"/>
      <c r="ABT35" s="62"/>
      <c r="ABU35" s="62"/>
      <c r="ABV35" s="62"/>
      <c r="ABW35" s="62"/>
      <c r="ABX35" s="62"/>
      <c r="ABY35" s="62"/>
      <c r="ABZ35" s="62"/>
      <c r="ACA35" s="62"/>
      <c r="ACB35" s="62"/>
      <c r="ACC35" s="62"/>
      <c r="ACD35" s="62"/>
      <c r="ACE35" s="62"/>
      <c r="ACF35" s="62"/>
      <c r="ACG35" s="62"/>
      <c r="ACH35" s="62"/>
      <c r="ACI35" s="62"/>
      <c r="ACJ35" s="62"/>
      <c r="ACK35" s="62"/>
      <c r="ACL35" s="62"/>
      <c r="ACM35" s="62"/>
      <c r="ACN35" s="62"/>
      <c r="ACO35" s="62"/>
      <c r="ACP35" s="62"/>
      <c r="ACQ35" s="62"/>
      <c r="ACR35" s="62"/>
      <c r="ACS35" s="62"/>
      <c r="ACT35" s="62"/>
      <c r="ACU35" s="62"/>
      <c r="ACV35" s="62"/>
      <c r="ACW35" s="62"/>
      <c r="ACX35" s="62"/>
      <c r="ACY35" s="62"/>
      <c r="ACZ35" s="62"/>
      <c r="ADA35" s="62"/>
      <c r="ADB35" s="62"/>
      <c r="ADC35" s="62"/>
      <c r="ADD35" s="62"/>
      <c r="ADE35" s="62"/>
      <c r="ADF35" s="62"/>
      <c r="ADG35" s="62"/>
      <c r="ADH35" s="62"/>
      <c r="ADI35" s="62"/>
      <c r="ADJ35" s="62"/>
      <c r="ADK35" s="62"/>
      <c r="ADL35" s="62"/>
      <c r="ADM35" s="62"/>
      <c r="ADN35" s="62"/>
      <c r="ADO35" s="62"/>
      <c r="ADP35" s="62"/>
      <c r="ADQ35" s="62"/>
      <c r="ADR35" s="62"/>
      <c r="ADS35" s="62"/>
      <c r="ADT35" s="62"/>
      <c r="ADU35" s="62"/>
      <c r="ADV35" s="62"/>
      <c r="ADW35" s="62"/>
      <c r="ADX35" s="62"/>
      <c r="ADY35" s="62"/>
      <c r="ADZ35" s="62"/>
      <c r="AEA35" s="62"/>
      <c r="AEB35" s="62"/>
      <c r="AEC35" s="62"/>
      <c r="AED35" s="62"/>
      <c r="AEE35" s="62"/>
      <c r="AEF35" s="62"/>
      <c r="AEG35" s="62"/>
      <c r="AEH35" s="62"/>
      <c r="AEI35" s="62"/>
      <c r="AEJ35" s="62"/>
      <c r="AEK35" s="62"/>
      <c r="AEL35" s="62"/>
      <c r="AEM35" s="62"/>
      <c r="AEN35" s="62"/>
      <c r="AEO35" s="62"/>
      <c r="AEP35" s="62"/>
      <c r="AEQ35" s="62"/>
      <c r="AER35" s="62"/>
      <c r="AES35" s="62"/>
      <c r="AET35" s="62"/>
      <c r="AEU35" s="62"/>
      <c r="AEV35" s="62"/>
      <c r="AEW35" s="62"/>
      <c r="AEX35" s="62"/>
      <c r="AEY35" s="62"/>
      <c r="AEZ35" s="62"/>
      <c r="AFA35" s="62"/>
      <c r="AFB35" s="62"/>
      <c r="AFC35" s="62"/>
      <c r="AFD35" s="62"/>
      <c r="AFE35" s="62"/>
      <c r="AFF35" s="62"/>
      <c r="AFG35" s="62"/>
      <c r="AFH35" s="62"/>
      <c r="AFI35" s="62"/>
      <c r="AFJ35" s="62"/>
      <c r="AFK35" s="62"/>
      <c r="AFL35" s="62"/>
      <c r="AFM35" s="62"/>
      <c r="AFN35" s="62"/>
      <c r="AFO35" s="62"/>
      <c r="AFP35" s="62"/>
      <c r="AFQ35" s="62"/>
      <c r="AFR35" s="62"/>
      <c r="AFS35" s="62"/>
      <c r="AFT35" s="62"/>
      <c r="AFU35" s="62"/>
      <c r="AFV35" s="62"/>
      <c r="AFW35" s="62"/>
      <c r="AFX35" s="62"/>
      <c r="AFY35" s="62"/>
      <c r="AFZ35" s="62"/>
      <c r="AGA35" s="62"/>
      <c r="AGB35" s="62"/>
      <c r="AGC35" s="62"/>
      <c r="AGD35" s="62"/>
      <c r="AGE35" s="62"/>
      <c r="AGF35" s="62"/>
      <c r="AGG35" s="62"/>
      <c r="AGH35" s="62"/>
      <c r="AGI35" s="62"/>
      <c r="AGJ35" s="62"/>
      <c r="AGK35" s="62"/>
      <c r="AGL35" s="62"/>
      <c r="AGM35" s="62"/>
      <c r="AGN35" s="62"/>
      <c r="AGO35" s="62"/>
      <c r="AGP35" s="62"/>
      <c r="AGQ35" s="62"/>
      <c r="AGR35" s="62"/>
      <c r="AGS35" s="62"/>
      <c r="AGT35" s="62"/>
      <c r="AGU35" s="62"/>
      <c r="AGV35" s="62"/>
      <c r="AGW35" s="62"/>
      <c r="AGX35" s="62"/>
      <c r="AGY35" s="62"/>
      <c r="AGZ35" s="62"/>
      <c r="AHA35" s="62"/>
      <c r="AHB35" s="62"/>
      <c r="AHC35" s="62"/>
      <c r="AHD35" s="62"/>
      <c r="AHE35" s="62"/>
      <c r="AHF35" s="62"/>
      <c r="AHG35" s="62"/>
      <c r="AHH35" s="62"/>
      <c r="AHI35" s="62"/>
      <c r="AHJ35" s="62"/>
      <c r="AHK35" s="62"/>
      <c r="AHL35" s="62"/>
      <c r="AHM35" s="62"/>
      <c r="AHN35" s="62"/>
      <c r="AHO35" s="62"/>
      <c r="AHP35" s="62"/>
      <c r="AHQ35" s="62"/>
      <c r="AHR35" s="62"/>
      <c r="AHS35" s="62"/>
      <c r="AHT35" s="62"/>
      <c r="AHU35" s="62"/>
      <c r="AHV35" s="62"/>
      <c r="AHW35" s="62"/>
      <c r="AHX35" s="62"/>
      <c r="AHY35" s="62"/>
      <c r="AHZ35" s="62"/>
      <c r="AIA35" s="62"/>
      <c r="AIB35" s="62"/>
      <c r="AIC35" s="62"/>
      <c r="AID35" s="62"/>
      <c r="AIE35" s="62"/>
      <c r="AIF35" s="62"/>
      <c r="AIG35" s="62"/>
      <c r="AIH35" s="62"/>
      <c r="AII35" s="62"/>
      <c r="AIJ35" s="62"/>
      <c r="AIK35" s="62"/>
      <c r="AIL35" s="62"/>
      <c r="AIM35" s="62"/>
      <c r="AIN35" s="62"/>
      <c r="AIO35" s="62"/>
      <c r="AIP35" s="62"/>
      <c r="AIQ35" s="62"/>
      <c r="AIR35" s="62"/>
      <c r="AIS35" s="62"/>
      <c r="AIT35" s="62"/>
      <c r="AIU35" s="62"/>
      <c r="AIV35" s="62"/>
      <c r="AIW35" s="62"/>
      <c r="AIX35" s="62"/>
      <c r="AIY35" s="62"/>
      <c r="AIZ35" s="62"/>
      <c r="AJA35" s="62"/>
      <c r="AJB35" s="62"/>
      <c r="AJC35" s="62"/>
      <c r="AJD35" s="62"/>
      <c r="AJE35" s="62"/>
      <c r="AJF35" s="62"/>
      <c r="AJG35" s="62"/>
      <c r="AJH35" s="62"/>
      <c r="AJI35" s="62"/>
      <c r="AJJ35" s="62"/>
      <c r="AJK35" s="62"/>
      <c r="AJL35" s="62"/>
      <c r="AJM35" s="62"/>
      <c r="AJN35" s="62"/>
      <c r="AJO35" s="62"/>
      <c r="AJP35" s="62"/>
      <c r="AJQ35" s="62"/>
      <c r="AJR35" s="62"/>
      <c r="AJS35" s="62"/>
      <c r="AJT35" s="62"/>
      <c r="AJU35" s="62"/>
      <c r="AJV35" s="62"/>
      <c r="AJW35" s="62"/>
      <c r="AJX35" s="62"/>
      <c r="AJY35" s="62"/>
      <c r="AJZ35" s="62"/>
      <c r="AKA35" s="62"/>
      <c r="AKB35" s="62"/>
      <c r="AKC35" s="62"/>
      <c r="AKD35" s="62"/>
      <c r="AKE35" s="62"/>
      <c r="AKF35" s="62"/>
      <c r="AKG35" s="62"/>
      <c r="AKH35" s="62"/>
      <c r="AKI35" s="62"/>
      <c r="AKJ35" s="62"/>
      <c r="AKK35" s="62"/>
      <c r="AKL35" s="62"/>
      <c r="AKM35" s="62"/>
      <c r="AKN35" s="62"/>
      <c r="AKO35" s="62"/>
      <c r="AKP35" s="62"/>
      <c r="AKQ35" s="62"/>
      <c r="AKR35" s="62"/>
      <c r="AKS35" s="62"/>
      <c r="AKT35" s="62"/>
      <c r="AKU35" s="62"/>
      <c r="AKV35" s="62"/>
      <c r="AKW35" s="62"/>
      <c r="AKX35" s="62"/>
      <c r="AKY35" s="62"/>
      <c r="AKZ35" s="62"/>
      <c r="ALA35" s="62"/>
      <c r="ALB35" s="62"/>
      <c r="ALC35" s="62"/>
      <c r="ALD35" s="62"/>
      <c r="ALE35" s="62"/>
      <c r="ALF35" s="62"/>
      <c r="ALG35" s="62"/>
      <c r="ALH35" s="62"/>
      <c r="ALI35" s="62"/>
      <c r="ALJ35" s="62"/>
      <c r="ALK35" s="62"/>
      <c r="ALL35" s="62"/>
      <c r="ALM35" s="62"/>
      <c r="ALN35" s="62"/>
      <c r="ALO35" s="62"/>
      <c r="ALP35" s="62"/>
      <c r="ALQ35" s="62"/>
      <c r="ALR35" s="62"/>
      <c r="ALS35" s="62"/>
      <c r="ALT35" s="62"/>
      <c r="ALU35" s="62"/>
      <c r="ALV35" s="62"/>
      <c r="ALW35" s="62"/>
    </row>
    <row r="36" spans="1:1011" ht="173.55" customHeight="1" x14ac:dyDescent="0.3">
      <c r="A36" s="1" t="s">
        <v>222</v>
      </c>
      <c r="B36" s="92">
        <v>15</v>
      </c>
      <c r="C36" s="106" t="s">
        <v>474</v>
      </c>
      <c r="D36" s="125">
        <v>1974</v>
      </c>
      <c r="E36" s="3" t="s">
        <v>261</v>
      </c>
      <c r="F36" s="4" t="s">
        <v>99</v>
      </c>
      <c r="G36" s="4" t="s">
        <v>465</v>
      </c>
      <c r="H36" s="4">
        <v>26.5252202</v>
      </c>
      <c r="I36" s="5">
        <v>-104.1320805</v>
      </c>
      <c r="J36" s="6" t="s">
        <v>34</v>
      </c>
      <c r="K36" s="7" t="s">
        <v>35</v>
      </c>
      <c r="L36" s="8" t="s">
        <v>60</v>
      </c>
      <c r="M36" s="9" t="s">
        <v>30</v>
      </c>
      <c r="N36" s="10">
        <v>90</v>
      </c>
      <c r="O36" s="10" t="s">
        <v>441</v>
      </c>
      <c r="P36" s="10">
        <v>60</v>
      </c>
      <c r="Q36" s="11">
        <v>90</v>
      </c>
      <c r="R36" s="12">
        <f>4/3600*9.81*1000*40</f>
        <v>436</v>
      </c>
      <c r="S36" s="13" t="s">
        <v>313</v>
      </c>
      <c r="T36" s="13" t="s">
        <v>103</v>
      </c>
      <c r="U36" s="13" t="s">
        <v>476</v>
      </c>
      <c r="V36" s="14" t="s">
        <v>31</v>
      </c>
      <c r="W36" s="14">
        <v>20</v>
      </c>
      <c r="X36" s="14">
        <v>80</v>
      </c>
      <c r="Y36" s="14">
        <v>1.8</v>
      </c>
      <c r="Z36" s="15">
        <v>9.1</v>
      </c>
      <c r="AA36" s="16" t="s">
        <v>38</v>
      </c>
      <c r="AB36" s="17" t="s">
        <v>29</v>
      </c>
    </row>
    <row r="37" spans="1:1011" ht="173.55" customHeight="1" x14ac:dyDescent="0.3">
      <c r="A37" s="1" t="s">
        <v>222</v>
      </c>
      <c r="B37" s="92">
        <v>15</v>
      </c>
      <c r="C37" s="97" t="s">
        <v>474</v>
      </c>
      <c r="D37" s="125">
        <v>1975</v>
      </c>
      <c r="E37" s="3" t="s">
        <v>233</v>
      </c>
      <c r="F37" s="4" t="s">
        <v>304</v>
      </c>
      <c r="G37" s="4" t="s">
        <v>464</v>
      </c>
      <c r="H37" s="4">
        <v>12.180204</v>
      </c>
      <c r="I37" s="5">
        <v>-0.35130209999999801</v>
      </c>
      <c r="J37" s="6" t="s">
        <v>34</v>
      </c>
      <c r="K37" s="7" t="s">
        <v>35</v>
      </c>
      <c r="L37" s="8" t="s">
        <v>60</v>
      </c>
      <c r="M37" s="9" t="s">
        <v>30</v>
      </c>
      <c r="N37" s="10">
        <v>75</v>
      </c>
      <c r="O37" s="10" t="s">
        <v>441</v>
      </c>
      <c r="P37" s="10">
        <v>60</v>
      </c>
      <c r="Q37" s="11">
        <v>90</v>
      </c>
      <c r="R37" s="12">
        <f>5/3600*9.81*1000*20</f>
        <v>272.50000000000006</v>
      </c>
      <c r="S37" s="13" t="s">
        <v>313</v>
      </c>
      <c r="T37" s="13" t="s">
        <v>103</v>
      </c>
      <c r="U37" s="13" t="s">
        <v>476</v>
      </c>
      <c r="V37" s="14" t="s">
        <v>31</v>
      </c>
      <c r="W37" s="14">
        <v>20</v>
      </c>
      <c r="X37" s="14">
        <v>80</v>
      </c>
      <c r="Y37" s="14">
        <v>1.8</v>
      </c>
      <c r="Z37" s="15">
        <v>9.1</v>
      </c>
      <c r="AA37" s="16" t="s">
        <v>38</v>
      </c>
      <c r="AB37" s="17" t="s">
        <v>29</v>
      </c>
    </row>
    <row r="38" spans="1:1011" ht="173.55" customHeight="1" x14ac:dyDescent="0.3">
      <c r="A38" s="1" t="s">
        <v>222</v>
      </c>
      <c r="B38" s="92">
        <v>15</v>
      </c>
      <c r="C38" s="97" t="s">
        <v>474</v>
      </c>
      <c r="D38" s="125">
        <v>1975</v>
      </c>
      <c r="E38" s="3" t="s">
        <v>254</v>
      </c>
      <c r="F38" s="4" t="s">
        <v>72</v>
      </c>
      <c r="G38" s="4" t="s">
        <v>464</v>
      </c>
      <c r="H38" s="4">
        <v>12.495787399999999</v>
      </c>
      <c r="I38" s="5">
        <v>-6.7975919999999999</v>
      </c>
      <c r="J38" s="6" t="s">
        <v>34</v>
      </c>
      <c r="K38" s="7" t="s">
        <v>35</v>
      </c>
      <c r="L38" s="8" t="s">
        <v>60</v>
      </c>
      <c r="M38" s="9" t="s">
        <v>30</v>
      </c>
      <c r="N38" s="10">
        <v>80</v>
      </c>
      <c r="O38" s="10" t="s">
        <v>441</v>
      </c>
      <c r="P38" s="10">
        <v>60</v>
      </c>
      <c r="Q38" s="11">
        <v>90</v>
      </c>
      <c r="R38" s="12">
        <f>3/3600*9.81*1000*30</f>
        <v>245.25000000000009</v>
      </c>
      <c r="S38" s="13" t="s">
        <v>313</v>
      </c>
      <c r="T38" s="13" t="s">
        <v>103</v>
      </c>
      <c r="U38" s="13" t="s">
        <v>476</v>
      </c>
      <c r="V38" s="14" t="s">
        <v>31</v>
      </c>
      <c r="W38" s="14">
        <v>20</v>
      </c>
      <c r="X38" s="14">
        <v>80</v>
      </c>
      <c r="Y38" s="14">
        <v>1.8</v>
      </c>
      <c r="Z38" s="15">
        <v>9.1</v>
      </c>
      <c r="AA38" s="16" t="s">
        <v>38</v>
      </c>
      <c r="AB38" s="17" t="s">
        <v>29</v>
      </c>
    </row>
    <row r="39" spans="1:1011" ht="173.55" customHeight="1" x14ac:dyDescent="0.3">
      <c r="A39" s="1" t="s">
        <v>222</v>
      </c>
      <c r="B39" s="92">
        <v>15</v>
      </c>
      <c r="C39" s="97" t="s">
        <v>474</v>
      </c>
      <c r="D39" s="125">
        <v>1975</v>
      </c>
      <c r="E39" s="3" t="s">
        <v>263</v>
      </c>
      <c r="F39" s="4" t="s">
        <v>99</v>
      </c>
      <c r="G39" s="4" t="s">
        <v>465</v>
      </c>
      <c r="H39" s="4">
        <v>23.8217164</v>
      </c>
      <c r="I39" s="5">
        <v>-100.723499599999</v>
      </c>
      <c r="J39" s="6" t="s">
        <v>34</v>
      </c>
      <c r="K39" s="7" t="s">
        <v>35</v>
      </c>
      <c r="L39" s="8" t="s">
        <v>60</v>
      </c>
      <c r="M39" s="9" t="s">
        <v>30</v>
      </c>
      <c r="N39" s="10">
        <v>80</v>
      </c>
      <c r="O39" s="10" t="s">
        <v>441</v>
      </c>
      <c r="P39" s="10">
        <v>60</v>
      </c>
      <c r="Q39" s="11">
        <v>90</v>
      </c>
      <c r="R39" s="12">
        <f>4/3600*9.81*1000*20</f>
        <v>218</v>
      </c>
      <c r="S39" s="13" t="s">
        <v>313</v>
      </c>
      <c r="T39" s="13" t="s">
        <v>103</v>
      </c>
      <c r="U39" s="13" t="s">
        <v>476</v>
      </c>
      <c r="V39" s="14" t="s">
        <v>31</v>
      </c>
      <c r="W39" s="14">
        <v>20</v>
      </c>
      <c r="X39" s="14">
        <v>80</v>
      </c>
      <c r="Y39" s="14">
        <v>1.8</v>
      </c>
      <c r="Z39" s="15">
        <v>9.1</v>
      </c>
      <c r="AA39" s="16" t="s">
        <v>38</v>
      </c>
      <c r="AB39" s="17" t="s">
        <v>29</v>
      </c>
    </row>
    <row r="40" spans="1:1011" ht="96.3" customHeight="1" x14ac:dyDescent="0.3">
      <c r="A40" s="1" t="s">
        <v>222</v>
      </c>
      <c r="B40" s="92">
        <v>15</v>
      </c>
      <c r="C40" s="106" t="s">
        <v>474</v>
      </c>
      <c r="D40" s="125">
        <v>1975</v>
      </c>
      <c r="E40" s="3" t="s">
        <v>269</v>
      </c>
      <c r="F40" s="4" t="s">
        <v>99</v>
      </c>
      <c r="G40" s="4" t="s">
        <v>465</v>
      </c>
      <c r="H40" s="4">
        <v>18.6101834</v>
      </c>
      <c r="I40" s="5">
        <v>-90.739024499999999</v>
      </c>
      <c r="J40" s="6" t="s">
        <v>34</v>
      </c>
      <c r="K40" s="7" t="s">
        <v>35</v>
      </c>
      <c r="L40" s="8" t="s">
        <v>60</v>
      </c>
      <c r="M40" s="9" t="s">
        <v>30</v>
      </c>
      <c r="N40" s="10">
        <v>70</v>
      </c>
      <c r="O40" s="10" t="s">
        <v>441</v>
      </c>
      <c r="P40" s="10">
        <v>60</v>
      </c>
      <c r="Q40" s="11">
        <v>90</v>
      </c>
      <c r="R40" s="12">
        <f>4/3600*9.81*1000*25</f>
        <v>272.5</v>
      </c>
      <c r="S40" s="13" t="s">
        <v>313</v>
      </c>
      <c r="T40" s="14" t="s">
        <v>103</v>
      </c>
      <c r="U40" s="14" t="s">
        <v>476</v>
      </c>
      <c r="V40" s="14" t="s">
        <v>31</v>
      </c>
      <c r="W40" s="14">
        <v>20</v>
      </c>
      <c r="X40" s="14">
        <v>80</v>
      </c>
      <c r="Y40" s="14">
        <v>1.8</v>
      </c>
      <c r="Z40" s="15">
        <v>9.1</v>
      </c>
      <c r="AA40" s="16" t="s">
        <v>38</v>
      </c>
      <c r="AB40" s="17" t="s">
        <v>29</v>
      </c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</row>
    <row r="41" spans="1:1011" ht="106.05" customHeight="1" x14ac:dyDescent="0.3">
      <c r="A41" s="1" t="s">
        <v>222</v>
      </c>
      <c r="B41" s="92">
        <v>15</v>
      </c>
      <c r="C41" s="97" t="s">
        <v>474</v>
      </c>
      <c r="D41" s="125">
        <v>1975</v>
      </c>
      <c r="E41" s="3" t="s">
        <v>265</v>
      </c>
      <c r="F41" s="4" t="s">
        <v>99</v>
      </c>
      <c r="G41" s="4" t="s">
        <v>465</v>
      </c>
      <c r="H41" s="4">
        <v>27.8656136</v>
      </c>
      <c r="I41" s="5">
        <v>-105.20713009999901</v>
      </c>
      <c r="J41" s="6" t="s">
        <v>34</v>
      </c>
      <c r="K41" s="7" t="s">
        <v>35</v>
      </c>
      <c r="L41" s="8" t="s">
        <v>60</v>
      </c>
      <c r="M41" s="9" t="s">
        <v>30</v>
      </c>
      <c r="N41" s="10">
        <v>80</v>
      </c>
      <c r="O41" s="10" t="s">
        <v>441</v>
      </c>
      <c r="P41" s="10">
        <v>60</v>
      </c>
      <c r="Q41" s="11">
        <v>90</v>
      </c>
      <c r="R41" s="12">
        <f>4/3600*9.81*1000*30</f>
        <v>327</v>
      </c>
      <c r="S41" s="13" t="s">
        <v>313</v>
      </c>
      <c r="T41" s="14" t="s">
        <v>103</v>
      </c>
      <c r="U41" s="14" t="s">
        <v>476</v>
      </c>
      <c r="V41" s="14" t="s">
        <v>31</v>
      </c>
      <c r="W41" s="14">
        <v>20</v>
      </c>
      <c r="X41" s="14">
        <v>80</v>
      </c>
      <c r="Y41" s="14">
        <v>1.8</v>
      </c>
      <c r="Z41" s="15">
        <v>9.1</v>
      </c>
      <c r="AA41" s="16" t="s">
        <v>38</v>
      </c>
      <c r="AB41" s="17" t="s">
        <v>29</v>
      </c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</row>
    <row r="42" spans="1:1011" ht="243.3" customHeight="1" x14ac:dyDescent="0.3">
      <c r="A42" s="1" t="s">
        <v>222</v>
      </c>
      <c r="B42" s="92">
        <v>15</v>
      </c>
      <c r="C42" s="97" t="s">
        <v>474</v>
      </c>
      <c r="D42" s="125">
        <v>1975</v>
      </c>
      <c r="E42" s="3" t="s">
        <v>266</v>
      </c>
      <c r="F42" s="4" t="s">
        <v>99</v>
      </c>
      <c r="G42" s="4" t="s">
        <v>465</v>
      </c>
      <c r="H42" s="4">
        <v>20.6595382</v>
      </c>
      <c r="I42" s="5">
        <v>-103.34943759999901</v>
      </c>
      <c r="J42" s="6" t="s">
        <v>34</v>
      </c>
      <c r="K42" s="7" t="s">
        <v>35</v>
      </c>
      <c r="L42" s="8" t="s">
        <v>60</v>
      </c>
      <c r="M42" s="9" t="s">
        <v>30</v>
      </c>
      <c r="N42" s="10">
        <v>80</v>
      </c>
      <c r="O42" s="10" t="s">
        <v>441</v>
      </c>
      <c r="P42" s="10">
        <v>60</v>
      </c>
      <c r="Q42" s="11">
        <v>90</v>
      </c>
      <c r="R42" s="12">
        <f>4/3600*9.81*1000*30</f>
        <v>327</v>
      </c>
      <c r="S42" s="13" t="s">
        <v>313</v>
      </c>
      <c r="T42" s="14" t="s">
        <v>103</v>
      </c>
      <c r="U42" s="14" t="s">
        <v>476</v>
      </c>
      <c r="V42" s="14" t="s">
        <v>31</v>
      </c>
      <c r="W42" s="14">
        <v>20</v>
      </c>
      <c r="X42" s="14">
        <v>80</v>
      </c>
      <c r="Y42" s="14">
        <v>1.8</v>
      </c>
      <c r="Z42" s="15">
        <v>9.1</v>
      </c>
      <c r="AA42" s="16" t="s">
        <v>38</v>
      </c>
      <c r="AB42" s="17" t="s">
        <v>29</v>
      </c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</row>
    <row r="43" spans="1:1011" ht="61.95" customHeight="1" x14ac:dyDescent="0.3">
      <c r="A43" s="1" t="s">
        <v>222</v>
      </c>
      <c r="B43" s="92">
        <v>15</v>
      </c>
      <c r="C43" s="97" t="s">
        <v>474</v>
      </c>
      <c r="D43" s="125">
        <v>1975</v>
      </c>
      <c r="E43" s="3" t="s">
        <v>267</v>
      </c>
      <c r="F43" s="4" t="s">
        <v>99</v>
      </c>
      <c r="G43" s="4" t="s">
        <v>465</v>
      </c>
      <c r="H43" s="4">
        <v>18.905487099999998</v>
      </c>
      <c r="I43" s="5">
        <v>-100.1481354</v>
      </c>
      <c r="J43" s="6" t="s">
        <v>34</v>
      </c>
      <c r="K43" s="7" t="s">
        <v>35</v>
      </c>
      <c r="L43" s="8" t="s">
        <v>60</v>
      </c>
      <c r="M43" s="9" t="s">
        <v>30</v>
      </c>
      <c r="N43" s="10">
        <v>80</v>
      </c>
      <c r="O43" s="10" t="s">
        <v>441</v>
      </c>
      <c r="P43" s="10">
        <v>60</v>
      </c>
      <c r="Q43" s="11">
        <v>90</v>
      </c>
      <c r="R43" s="12">
        <f>4/3600*9.81*1000*30</f>
        <v>327</v>
      </c>
      <c r="S43" s="13" t="s">
        <v>313</v>
      </c>
      <c r="T43" s="14" t="s">
        <v>103</v>
      </c>
      <c r="U43" s="14" t="s">
        <v>476</v>
      </c>
      <c r="V43" s="14" t="s">
        <v>31</v>
      </c>
      <c r="W43" s="14">
        <v>20</v>
      </c>
      <c r="X43" s="14">
        <v>80</v>
      </c>
      <c r="Y43" s="14">
        <v>1.8</v>
      </c>
      <c r="Z43" s="15">
        <v>9.1</v>
      </c>
      <c r="AA43" s="16" t="s">
        <v>38</v>
      </c>
      <c r="AB43" s="17" t="s">
        <v>29</v>
      </c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</row>
    <row r="44" spans="1:1011" ht="57.45" customHeight="1" x14ac:dyDescent="0.3">
      <c r="A44" s="1" t="s">
        <v>222</v>
      </c>
      <c r="B44" s="92">
        <v>15</v>
      </c>
      <c r="C44" s="97" t="s">
        <v>474</v>
      </c>
      <c r="D44" s="125">
        <v>1975</v>
      </c>
      <c r="E44" s="3" t="s">
        <v>268</v>
      </c>
      <c r="F44" s="4" t="s">
        <v>99</v>
      </c>
      <c r="G44" s="4" t="s">
        <v>465</v>
      </c>
      <c r="H44" s="4">
        <v>22.904603900000001</v>
      </c>
      <c r="I44" s="5">
        <v>-109.96035879999999</v>
      </c>
      <c r="J44" s="6" t="s">
        <v>34</v>
      </c>
      <c r="K44" s="7" t="s">
        <v>35</v>
      </c>
      <c r="L44" s="8" t="s">
        <v>60</v>
      </c>
      <c r="M44" s="9" t="s">
        <v>30</v>
      </c>
      <c r="N44" s="10">
        <v>80</v>
      </c>
      <c r="O44" s="10" t="s">
        <v>441</v>
      </c>
      <c r="P44" s="10">
        <v>60</v>
      </c>
      <c r="Q44" s="11">
        <v>90</v>
      </c>
      <c r="R44" s="12">
        <f>4/3600*9.81*1000*30</f>
        <v>327</v>
      </c>
      <c r="S44" s="13" t="s">
        <v>313</v>
      </c>
      <c r="T44" s="14" t="s">
        <v>103</v>
      </c>
      <c r="U44" s="14" t="s">
        <v>476</v>
      </c>
      <c r="V44" s="14" t="s">
        <v>31</v>
      </c>
      <c r="W44" s="14">
        <v>20</v>
      </c>
      <c r="X44" s="14">
        <v>80</v>
      </c>
      <c r="Y44" s="14">
        <v>1.8</v>
      </c>
      <c r="Z44" s="15">
        <v>9.1</v>
      </c>
      <c r="AA44" s="16" t="s">
        <v>38</v>
      </c>
      <c r="AB44" s="17" t="s">
        <v>29</v>
      </c>
    </row>
    <row r="45" spans="1:1011" ht="54.3" customHeight="1" x14ac:dyDescent="0.3">
      <c r="A45" s="1" t="s">
        <v>222</v>
      </c>
      <c r="B45" s="92">
        <v>15</v>
      </c>
      <c r="C45" s="97" t="s">
        <v>474</v>
      </c>
      <c r="D45" s="125">
        <v>1975</v>
      </c>
      <c r="E45" s="3" t="s">
        <v>264</v>
      </c>
      <c r="F45" s="4" t="s">
        <v>99</v>
      </c>
      <c r="G45" s="4" t="s">
        <v>465</v>
      </c>
      <c r="H45" s="4">
        <v>32.624538899999898</v>
      </c>
      <c r="I45" s="5">
        <v>-115.4522623</v>
      </c>
      <c r="J45" s="6" t="s">
        <v>34</v>
      </c>
      <c r="K45" s="7" t="s">
        <v>35</v>
      </c>
      <c r="L45" s="8" t="s">
        <v>60</v>
      </c>
      <c r="M45" s="9" t="s">
        <v>30</v>
      </c>
      <c r="N45" s="10">
        <v>80</v>
      </c>
      <c r="O45" s="10" t="s">
        <v>441</v>
      </c>
      <c r="P45" s="10">
        <v>60</v>
      </c>
      <c r="Q45" s="11">
        <v>90</v>
      </c>
      <c r="R45" s="12">
        <f>7/3600*9.81*1000*20</f>
        <v>381.50000000000006</v>
      </c>
      <c r="S45" s="13" t="s">
        <v>313</v>
      </c>
      <c r="T45" s="14" t="s">
        <v>103</v>
      </c>
      <c r="U45" s="14" t="s">
        <v>476</v>
      </c>
      <c r="V45" s="14" t="s">
        <v>31</v>
      </c>
      <c r="W45" s="14">
        <v>20</v>
      </c>
      <c r="X45" s="14">
        <v>80</v>
      </c>
      <c r="Y45" s="14">
        <v>1.8</v>
      </c>
      <c r="Z45" s="15">
        <v>9.1</v>
      </c>
      <c r="AA45" s="16" t="s">
        <v>38</v>
      </c>
      <c r="AB45" s="17" t="s">
        <v>29</v>
      </c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</row>
    <row r="46" spans="1:1011" ht="28.8" x14ac:dyDescent="0.3">
      <c r="A46" s="1" t="s">
        <v>222</v>
      </c>
      <c r="B46" s="92">
        <v>15</v>
      </c>
      <c r="C46" s="97" t="s">
        <v>474</v>
      </c>
      <c r="D46" s="125">
        <v>1975</v>
      </c>
      <c r="E46" s="3" t="s">
        <v>262</v>
      </c>
      <c r="F46" s="4" t="s">
        <v>99</v>
      </c>
      <c r="G46" s="4" t="s">
        <v>465</v>
      </c>
      <c r="H46" s="4">
        <v>19.318154</v>
      </c>
      <c r="I46" s="5">
        <v>-98.2374954</v>
      </c>
      <c r="J46" s="6" t="s">
        <v>34</v>
      </c>
      <c r="K46" s="7" t="s">
        <v>35</v>
      </c>
      <c r="L46" s="8" t="s">
        <v>60</v>
      </c>
      <c r="M46" s="9" t="s">
        <v>30</v>
      </c>
      <c r="N46" s="10">
        <v>90</v>
      </c>
      <c r="O46" s="10" t="s">
        <v>441</v>
      </c>
      <c r="P46" s="10">
        <v>60</v>
      </c>
      <c r="Q46" s="11">
        <v>90</v>
      </c>
      <c r="R46" s="12">
        <f>4/3600*9.81*1000*40</f>
        <v>436</v>
      </c>
      <c r="S46" s="13" t="s">
        <v>313</v>
      </c>
      <c r="T46" s="14" t="s">
        <v>103</v>
      </c>
      <c r="U46" s="14" t="s">
        <v>476</v>
      </c>
      <c r="V46" s="14" t="s">
        <v>31</v>
      </c>
      <c r="W46" s="14">
        <v>20</v>
      </c>
      <c r="X46" s="14">
        <v>80</v>
      </c>
      <c r="Y46" s="14">
        <v>1.8</v>
      </c>
      <c r="Z46" s="15">
        <v>9.1</v>
      </c>
      <c r="AA46" s="16" t="s">
        <v>38</v>
      </c>
      <c r="AB46" s="17" t="s">
        <v>29</v>
      </c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</row>
    <row r="47" spans="1:1011" s="48" customFormat="1" x14ac:dyDescent="0.3">
      <c r="A47" s="1" t="s">
        <v>222</v>
      </c>
      <c r="B47" s="92">
        <v>15</v>
      </c>
      <c r="C47" s="97" t="s">
        <v>474</v>
      </c>
      <c r="D47" s="125">
        <v>1976</v>
      </c>
      <c r="E47" s="3" t="s">
        <v>223</v>
      </c>
      <c r="F47" s="4" t="s">
        <v>223</v>
      </c>
      <c r="G47" s="4" t="s">
        <v>466</v>
      </c>
      <c r="H47" s="4">
        <v>24.453883999999999</v>
      </c>
      <c r="I47" s="5">
        <v>54.377343799999998</v>
      </c>
      <c r="J47" s="6" t="s">
        <v>34</v>
      </c>
      <c r="K47" s="7" t="s">
        <v>35</v>
      </c>
      <c r="L47" s="8" t="s">
        <v>60</v>
      </c>
      <c r="M47" s="9" t="s">
        <v>30</v>
      </c>
      <c r="N47" s="10">
        <v>90</v>
      </c>
      <c r="O47" s="10" t="s">
        <v>441</v>
      </c>
      <c r="P47" s="10">
        <v>60</v>
      </c>
      <c r="Q47" s="11" t="s">
        <v>476</v>
      </c>
      <c r="R47" s="12">
        <f>4/3600*9.81*1000*35</f>
        <v>381.5</v>
      </c>
      <c r="S47" s="13" t="s">
        <v>313</v>
      </c>
      <c r="T47" s="14" t="s">
        <v>103</v>
      </c>
      <c r="U47" s="14" t="s">
        <v>476</v>
      </c>
      <c r="V47" s="14" t="s">
        <v>31</v>
      </c>
      <c r="W47" s="14">
        <v>20</v>
      </c>
      <c r="X47" s="14">
        <v>80</v>
      </c>
      <c r="Y47" s="14">
        <v>1.8</v>
      </c>
      <c r="Z47" s="15">
        <v>9.1</v>
      </c>
      <c r="AA47" s="16" t="s">
        <v>38</v>
      </c>
      <c r="AB47" s="17" t="s">
        <v>29</v>
      </c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  <c r="IX47" s="84"/>
      <c r="IY47" s="84"/>
      <c r="IZ47" s="84"/>
      <c r="JA47" s="84"/>
      <c r="JB47" s="84"/>
      <c r="JC47" s="84"/>
      <c r="JD47" s="84"/>
      <c r="JE47" s="84"/>
      <c r="JF47" s="84"/>
      <c r="JG47" s="84"/>
      <c r="JH47" s="84"/>
      <c r="JI47" s="84"/>
      <c r="JJ47" s="84"/>
      <c r="JK47" s="84"/>
      <c r="JL47" s="84"/>
      <c r="JM47" s="84"/>
      <c r="JN47" s="84"/>
      <c r="JO47" s="84"/>
      <c r="JP47" s="84"/>
      <c r="JQ47" s="84"/>
      <c r="JR47" s="84"/>
      <c r="JS47" s="84"/>
      <c r="JT47" s="84"/>
      <c r="JU47" s="84"/>
      <c r="JV47" s="84"/>
      <c r="JW47" s="84"/>
      <c r="JX47" s="84"/>
      <c r="JY47" s="84"/>
      <c r="JZ47" s="84"/>
      <c r="KA47" s="84"/>
      <c r="KB47" s="84"/>
      <c r="KC47" s="84"/>
      <c r="KD47" s="84"/>
      <c r="KE47" s="84"/>
      <c r="KF47" s="84"/>
      <c r="KG47" s="84"/>
      <c r="KH47" s="84"/>
      <c r="KI47" s="84"/>
      <c r="KJ47" s="84"/>
      <c r="KK47" s="84"/>
      <c r="KL47" s="84"/>
      <c r="KM47" s="84"/>
      <c r="KN47" s="84"/>
      <c r="KO47" s="84"/>
      <c r="KP47" s="84"/>
      <c r="KQ47" s="84"/>
      <c r="KR47" s="84"/>
      <c r="KS47" s="84"/>
      <c r="KT47" s="84"/>
      <c r="KU47" s="84"/>
      <c r="KV47" s="84"/>
      <c r="KW47" s="84"/>
      <c r="KX47" s="84"/>
      <c r="KY47" s="84"/>
      <c r="KZ47" s="84"/>
      <c r="LA47" s="84"/>
      <c r="LB47" s="84"/>
      <c r="LC47" s="84"/>
      <c r="LD47" s="84"/>
      <c r="LE47" s="84"/>
      <c r="LF47" s="84"/>
      <c r="LG47" s="84"/>
      <c r="LH47" s="84"/>
      <c r="LI47" s="84"/>
      <c r="LJ47" s="84"/>
      <c r="LK47" s="84"/>
      <c r="LL47" s="84"/>
      <c r="LM47" s="84"/>
      <c r="LN47" s="84"/>
      <c r="LO47" s="84"/>
      <c r="LP47" s="84"/>
      <c r="LQ47" s="84"/>
      <c r="LR47" s="84"/>
      <c r="LS47" s="84"/>
      <c r="LT47" s="84"/>
      <c r="LU47" s="84"/>
      <c r="LV47" s="84"/>
      <c r="LW47" s="84"/>
      <c r="LX47" s="84"/>
      <c r="LY47" s="84"/>
      <c r="LZ47" s="84"/>
      <c r="MA47" s="84"/>
      <c r="MB47" s="84"/>
      <c r="MC47" s="84"/>
      <c r="MD47" s="84"/>
      <c r="ME47" s="84"/>
      <c r="MF47" s="84"/>
      <c r="MG47" s="84"/>
      <c r="MH47" s="84"/>
      <c r="MI47" s="84"/>
      <c r="MJ47" s="84"/>
      <c r="MK47" s="84"/>
      <c r="ML47" s="84"/>
      <c r="MM47" s="84"/>
      <c r="MN47" s="84"/>
      <c r="MO47" s="84"/>
      <c r="MP47" s="84"/>
      <c r="MQ47" s="84"/>
      <c r="MR47" s="84"/>
      <c r="MS47" s="84"/>
      <c r="MT47" s="84"/>
      <c r="MU47" s="84"/>
      <c r="MV47" s="84"/>
      <c r="MW47" s="84"/>
      <c r="MX47" s="84"/>
      <c r="MY47" s="84"/>
      <c r="MZ47" s="84"/>
      <c r="NA47" s="84"/>
      <c r="NB47" s="84"/>
      <c r="NC47" s="84"/>
      <c r="ND47" s="84"/>
      <c r="NE47" s="84"/>
      <c r="NF47" s="84"/>
      <c r="NG47" s="84"/>
      <c r="NH47" s="84"/>
      <c r="NI47" s="84"/>
      <c r="NJ47" s="84"/>
      <c r="NK47" s="84"/>
      <c r="NL47" s="84"/>
      <c r="NM47" s="84"/>
      <c r="NN47" s="84"/>
      <c r="NO47" s="84"/>
      <c r="NP47" s="84"/>
      <c r="NQ47" s="84"/>
      <c r="NR47" s="84"/>
      <c r="NS47" s="84"/>
      <c r="NT47" s="84"/>
      <c r="NU47" s="84"/>
      <c r="NV47" s="84"/>
      <c r="NW47" s="84"/>
      <c r="NX47" s="84"/>
      <c r="NY47" s="84"/>
      <c r="NZ47" s="84"/>
      <c r="OA47" s="84"/>
      <c r="OB47" s="84"/>
      <c r="OC47" s="84"/>
      <c r="OD47" s="84"/>
      <c r="OE47" s="84"/>
      <c r="OF47" s="84"/>
      <c r="OG47" s="84"/>
      <c r="OH47" s="84"/>
      <c r="OI47" s="84"/>
      <c r="OJ47" s="84"/>
      <c r="OK47" s="84"/>
      <c r="OL47" s="84"/>
      <c r="OM47" s="84"/>
      <c r="ON47" s="84"/>
      <c r="OO47" s="84"/>
      <c r="OP47" s="84"/>
      <c r="OQ47" s="84"/>
      <c r="OR47" s="84"/>
      <c r="OS47" s="84"/>
      <c r="OT47" s="84"/>
      <c r="OU47" s="84"/>
      <c r="OV47" s="84"/>
      <c r="OW47" s="84"/>
      <c r="OX47" s="84"/>
      <c r="OY47" s="84"/>
      <c r="OZ47" s="84"/>
      <c r="PA47" s="84"/>
      <c r="PB47" s="84"/>
      <c r="PC47" s="84"/>
      <c r="PD47" s="84"/>
      <c r="PE47" s="84"/>
      <c r="PF47" s="84"/>
      <c r="PG47" s="84"/>
      <c r="PH47" s="84"/>
      <c r="PI47" s="84"/>
      <c r="PJ47" s="84"/>
      <c r="PK47" s="84"/>
      <c r="PL47" s="84"/>
      <c r="PM47" s="84"/>
      <c r="PN47" s="84"/>
      <c r="PO47" s="84"/>
      <c r="PP47" s="84"/>
      <c r="PQ47" s="84"/>
      <c r="PR47" s="84"/>
      <c r="PS47" s="84"/>
      <c r="PT47" s="84"/>
      <c r="PU47" s="84"/>
      <c r="PV47" s="84"/>
      <c r="PW47" s="84"/>
      <c r="PX47" s="84"/>
      <c r="PY47" s="84"/>
      <c r="PZ47" s="84"/>
      <c r="QA47" s="84"/>
      <c r="QB47" s="84"/>
      <c r="QC47" s="84"/>
      <c r="QD47" s="84"/>
      <c r="QE47" s="84"/>
      <c r="QF47" s="84"/>
      <c r="QG47" s="84"/>
      <c r="QH47" s="84"/>
      <c r="QI47" s="84"/>
      <c r="QJ47" s="84"/>
      <c r="QK47" s="84"/>
      <c r="QL47" s="84"/>
      <c r="QM47" s="84"/>
      <c r="QN47" s="84"/>
      <c r="QO47" s="84"/>
      <c r="QP47" s="84"/>
      <c r="QQ47" s="84"/>
      <c r="QR47" s="84"/>
      <c r="QS47" s="84"/>
      <c r="QT47" s="84"/>
      <c r="QU47" s="84"/>
      <c r="QV47" s="84"/>
      <c r="QW47" s="84"/>
      <c r="QX47" s="84"/>
      <c r="QY47" s="84"/>
      <c r="QZ47" s="84"/>
      <c r="RA47" s="84"/>
      <c r="RB47" s="84"/>
      <c r="RC47" s="84"/>
      <c r="RD47" s="84"/>
      <c r="RE47" s="84"/>
      <c r="RF47" s="84"/>
      <c r="RG47" s="84"/>
      <c r="RH47" s="84"/>
      <c r="RI47" s="84"/>
      <c r="RJ47" s="84"/>
      <c r="RK47" s="84"/>
      <c r="RL47" s="84"/>
      <c r="RM47" s="84"/>
      <c r="RN47" s="84"/>
      <c r="RO47" s="84"/>
      <c r="RP47" s="84"/>
      <c r="RQ47" s="84"/>
      <c r="RR47" s="84"/>
      <c r="RS47" s="84"/>
      <c r="RT47" s="84"/>
      <c r="RU47" s="84"/>
      <c r="RV47" s="84"/>
      <c r="RW47" s="84"/>
      <c r="RX47" s="84"/>
      <c r="RY47" s="84"/>
      <c r="RZ47" s="84"/>
      <c r="SA47" s="84"/>
      <c r="SB47" s="84"/>
      <c r="SC47" s="84"/>
      <c r="SD47" s="84"/>
      <c r="SE47" s="84"/>
      <c r="SF47" s="84"/>
      <c r="SG47" s="84"/>
      <c r="SH47" s="84"/>
      <c r="SI47" s="84"/>
      <c r="SJ47" s="84"/>
      <c r="SK47" s="84"/>
      <c r="SL47" s="84"/>
      <c r="SM47" s="84"/>
      <c r="SN47" s="84"/>
      <c r="SO47" s="84"/>
      <c r="SP47" s="84"/>
      <c r="SQ47" s="84"/>
      <c r="SR47" s="84"/>
      <c r="SS47" s="84"/>
      <c r="ST47" s="84"/>
      <c r="SU47" s="84"/>
      <c r="SV47" s="84"/>
      <c r="SW47" s="84"/>
      <c r="SX47" s="84"/>
      <c r="SY47" s="84"/>
      <c r="SZ47" s="84"/>
      <c r="TA47" s="84"/>
      <c r="TB47" s="84"/>
      <c r="TC47" s="84"/>
      <c r="TD47" s="84"/>
      <c r="TE47" s="84"/>
      <c r="TF47" s="84"/>
      <c r="TG47" s="84"/>
      <c r="TH47" s="84"/>
      <c r="TI47" s="84"/>
      <c r="TJ47" s="84"/>
      <c r="TK47" s="84"/>
      <c r="TL47" s="84"/>
      <c r="TM47" s="84"/>
      <c r="TN47" s="84"/>
      <c r="TO47" s="84"/>
      <c r="TP47" s="84"/>
      <c r="TQ47" s="84"/>
      <c r="TR47" s="84"/>
      <c r="TS47" s="84"/>
      <c r="TT47" s="84"/>
      <c r="TU47" s="84"/>
      <c r="TV47" s="84"/>
      <c r="TW47" s="84"/>
      <c r="TX47" s="84"/>
      <c r="TY47" s="84"/>
      <c r="TZ47" s="84"/>
      <c r="UA47" s="84"/>
      <c r="UB47" s="84"/>
      <c r="UC47" s="84"/>
      <c r="UD47" s="84"/>
      <c r="UE47" s="84"/>
      <c r="UF47" s="84"/>
      <c r="UG47" s="84"/>
      <c r="UH47" s="84"/>
      <c r="UI47" s="84"/>
      <c r="UJ47" s="84"/>
      <c r="UK47" s="84"/>
      <c r="UL47" s="84"/>
      <c r="UM47" s="84"/>
      <c r="UN47" s="84"/>
      <c r="UO47" s="84"/>
      <c r="UP47" s="84"/>
      <c r="UQ47" s="84"/>
      <c r="UR47" s="84"/>
      <c r="US47" s="84"/>
      <c r="UT47" s="84"/>
      <c r="UU47" s="84"/>
      <c r="UV47" s="84"/>
      <c r="UW47" s="84"/>
      <c r="UX47" s="84"/>
      <c r="UY47" s="84"/>
      <c r="UZ47" s="84"/>
      <c r="VA47" s="84"/>
      <c r="VB47" s="84"/>
      <c r="VC47" s="84"/>
      <c r="VD47" s="84"/>
      <c r="VE47" s="84"/>
      <c r="VF47" s="84"/>
      <c r="VG47" s="84"/>
      <c r="VH47" s="84"/>
      <c r="VI47" s="84"/>
      <c r="VJ47" s="84"/>
      <c r="VK47" s="84"/>
      <c r="VL47" s="84"/>
      <c r="VM47" s="84"/>
      <c r="VN47" s="84"/>
      <c r="VO47" s="84"/>
      <c r="VP47" s="84"/>
      <c r="VQ47" s="84"/>
      <c r="VR47" s="84"/>
      <c r="VS47" s="84"/>
      <c r="VT47" s="84"/>
      <c r="VU47" s="84"/>
      <c r="VV47" s="84"/>
      <c r="VW47" s="84"/>
      <c r="VX47" s="84"/>
      <c r="VY47" s="84"/>
      <c r="VZ47" s="84"/>
      <c r="WA47" s="84"/>
      <c r="WB47" s="84"/>
      <c r="WC47" s="84"/>
      <c r="WD47" s="84"/>
      <c r="WE47" s="84"/>
      <c r="WF47" s="84"/>
      <c r="WG47" s="84"/>
      <c r="WH47" s="84"/>
      <c r="WI47" s="84"/>
      <c r="WJ47" s="84"/>
      <c r="WK47" s="84"/>
      <c r="WL47" s="84"/>
      <c r="WM47" s="84"/>
      <c r="WN47" s="84"/>
      <c r="WO47" s="84"/>
      <c r="WP47" s="84"/>
      <c r="WQ47" s="84"/>
      <c r="WR47" s="84"/>
      <c r="WS47" s="84"/>
      <c r="WT47" s="84"/>
      <c r="WU47" s="84"/>
      <c r="WV47" s="84"/>
      <c r="WW47" s="84"/>
      <c r="WX47" s="84"/>
      <c r="WY47" s="84"/>
      <c r="WZ47" s="84"/>
      <c r="XA47" s="84"/>
      <c r="XB47" s="84"/>
      <c r="XC47" s="84"/>
      <c r="XD47" s="84"/>
      <c r="XE47" s="84"/>
      <c r="XF47" s="84"/>
      <c r="XG47" s="84"/>
      <c r="XH47" s="84"/>
      <c r="XI47" s="84"/>
      <c r="XJ47" s="84"/>
      <c r="XK47" s="84"/>
      <c r="XL47" s="84"/>
      <c r="XM47" s="84"/>
      <c r="XN47" s="84"/>
      <c r="XO47" s="84"/>
      <c r="XP47" s="84"/>
      <c r="XQ47" s="84"/>
      <c r="XR47" s="84"/>
      <c r="XS47" s="84"/>
      <c r="XT47" s="84"/>
      <c r="XU47" s="84"/>
      <c r="XV47" s="84"/>
      <c r="XW47" s="84"/>
      <c r="XX47" s="84"/>
      <c r="XY47" s="84"/>
      <c r="XZ47" s="84"/>
      <c r="YA47" s="84"/>
      <c r="YB47" s="84"/>
      <c r="YC47" s="84"/>
      <c r="YD47" s="84"/>
      <c r="YE47" s="84"/>
      <c r="YF47" s="84"/>
      <c r="YG47" s="84"/>
      <c r="YH47" s="84"/>
      <c r="YI47" s="84"/>
      <c r="YJ47" s="84"/>
      <c r="YK47" s="84"/>
      <c r="YL47" s="84"/>
      <c r="YM47" s="84"/>
      <c r="YN47" s="84"/>
      <c r="YO47" s="84"/>
      <c r="YP47" s="84"/>
      <c r="YQ47" s="84"/>
      <c r="YR47" s="84"/>
      <c r="YS47" s="84"/>
      <c r="YT47" s="84"/>
      <c r="YU47" s="84"/>
      <c r="YV47" s="84"/>
      <c r="YW47" s="84"/>
      <c r="YX47" s="84"/>
      <c r="YY47" s="84"/>
      <c r="YZ47" s="84"/>
      <c r="ZA47" s="84"/>
      <c r="ZB47" s="84"/>
      <c r="ZC47" s="84"/>
      <c r="ZD47" s="84"/>
      <c r="ZE47" s="84"/>
      <c r="ZF47" s="84"/>
      <c r="ZG47" s="84"/>
      <c r="ZH47" s="84"/>
      <c r="ZI47" s="84"/>
      <c r="ZJ47" s="84"/>
      <c r="ZK47" s="84"/>
      <c r="ZL47" s="84"/>
      <c r="ZM47" s="84"/>
      <c r="ZN47" s="84"/>
      <c r="ZO47" s="84"/>
      <c r="ZP47" s="84"/>
      <c r="ZQ47" s="84"/>
      <c r="ZR47" s="84"/>
      <c r="ZS47" s="84"/>
      <c r="ZT47" s="84"/>
      <c r="ZU47" s="84"/>
      <c r="ZV47" s="84"/>
      <c r="ZW47" s="84"/>
      <c r="ZX47" s="84"/>
      <c r="ZY47" s="84"/>
      <c r="ZZ47" s="84"/>
      <c r="AAA47" s="84"/>
      <c r="AAB47" s="84"/>
      <c r="AAC47" s="84"/>
      <c r="AAD47" s="84"/>
      <c r="AAE47" s="84"/>
      <c r="AAF47" s="84"/>
      <c r="AAG47" s="84"/>
      <c r="AAH47" s="84"/>
      <c r="AAI47" s="84"/>
      <c r="AAJ47" s="84"/>
      <c r="AAK47" s="84"/>
      <c r="AAL47" s="84"/>
      <c r="AAM47" s="84"/>
      <c r="AAN47" s="84"/>
      <c r="AAO47" s="84"/>
      <c r="AAP47" s="84"/>
      <c r="AAQ47" s="84"/>
      <c r="AAR47" s="84"/>
      <c r="AAS47" s="84"/>
      <c r="AAT47" s="84"/>
      <c r="AAU47" s="84"/>
      <c r="AAV47" s="84"/>
      <c r="AAW47" s="84"/>
      <c r="AAX47" s="84"/>
      <c r="AAY47" s="84"/>
      <c r="AAZ47" s="84"/>
      <c r="ABA47" s="84"/>
      <c r="ABB47" s="84"/>
      <c r="ABC47" s="84"/>
      <c r="ABD47" s="84"/>
      <c r="ABE47" s="84"/>
      <c r="ABF47" s="84"/>
      <c r="ABG47" s="84"/>
      <c r="ABH47" s="84"/>
      <c r="ABI47" s="84"/>
      <c r="ABJ47" s="84"/>
      <c r="ABK47" s="84"/>
      <c r="ABL47" s="84"/>
      <c r="ABM47" s="84"/>
      <c r="ABN47" s="84"/>
      <c r="ABO47" s="84"/>
      <c r="ABP47" s="84"/>
      <c r="ABQ47" s="84"/>
      <c r="ABR47" s="84"/>
      <c r="ABS47" s="84"/>
      <c r="ABT47" s="84"/>
      <c r="ABU47" s="84"/>
      <c r="ABV47" s="84"/>
      <c r="ABW47" s="84"/>
      <c r="ABX47" s="84"/>
      <c r="ABY47" s="84"/>
      <c r="ABZ47" s="84"/>
      <c r="ACA47" s="84"/>
      <c r="ACB47" s="84"/>
      <c r="ACC47" s="84"/>
      <c r="ACD47" s="84"/>
      <c r="ACE47" s="84"/>
      <c r="ACF47" s="84"/>
      <c r="ACG47" s="84"/>
      <c r="ACH47" s="84"/>
      <c r="ACI47" s="84"/>
      <c r="ACJ47" s="84"/>
      <c r="ACK47" s="84"/>
      <c r="ACL47" s="84"/>
      <c r="ACM47" s="84"/>
      <c r="ACN47" s="84"/>
      <c r="ACO47" s="84"/>
      <c r="ACP47" s="84"/>
      <c r="ACQ47" s="84"/>
      <c r="ACR47" s="84"/>
      <c r="ACS47" s="84"/>
      <c r="ACT47" s="84"/>
      <c r="ACU47" s="84"/>
      <c r="ACV47" s="84"/>
      <c r="ACW47" s="84"/>
      <c r="ACX47" s="84"/>
      <c r="ACY47" s="84"/>
      <c r="ACZ47" s="84"/>
      <c r="ADA47" s="84"/>
      <c r="ADB47" s="84"/>
      <c r="ADC47" s="84"/>
      <c r="ADD47" s="84"/>
      <c r="ADE47" s="84"/>
      <c r="ADF47" s="84"/>
      <c r="ADG47" s="84"/>
      <c r="ADH47" s="84"/>
      <c r="ADI47" s="84"/>
      <c r="ADJ47" s="84"/>
      <c r="ADK47" s="84"/>
      <c r="ADL47" s="84"/>
      <c r="ADM47" s="84"/>
      <c r="ADN47" s="84"/>
      <c r="ADO47" s="84"/>
      <c r="ADP47" s="84"/>
      <c r="ADQ47" s="84"/>
      <c r="ADR47" s="84"/>
      <c r="ADS47" s="84"/>
      <c r="ADT47" s="84"/>
      <c r="ADU47" s="84"/>
      <c r="ADV47" s="84"/>
      <c r="ADW47" s="84"/>
      <c r="ADX47" s="84"/>
      <c r="ADY47" s="84"/>
      <c r="ADZ47" s="84"/>
      <c r="AEA47" s="84"/>
      <c r="AEB47" s="84"/>
      <c r="AEC47" s="84"/>
      <c r="AED47" s="84"/>
      <c r="AEE47" s="84"/>
      <c r="AEF47" s="84"/>
      <c r="AEG47" s="84"/>
      <c r="AEH47" s="84"/>
      <c r="AEI47" s="84"/>
      <c r="AEJ47" s="84"/>
      <c r="AEK47" s="84"/>
      <c r="AEL47" s="84"/>
      <c r="AEM47" s="84"/>
      <c r="AEN47" s="84"/>
      <c r="AEO47" s="84"/>
      <c r="AEP47" s="84"/>
      <c r="AEQ47" s="84"/>
      <c r="AER47" s="84"/>
      <c r="AES47" s="84"/>
      <c r="AET47" s="84"/>
      <c r="AEU47" s="84"/>
      <c r="AEV47" s="84"/>
      <c r="AEW47" s="84"/>
      <c r="AEX47" s="84"/>
      <c r="AEY47" s="84"/>
      <c r="AEZ47" s="84"/>
      <c r="AFA47" s="84"/>
      <c r="AFB47" s="84"/>
      <c r="AFC47" s="84"/>
      <c r="AFD47" s="84"/>
      <c r="AFE47" s="84"/>
      <c r="AFF47" s="84"/>
      <c r="AFG47" s="84"/>
      <c r="AFH47" s="84"/>
      <c r="AFI47" s="84"/>
      <c r="AFJ47" s="84"/>
      <c r="AFK47" s="84"/>
      <c r="AFL47" s="84"/>
      <c r="AFM47" s="84"/>
      <c r="AFN47" s="84"/>
      <c r="AFO47" s="84"/>
      <c r="AFP47" s="84"/>
      <c r="AFQ47" s="84"/>
      <c r="AFR47" s="84"/>
      <c r="AFS47" s="84"/>
      <c r="AFT47" s="84"/>
      <c r="AFU47" s="84"/>
      <c r="AFV47" s="84"/>
      <c r="AFW47" s="84"/>
      <c r="AFX47" s="84"/>
      <c r="AFY47" s="84"/>
      <c r="AFZ47" s="84"/>
      <c r="AGA47" s="84"/>
      <c r="AGB47" s="84"/>
      <c r="AGC47" s="84"/>
      <c r="AGD47" s="84"/>
      <c r="AGE47" s="84"/>
      <c r="AGF47" s="84"/>
      <c r="AGG47" s="84"/>
      <c r="AGH47" s="84"/>
      <c r="AGI47" s="84"/>
      <c r="AGJ47" s="84"/>
      <c r="AGK47" s="84"/>
      <c r="AGL47" s="84"/>
      <c r="AGM47" s="84"/>
      <c r="AGN47" s="84"/>
      <c r="AGO47" s="84"/>
      <c r="AGP47" s="84"/>
      <c r="AGQ47" s="84"/>
      <c r="AGR47" s="84"/>
      <c r="AGS47" s="84"/>
      <c r="AGT47" s="84"/>
      <c r="AGU47" s="84"/>
      <c r="AGV47" s="84"/>
      <c r="AGW47" s="84"/>
      <c r="AGX47" s="84"/>
      <c r="AGY47" s="84"/>
      <c r="AGZ47" s="84"/>
      <c r="AHA47" s="84"/>
      <c r="AHB47" s="84"/>
      <c r="AHC47" s="84"/>
      <c r="AHD47" s="84"/>
      <c r="AHE47" s="84"/>
      <c r="AHF47" s="84"/>
      <c r="AHG47" s="84"/>
      <c r="AHH47" s="84"/>
      <c r="AHI47" s="84"/>
      <c r="AHJ47" s="84"/>
      <c r="AHK47" s="84"/>
      <c r="AHL47" s="84"/>
      <c r="AHM47" s="84"/>
      <c r="AHN47" s="84"/>
      <c r="AHO47" s="84"/>
      <c r="AHP47" s="84"/>
      <c r="AHQ47" s="84"/>
      <c r="AHR47" s="84"/>
      <c r="AHS47" s="84"/>
      <c r="AHT47" s="84"/>
      <c r="AHU47" s="84"/>
      <c r="AHV47" s="84"/>
      <c r="AHW47" s="84"/>
      <c r="AHX47" s="84"/>
      <c r="AHY47" s="84"/>
      <c r="AHZ47" s="84"/>
      <c r="AIA47" s="84"/>
      <c r="AIB47" s="84"/>
      <c r="AIC47" s="84"/>
      <c r="AID47" s="84"/>
      <c r="AIE47" s="84"/>
      <c r="AIF47" s="84"/>
      <c r="AIG47" s="84"/>
      <c r="AIH47" s="84"/>
      <c r="AII47" s="84"/>
      <c r="AIJ47" s="84"/>
      <c r="AIK47" s="84"/>
      <c r="AIL47" s="84"/>
      <c r="AIM47" s="84"/>
      <c r="AIN47" s="84"/>
      <c r="AIO47" s="84"/>
      <c r="AIP47" s="84"/>
      <c r="AIQ47" s="84"/>
      <c r="AIR47" s="84"/>
      <c r="AIS47" s="84"/>
      <c r="AIT47" s="84"/>
      <c r="AIU47" s="84"/>
      <c r="AIV47" s="84"/>
      <c r="AIW47" s="84"/>
      <c r="AIX47" s="84"/>
      <c r="AIY47" s="84"/>
      <c r="AIZ47" s="84"/>
      <c r="AJA47" s="84"/>
      <c r="AJB47" s="84"/>
      <c r="AJC47" s="84"/>
      <c r="AJD47" s="84"/>
      <c r="AJE47" s="84"/>
      <c r="AJF47" s="84"/>
      <c r="AJG47" s="84"/>
      <c r="AJH47" s="84"/>
      <c r="AJI47" s="84"/>
      <c r="AJJ47" s="84"/>
      <c r="AJK47" s="84"/>
      <c r="AJL47" s="84"/>
      <c r="AJM47" s="84"/>
      <c r="AJN47" s="84"/>
      <c r="AJO47" s="84"/>
      <c r="AJP47" s="84"/>
      <c r="AJQ47" s="84"/>
      <c r="AJR47" s="84"/>
      <c r="AJS47" s="84"/>
      <c r="AJT47" s="84"/>
      <c r="AJU47" s="84"/>
      <c r="AJV47" s="84"/>
      <c r="AJW47" s="84"/>
      <c r="AJX47" s="84"/>
      <c r="AJY47" s="84"/>
      <c r="AJZ47" s="84"/>
      <c r="AKA47" s="84"/>
      <c r="AKB47" s="84"/>
      <c r="AKC47" s="84"/>
      <c r="AKD47" s="84"/>
      <c r="AKE47" s="84"/>
      <c r="AKF47" s="84"/>
      <c r="AKG47" s="84"/>
      <c r="AKH47" s="84"/>
      <c r="AKI47" s="84"/>
      <c r="AKJ47" s="84"/>
      <c r="AKK47" s="84"/>
      <c r="AKL47" s="84"/>
      <c r="AKM47" s="84"/>
      <c r="AKN47" s="84"/>
      <c r="AKO47" s="84"/>
      <c r="AKP47" s="84"/>
      <c r="AKQ47" s="84"/>
      <c r="AKR47" s="84"/>
      <c r="AKS47" s="84"/>
      <c r="AKT47" s="84"/>
      <c r="AKU47" s="84"/>
      <c r="AKV47" s="84"/>
      <c r="AKW47" s="84"/>
      <c r="AKX47" s="84"/>
      <c r="AKY47" s="84"/>
      <c r="AKZ47" s="84"/>
      <c r="ALA47" s="84"/>
      <c r="ALB47" s="84"/>
      <c r="ALC47" s="84"/>
      <c r="ALD47" s="84"/>
      <c r="ALE47" s="84"/>
      <c r="ALF47" s="84"/>
      <c r="ALG47" s="84"/>
      <c r="ALH47" s="84"/>
      <c r="ALI47" s="84"/>
      <c r="ALJ47" s="84"/>
      <c r="ALK47" s="84"/>
      <c r="ALL47" s="84"/>
      <c r="ALM47" s="84"/>
      <c r="ALN47" s="84"/>
      <c r="ALO47" s="84"/>
      <c r="ALP47" s="84"/>
      <c r="ALQ47" s="84"/>
      <c r="ALR47" s="84"/>
      <c r="ALS47" s="84"/>
      <c r="ALT47" s="84"/>
      <c r="ALU47" s="84"/>
      <c r="ALV47" s="84"/>
      <c r="ALW47" s="84"/>
    </row>
    <row r="48" spans="1:1011" s="62" customFormat="1" ht="144.30000000000001" customHeight="1" x14ac:dyDescent="0.3">
      <c r="A48" s="1" t="s">
        <v>222</v>
      </c>
      <c r="B48" s="92">
        <v>15</v>
      </c>
      <c r="C48" s="97" t="s">
        <v>474</v>
      </c>
      <c r="D48" s="125">
        <v>1976</v>
      </c>
      <c r="E48" s="3" t="s">
        <v>234</v>
      </c>
      <c r="F48" s="4" t="s">
        <v>304</v>
      </c>
      <c r="G48" s="4" t="s">
        <v>464</v>
      </c>
      <c r="H48" s="4">
        <v>14.1005099</v>
      </c>
      <c r="I48" s="5">
        <v>-1.62265379999996</v>
      </c>
      <c r="J48" s="6" t="s">
        <v>34</v>
      </c>
      <c r="K48" s="7" t="s">
        <v>35</v>
      </c>
      <c r="L48" s="8" t="s">
        <v>60</v>
      </c>
      <c r="M48" s="9" t="s">
        <v>30</v>
      </c>
      <c r="N48" s="10">
        <v>70</v>
      </c>
      <c r="O48" s="10" t="s">
        <v>441</v>
      </c>
      <c r="P48" s="10">
        <v>60</v>
      </c>
      <c r="Q48" s="11">
        <v>90</v>
      </c>
      <c r="R48" s="12">
        <f>5/3600*9.81*1000*20</f>
        <v>272.50000000000006</v>
      </c>
      <c r="S48" s="13" t="s">
        <v>313</v>
      </c>
      <c r="T48" s="14" t="s">
        <v>103</v>
      </c>
      <c r="U48" s="14" t="s">
        <v>476</v>
      </c>
      <c r="V48" s="14" t="s">
        <v>31</v>
      </c>
      <c r="W48" s="14">
        <v>20</v>
      </c>
      <c r="X48" s="14">
        <v>80</v>
      </c>
      <c r="Y48" s="14">
        <v>1.8</v>
      </c>
      <c r="Z48" s="15">
        <v>9.1</v>
      </c>
      <c r="AA48" s="16" t="s">
        <v>38</v>
      </c>
      <c r="AB48" s="17" t="s">
        <v>29</v>
      </c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  <c r="IX48" s="84"/>
      <c r="IY48" s="84"/>
      <c r="IZ48" s="84"/>
      <c r="JA48" s="84"/>
      <c r="JB48" s="84"/>
      <c r="JC48" s="84"/>
      <c r="JD48" s="84"/>
      <c r="JE48" s="84"/>
      <c r="JF48" s="84"/>
      <c r="JG48" s="84"/>
      <c r="JH48" s="84"/>
      <c r="JI48" s="84"/>
      <c r="JJ48" s="84"/>
      <c r="JK48" s="84"/>
      <c r="JL48" s="84"/>
      <c r="JM48" s="84"/>
      <c r="JN48" s="84"/>
      <c r="JO48" s="84"/>
      <c r="JP48" s="84"/>
      <c r="JQ48" s="84"/>
      <c r="JR48" s="84"/>
      <c r="JS48" s="84"/>
      <c r="JT48" s="84"/>
      <c r="JU48" s="84"/>
      <c r="JV48" s="84"/>
      <c r="JW48" s="84"/>
      <c r="JX48" s="84"/>
      <c r="JY48" s="84"/>
      <c r="JZ48" s="84"/>
      <c r="KA48" s="84"/>
      <c r="KB48" s="84"/>
      <c r="KC48" s="84"/>
      <c r="KD48" s="84"/>
      <c r="KE48" s="84"/>
      <c r="KF48" s="84"/>
      <c r="KG48" s="84"/>
      <c r="KH48" s="84"/>
      <c r="KI48" s="84"/>
      <c r="KJ48" s="84"/>
      <c r="KK48" s="84"/>
      <c r="KL48" s="84"/>
      <c r="KM48" s="84"/>
      <c r="KN48" s="84"/>
      <c r="KO48" s="84"/>
      <c r="KP48" s="84"/>
      <c r="KQ48" s="84"/>
      <c r="KR48" s="84"/>
      <c r="KS48" s="84"/>
      <c r="KT48" s="84"/>
      <c r="KU48" s="84"/>
      <c r="KV48" s="84"/>
      <c r="KW48" s="84"/>
      <c r="KX48" s="84"/>
      <c r="KY48" s="84"/>
      <c r="KZ48" s="84"/>
      <c r="LA48" s="84"/>
      <c r="LB48" s="84"/>
      <c r="LC48" s="84"/>
      <c r="LD48" s="84"/>
      <c r="LE48" s="84"/>
      <c r="LF48" s="84"/>
      <c r="LG48" s="84"/>
      <c r="LH48" s="84"/>
      <c r="LI48" s="84"/>
      <c r="LJ48" s="84"/>
      <c r="LK48" s="84"/>
      <c r="LL48" s="84"/>
      <c r="LM48" s="84"/>
      <c r="LN48" s="84"/>
      <c r="LO48" s="84"/>
      <c r="LP48" s="84"/>
      <c r="LQ48" s="84"/>
      <c r="LR48" s="84"/>
      <c r="LS48" s="84"/>
      <c r="LT48" s="84"/>
      <c r="LU48" s="84"/>
      <c r="LV48" s="84"/>
      <c r="LW48" s="84"/>
      <c r="LX48" s="84"/>
      <c r="LY48" s="84"/>
      <c r="LZ48" s="84"/>
      <c r="MA48" s="84"/>
      <c r="MB48" s="84"/>
      <c r="MC48" s="84"/>
      <c r="MD48" s="84"/>
      <c r="ME48" s="84"/>
      <c r="MF48" s="84"/>
      <c r="MG48" s="84"/>
      <c r="MH48" s="84"/>
      <c r="MI48" s="84"/>
      <c r="MJ48" s="84"/>
      <c r="MK48" s="84"/>
      <c r="ML48" s="84"/>
      <c r="MM48" s="84"/>
      <c r="MN48" s="84"/>
      <c r="MO48" s="84"/>
      <c r="MP48" s="84"/>
      <c r="MQ48" s="84"/>
      <c r="MR48" s="84"/>
      <c r="MS48" s="84"/>
      <c r="MT48" s="84"/>
      <c r="MU48" s="84"/>
      <c r="MV48" s="84"/>
      <c r="MW48" s="84"/>
      <c r="MX48" s="84"/>
      <c r="MY48" s="84"/>
      <c r="MZ48" s="84"/>
      <c r="NA48" s="84"/>
      <c r="NB48" s="84"/>
      <c r="NC48" s="84"/>
      <c r="ND48" s="84"/>
      <c r="NE48" s="84"/>
      <c r="NF48" s="84"/>
      <c r="NG48" s="84"/>
      <c r="NH48" s="84"/>
      <c r="NI48" s="84"/>
      <c r="NJ48" s="84"/>
      <c r="NK48" s="84"/>
      <c r="NL48" s="84"/>
      <c r="NM48" s="84"/>
      <c r="NN48" s="84"/>
      <c r="NO48" s="84"/>
      <c r="NP48" s="84"/>
      <c r="NQ48" s="84"/>
      <c r="NR48" s="84"/>
      <c r="NS48" s="84"/>
      <c r="NT48" s="84"/>
      <c r="NU48" s="84"/>
      <c r="NV48" s="84"/>
      <c r="NW48" s="84"/>
      <c r="NX48" s="84"/>
      <c r="NY48" s="84"/>
      <c r="NZ48" s="84"/>
      <c r="OA48" s="84"/>
      <c r="OB48" s="84"/>
      <c r="OC48" s="84"/>
      <c r="OD48" s="84"/>
      <c r="OE48" s="84"/>
      <c r="OF48" s="84"/>
      <c r="OG48" s="84"/>
      <c r="OH48" s="84"/>
      <c r="OI48" s="84"/>
      <c r="OJ48" s="84"/>
      <c r="OK48" s="84"/>
      <c r="OL48" s="84"/>
      <c r="OM48" s="84"/>
      <c r="ON48" s="84"/>
      <c r="OO48" s="84"/>
      <c r="OP48" s="84"/>
      <c r="OQ48" s="84"/>
      <c r="OR48" s="84"/>
      <c r="OS48" s="84"/>
      <c r="OT48" s="84"/>
      <c r="OU48" s="84"/>
      <c r="OV48" s="84"/>
      <c r="OW48" s="84"/>
      <c r="OX48" s="84"/>
      <c r="OY48" s="84"/>
      <c r="OZ48" s="84"/>
      <c r="PA48" s="84"/>
      <c r="PB48" s="84"/>
      <c r="PC48" s="84"/>
      <c r="PD48" s="84"/>
      <c r="PE48" s="84"/>
      <c r="PF48" s="84"/>
      <c r="PG48" s="84"/>
      <c r="PH48" s="84"/>
      <c r="PI48" s="84"/>
      <c r="PJ48" s="84"/>
      <c r="PK48" s="84"/>
      <c r="PL48" s="84"/>
      <c r="PM48" s="84"/>
      <c r="PN48" s="84"/>
      <c r="PO48" s="84"/>
      <c r="PP48" s="84"/>
      <c r="PQ48" s="84"/>
      <c r="PR48" s="84"/>
      <c r="PS48" s="84"/>
      <c r="PT48" s="84"/>
      <c r="PU48" s="84"/>
      <c r="PV48" s="84"/>
      <c r="PW48" s="84"/>
      <c r="PX48" s="84"/>
      <c r="PY48" s="84"/>
      <c r="PZ48" s="84"/>
      <c r="QA48" s="84"/>
      <c r="QB48" s="84"/>
      <c r="QC48" s="84"/>
      <c r="QD48" s="84"/>
      <c r="QE48" s="84"/>
      <c r="QF48" s="84"/>
      <c r="QG48" s="84"/>
      <c r="QH48" s="84"/>
      <c r="QI48" s="84"/>
      <c r="QJ48" s="84"/>
      <c r="QK48" s="84"/>
      <c r="QL48" s="84"/>
      <c r="QM48" s="84"/>
      <c r="QN48" s="84"/>
      <c r="QO48" s="84"/>
      <c r="QP48" s="84"/>
      <c r="QQ48" s="84"/>
      <c r="QR48" s="84"/>
      <c r="QS48" s="84"/>
      <c r="QT48" s="84"/>
      <c r="QU48" s="84"/>
      <c r="QV48" s="84"/>
      <c r="QW48" s="84"/>
      <c r="QX48" s="84"/>
      <c r="QY48" s="84"/>
      <c r="QZ48" s="84"/>
      <c r="RA48" s="84"/>
      <c r="RB48" s="84"/>
      <c r="RC48" s="84"/>
      <c r="RD48" s="84"/>
      <c r="RE48" s="84"/>
      <c r="RF48" s="84"/>
      <c r="RG48" s="84"/>
      <c r="RH48" s="84"/>
      <c r="RI48" s="84"/>
      <c r="RJ48" s="84"/>
      <c r="RK48" s="84"/>
      <c r="RL48" s="84"/>
      <c r="RM48" s="84"/>
      <c r="RN48" s="84"/>
      <c r="RO48" s="84"/>
      <c r="RP48" s="84"/>
      <c r="RQ48" s="84"/>
      <c r="RR48" s="84"/>
      <c r="RS48" s="84"/>
      <c r="RT48" s="84"/>
      <c r="RU48" s="84"/>
      <c r="RV48" s="84"/>
      <c r="RW48" s="84"/>
      <c r="RX48" s="84"/>
      <c r="RY48" s="84"/>
      <c r="RZ48" s="84"/>
      <c r="SA48" s="84"/>
      <c r="SB48" s="84"/>
      <c r="SC48" s="84"/>
      <c r="SD48" s="84"/>
      <c r="SE48" s="84"/>
      <c r="SF48" s="84"/>
      <c r="SG48" s="84"/>
      <c r="SH48" s="84"/>
      <c r="SI48" s="84"/>
      <c r="SJ48" s="84"/>
      <c r="SK48" s="84"/>
      <c r="SL48" s="84"/>
      <c r="SM48" s="84"/>
      <c r="SN48" s="84"/>
      <c r="SO48" s="84"/>
      <c r="SP48" s="84"/>
      <c r="SQ48" s="84"/>
      <c r="SR48" s="84"/>
      <c r="SS48" s="84"/>
      <c r="ST48" s="84"/>
      <c r="SU48" s="84"/>
      <c r="SV48" s="84"/>
      <c r="SW48" s="84"/>
      <c r="SX48" s="84"/>
      <c r="SY48" s="84"/>
      <c r="SZ48" s="84"/>
      <c r="TA48" s="84"/>
      <c r="TB48" s="84"/>
      <c r="TC48" s="84"/>
      <c r="TD48" s="84"/>
      <c r="TE48" s="84"/>
      <c r="TF48" s="84"/>
      <c r="TG48" s="84"/>
      <c r="TH48" s="84"/>
      <c r="TI48" s="84"/>
      <c r="TJ48" s="84"/>
      <c r="TK48" s="84"/>
      <c r="TL48" s="84"/>
      <c r="TM48" s="84"/>
      <c r="TN48" s="84"/>
      <c r="TO48" s="84"/>
      <c r="TP48" s="84"/>
      <c r="TQ48" s="84"/>
      <c r="TR48" s="84"/>
      <c r="TS48" s="84"/>
      <c r="TT48" s="84"/>
      <c r="TU48" s="84"/>
      <c r="TV48" s="84"/>
      <c r="TW48" s="84"/>
      <c r="TX48" s="84"/>
      <c r="TY48" s="84"/>
      <c r="TZ48" s="84"/>
      <c r="UA48" s="84"/>
      <c r="UB48" s="84"/>
      <c r="UC48" s="84"/>
      <c r="UD48" s="84"/>
      <c r="UE48" s="84"/>
      <c r="UF48" s="84"/>
      <c r="UG48" s="84"/>
      <c r="UH48" s="84"/>
      <c r="UI48" s="84"/>
      <c r="UJ48" s="84"/>
      <c r="UK48" s="84"/>
      <c r="UL48" s="84"/>
      <c r="UM48" s="84"/>
      <c r="UN48" s="84"/>
      <c r="UO48" s="84"/>
      <c r="UP48" s="84"/>
      <c r="UQ48" s="84"/>
      <c r="UR48" s="84"/>
      <c r="US48" s="84"/>
      <c r="UT48" s="84"/>
      <c r="UU48" s="84"/>
      <c r="UV48" s="84"/>
      <c r="UW48" s="84"/>
      <c r="UX48" s="84"/>
      <c r="UY48" s="84"/>
      <c r="UZ48" s="84"/>
      <c r="VA48" s="84"/>
      <c r="VB48" s="84"/>
      <c r="VC48" s="84"/>
      <c r="VD48" s="84"/>
      <c r="VE48" s="84"/>
      <c r="VF48" s="84"/>
      <c r="VG48" s="84"/>
      <c r="VH48" s="84"/>
      <c r="VI48" s="84"/>
      <c r="VJ48" s="84"/>
      <c r="VK48" s="84"/>
      <c r="VL48" s="84"/>
      <c r="VM48" s="84"/>
      <c r="VN48" s="84"/>
      <c r="VO48" s="84"/>
      <c r="VP48" s="84"/>
      <c r="VQ48" s="84"/>
      <c r="VR48" s="84"/>
      <c r="VS48" s="84"/>
      <c r="VT48" s="84"/>
      <c r="VU48" s="84"/>
      <c r="VV48" s="84"/>
      <c r="VW48" s="84"/>
      <c r="VX48" s="84"/>
      <c r="VY48" s="84"/>
      <c r="VZ48" s="84"/>
      <c r="WA48" s="84"/>
      <c r="WB48" s="84"/>
      <c r="WC48" s="84"/>
      <c r="WD48" s="84"/>
      <c r="WE48" s="84"/>
      <c r="WF48" s="84"/>
      <c r="WG48" s="84"/>
      <c r="WH48" s="84"/>
      <c r="WI48" s="84"/>
      <c r="WJ48" s="84"/>
      <c r="WK48" s="84"/>
      <c r="WL48" s="84"/>
      <c r="WM48" s="84"/>
      <c r="WN48" s="84"/>
      <c r="WO48" s="84"/>
      <c r="WP48" s="84"/>
      <c r="WQ48" s="84"/>
      <c r="WR48" s="84"/>
      <c r="WS48" s="84"/>
      <c r="WT48" s="84"/>
      <c r="WU48" s="84"/>
      <c r="WV48" s="84"/>
      <c r="WW48" s="84"/>
      <c r="WX48" s="84"/>
      <c r="WY48" s="84"/>
      <c r="WZ48" s="84"/>
      <c r="XA48" s="84"/>
      <c r="XB48" s="84"/>
      <c r="XC48" s="84"/>
      <c r="XD48" s="84"/>
      <c r="XE48" s="84"/>
      <c r="XF48" s="84"/>
      <c r="XG48" s="84"/>
      <c r="XH48" s="84"/>
      <c r="XI48" s="84"/>
      <c r="XJ48" s="84"/>
      <c r="XK48" s="84"/>
      <c r="XL48" s="84"/>
      <c r="XM48" s="84"/>
      <c r="XN48" s="84"/>
      <c r="XO48" s="84"/>
      <c r="XP48" s="84"/>
      <c r="XQ48" s="84"/>
      <c r="XR48" s="84"/>
      <c r="XS48" s="84"/>
      <c r="XT48" s="84"/>
      <c r="XU48" s="84"/>
      <c r="XV48" s="84"/>
      <c r="XW48" s="84"/>
      <c r="XX48" s="84"/>
      <c r="XY48" s="84"/>
      <c r="XZ48" s="84"/>
      <c r="YA48" s="84"/>
      <c r="YB48" s="84"/>
      <c r="YC48" s="84"/>
      <c r="YD48" s="84"/>
      <c r="YE48" s="84"/>
      <c r="YF48" s="84"/>
      <c r="YG48" s="84"/>
      <c r="YH48" s="84"/>
      <c r="YI48" s="84"/>
      <c r="YJ48" s="84"/>
      <c r="YK48" s="84"/>
      <c r="YL48" s="84"/>
      <c r="YM48" s="84"/>
      <c r="YN48" s="84"/>
      <c r="YO48" s="84"/>
      <c r="YP48" s="84"/>
      <c r="YQ48" s="84"/>
      <c r="YR48" s="84"/>
      <c r="YS48" s="84"/>
      <c r="YT48" s="84"/>
      <c r="YU48" s="84"/>
      <c r="YV48" s="84"/>
      <c r="YW48" s="84"/>
      <c r="YX48" s="84"/>
      <c r="YY48" s="84"/>
      <c r="YZ48" s="84"/>
      <c r="ZA48" s="84"/>
      <c r="ZB48" s="84"/>
      <c r="ZC48" s="84"/>
      <c r="ZD48" s="84"/>
      <c r="ZE48" s="84"/>
      <c r="ZF48" s="84"/>
      <c r="ZG48" s="84"/>
      <c r="ZH48" s="84"/>
      <c r="ZI48" s="84"/>
      <c r="ZJ48" s="84"/>
      <c r="ZK48" s="84"/>
      <c r="ZL48" s="84"/>
      <c r="ZM48" s="84"/>
      <c r="ZN48" s="84"/>
      <c r="ZO48" s="84"/>
      <c r="ZP48" s="84"/>
      <c r="ZQ48" s="84"/>
      <c r="ZR48" s="84"/>
      <c r="ZS48" s="84"/>
      <c r="ZT48" s="84"/>
      <c r="ZU48" s="84"/>
      <c r="ZV48" s="84"/>
      <c r="ZW48" s="84"/>
      <c r="ZX48" s="84"/>
      <c r="ZY48" s="84"/>
      <c r="ZZ48" s="84"/>
      <c r="AAA48" s="84"/>
      <c r="AAB48" s="84"/>
      <c r="AAC48" s="84"/>
      <c r="AAD48" s="84"/>
      <c r="AAE48" s="84"/>
      <c r="AAF48" s="84"/>
      <c r="AAG48" s="84"/>
      <c r="AAH48" s="84"/>
      <c r="AAI48" s="84"/>
      <c r="AAJ48" s="84"/>
      <c r="AAK48" s="84"/>
      <c r="AAL48" s="84"/>
      <c r="AAM48" s="84"/>
      <c r="AAN48" s="84"/>
      <c r="AAO48" s="84"/>
      <c r="AAP48" s="84"/>
      <c r="AAQ48" s="84"/>
      <c r="AAR48" s="84"/>
      <c r="AAS48" s="84"/>
      <c r="AAT48" s="84"/>
      <c r="AAU48" s="84"/>
      <c r="AAV48" s="84"/>
      <c r="AAW48" s="84"/>
      <c r="AAX48" s="84"/>
      <c r="AAY48" s="84"/>
      <c r="AAZ48" s="84"/>
      <c r="ABA48" s="84"/>
      <c r="ABB48" s="84"/>
      <c r="ABC48" s="84"/>
      <c r="ABD48" s="84"/>
      <c r="ABE48" s="84"/>
      <c r="ABF48" s="84"/>
      <c r="ABG48" s="84"/>
      <c r="ABH48" s="84"/>
      <c r="ABI48" s="84"/>
      <c r="ABJ48" s="84"/>
      <c r="ABK48" s="84"/>
      <c r="ABL48" s="84"/>
      <c r="ABM48" s="84"/>
      <c r="ABN48" s="84"/>
      <c r="ABO48" s="84"/>
      <c r="ABP48" s="84"/>
      <c r="ABQ48" s="84"/>
      <c r="ABR48" s="84"/>
      <c r="ABS48" s="84"/>
      <c r="ABT48" s="84"/>
      <c r="ABU48" s="84"/>
      <c r="ABV48" s="84"/>
      <c r="ABW48" s="84"/>
      <c r="ABX48" s="84"/>
      <c r="ABY48" s="84"/>
      <c r="ABZ48" s="84"/>
      <c r="ACA48" s="84"/>
      <c r="ACB48" s="84"/>
      <c r="ACC48" s="84"/>
      <c r="ACD48" s="84"/>
      <c r="ACE48" s="84"/>
      <c r="ACF48" s="84"/>
      <c r="ACG48" s="84"/>
      <c r="ACH48" s="84"/>
      <c r="ACI48" s="84"/>
      <c r="ACJ48" s="84"/>
      <c r="ACK48" s="84"/>
      <c r="ACL48" s="84"/>
      <c r="ACM48" s="84"/>
      <c r="ACN48" s="84"/>
      <c r="ACO48" s="84"/>
      <c r="ACP48" s="84"/>
      <c r="ACQ48" s="84"/>
      <c r="ACR48" s="84"/>
      <c r="ACS48" s="84"/>
      <c r="ACT48" s="84"/>
      <c r="ACU48" s="84"/>
      <c r="ACV48" s="84"/>
      <c r="ACW48" s="84"/>
      <c r="ACX48" s="84"/>
      <c r="ACY48" s="84"/>
      <c r="ACZ48" s="84"/>
      <c r="ADA48" s="84"/>
      <c r="ADB48" s="84"/>
      <c r="ADC48" s="84"/>
      <c r="ADD48" s="84"/>
      <c r="ADE48" s="84"/>
      <c r="ADF48" s="84"/>
      <c r="ADG48" s="84"/>
      <c r="ADH48" s="84"/>
      <c r="ADI48" s="84"/>
      <c r="ADJ48" s="84"/>
      <c r="ADK48" s="84"/>
      <c r="ADL48" s="84"/>
      <c r="ADM48" s="84"/>
      <c r="ADN48" s="84"/>
      <c r="ADO48" s="84"/>
      <c r="ADP48" s="84"/>
      <c r="ADQ48" s="84"/>
      <c r="ADR48" s="84"/>
      <c r="ADS48" s="84"/>
      <c r="ADT48" s="84"/>
      <c r="ADU48" s="84"/>
      <c r="ADV48" s="84"/>
      <c r="ADW48" s="84"/>
      <c r="ADX48" s="84"/>
      <c r="ADY48" s="84"/>
      <c r="ADZ48" s="84"/>
      <c r="AEA48" s="84"/>
      <c r="AEB48" s="84"/>
      <c r="AEC48" s="84"/>
      <c r="AED48" s="84"/>
      <c r="AEE48" s="84"/>
      <c r="AEF48" s="84"/>
      <c r="AEG48" s="84"/>
      <c r="AEH48" s="84"/>
      <c r="AEI48" s="84"/>
      <c r="AEJ48" s="84"/>
      <c r="AEK48" s="84"/>
      <c r="AEL48" s="84"/>
      <c r="AEM48" s="84"/>
      <c r="AEN48" s="84"/>
      <c r="AEO48" s="84"/>
      <c r="AEP48" s="84"/>
      <c r="AEQ48" s="84"/>
      <c r="AER48" s="84"/>
      <c r="AES48" s="84"/>
      <c r="AET48" s="84"/>
      <c r="AEU48" s="84"/>
      <c r="AEV48" s="84"/>
      <c r="AEW48" s="84"/>
      <c r="AEX48" s="84"/>
      <c r="AEY48" s="84"/>
      <c r="AEZ48" s="84"/>
      <c r="AFA48" s="84"/>
      <c r="AFB48" s="84"/>
      <c r="AFC48" s="84"/>
      <c r="AFD48" s="84"/>
      <c r="AFE48" s="84"/>
      <c r="AFF48" s="84"/>
      <c r="AFG48" s="84"/>
      <c r="AFH48" s="84"/>
      <c r="AFI48" s="84"/>
      <c r="AFJ48" s="84"/>
      <c r="AFK48" s="84"/>
      <c r="AFL48" s="84"/>
      <c r="AFM48" s="84"/>
      <c r="AFN48" s="84"/>
      <c r="AFO48" s="84"/>
      <c r="AFP48" s="84"/>
      <c r="AFQ48" s="84"/>
      <c r="AFR48" s="84"/>
      <c r="AFS48" s="84"/>
      <c r="AFT48" s="84"/>
      <c r="AFU48" s="84"/>
      <c r="AFV48" s="84"/>
      <c r="AFW48" s="84"/>
      <c r="AFX48" s="84"/>
      <c r="AFY48" s="84"/>
      <c r="AFZ48" s="84"/>
      <c r="AGA48" s="84"/>
      <c r="AGB48" s="84"/>
      <c r="AGC48" s="84"/>
      <c r="AGD48" s="84"/>
      <c r="AGE48" s="84"/>
      <c r="AGF48" s="84"/>
      <c r="AGG48" s="84"/>
      <c r="AGH48" s="84"/>
      <c r="AGI48" s="84"/>
      <c r="AGJ48" s="84"/>
      <c r="AGK48" s="84"/>
      <c r="AGL48" s="84"/>
      <c r="AGM48" s="84"/>
      <c r="AGN48" s="84"/>
      <c r="AGO48" s="84"/>
      <c r="AGP48" s="84"/>
      <c r="AGQ48" s="84"/>
      <c r="AGR48" s="84"/>
      <c r="AGS48" s="84"/>
      <c r="AGT48" s="84"/>
      <c r="AGU48" s="84"/>
      <c r="AGV48" s="84"/>
      <c r="AGW48" s="84"/>
      <c r="AGX48" s="84"/>
      <c r="AGY48" s="84"/>
      <c r="AGZ48" s="84"/>
      <c r="AHA48" s="84"/>
      <c r="AHB48" s="84"/>
      <c r="AHC48" s="84"/>
      <c r="AHD48" s="84"/>
      <c r="AHE48" s="84"/>
      <c r="AHF48" s="84"/>
      <c r="AHG48" s="84"/>
      <c r="AHH48" s="84"/>
      <c r="AHI48" s="84"/>
      <c r="AHJ48" s="84"/>
      <c r="AHK48" s="84"/>
      <c r="AHL48" s="84"/>
      <c r="AHM48" s="84"/>
      <c r="AHN48" s="84"/>
      <c r="AHO48" s="84"/>
      <c r="AHP48" s="84"/>
      <c r="AHQ48" s="84"/>
      <c r="AHR48" s="84"/>
      <c r="AHS48" s="84"/>
      <c r="AHT48" s="84"/>
      <c r="AHU48" s="84"/>
      <c r="AHV48" s="84"/>
      <c r="AHW48" s="84"/>
      <c r="AHX48" s="84"/>
      <c r="AHY48" s="84"/>
      <c r="AHZ48" s="84"/>
      <c r="AIA48" s="84"/>
      <c r="AIB48" s="84"/>
      <c r="AIC48" s="84"/>
      <c r="AID48" s="84"/>
      <c r="AIE48" s="84"/>
      <c r="AIF48" s="84"/>
      <c r="AIG48" s="84"/>
      <c r="AIH48" s="84"/>
      <c r="AII48" s="84"/>
      <c r="AIJ48" s="84"/>
      <c r="AIK48" s="84"/>
      <c r="AIL48" s="84"/>
      <c r="AIM48" s="84"/>
      <c r="AIN48" s="84"/>
      <c r="AIO48" s="84"/>
      <c r="AIP48" s="84"/>
      <c r="AIQ48" s="84"/>
      <c r="AIR48" s="84"/>
      <c r="AIS48" s="84"/>
      <c r="AIT48" s="84"/>
      <c r="AIU48" s="84"/>
      <c r="AIV48" s="84"/>
      <c r="AIW48" s="84"/>
      <c r="AIX48" s="84"/>
      <c r="AIY48" s="84"/>
      <c r="AIZ48" s="84"/>
      <c r="AJA48" s="84"/>
      <c r="AJB48" s="84"/>
      <c r="AJC48" s="84"/>
      <c r="AJD48" s="84"/>
      <c r="AJE48" s="84"/>
      <c r="AJF48" s="84"/>
      <c r="AJG48" s="84"/>
      <c r="AJH48" s="84"/>
      <c r="AJI48" s="84"/>
      <c r="AJJ48" s="84"/>
      <c r="AJK48" s="84"/>
      <c r="AJL48" s="84"/>
      <c r="AJM48" s="84"/>
      <c r="AJN48" s="84"/>
      <c r="AJO48" s="84"/>
      <c r="AJP48" s="84"/>
      <c r="AJQ48" s="84"/>
      <c r="AJR48" s="84"/>
      <c r="AJS48" s="84"/>
      <c r="AJT48" s="84"/>
      <c r="AJU48" s="84"/>
      <c r="AJV48" s="84"/>
      <c r="AJW48" s="84"/>
      <c r="AJX48" s="84"/>
      <c r="AJY48" s="84"/>
      <c r="AJZ48" s="84"/>
      <c r="AKA48" s="84"/>
      <c r="AKB48" s="84"/>
      <c r="AKC48" s="84"/>
      <c r="AKD48" s="84"/>
      <c r="AKE48" s="84"/>
      <c r="AKF48" s="84"/>
      <c r="AKG48" s="84"/>
      <c r="AKH48" s="84"/>
      <c r="AKI48" s="84"/>
      <c r="AKJ48" s="84"/>
      <c r="AKK48" s="84"/>
      <c r="AKL48" s="84"/>
      <c r="AKM48" s="84"/>
      <c r="AKN48" s="84"/>
      <c r="AKO48" s="84"/>
      <c r="AKP48" s="84"/>
      <c r="AKQ48" s="84"/>
      <c r="AKR48" s="84"/>
      <c r="AKS48" s="84"/>
      <c r="AKT48" s="84"/>
      <c r="AKU48" s="84"/>
      <c r="AKV48" s="84"/>
      <c r="AKW48" s="84"/>
      <c r="AKX48" s="84"/>
      <c r="AKY48" s="84"/>
      <c r="AKZ48" s="84"/>
      <c r="ALA48" s="84"/>
      <c r="ALB48" s="84"/>
      <c r="ALC48" s="84"/>
      <c r="ALD48" s="84"/>
      <c r="ALE48" s="84"/>
      <c r="ALF48" s="84"/>
      <c r="ALG48" s="84"/>
      <c r="ALH48" s="84"/>
      <c r="ALI48" s="84"/>
      <c r="ALJ48" s="84"/>
      <c r="ALK48" s="84"/>
      <c r="ALL48" s="84"/>
      <c r="ALM48" s="84"/>
      <c r="ALN48" s="84"/>
      <c r="ALO48" s="84"/>
      <c r="ALP48" s="84"/>
      <c r="ALQ48" s="84"/>
      <c r="ALR48" s="84"/>
      <c r="ALS48" s="84"/>
      <c r="ALT48" s="84"/>
      <c r="ALU48" s="84"/>
      <c r="ALV48" s="84"/>
      <c r="ALW48" s="84"/>
    </row>
    <row r="49" spans="1:1011" s="81" customFormat="1" ht="67.5" customHeight="1" x14ac:dyDescent="0.3">
      <c r="A49" s="1" t="s">
        <v>222</v>
      </c>
      <c r="B49" s="92">
        <v>15</v>
      </c>
      <c r="C49" s="97" t="s">
        <v>474</v>
      </c>
      <c r="D49" s="125">
        <v>1976</v>
      </c>
      <c r="E49" s="3" t="s">
        <v>230</v>
      </c>
      <c r="F49" s="4" t="s">
        <v>246</v>
      </c>
      <c r="G49" s="4" t="s">
        <v>464</v>
      </c>
      <c r="H49" s="4">
        <v>12.5627721</v>
      </c>
      <c r="I49" s="5">
        <v>14.447584300000001</v>
      </c>
      <c r="J49" s="6" t="s">
        <v>34</v>
      </c>
      <c r="K49" s="7" t="s">
        <v>35</v>
      </c>
      <c r="L49" s="8" t="s">
        <v>60</v>
      </c>
      <c r="M49" s="9" t="s">
        <v>30</v>
      </c>
      <c r="N49" s="10">
        <v>70</v>
      </c>
      <c r="O49" s="10" t="s">
        <v>441</v>
      </c>
      <c r="P49" s="10">
        <v>60</v>
      </c>
      <c r="Q49" s="11">
        <v>90</v>
      </c>
      <c r="R49" s="12">
        <f>3/3600*1000*9.81*20</f>
        <v>163.5</v>
      </c>
      <c r="S49" s="13" t="s">
        <v>313</v>
      </c>
      <c r="T49" s="14" t="s">
        <v>103</v>
      </c>
      <c r="U49" s="14" t="s">
        <v>476</v>
      </c>
      <c r="V49" s="14" t="s">
        <v>31</v>
      </c>
      <c r="W49" s="14">
        <v>20</v>
      </c>
      <c r="X49" s="14">
        <v>80</v>
      </c>
      <c r="Y49" s="14">
        <v>1.8</v>
      </c>
      <c r="Z49" s="15">
        <v>9.1</v>
      </c>
      <c r="AA49" s="16" t="s">
        <v>38</v>
      </c>
      <c r="AB49" s="17" t="s">
        <v>29</v>
      </c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</row>
    <row r="50" spans="1:1011" x14ac:dyDescent="0.3">
      <c r="A50" s="1" t="s">
        <v>222</v>
      </c>
      <c r="B50" s="92">
        <v>15</v>
      </c>
      <c r="C50" s="97" t="s">
        <v>474</v>
      </c>
      <c r="D50" s="125">
        <v>1976</v>
      </c>
      <c r="E50" s="3" t="s">
        <v>299</v>
      </c>
      <c r="F50" s="4" t="s">
        <v>311</v>
      </c>
      <c r="G50" s="4" t="s">
        <v>464</v>
      </c>
      <c r="H50" s="4">
        <v>11.366667</v>
      </c>
      <c r="I50" s="5">
        <v>15.833333</v>
      </c>
      <c r="J50" s="6" t="s">
        <v>34</v>
      </c>
      <c r="K50" s="7" t="s">
        <v>35</v>
      </c>
      <c r="L50" s="8" t="s">
        <v>60</v>
      </c>
      <c r="M50" s="9" t="s">
        <v>30</v>
      </c>
      <c r="N50" s="10">
        <v>70</v>
      </c>
      <c r="O50" s="10" t="s">
        <v>441</v>
      </c>
      <c r="P50" s="10">
        <v>60</v>
      </c>
      <c r="Q50" s="11">
        <v>85</v>
      </c>
      <c r="R50" s="12">
        <f>3/3600*9.81*1000*20</f>
        <v>163.50000000000006</v>
      </c>
      <c r="S50" s="13" t="s">
        <v>313</v>
      </c>
      <c r="T50" s="14" t="s">
        <v>103</v>
      </c>
      <c r="U50" s="14" t="s">
        <v>476</v>
      </c>
      <c r="V50" s="14" t="s">
        <v>31</v>
      </c>
      <c r="W50" s="14">
        <v>20</v>
      </c>
      <c r="X50" s="14">
        <v>80</v>
      </c>
      <c r="Y50" s="14">
        <v>1.8</v>
      </c>
      <c r="Z50" s="15">
        <v>9.1</v>
      </c>
      <c r="AA50" s="16" t="s">
        <v>38</v>
      </c>
      <c r="AB50" s="17" t="s">
        <v>29</v>
      </c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</row>
    <row r="51" spans="1:1011" ht="28.8" x14ac:dyDescent="0.3">
      <c r="A51" s="1" t="s">
        <v>222</v>
      </c>
      <c r="B51" s="2">
        <v>15</v>
      </c>
      <c r="C51" s="98" t="s">
        <v>474</v>
      </c>
      <c r="D51" s="125">
        <v>1976</v>
      </c>
      <c r="E51" s="3" t="s">
        <v>277</v>
      </c>
      <c r="F51" s="4" t="s">
        <v>99</v>
      </c>
      <c r="G51" s="4" t="s">
        <v>465</v>
      </c>
      <c r="H51" s="4">
        <v>23.411432399999999</v>
      </c>
      <c r="I51" s="5">
        <v>-99.379358099999905</v>
      </c>
      <c r="J51" s="6" t="s">
        <v>34</v>
      </c>
      <c r="K51" s="7" t="s">
        <v>35</v>
      </c>
      <c r="L51" s="8" t="s">
        <v>60</v>
      </c>
      <c r="M51" s="9" t="s">
        <v>30</v>
      </c>
      <c r="N51" s="10">
        <v>90</v>
      </c>
      <c r="O51" s="10" t="s">
        <v>441</v>
      </c>
      <c r="P51" s="10">
        <v>60</v>
      </c>
      <c r="Q51" s="11">
        <v>90</v>
      </c>
      <c r="R51" s="12">
        <f>4/3600*9.81*1000*13</f>
        <v>141.70000000000002</v>
      </c>
      <c r="S51" s="13" t="s">
        <v>313</v>
      </c>
      <c r="T51" s="14" t="s">
        <v>103</v>
      </c>
      <c r="U51" s="14" t="s">
        <v>476</v>
      </c>
      <c r="V51" s="14" t="s">
        <v>31</v>
      </c>
      <c r="W51" s="14">
        <v>20</v>
      </c>
      <c r="X51" s="14">
        <v>80</v>
      </c>
      <c r="Y51" s="14">
        <v>1.8</v>
      </c>
      <c r="Z51" s="15">
        <v>9.1</v>
      </c>
      <c r="AA51" s="80" t="s">
        <v>38</v>
      </c>
      <c r="AB51" s="17" t="s">
        <v>29</v>
      </c>
    </row>
    <row r="52" spans="1:1011" ht="54" customHeight="1" x14ac:dyDescent="0.3">
      <c r="A52" s="1" t="s">
        <v>222</v>
      </c>
      <c r="B52" s="2">
        <v>15</v>
      </c>
      <c r="C52" s="106" t="s">
        <v>474</v>
      </c>
      <c r="D52" s="125">
        <v>1976</v>
      </c>
      <c r="E52" s="3" t="s">
        <v>275</v>
      </c>
      <c r="F52" s="4" t="s">
        <v>99</v>
      </c>
      <c r="G52" s="4" t="s">
        <v>465</v>
      </c>
      <c r="H52" s="4">
        <v>17.527263999999999</v>
      </c>
      <c r="I52" s="5">
        <v>-97.344291999999996</v>
      </c>
      <c r="J52" s="6" t="s">
        <v>34</v>
      </c>
      <c r="K52" s="7" t="s">
        <v>35</v>
      </c>
      <c r="L52" s="8" t="s">
        <v>60</v>
      </c>
      <c r="M52" s="9" t="s">
        <v>30</v>
      </c>
      <c r="N52" s="10">
        <v>90</v>
      </c>
      <c r="O52" s="10" t="s">
        <v>441</v>
      </c>
      <c r="P52" s="10">
        <v>60</v>
      </c>
      <c r="Q52" s="11">
        <v>90</v>
      </c>
      <c r="R52" s="12">
        <f>4/3600*9.81*1000*22</f>
        <v>239.8</v>
      </c>
      <c r="S52" s="13" t="s">
        <v>313</v>
      </c>
      <c r="T52" s="14" t="s">
        <v>103</v>
      </c>
      <c r="U52" s="14" t="s">
        <v>476</v>
      </c>
      <c r="V52" s="14" t="s">
        <v>31</v>
      </c>
      <c r="W52" s="14">
        <v>20</v>
      </c>
      <c r="X52" s="14">
        <v>80</v>
      </c>
      <c r="Y52" s="14">
        <v>1.8</v>
      </c>
      <c r="Z52" s="15">
        <v>9.1</v>
      </c>
      <c r="AA52" s="16" t="s">
        <v>38</v>
      </c>
      <c r="AB52" s="17" t="s">
        <v>29</v>
      </c>
    </row>
    <row r="53" spans="1:1011" ht="28.8" x14ac:dyDescent="0.3">
      <c r="A53" s="1" t="s">
        <v>222</v>
      </c>
      <c r="B53" s="2">
        <v>15</v>
      </c>
      <c r="C53" s="106" t="s">
        <v>474</v>
      </c>
      <c r="D53" s="125">
        <v>1976</v>
      </c>
      <c r="E53" s="3" t="s">
        <v>270</v>
      </c>
      <c r="F53" s="4" t="s">
        <v>99</v>
      </c>
      <c r="G53" s="4" t="s">
        <v>465</v>
      </c>
      <c r="H53" s="4">
        <v>18.565833300000001</v>
      </c>
      <c r="I53" s="5">
        <v>-101.9761111</v>
      </c>
      <c r="J53" s="6" t="s">
        <v>34</v>
      </c>
      <c r="K53" s="7" t="s">
        <v>35</v>
      </c>
      <c r="L53" s="8" t="s">
        <v>60</v>
      </c>
      <c r="M53" s="9" t="s">
        <v>30</v>
      </c>
      <c r="N53" s="10">
        <v>90</v>
      </c>
      <c r="O53" s="10" t="s">
        <v>441</v>
      </c>
      <c r="P53" s="10">
        <v>60</v>
      </c>
      <c r="Q53" s="11">
        <v>90</v>
      </c>
      <c r="R53" s="12">
        <f>4/3600*9.81*1000*30</f>
        <v>327</v>
      </c>
      <c r="S53" s="13" t="s">
        <v>313</v>
      </c>
      <c r="T53" s="14" t="s">
        <v>103</v>
      </c>
      <c r="U53" s="14" t="s">
        <v>476</v>
      </c>
      <c r="V53" s="14" t="s">
        <v>31</v>
      </c>
      <c r="W53" s="14">
        <v>20</v>
      </c>
      <c r="X53" s="14">
        <v>80</v>
      </c>
      <c r="Y53" s="14">
        <v>1.8</v>
      </c>
      <c r="Z53" s="15">
        <v>9.1</v>
      </c>
      <c r="AA53" s="16" t="s">
        <v>38</v>
      </c>
      <c r="AB53" s="17" t="s">
        <v>29</v>
      </c>
    </row>
    <row r="54" spans="1:1011" ht="28.8" x14ac:dyDescent="0.3">
      <c r="A54" s="1" t="s">
        <v>222</v>
      </c>
      <c r="B54" s="2">
        <v>15</v>
      </c>
      <c r="C54" s="106" t="s">
        <v>474</v>
      </c>
      <c r="D54" s="125">
        <v>1976</v>
      </c>
      <c r="E54" s="3" t="s">
        <v>271</v>
      </c>
      <c r="F54" s="4" t="s">
        <v>99</v>
      </c>
      <c r="G54" s="4" t="s">
        <v>465</v>
      </c>
      <c r="H54" s="4">
        <v>23.446361899999999</v>
      </c>
      <c r="I54" s="5">
        <v>-110.226510099999</v>
      </c>
      <c r="J54" s="6" t="s">
        <v>34</v>
      </c>
      <c r="K54" s="7" t="s">
        <v>35</v>
      </c>
      <c r="L54" s="8" t="s">
        <v>60</v>
      </c>
      <c r="M54" s="9" t="s">
        <v>30</v>
      </c>
      <c r="N54" s="10">
        <v>90</v>
      </c>
      <c r="O54" s="10" t="s">
        <v>441</v>
      </c>
      <c r="P54" s="10">
        <v>60</v>
      </c>
      <c r="Q54" s="11">
        <v>90</v>
      </c>
      <c r="R54" s="12">
        <f>4/3600*9.81*1000*30</f>
        <v>327</v>
      </c>
      <c r="S54" s="13" t="s">
        <v>313</v>
      </c>
      <c r="T54" s="14" t="s">
        <v>103</v>
      </c>
      <c r="U54" s="14" t="s">
        <v>476</v>
      </c>
      <c r="V54" s="14" t="s">
        <v>31</v>
      </c>
      <c r="W54" s="14">
        <v>20</v>
      </c>
      <c r="X54" s="14">
        <v>80</v>
      </c>
      <c r="Y54" s="14">
        <v>1.8</v>
      </c>
      <c r="Z54" s="15">
        <v>9.1</v>
      </c>
      <c r="AA54" s="16" t="s">
        <v>38</v>
      </c>
      <c r="AB54" s="17" t="s">
        <v>29</v>
      </c>
    </row>
    <row r="55" spans="1:1011" ht="28.8" x14ac:dyDescent="0.3">
      <c r="A55" s="1" t="s">
        <v>222</v>
      </c>
      <c r="B55" s="2">
        <v>15</v>
      </c>
      <c r="C55" s="106" t="s">
        <v>474</v>
      </c>
      <c r="D55" s="125">
        <v>1976</v>
      </c>
      <c r="E55" s="3" t="s">
        <v>272</v>
      </c>
      <c r="F55" s="4" t="s">
        <v>99</v>
      </c>
      <c r="G55" s="4" t="s">
        <v>465</v>
      </c>
      <c r="H55" s="4">
        <v>22.6559615</v>
      </c>
      <c r="I55" s="5">
        <v>-103.00688179999899</v>
      </c>
      <c r="J55" s="6" t="s">
        <v>34</v>
      </c>
      <c r="K55" s="7" t="s">
        <v>35</v>
      </c>
      <c r="L55" s="8" t="s">
        <v>60</v>
      </c>
      <c r="M55" s="9" t="s">
        <v>30</v>
      </c>
      <c r="N55" s="10">
        <v>90</v>
      </c>
      <c r="O55" s="10" t="s">
        <v>441</v>
      </c>
      <c r="P55" s="10">
        <v>60</v>
      </c>
      <c r="Q55" s="11">
        <v>90</v>
      </c>
      <c r="R55" s="12">
        <f>4/3600*9.81*1000*30</f>
        <v>327</v>
      </c>
      <c r="S55" s="13" t="s">
        <v>313</v>
      </c>
      <c r="T55" s="14" t="s">
        <v>103</v>
      </c>
      <c r="U55" s="14" t="s">
        <v>476</v>
      </c>
      <c r="V55" s="14" t="s">
        <v>31</v>
      </c>
      <c r="W55" s="14">
        <v>20</v>
      </c>
      <c r="X55" s="14">
        <v>80</v>
      </c>
      <c r="Y55" s="14">
        <v>1.8</v>
      </c>
      <c r="Z55" s="15">
        <v>9.1</v>
      </c>
      <c r="AA55" s="16" t="s">
        <v>38</v>
      </c>
      <c r="AB55" s="17" t="s">
        <v>29</v>
      </c>
    </row>
    <row r="56" spans="1:1011" ht="91.95" customHeight="1" x14ac:dyDescent="0.3">
      <c r="A56" s="1" t="s">
        <v>222</v>
      </c>
      <c r="B56" s="2">
        <v>15</v>
      </c>
      <c r="C56" s="98" t="s">
        <v>474</v>
      </c>
      <c r="D56" s="125">
        <v>1976</v>
      </c>
      <c r="E56" s="3" t="s">
        <v>273</v>
      </c>
      <c r="F56" s="4" t="s">
        <v>99</v>
      </c>
      <c r="G56" s="4" t="s">
        <v>465</v>
      </c>
      <c r="H56" s="4">
        <v>23.287652900000001</v>
      </c>
      <c r="I56" s="5">
        <v>-102.3459312</v>
      </c>
      <c r="J56" s="6" t="s">
        <v>34</v>
      </c>
      <c r="K56" s="7" t="s">
        <v>35</v>
      </c>
      <c r="L56" s="8" t="s">
        <v>60</v>
      </c>
      <c r="M56" s="9" t="s">
        <v>30</v>
      </c>
      <c r="N56" s="10">
        <v>90</v>
      </c>
      <c r="O56" s="10" t="s">
        <v>441</v>
      </c>
      <c r="P56" s="10">
        <v>60</v>
      </c>
      <c r="Q56" s="11">
        <v>90</v>
      </c>
      <c r="R56" s="12">
        <f>4/3600*9.81*1000*30</f>
        <v>327</v>
      </c>
      <c r="S56" s="13" t="s">
        <v>313</v>
      </c>
      <c r="T56" s="14" t="s">
        <v>103</v>
      </c>
      <c r="U56" s="14" t="s">
        <v>476</v>
      </c>
      <c r="V56" s="14" t="s">
        <v>31</v>
      </c>
      <c r="W56" s="14">
        <v>20</v>
      </c>
      <c r="X56" s="14">
        <v>80</v>
      </c>
      <c r="Y56" s="14">
        <v>1.8</v>
      </c>
      <c r="Z56" s="15">
        <v>9.1</v>
      </c>
      <c r="AA56" s="16" t="s">
        <v>38</v>
      </c>
      <c r="AB56" s="17" t="s">
        <v>29</v>
      </c>
    </row>
    <row r="57" spans="1:1011" ht="124.05" customHeight="1" x14ac:dyDescent="0.3">
      <c r="A57" s="1" t="s">
        <v>222</v>
      </c>
      <c r="B57" s="2">
        <v>15</v>
      </c>
      <c r="C57" s="97" t="s">
        <v>474</v>
      </c>
      <c r="D57" s="125">
        <v>1976</v>
      </c>
      <c r="E57" s="3" t="s">
        <v>276</v>
      </c>
      <c r="F57" s="4" t="s">
        <v>99</v>
      </c>
      <c r="G57" s="4" t="s">
        <v>465</v>
      </c>
      <c r="H57" s="4">
        <v>19.322085699999999</v>
      </c>
      <c r="I57" s="5">
        <v>-98.383966999999899</v>
      </c>
      <c r="J57" s="6" t="s">
        <v>34</v>
      </c>
      <c r="K57" s="7" t="s">
        <v>35</v>
      </c>
      <c r="L57" s="8" t="s">
        <v>60</v>
      </c>
      <c r="M57" s="9" t="s">
        <v>30</v>
      </c>
      <c r="N57" s="10">
        <v>90</v>
      </c>
      <c r="O57" s="10" t="s">
        <v>441</v>
      </c>
      <c r="P57" s="10">
        <v>60</v>
      </c>
      <c r="Q57" s="11">
        <v>90</v>
      </c>
      <c r="R57" s="12">
        <f>4/3600*9.81*1000*30</f>
        <v>327</v>
      </c>
      <c r="S57" s="13" t="s">
        <v>313</v>
      </c>
      <c r="T57" s="14" t="s">
        <v>103</v>
      </c>
      <c r="U57" s="14" t="s">
        <v>476</v>
      </c>
      <c r="V57" s="14" t="s">
        <v>31</v>
      </c>
      <c r="W57" s="14">
        <v>20</v>
      </c>
      <c r="X57" s="14">
        <v>80</v>
      </c>
      <c r="Y57" s="14">
        <v>1.8</v>
      </c>
      <c r="Z57" s="15">
        <v>9.1</v>
      </c>
      <c r="AA57" s="16" t="s">
        <v>38</v>
      </c>
      <c r="AB57" s="17" t="s">
        <v>29</v>
      </c>
    </row>
    <row r="58" spans="1:1011" ht="57.3" customHeight="1" x14ac:dyDescent="0.3">
      <c r="A58" s="1" t="s">
        <v>222</v>
      </c>
      <c r="B58" s="2">
        <v>15</v>
      </c>
      <c r="C58" s="97" t="s">
        <v>474</v>
      </c>
      <c r="D58" s="125">
        <v>1976</v>
      </c>
      <c r="E58" s="3" t="s">
        <v>274</v>
      </c>
      <c r="F58" s="4" t="s">
        <v>99</v>
      </c>
      <c r="G58" s="4" t="s">
        <v>465</v>
      </c>
      <c r="H58" s="4">
        <v>18.513476600000001</v>
      </c>
      <c r="I58" s="5">
        <v>-88.298413999999894</v>
      </c>
      <c r="J58" s="6" t="s">
        <v>34</v>
      </c>
      <c r="K58" s="7" t="s">
        <v>35</v>
      </c>
      <c r="L58" s="8" t="s">
        <v>60</v>
      </c>
      <c r="M58" s="9" t="s">
        <v>30</v>
      </c>
      <c r="N58" s="10">
        <v>90</v>
      </c>
      <c r="O58" s="10" t="s">
        <v>441</v>
      </c>
      <c r="P58" s="10">
        <v>60</v>
      </c>
      <c r="Q58" s="11">
        <v>90</v>
      </c>
      <c r="R58" s="12">
        <f>4/3600*9.81*1000*50</f>
        <v>545</v>
      </c>
      <c r="S58" s="13" t="s">
        <v>313</v>
      </c>
      <c r="T58" s="14" t="s">
        <v>103</v>
      </c>
      <c r="U58" s="14" t="s">
        <v>476</v>
      </c>
      <c r="V58" s="14" t="s">
        <v>31</v>
      </c>
      <c r="W58" s="14">
        <v>20</v>
      </c>
      <c r="X58" s="14">
        <v>80</v>
      </c>
      <c r="Y58" s="14">
        <v>1.8</v>
      </c>
      <c r="Z58" s="15">
        <v>9.1</v>
      </c>
      <c r="AA58" s="16" t="s">
        <v>38</v>
      </c>
      <c r="AB58" s="17" t="s">
        <v>29</v>
      </c>
    </row>
    <row r="59" spans="1:1011" ht="59.25" customHeight="1" x14ac:dyDescent="0.3">
      <c r="A59" s="1" t="s">
        <v>222</v>
      </c>
      <c r="B59" s="2">
        <v>15</v>
      </c>
      <c r="C59" s="97" t="s">
        <v>474</v>
      </c>
      <c r="D59" s="125">
        <v>1976</v>
      </c>
      <c r="E59" s="3" t="s">
        <v>306</v>
      </c>
      <c r="F59" s="4" t="s">
        <v>99</v>
      </c>
      <c r="G59" s="4" t="s">
        <v>465</v>
      </c>
      <c r="H59" s="4">
        <v>20.967370200000001</v>
      </c>
      <c r="I59" s="5">
        <v>-89.592585699999901</v>
      </c>
      <c r="J59" s="6" t="s">
        <v>34</v>
      </c>
      <c r="K59" s="7" t="s">
        <v>35</v>
      </c>
      <c r="L59" s="8" t="s">
        <v>60</v>
      </c>
      <c r="M59" s="9" t="s">
        <v>30</v>
      </c>
      <c r="N59" s="10">
        <v>90</v>
      </c>
      <c r="O59" s="10" t="s">
        <v>441</v>
      </c>
      <c r="P59" s="10">
        <v>60</v>
      </c>
      <c r="Q59" s="11">
        <v>90</v>
      </c>
      <c r="R59" s="12">
        <f>4/3600*9.81*1000*50</f>
        <v>545</v>
      </c>
      <c r="S59" s="14" t="s">
        <v>313</v>
      </c>
      <c r="T59" s="14" t="s">
        <v>103</v>
      </c>
      <c r="U59" s="14" t="s">
        <v>476</v>
      </c>
      <c r="V59" s="14" t="s">
        <v>31</v>
      </c>
      <c r="W59" s="14">
        <v>20</v>
      </c>
      <c r="X59" s="14">
        <v>80</v>
      </c>
      <c r="Y59" s="14">
        <v>1.8</v>
      </c>
      <c r="Z59" s="15">
        <v>9.1</v>
      </c>
      <c r="AA59" s="16" t="s">
        <v>38</v>
      </c>
      <c r="AB59" s="17" t="s">
        <v>29</v>
      </c>
    </row>
    <row r="60" spans="1:1011" x14ac:dyDescent="0.3">
      <c r="A60" s="1" t="s">
        <v>222</v>
      </c>
      <c r="B60" s="2">
        <v>15</v>
      </c>
      <c r="C60" s="97" t="s">
        <v>474</v>
      </c>
      <c r="D60" s="125">
        <v>1976</v>
      </c>
      <c r="E60" s="3" t="s">
        <v>322</v>
      </c>
      <c r="F60" s="4" t="s">
        <v>289</v>
      </c>
      <c r="G60" s="4" t="s">
        <v>466</v>
      </c>
      <c r="H60" s="4">
        <v>14.5995124</v>
      </c>
      <c r="I60" s="5">
        <v>120.98421949999999</v>
      </c>
      <c r="J60" s="6" t="s">
        <v>34</v>
      </c>
      <c r="K60" s="7" t="s">
        <v>35</v>
      </c>
      <c r="L60" s="8" t="s">
        <v>60</v>
      </c>
      <c r="M60" s="9" t="s">
        <v>30</v>
      </c>
      <c r="N60" s="10">
        <v>77</v>
      </c>
      <c r="O60" s="10" t="s">
        <v>441</v>
      </c>
      <c r="P60" s="10">
        <v>60</v>
      </c>
      <c r="Q60" s="11">
        <v>90</v>
      </c>
      <c r="R60" s="12">
        <f>9/3600*9.81*1000*10</f>
        <v>245.25000000000003</v>
      </c>
      <c r="S60" s="13" t="s">
        <v>313</v>
      </c>
      <c r="T60" s="14" t="s">
        <v>103</v>
      </c>
      <c r="U60" s="14" t="s">
        <v>476</v>
      </c>
      <c r="V60" s="14" t="s">
        <v>31</v>
      </c>
      <c r="W60" s="14">
        <v>20</v>
      </c>
      <c r="X60" s="14">
        <v>80</v>
      </c>
      <c r="Y60" s="14">
        <v>1.8</v>
      </c>
      <c r="Z60" s="15">
        <v>9.1</v>
      </c>
      <c r="AA60" s="16" t="s">
        <v>38</v>
      </c>
      <c r="AB60" s="17" t="s">
        <v>29</v>
      </c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8"/>
      <c r="IB60" s="48"/>
      <c r="IC60" s="48"/>
      <c r="ID60" s="48"/>
      <c r="IE60" s="48"/>
      <c r="IF60" s="48"/>
      <c r="IG60" s="48"/>
      <c r="IH60" s="48"/>
      <c r="II60" s="48"/>
      <c r="IJ60" s="48"/>
      <c r="IK60" s="48"/>
      <c r="IL60" s="48"/>
      <c r="IM60" s="48"/>
      <c r="IN60" s="48"/>
      <c r="IO60" s="48"/>
      <c r="IP60" s="48"/>
      <c r="IQ60" s="48"/>
      <c r="IR60" s="48"/>
      <c r="IS60" s="48"/>
      <c r="IT60" s="48"/>
      <c r="IU60" s="48"/>
      <c r="IV60" s="48"/>
      <c r="IW60" s="48"/>
      <c r="IX60" s="48"/>
      <c r="IY60" s="48"/>
      <c r="IZ60" s="48"/>
      <c r="JA60" s="48"/>
      <c r="JB60" s="48"/>
      <c r="JC60" s="48"/>
      <c r="JD60" s="48"/>
      <c r="JE60" s="48"/>
      <c r="JF60" s="48"/>
      <c r="JG60" s="48"/>
      <c r="JH60" s="48"/>
      <c r="JI60" s="48"/>
      <c r="JJ60" s="48"/>
      <c r="JK60" s="48"/>
      <c r="JL60" s="48"/>
      <c r="JM60" s="48"/>
      <c r="JN60" s="48"/>
      <c r="JO60" s="48"/>
      <c r="JP60" s="48"/>
      <c r="JQ60" s="48"/>
      <c r="JR60" s="48"/>
      <c r="JS60" s="48"/>
      <c r="JT60" s="48"/>
      <c r="JU60" s="48"/>
      <c r="JV60" s="48"/>
      <c r="JW60" s="48"/>
      <c r="JX60" s="48"/>
      <c r="JY60" s="48"/>
      <c r="JZ60" s="48"/>
      <c r="KA60" s="48"/>
      <c r="KB60" s="48"/>
      <c r="KC60" s="48"/>
      <c r="KD60" s="48"/>
      <c r="KE60" s="48"/>
      <c r="KF60" s="48"/>
      <c r="KG60" s="48"/>
      <c r="KH60" s="48"/>
      <c r="KI60" s="48"/>
      <c r="KJ60" s="48"/>
      <c r="KK60" s="48"/>
      <c r="KL60" s="48"/>
      <c r="KM60" s="48"/>
      <c r="KN60" s="48"/>
      <c r="KO60" s="48"/>
      <c r="KP60" s="48"/>
      <c r="KQ60" s="48"/>
      <c r="KR60" s="48"/>
      <c r="KS60" s="48"/>
      <c r="KT60" s="48"/>
      <c r="KU60" s="48"/>
      <c r="KV60" s="48"/>
      <c r="KW60" s="48"/>
      <c r="KX60" s="48"/>
      <c r="KY60" s="48"/>
      <c r="KZ60" s="48"/>
      <c r="LA60" s="48"/>
      <c r="LB60" s="48"/>
      <c r="LC60" s="48"/>
      <c r="LD60" s="48"/>
      <c r="LE60" s="48"/>
      <c r="LF60" s="48"/>
      <c r="LG60" s="48"/>
      <c r="LH60" s="48"/>
      <c r="LI60" s="48"/>
      <c r="LJ60" s="48"/>
      <c r="LK60" s="48"/>
      <c r="LL60" s="48"/>
      <c r="LM60" s="48"/>
      <c r="LN60" s="48"/>
      <c r="LO60" s="48"/>
      <c r="LP60" s="48"/>
      <c r="LQ60" s="48"/>
      <c r="LR60" s="48"/>
      <c r="LS60" s="48"/>
      <c r="LT60" s="48"/>
      <c r="LU60" s="48"/>
      <c r="LV60" s="48"/>
      <c r="LW60" s="48"/>
      <c r="LX60" s="48"/>
      <c r="LY60" s="48"/>
      <c r="LZ60" s="48"/>
      <c r="MA60" s="48"/>
      <c r="MB60" s="48"/>
      <c r="MC60" s="48"/>
      <c r="MD60" s="48"/>
      <c r="ME60" s="48"/>
      <c r="MF60" s="48"/>
      <c r="MG60" s="48"/>
      <c r="MH60" s="48"/>
      <c r="MI60" s="48"/>
      <c r="MJ60" s="48"/>
      <c r="MK60" s="48"/>
      <c r="ML60" s="48"/>
      <c r="MM60" s="48"/>
      <c r="MN60" s="48"/>
      <c r="MO60" s="48"/>
      <c r="MP60" s="48"/>
      <c r="MQ60" s="48"/>
      <c r="MR60" s="48"/>
      <c r="MS60" s="48"/>
      <c r="MT60" s="48"/>
      <c r="MU60" s="48"/>
      <c r="MV60" s="48"/>
      <c r="MW60" s="48"/>
      <c r="MX60" s="48"/>
      <c r="MY60" s="48"/>
      <c r="MZ60" s="48"/>
      <c r="NA60" s="48"/>
      <c r="NB60" s="48"/>
      <c r="NC60" s="48"/>
      <c r="ND60" s="48"/>
      <c r="NE60" s="48"/>
      <c r="NF60" s="48"/>
      <c r="NG60" s="48"/>
      <c r="NH60" s="48"/>
      <c r="NI60" s="48"/>
      <c r="NJ60" s="48"/>
      <c r="NK60" s="48"/>
      <c r="NL60" s="48"/>
      <c r="NM60" s="48"/>
      <c r="NN60" s="48"/>
      <c r="NO60" s="48"/>
      <c r="NP60" s="48"/>
      <c r="NQ60" s="48"/>
      <c r="NR60" s="48"/>
      <c r="NS60" s="48"/>
      <c r="NT60" s="48"/>
      <c r="NU60" s="48"/>
      <c r="NV60" s="48"/>
      <c r="NW60" s="48"/>
      <c r="NX60" s="48"/>
      <c r="NY60" s="48"/>
      <c r="NZ60" s="48"/>
      <c r="OA60" s="48"/>
      <c r="OB60" s="48"/>
      <c r="OC60" s="48"/>
      <c r="OD60" s="48"/>
      <c r="OE60" s="48"/>
      <c r="OF60" s="48"/>
      <c r="OG60" s="48"/>
      <c r="OH60" s="48"/>
      <c r="OI60" s="48"/>
      <c r="OJ60" s="48"/>
      <c r="OK60" s="48"/>
      <c r="OL60" s="48"/>
      <c r="OM60" s="48"/>
      <c r="ON60" s="48"/>
      <c r="OO60" s="48"/>
      <c r="OP60" s="48"/>
      <c r="OQ60" s="48"/>
      <c r="OR60" s="48"/>
      <c r="OS60" s="48"/>
      <c r="OT60" s="48"/>
      <c r="OU60" s="48"/>
      <c r="OV60" s="48"/>
      <c r="OW60" s="48"/>
      <c r="OX60" s="48"/>
      <c r="OY60" s="48"/>
      <c r="OZ60" s="48"/>
      <c r="PA60" s="48"/>
      <c r="PB60" s="48"/>
      <c r="PC60" s="48"/>
      <c r="PD60" s="48"/>
      <c r="PE60" s="48"/>
      <c r="PF60" s="48"/>
      <c r="PG60" s="48"/>
      <c r="PH60" s="48"/>
      <c r="PI60" s="48"/>
      <c r="PJ60" s="48"/>
      <c r="PK60" s="48"/>
      <c r="PL60" s="48"/>
      <c r="PM60" s="48"/>
      <c r="PN60" s="48"/>
      <c r="PO60" s="48"/>
      <c r="PP60" s="48"/>
      <c r="PQ60" s="48"/>
      <c r="PR60" s="48"/>
      <c r="PS60" s="48"/>
      <c r="PT60" s="48"/>
      <c r="PU60" s="48"/>
      <c r="PV60" s="48"/>
      <c r="PW60" s="48"/>
      <c r="PX60" s="48"/>
      <c r="PY60" s="48"/>
      <c r="PZ60" s="48"/>
      <c r="QA60" s="48"/>
      <c r="QB60" s="48"/>
      <c r="QC60" s="48"/>
      <c r="QD60" s="48"/>
      <c r="QE60" s="48"/>
      <c r="QF60" s="48"/>
      <c r="QG60" s="48"/>
      <c r="QH60" s="48"/>
      <c r="QI60" s="48"/>
      <c r="QJ60" s="48"/>
      <c r="QK60" s="48"/>
      <c r="QL60" s="48"/>
      <c r="QM60" s="48"/>
      <c r="QN60" s="48"/>
      <c r="QO60" s="48"/>
      <c r="QP60" s="48"/>
      <c r="QQ60" s="48"/>
      <c r="QR60" s="48"/>
      <c r="QS60" s="48"/>
      <c r="QT60" s="48"/>
      <c r="QU60" s="48"/>
      <c r="QV60" s="48"/>
      <c r="QW60" s="48"/>
      <c r="QX60" s="48"/>
      <c r="QY60" s="48"/>
      <c r="QZ60" s="48"/>
      <c r="RA60" s="48"/>
      <c r="RB60" s="48"/>
      <c r="RC60" s="48"/>
      <c r="RD60" s="48"/>
      <c r="RE60" s="48"/>
      <c r="RF60" s="48"/>
      <c r="RG60" s="48"/>
      <c r="RH60" s="48"/>
      <c r="RI60" s="48"/>
      <c r="RJ60" s="48"/>
      <c r="RK60" s="48"/>
      <c r="RL60" s="48"/>
      <c r="RM60" s="48"/>
      <c r="RN60" s="48"/>
      <c r="RO60" s="48"/>
      <c r="RP60" s="48"/>
      <c r="RQ60" s="48"/>
      <c r="RR60" s="48"/>
      <c r="RS60" s="48"/>
      <c r="RT60" s="48"/>
      <c r="RU60" s="48"/>
      <c r="RV60" s="48"/>
      <c r="RW60" s="48"/>
      <c r="RX60" s="48"/>
      <c r="RY60" s="48"/>
      <c r="RZ60" s="48"/>
      <c r="SA60" s="48"/>
      <c r="SB60" s="48"/>
      <c r="SC60" s="48"/>
      <c r="SD60" s="48"/>
      <c r="SE60" s="48"/>
      <c r="SF60" s="48"/>
      <c r="SG60" s="48"/>
      <c r="SH60" s="48"/>
      <c r="SI60" s="48"/>
      <c r="SJ60" s="48"/>
      <c r="SK60" s="48"/>
      <c r="SL60" s="48"/>
      <c r="SM60" s="48"/>
      <c r="SN60" s="48"/>
      <c r="SO60" s="48"/>
      <c r="SP60" s="48"/>
      <c r="SQ60" s="48"/>
      <c r="SR60" s="48"/>
      <c r="SS60" s="48"/>
      <c r="ST60" s="48"/>
      <c r="SU60" s="48"/>
      <c r="SV60" s="48"/>
      <c r="SW60" s="48"/>
      <c r="SX60" s="48"/>
      <c r="SY60" s="48"/>
      <c r="SZ60" s="48"/>
      <c r="TA60" s="48"/>
      <c r="TB60" s="48"/>
      <c r="TC60" s="48"/>
      <c r="TD60" s="48"/>
      <c r="TE60" s="48"/>
      <c r="TF60" s="48"/>
      <c r="TG60" s="48"/>
      <c r="TH60" s="48"/>
      <c r="TI60" s="48"/>
      <c r="TJ60" s="48"/>
      <c r="TK60" s="48"/>
      <c r="TL60" s="48"/>
      <c r="TM60" s="48"/>
      <c r="TN60" s="48"/>
      <c r="TO60" s="48"/>
      <c r="TP60" s="48"/>
      <c r="TQ60" s="48"/>
      <c r="TR60" s="48"/>
      <c r="TS60" s="48"/>
      <c r="TT60" s="48"/>
      <c r="TU60" s="48"/>
      <c r="TV60" s="48"/>
      <c r="TW60" s="48"/>
      <c r="TX60" s="48"/>
      <c r="TY60" s="48"/>
      <c r="TZ60" s="48"/>
      <c r="UA60" s="48"/>
      <c r="UB60" s="48"/>
      <c r="UC60" s="48"/>
      <c r="UD60" s="48"/>
      <c r="UE60" s="48"/>
      <c r="UF60" s="48"/>
      <c r="UG60" s="48"/>
      <c r="UH60" s="48"/>
      <c r="UI60" s="48"/>
      <c r="UJ60" s="48"/>
      <c r="UK60" s="48"/>
      <c r="UL60" s="48"/>
      <c r="UM60" s="48"/>
      <c r="UN60" s="48"/>
      <c r="UO60" s="48"/>
      <c r="UP60" s="48"/>
      <c r="UQ60" s="48"/>
      <c r="UR60" s="48"/>
      <c r="US60" s="48"/>
      <c r="UT60" s="48"/>
      <c r="UU60" s="48"/>
      <c r="UV60" s="48"/>
      <c r="UW60" s="48"/>
      <c r="UX60" s="48"/>
      <c r="UY60" s="48"/>
      <c r="UZ60" s="48"/>
      <c r="VA60" s="48"/>
      <c r="VB60" s="48"/>
      <c r="VC60" s="48"/>
      <c r="VD60" s="48"/>
      <c r="VE60" s="48"/>
      <c r="VF60" s="48"/>
      <c r="VG60" s="48"/>
      <c r="VH60" s="48"/>
      <c r="VI60" s="48"/>
      <c r="VJ60" s="48"/>
      <c r="VK60" s="48"/>
      <c r="VL60" s="48"/>
      <c r="VM60" s="48"/>
      <c r="VN60" s="48"/>
      <c r="VO60" s="48"/>
      <c r="VP60" s="48"/>
      <c r="VQ60" s="48"/>
      <c r="VR60" s="48"/>
      <c r="VS60" s="48"/>
      <c r="VT60" s="48"/>
      <c r="VU60" s="48"/>
      <c r="VV60" s="48"/>
      <c r="VW60" s="48"/>
      <c r="VX60" s="48"/>
      <c r="VY60" s="48"/>
      <c r="VZ60" s="48"/>
      <c r="WA60" s="48"/>
      <c r="WB60" s="48"/>
      <c r="WC60" s="48"/>
      <c r="WD60" s="48"/>
      <c r="WE60" s="48"/>
      <c r="WF60" s="48"/>
      <c r="WG60" s="48"/>
      <c r="WH60" s="48"/>
      <c r="WI60" s="48"/>
      <c r="WJ60" s="48"/>
      <c r="WK60" s="48"/>
      <c r="WL60" s="48"/>
      <c r="WM60" s="48"/>
      <c r="WN60" s="48"/>
      <c r="WO60" s="48"/>
      <c r="WP60" s="48"/>
      <c r="WQ60" s="48"/>
      <c r="WR60" s="48"/>
      <c r="WS60" s="48"/>
      <c r="WT60" s="48"/>
      <c r="WU60" s="48"/>
      <c r="WV60" s="48"/>
      <c r="WW60" s="48"/>
      <c r="WX60" s="48"/>
      <c r="WY60" s="48"/>
      <c r="WZ60" s="48"/>
      <c r="XA60" s="48"/>
      <c r="XB60" s="48"/>
      <c r="XC60" s="48"/>
      <c r="XD60" s="48"/>
      <c r="XE60" s="48"/>
      <c r="XF60" s="48"/>
      <c r="XG60" s="48"/>
      <c r="XH60" s="48"/>
      <c r="XI60" s="48"/>
      <c r="XJ60" s="48"/>
      <c r="XK60" s="48"/>
      <c r="XL60" s="48"/>
      <c r="XM60" s="48"/>
      <c r="XN60" s="48"/>
      <c r="XO60" s="48"/>
      <c r="XP60" s="48"/>
      <c r="XQ60" s="48"/>
      <c r="XR60" s="48"/>
      <c r="XS60" s="48"/>
      <c r="XT60" s="48"/>
      <c r="XU60" s="48"/>
      <c r="XV60" s="48"/>
      <c r="XW60" s="48"/>
      <c r="XX60" s="48"/>
      <c r="XY60" s="48"/>
      <c r="XZ60" s="48"/>
      <c r="YA60" s="48"/>
      <c r="YB60" s="48"/>
      <c r="YC60" s="48"/>
      <c r="YD60" s="48"/>
      <c r="YE60" s="48"/>
      <c r="YF60" s="48"/>
      <c r="YG60" s="48"/>
      <c r="YH60" s="48"/>
      <c r="YI60" s="48"/>
      <c r="YJ60" s="48"/>
      <c r="YK60" s="48"/>
      <c r="YL60" s="48"/>
      <c r="YM60" s="48"/>
      <c r="YN60" s="48"/>
      <c r="YO60" s="48"/>
      <c r="YP60" s="48"/>
      <c r="YQ60" s="48"/>
      <c r="YR60" s="48"/>
      <c r="YS60" s="48"/>
      <c r="YT60" s="48"/>
      <c r="YU60" s="48"/>
      <c r="YV60" s="48"/>
      <c r="YW60" s="48"/>
      <c r="YX60" s="48"/>
      <c r="YY60" s="48"/>
      <c r="YZ60" s="48"/>
      <c r="ZA60" s="48"/>
      <c r="ZB60" s="48"/>
      <c r="ZC60" s="48"/>
      <c r="ZD60" s="48"/>
      <c r="ZE60" s="48"/>
      <c r="ZF60" s="48"/>
      <c r="ZG60" s="48"/>
      <c r="ZH60" s="48"/>
      <c r="ZI60" s="48"/>
      <c r="ZJ60" s="48"/>
      <c r="ZK60" s="48"/>
      <c r="ZL60" s="48"/>
      <c r="ZM60" s="48"/>
      <c r="ZN60" s="48"/>
      <c r="ZO60" s="48"/>
      <c r="ZP60" s="48"/>
      <c r="ZQ60" s="48"/>
      <c r="ZR60" s="48"/>
      <c r="ZS60" s="48"/>
      <c r="ZT60" s="48"/>
      <c r="ZU60" s="48"/>
      <c r="ZV60" s="48"/>
      <c r="ZW60" s="48"/>
      <c r="ZX60" s="48"/>
      <c r="ZY60" s="48"/>
      <c r="ZZ60" s="48"/>
      <c r="AAA60" s="48"/>
      <c r="AAB60" s="48"/>
      <c r="AAC60" s="48"/>
      <c r="AAD60" s="48"/>
      <c r="AAE60" s="48"/>
      <c r="AAF60" s="48"/>
      <c r="AAG60" s="48"/>
      <c r="AAH60" s="48"/>
      <c r="AAI60" s="48"/>
      <c r="AAJ60" s="48"/>
      <c r="AAK60" s="48"/>
      <c r="AAL60" s="48"/>
      <c r="AAM60" s="48"/>
      <c r="AAN60" s="48"/>
      <c r="AAO60" s="48"/>
      <c r="AAP60" s="48"/>
      <c r="AAQ60" s="48"/>
      <c r="AAR60" s="48"/>
      <c r="AAS60" s="48"/>
      <c r="AAT60" s="48"/>
      <c r="AAU60" s="48"/>
      <c r="AAV60" s="48"/>
      <c r="AAW60" s="48"/>
      <c r="AAX60" s="48"/>
      <c r="AAY60" s="48"/>
      <c r="AAZ60" s="48"/>
      <c r="ABA60" s="48"/>
      <c r="ABB60" s="48"/>
      <c r="ABC60" s="48"/>
      <c r="ABD60" s="48"/>
      <c r="ABE60" s="48"/>
      <c r="ABF60" s="48"/>
      <c r="ABG60" s="48"/>
      <c r="ABH60" s="48"/>
      <c r="ABI60" s="48"/>
      <c r="ABJ60" s="48"/>
      <c r="ABK60" s="48"/>
      <c r="ABL60" s="48"/>
      <c r="ABM60" s="48"/>
      <c r="ABN60" s="48"/>
      <c r="ABO60" s="48"/>
      <c r="ABP60" s="48"/>
      <c r="ABQ60" s="48"/>
      <c r="ABR60" s="48"/>
      <c r="ABS60" s="48"/>
      <c r="ABT60" s="48"/>
      <c r="ABU60" s="48"/>
      <c r="ABV60" s="48"/>
      <c r="ABW60" s="48"/>
      <c r="ABX60" s="48"/>
      <c r="ABY60" s="48"/>
      <c r="ABZ60" s="48"/>
      <c r="ACA60" s="48"/>
      <c r="ACB60" s="48"/>
      <c r="ACC60" s="48"/>
      <c r="ACD60" s="48"/>
      <c r="ACE60" s="48"/>
      <c r="ACF60" s="48"/>
      <c r="ACG60" s="48"/>
      <c r="ACH60" s="48"/>
      <c r="ACI60" s="48"/>
      <c r="ACJ60" s="48"/>
      <c r="ACK60" s="48"/>
      <c r="ACL60" s="48"/>
      <c r="ACM60" s="48"/>
      <c r="ACN60" s="48"/>
      <c r="ACO60" s="48"/>
      <c r="ACP60" s="48"/>
      <c r="ACQ60" s="48"/>
      <c r="ACR60" s="48"/>
      <c r="ACS60" s="48"/>
      <c r="ACT60" s="48"/>
      <c r="ACU60" s="48"/>
      <c r="ACV60" s="48"/>
      <c r="ACW60" s="48"/>
      <c r="ACX60" s="48"/>
      <c r="ACY60" s="48"/>
      <c r="ACZ60" s="48"/>
      <c r="ADA60" s="48"/>
      <c r="ADB60" s="48"/>
      <c r="ADC60" s="48"/>
      <c r="ADD60" s="48"/>
      <c r="ADE60" s="48"/>
      <c r="ADF60" s="48"/>
      <c r="ADG60" s="48"/>
      <c r="ADH60" s="48"/>
      <c r="ADI60" s="48"/>
      <c r="ADJ60" s="48"/>
      <c r="ADK60" s="48"/>
      <c r="ADL60" s="48"/>
      <c r="ADM60" s="48"/>
      <c r="ADN60" s="48"/>
      <c r="ADO60" s="48"/>
      <c r="ADP60" s="48"/>
      <c r="ADQ60" s="48"/>
      <c r="ADR60" s="48"/>
      <c r="ADS60" s="48"/>
      <c r="ADT60" s="48"/>
      <c r="ADU60" s="48"/>
      <c r="ADV60" s="48"/>
      <c r="ADW60" s="48"/>
      <c r="ADX60" s="48"/>
      <c r="ADY60" s="48"/>
      <c r="ADZ60" s="48"/>
      <c r="AEA60" s="48"/>
      <c r="AEB60" s="48"/>
      <c r="AEC60" s="48"/>
      <c r="AED60" s="48"/>
      <c r="AEE60" s="48"/>
      <c r="AEF60" s="48"/>
      <c r="AEG60" s="48"/>
      <c r="AEH60" s="48"/>
      <c r="AEI60" s="48"/>
      <c r="AEJ60" s="48"/>
      <c r="AEK60" s="48"/>
      <c r="AEL60" s="48"/>
      <c r="AEM60" s="48"/>
      <c r="AEN60" s="48"/>
      <c r="AEO60" s="48"/>
      <c r="AEP60" s="48"/>
      <c r="AEQ60" s="48"/>
      <c r="AER60" s="48"/>
      <c r="AES60" s="48"/>
      <c r="AET60" s="48"/>
      <c r="AEU60" s="48"/>
      <c r="AEV60" s="48"/>
      <c r="AEW60" s="48"/>
      <c r="AEX60" s="48"/>
      <c r="AEY60" s="48"/>
      <c r="AEZ60" s="48"/>
      <c r="AFA60" s="48"/>
      <c r="AFB60" s="48"/>
      <c r="AFC60" s="48"/>
      <c r="AFD60" s="48"/>
      <c r="AFE60" s="48"/>
      <c r="AFF60" s="48"/>
      <c r="AFG60" s="48"/>
      <c r="AFH60" s="48"/>
      <c r="AFI60" s="48"/>
      <c r="AFJ60" s="48"/>
      <c r="AFK60" s="48"/>
      <c r="AFL60" s="48"/>
      <c r="AFM60" s="48"/>
      <c r="AFN60" s="48"/>
      <c r="AFO60" s="48"/>
      <c r="AFP60" s="48"/>
      <c r="AFQ60" s="48"/>
      <c r="AFR60" s="48"/>
      <c r="AFS60" s="48"/>
      <c r="AFT60" s="48"/>
      <c r="AFU60" s="48"/>
      <c r="AFV60" s="48"/>
      <c r="AFW60" s="48"/>
      <c r="AFX60" s="48"/>
      <c r="AFY60" s="48"/>
      <c r="AFZ60" s="48"/>
      <c r="AGA60" s="48"/>
      <c r="AGB60" s="48"/>
      <c r="AGC60" s="48"/>
      <c r="AGD60" s="48"/>
      <c r="AGE60" s="48"/>
      <c r="AGF60" s="48"/>
      <c r="AGG60" s="48"/>
      <c r="AGH60" s="48"/>
      <c r="AGI60" s="48"/>
      <c r="AGJ60" s="48"/>
      <c r="AGK60" s="48"/>
      <c r="AGL60" s="48"/>
      <c r="AGM60" s="48"/>
      <c r="AGN60" s="48"/>
      <c r="AGO60" s="48"/>
      <c r="AGP60" s="48"/>
      <c r="AGQ60" s="48"/>
      <c r="AGR60" s="48"/>
      <c r="AGS60" s="48"/>
      <c r="AGT60" s="48"/>
      <c r="AGU60" s="48"/>
      <c r="AGV60" s="48"/>
      <c r="AGW60" s="48"/>
      <c r="AGX60" s="48"/>
      <c r="AGY60" s="48"/>
      <c r="AGZ60" s="48"/>
      <c r="AHA60" s="48"/>
      <c r="AHB60" s="48"/>
      <c r="AHC60" s="48"/>
      <c r="AHD60" s="48"/>
      <c r="AHE60" s="48"/>
      <c r="AHF60" s="48"/>
      <c r="AHG60" s="48"/>
      <c r="AHH60" s="48"/>
      <c r="AHI60" s="48"/>
      <c r="AHJ60" s="48"/>
      <c r="AHK60" s="48"/>
      <c r="AHL60" s="48"/>
      <c r="AHM60" s="48"/>
      <c r="AHN60" s="48"/>
      <c r="AHO60" s="48"/>
      <c r="AHP60" s="48"/>
      <c r="AHQ60" s="48"/>
      <c r="AHR60" s="48"/>
      <c r="AHS60" s="48"/>
      <c r="AHT60" s="48"/>
      <c r="AHU60" s="48"/>
      <c r="AHV60" s="48"/>
      <c r="AHW60" s="48"/>
      <c r="AHX60" s="48"/>
      <c r="AHY60" s="48"/>
      <c r="AHZ60" s="48"/>
      <c r="AIA60" s="48"/>
      <c r="AIB60" s="48"/>
      <c r="AIC60" s="48"/>
      <c r="AID60" s="48"/>
      <c r="AIE60" s="48"/>
      <c r="AIF60" s="48"/>
      <c r="AIG60" s="48"/>
      <c r="AIH60" s="48"/>
      <c r="AII60" s="48"/>
      <c r="AIJ60" s="48"/>
      <c r="AIK60" s="48"/>
      <c r="AIL60" s="48"/>
      <c r="AIM60" s="48"/>
      <c r="AIN60" s="48"/>
      <c r="AIO60" s="48"/>
      <c r="AIP60" s="48"/>
      <c r="AIQ60" s="48"/>
      <c r="AIR60" s="48"/>
      <c r="AIS60" s="48"/>
      <c r="AIT60" s="48"/>
      <c r="AIU60" s="48"/>
      <c r="AIV60" s="48"/>
      <c r="AIW60" s="48"/>
      <c r="AIX60" s="48"/>
      <c r="AIY60" s="48"/>
      <c r="AIZ60" s="48"/>
      <c r="AJA60" s="48"/>
      <c r="AJB60" s="48"/>
      <c r="AJC60" s="48"/>
      <c r="AJD60" s="48"/>
      <c r="AJE60" s="48"/>
      <c r="AJF60" s="48"/>
      <c r="AJG60" s="48"/>
      <c r="AJH60" s="48"/>
      <c r="AJI60" s="48"/>
      <c r="AJJ60" s="48"/>
      <c r="AJK60" s="48"/>
      <c r="AJL60" s="48"/>
      <c r="AJM60" s="48"/>
      <c r="AJN60" s="48"/>
      <c r="AJO60" s="48"/>
      <c r="AJP60" s="48"/>
      <c r="AJQ60" s="48"/>
      <c r="AJR60" s="48"/>
      <c r="AJS60" s="48"/>
      <c r="AJT60" s="48"/>
      <c r="AJU60" s="48"/>
      <c r="AJV60" s="48"/>
      <c r="AJW60" s="48"/>
      <c r="AJX60" s="48"/>
      <c r="AJY60" s="48"/>
      <c r="AJZ60" s="48"/>
      <c r="AKA60" s="48"/>
      <c r="AKB60" s="48"/>
      <c r="AKC60" s="48"/>
      <c r="AKD60" s="48"/>
      <c r="AKE60" s="48"/>
      <c r="AKF60" s="48"/>
      <c r="AKG60" s="48"/>
      <c r="AKH60" s="48"/>
      <c r="AKI60" s="48"/>
      <c r="AKJ60" s="48"/>
      <c r="AKK60" s="48"/>
      <c r="AKL60" s="48"/>
      <c r="AKM60" s="48"/>
      <c r="AKN60" s="48"/>
      <c r="AKO60" s="48"/>
      <c r="AKP60" s="48"/>
      <c r="AKQ60" s="48"/>
      <c r="AKR60" s="48"/>
      <c r="AKS60" s="48"/>
      <c r="AKT60" s="48"/>
      <c r="AKU60" s="48"/>
      <c r="AKV60" s="48"/>
      <c r="AKW60" s="48"/>
      <c r="AKX60" s="48"/>
      <c r="AKY60" s="48"/>
      <c r="AKZ60" s="48"/>
      <c r="ALA60" s="48"/>
      <c r="ALB60" s="48"/>
      <c r="ALC60" s="48"/>
      <c r="ALD60" s="48"/>
      <c r="ALE60" s="48"/>
      <c r="ALF60" s="48"/>
      <c r="ALG60" s="48"/>
      <c r="ALH60" s="48"/>
      <c r="ALI60" s="48"/>
      <c r="ALJ60" s="48"/>
      <c r="ALK60" s="48"/>
      <c r="ALL60" s="48"/>
      <c r="ALM60" s="48"/>
      <c r="ALN60" s="48"/>
      <c r="ALO60" s="48"/>
      <c r="ALP60" s="48"/>
      <c r="ALQ60" s="48"/>
      <c r="ALR60" s="48"/>
      <c r="ALS60" s="48"/>
      <c r="ALT60" s="48"/>
      <c r="ALU60" s="48"/>
      <c r="ALV60" s="48"/>
      <c r="ALW60" s="48"/>
    </row>
    <row r="61" spans="1:1011" ht="67.05" customHeight="1" x14ac:dyDescent="0.3">
      <c r="A61" s="1" t="s">
        <v>222</v>
      </c>
      <c r="B61" s="2">
        <v>15</v>
      </c>
      <c r="C61" s="97" t="s">
        <v>474</v>
      </c>
      <c r="D61" s="125">
        <v>1976</v>
      </c>
      <c r="E61" s="3" t="s">
        <v>61</v>
      </c>
      <c r="F61" s="4" t="s">
        <v>62</v>
      </c>
      <c r="G61" s="4" t="s">
        <v>464</v>
      </c>
      <c r="H61" s="4">
        <v>14.764504199999999</v>
      </c>
      <c r="I61" s="5">
        <v>-17.3660285999999</v>
      </c>
      <c r="J61" s="6" t="s">
        <v>34</v>
      </c>
      <c r="K61" s="7" t="s">
        <v>35</v>
      </c>
      <c r="L61" s="8" t="s">
        <v>60</v>
      </c>
      <c r="M61" s="9" t="s">
        <v>30</v>
      </c>
      <c r="N61" s="10">
        <v>70</v>
      </c>
      <c r="O61" s="10" t="s">
        <v>441</v>
      </c>
      <c r="P61" s="10">
        <v>60</v>
      </c>
      <c r="Q61" s="11">
        <v>85</v>
      </c>
      <c r="R61" s="12">
        <f>3/3600*9.81*1000*40</f>
        <v>327.00000000000011</v>
      </c>
      <c r="S61" s="13" t="s">
        <v>313</v>
      </c>
      <c r="T61" s="14" t="s">
        <v>103</v>
      </c>
      <c r="U61" s="14" t="s">
        <v>476</v>
      </c>
      <c r="V61" s="14" t="s">
        <v>31</v>
      </c>
      <c r="W61" s="14">
        <v>20</v>
      </c>
      <c r="X61" s="14">
        <v>80</v>
      </c>
      <c r="Y61" s="14">
        <v>1.8</v>
      </c>
      <c r="Z61" s="15">
        <v>9.1</v>
      </c>
      <c r="AA61" s="16" t="s">
        <v>38</v>
      </c>
      <c r="AB61" s="17" t="s">
        <v>29</v>
      </c>
    </row>
    <row r="62" spans="1:1011" s="82" customFormat="1" ht="67.05" customHeight="1" x14ac:dyDescent="0.3">
      <c r="A62" s="1" t="s">
        <v>222</v>
      </c>
      <c r="B62" s="2">
        <v>15</v>
      </c>
      <c r="C62" s="97" t="s">
        <v>474</v>
      </c>
      <c r="D62" s="125">
        <v>1976</v>
      </c>
      <c r="E62" s="3" t="s">
        <v>290</v>
      </c>
      <c r="F62" s="4" t="s">
        <v>62</v>
      </c>
      <c r="G62" s="4" t="s">
        <v>464</v>
      </c>
      <c r="H62" s="4">
        <v>15.077949</v>
      </c>
      <c r="I62" s="5">
        <v>-16.348306900000001</v>
      </c>
      <c r="J62" s="6" t="s">
        <v>34</v>
      </c>
      <c r="K62" s="7" t="s">
        <v>35</v>
      </c>
      <c r="L62" s="8" t="s">
        <v>60</v>
      </c>
      <c r="M62" s="9" t="s">
        <v>30</v>
      </c>
      <c r="N62" s="10">
        <v>70</v>
      </c>
      <c r="O62" s="10" t="s">
        <v>441</v>
      </c>
      <c r="P62" s="10">
        <v>60</v>
      </c>
      <c r="Q62" s="11">
        <v>85</v>
      </c>
      <c r="R62" s="12">
        <f>3/3600*9.81*1000*40</f>
        <v>327.00000000000011</v>
      </c>
      <c r="S62" s="13" t="s">
        <v>313</v>
      </c>
      <c r="T62" s="14" t="s">
        <v>103</v>
      </c>
      <c r="U62" s="14" t="s">
        <v>476</v>
      </c>
      <c r="V62" s="14" t="s">
        <v>31</v>
      </c>
      <c r="W62" s="14">
        <v>20</v>
      </c>
      <c r="X62" s="14">
        <v>80</v>
      </c>
      <c r="Y62" s="14">
        <v>1.8</v>
      </c>
      <c r="Z62" s="15">
        <v>9.1</v>
      </c>
      <c r="AA62" s="16" t="s">
        <v>38</v>
      </c>
      <c r="AB62" s="17" t="s">
        <v>29</v>
      </c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  <c r="IX62" s="18"/>
      <c r="IY62" s="18"/>
      <c r="IZ62" s="18"/>
      <c r="JA62" s="18"/>
      <c r="JB62" s="18"/>
      <c r="JC62" s="18"/>
      <c r="JD62" s="18"/>
      <c r="JE62" s="18"/>
      <c r="JF62" s="18"/>
      <c r="JG62" s="18"/>
      <c r="JH62" s="18"/>
      <c r="JI62" s="18"/>
      <c r="JJ62" s="18"/>
      <c r="JK62" s="18"/>
      <c r="JL62" s="18"/>
      <c r="JM62" s="18"/>
      <c r="JN62" s="18"/>
      <c r="JO62" s="18"/>
      <c r="JP62" s="18"/>
      <c r="JQ62" s="18"/>
      <c r="JR62" s="18"/>
      <c r="JS62" s="18"/>
      <c r="JT62" s="18"/>
      <c r="JU62" s="18"/>
      <c r="JV62" s="18"/>
      <c r="JW62" s="18"/>
      <c r="JX62" s="18"/>
      <c r="JY62" s="18"/>
      <c r="JZ62" s="18"/>
      <c r="KA62" s="18"/>
      <c r="KB62" s="18"/>
      <c r="KC62" s="18"/>
      <c r="KD62" s="18"/>
      <c r="KE62" s="18"/>
      <c r="KF62" s="18"/>
      <c r="KG62" s="18"/>
      <c r="KH62" s="18"/>
      <c r="KI62" s="18"/>
      <c r="KJ62" s="18"/>
      <c r="KK62" s="18"/>
      <c r="KL62" s="18"/>
      <c r="KM62" s="18"/>
      <c r="KN62" s="18"/>
      <c r="KO62" s="18"/>
      <c r="KP62" s="18"/>
      <c r="KQ62" s="18"/>
      <c r="KR62" s="18"/>
      <c r="KS62" s="18"/>
      <c r="KT62" s="18"/>
      <c r="KU62" s="18"/>
      <c r="KV62" s="18"/>
      <c r="KW62" s="18"/>
      <c r="KX62" s="18"/>
      <c r="KY62" s="18"/>
      <c r="KZ62" s="18"/>
      <c r="LA62" s="18"/>
      <c r="LB62" s="18"/>
      <c r="LC62" s="18"/>
      <c r="LD62" s="18"/>
      <c r="LE62" s="18"/>
      <c r="LF62" s="18"/>
      <c r="LG62" s="18"/>
      <c r="LH62" s="18"/>
      <c r="LI62" s="18"/>
      <c r="LJ62" s="18"/>
      <c r="LK62" s="18"/>
      <c r="LL62" s="18"/>
      <c r="LM62" s="18"/>
      <c r="LN62" s="18"/>
      <c r="LO62" s="18"/>
      <c r="LP62" s="18"/>
      <c r="LQ62" s="18"/>
      <c r="LR62" s="18"/>
      <c r="LS62" s="18"/>
      <c r="LT62" s="18"/>
      <c r="LU62" s="18"/>
      <c r="LV62" s="18"/>
      <c r="LW62" s="18"/>
      <c r="LX62" s="18"/>
      <c r="LY62" s="18"/>
      <c r="LZ62" s="18"/>
      <c r="MA62" s="18"/>
      <c r="MB62" s="18"/>
      <c r="MC62" s="18"/>
      <c r="MD62" s="18"/>
      <c r="ME62" s="18"/>
      <c r="MF62" s="18"/>
      <c r="MG62" s="18"/>
      <c r="MH62" s="18"/>
      <c r="MI62" s="18"/>
      <c r="MJ62" s="18"/>
      <c r="MK62" s="18"/>
      <c r="ML62" s="18"/>
      <c r="MM62" s="18"/>
      <c r="MN62" s="18"/>
      <c r="MO62" s="18"/>
      <c r="MP62" s="18"/>
      <c r="MQ62" s="18"/>
      <c r="MR62" s="18"/>
      <c r="MS62" s="18"/>
      <c r="MT62" s="18"/>
      <c r="MU62" s="18"/>
      <c r="MV62" s="18"/>
      <c r="MW62" s="18"/>
      <c r="MX62" s="18"/>
      <c r="MY62" s="18"/>
      <c r="MZ62" s="18"/>
      <c r="NA62" s="18"/>
      <c r="NB62" s="18"/>
      <c r="NC62" s="18"/>
      <c r="ND62" s="18"/>
      <c r="NE62" s="18"/>
      <c r="NF62" s="18"/>
      <c r="NG62" s="18"/>
      <c r="NH62" s="18"/>
      <c r="NI62" s="18"/>
      <c r="NJ62" s="18"/>
      <c r="NK62" s="18"/>
      <c r="NL62" s="18"/>
      <c r="NM62" s="18"/>
      <c r="NN62" s="18"/>
      <c r="NO62" s="18"/>
      <c r="NP62" s="18"/>
      <c r="NQ62" s="18"/>
      <c r="NR62" s="18"/>
      <c r="NS62" s="18"/>
      <c r="NT62" s="18"/>
      <c r="NU62" s="18"/>
      <c r="NV62" s="18"/>
      <c r="NW62" s="18"/>
      <c r="NX62" s="18"/>
      <c r="NY62" s="18"/>
      <c r="NZ62" s="18"/>
      <c r="OA62" s="18"/>
      <c r="OB62" s="18"/>
      <c r="OC62" s="18"/>
      <c r="OD62" s="18"/>
      <c r="OE62" s="18"/>
      <c r="OF62" s="18"/>
      <c r="OG62" s="18"/>
      <c r="OH62" s="18"/>
      <c r="OI62" s="18"/>
      <c r="OJ62" s="18"/>
      <c r="OK62" s="18"/>
      <c r="OL62" s="18"/>
      <c r="OM62" s="18"/>
      <c r="ON62" s="18"/>
      <c r="OO62" s="18"/>
      <c r="OP62" s="18"/>
      <c r="OQ62" s="18"/>
      <c r="OR62" s="18"/>
      <c r="OS62" s="18"/>
      <c r="OT62" s="18"/>
      <c r="OU62" s="18"/>
      <c r="OV62" s="18"/>
      <c r="OW62" s="18"/>
      <c r="OX62" s="18"/>
      <c r="OY62" s="18"/>
      <c r="OZ62" s="18"/>
      <c r="PA62" s="18"/>
      <c r="PB62" s="18"/>
      <c r="PC62" s="18"/>
      <c r="PD62" s="18"/>
      <c r="PE62" s="18"/>
      <c r="PF62" s="18"/>
      <c r="PG62" s="18"/>
      <c r="PH62" s="18"/>
      <c r="PI62" s="18"/>
      <c r="PJ62" s="18"/>
      <c r="PK62" s="18"/>
      <c r="PL62" s="18"/>
      <c r="PM62" s="18"/>
      <c r="PN62" s="18"/>
      <c r="PO62" s="18"/>
      <c r="PP62" s="18"/>
      <c r="PQ62" s="18"/>
      <c r="PR62" s="18"/>
      <c r="PS62" s="18"/>
      <c r="PT62" s="18"/>
      <c r="PU62" s="18"/>
      <c r="PV62" s="18"/>
      <c r="PW62" s="18"/>
      <c r="PX62" s="18"/>
      <c r="PY62" s="18"/>
      <c r="PZ62" s="18"/>
      <c r="QA62" s="18"/>
      <c r="QB62" s="18"/>
      <c r="QC62" s="18"/>
      <c r="QD62" s="18"/>
      <c r="QE62" s="18"/>
      <c r="QF62" s="18"/>
      <c r="QG62" s="18"/>
      <c r="QH62" s="18"/>
      <c r="QI62" s="18"/>
      <c r="QJ62" s="18"/>
      <c r="QK62" s="18"/>
      <c r="QL62" s="18"/>
      <c r="QM62" s="18"/>
      <c r="QN62" s="18"/>
      <c r="QO62" s="18"/>
      <c r="QP62" s="18"/>
      <c r="QQ62" s="18"/>
      <c r="QR62" s="18"/>
      <c r="QS62" s="18"/>
      <c r="QT62" s="18"/>
      <c r="QU62" s="18"/>
      <c r="QV62" s="18"/>
      <c r="QW62" s="18"/>
      <c r="QX62" s="18"/>
      <c r="QY62" s="18"/>
      <c r="QZ62" s="18"/>
      <c r="RA62" s="18"/>
      <c r="RB62" s="18"/>
      <c r="RC62" s="18"/>
      <c r="RD62" s="18"/>
      <c r="RE62" s="18"/>
      <c r="RF62" s="18"/>
      <c r="RG62" s="18"/>
      <c r="RH62" s="18"/>
      <c r="RI62" s="18"/>
      <c r="RJ62" s="18"/>
      <c r="RK62" s="18"/>
      <c r="RL62" s="18"/>
      <c r="RM62" s="18"/>
      <c r="RN62" s="18"/>
      <c r="RO62" s="18"/>
      <c r="RP62" s="18"/>
      <c r="RQ62" s="18"/>
      <c r="RR62" s="18"/>
      <c r="RS62" s="18"/>
      <c r="RT62" s="18"/>
      <c r="RU62" s="18"/>
      <c r="RV62" s="18"/>
      <c r="RW62" s="18"/>
      <c r="RX62" s="18"/>
      <c r="RY62" s="18"/>
      <c r="RZ62" s="18"/>
      <c r="SA62" s="18"/>
      <c r="SB62" s="18"/>
      <c r="SC62" s="18"/>
      <c r="SD62" s="18"/>
      <c r="SE62" s="18"/>
      <c r="SF62" s="18"/>
      <c r="SG62" s="18"/>
      <c r="SH62" s="18"/>
      <c r="SI62" s="18"/>
      <c r="SJ62" s="18"/>
      <c r="SK62" s="18"/>
      <c r="SL62" s="18"/>
      <c r="SM62" s="18"/>
      <c r="SN62" s="18"/>
      <c r="SO62" s="18"/>
      <c r="SP62" s="18"/>
      <c r="SQ62" s="18"/>
      <c r="SR62" s="18"/>
      <c r="SS62" s="18"/>
      <c r="ST62" s="18"/>
      <c r="SU62" s="18"/>
      <c r="SV62" s="18"/>
      <c r="SW62" s="18"/>
      <c r="SX62" s="18"/>
      <c r="SY62" s="18"/>
      <c r="SZ62" s="18"/>
      <c r="TA62" s="18"/>
      <c r="TB62" s="18"/>
      <c r="TC62" s="18"/>
      <c r="TD62" s="18"/>
      <c r="TE62" s="18"/>
      <c r="TF62" s="18"/>
      <c r="TG62" s="18"/>
      <c r="TH62" s="18"/>
      <c r="TI62" s="18"/>
      <c r="TJ62" s="18"/>
      <c r="TK62" s="18"/>
      <c r="TL62" s="18"/>
      <c r="TM62" s="18"/>
      <c r="TN62" s="18"/>
      <c r="TO62" s="18"/>
      <c r="TP62" s="18"/>
      <c r="TQ62" s="18"/>
      <c r="TR62" s="18"/>
      <c r="TS62" s="18"/>
      <c r="TT62" s="18"/>
      <c r="TU62" s="18"/>
      <c r="TV62" s="18"/>
      <c r="TW62" s="18"/>
      <c r="TX62" s="18"/>
      <c r="TY62" s="18"/>
      <c r="TZ62" s="18"/>
      <c r="UA62" s="18"/>
      <c r="UB62" s="18"/>
      <c r="UC62" s="18"/>
      <c r="UD62" s="18"/>
      <c r="UE62" s="18"/>
      <c r="UF62" s="18"/>
      <c r="UG62" s="18"/>
      <c r="UH62" s="18"/>
      <c r="UI62" s="18"/>
      <c r="UJ62" s="18"/>
      <c r="UK62" s="18"/>
      <c r="UL62" s="18"/>
      <c r="UM62" s="18"/>
      <c r="UN62" s="18"/>
      <c r="UO62" s="18"/>
      <c r="UP62" s="18"/>
      <c r="UQ62" s="18"/>
      <c r="UR62" s="18"/>
      <c r="US62" s="18"/>
      <c r="UT62" s="18"/>
      <c r="UU62" s="18"/>
      <c r="UV62" s="18"/>
      <c r="UW62" s="18"/>
      <c r="UX62" s="18"/>
      <c r="UY62" s="18"/>
      <c r="UZ62" s="18"/>
      <c r="VA62" s="18"/>
      <c r="VB62" s="18"/>
      <c r="VC62" s="18"/>
      <c r="VD62" s="18"/>
      <c r="VE62" s="18"/>
      <c r="VF62" s="18"/>
      <c r="VG62" s="18"/>
      <c r="VH62" s="18"/>
      <c r="VI62" s="18"/>
      <c r="VJ62" s="18"/>
      <c r="VK62" s="18"/>
      <c r="VL62" s="18"/>
      <c r="VM62" s="18"/>
      <c r="VN62" s="18"/>
      <c r="VO62" s="18"/>
      <c r="VP62" s="18"/>
      <c r="VQ62" s="18"/>
      <c r="VR62" s="18"/>
      <c r="VS62" s="18"/>
      <c r="VT62" s="18"/>
      <c r="VU62" s="18"/>
      <c r="VV62" s="18"/>
      <c r="VW62" s="18"/>
      <c r="VX62" s="18"/>
      <c r="VY62" s="18"/>
      <c r="VZ62" s="18"/>
      <c r="WA62" s="18"/>
      <c r="WB62" s="18"/>
      <c r="WC62" s="18"/>
      <c r="WD62" s="18"/>
      <c r="WE62" s="18"/>
      <c r="WF62" s="18"/>
      <c r="WG62" s="18"/>
      <c r="WH62" s="18"/>
      <c r="WI62" s="18"/>
      <c r="WJ62" s="18"/>
      <c r="WK62" s="18"/>
      <c r="WL62" s="18"/>
      <c r="WM62" s="18"/>
      <c r="WN62" s="18"/>
      <c r="WO62" s="18"/>
      <c r="WP62" s="18"/>
      <c r="WQ62" s="18"/>
      <c r="WR62" s="18"/>
      <c r="WS62" s="18"/>
      <c r="WT62" s="18"/>
      <c r="WU62" s="18"/>
      <c r="WV62" s="18"/>
      <c r="WW62" s="18"/>
      <c r="WX62" s="18"/>
      <c r="WY62" s="18"/>
      <c r="WZ62" s="18"/>
      <c r="XA62" s="18"/>
      <c r="XB62" s="18"/>
      <c r="XC62" s="18"/>
      <c r="XD62" s="18"/>
      <c r="XE62" s="18"/>
      <c r="XF62" s="18"/>
      <c r="XG62" s="18"/>
      <c r="XH62" s="18"/>
      <c r="XI62" s="18"/>
      <c r="XJ62" s="18"/>
      <c r="XK62" s="18"/>
      <c r="XL62" s="18"/>
      <c r="XM62" s="18"/>
      <c r="XN62" s="18"/>
      <c r="XO62" s="18"/>
      <c r="XP62" s="18"/>
      <c r="XQ62" s="18"/>
      <c r="XR62" s="18"/>
      <c r="XS62" s="18"/>
      <c r="XT62" s="18"/>
      <c r="XU62" s="18"/>
      <c r="XV62" s="18"/>
      <c r="XW62" s="18"/>
      <c r="XX62" s="18"/>
      <c r="XY62" s="18"/>
      <c r="XZ62" s="18"/>
      <c r="YA62" s="18"/>
      <c r="YB62" s="18"/>
      <c r="YC62" s="18"/>
      <c r="YD62" s="18"/>
      <c r="YE62" s="18"/>
      <c r="YF62" s="18"/>
      <c r="YG62" s="18"/>
      <c r="YH62" s="18"/>
      <c r="YI62" s="18"/>
      <c r="YJ62" s="18"/>
      <c r="YK62" s="18"/>
      <c r="YL62" s="18"/>
      <c r="YM62" s="18"/>
      <c r="YN62" s="18"/>
      <c r="YO62" s="18"/>
      <c r="YP62" s="18"/>
      <c r="YQ62" s="18"/>
      <c r="YR62" s="18"/>
      <c r="YS62" s="18"/>
      <c r="YT62" s="18"/>
      <c r="YU62" s="18"/>
      <c r="YV62" s="18"/>
      <c r="YW62" s="18"/>
      <c r="YX62" s="18"/>
      <c r="YY62" s="18"/>
      <c r="YZ62" s="18"/>
      <c r="ZA62" s="18"/>
      <c r="ZB62" s="18"/>
      <c r="ZC62" s="18"/>
      <c r="ZD62" s="18"/>
      <c r="ZE62" s="18"/>
      <c r="ZF62" s="18"/>
      <c r="ZG62" s="18"/>
      <c r="ZH62" s="18"/>
      <c r="ZI62" s="18"/>
      <c r="ZJ62" s="18"/>
      <c r="ZK62" s="18"/>
      <c r="ZL62" s="18"/>
      <c r="ZM62" s="18"/>
      <c r="ZN62" s="18"/>
      <c r="ZO62" s="18"/>
      <c r="ZP62" s="18"/>
      <c r="ZQ62" s="18"/>
      <c r="ZR62" s="18"/>
      <c r="ZS62" s="18"/>
      <c r="ZT62" s="18"/>
      <c r="ZU62" s="18"/>
      <c r="ZV62" s="18"/>
      <c r="ZW62" s="18"/>
      <c r="ZX62" s="18"/>
      <c r="ZY62" s="18"/>
      <c r="ZZ62" s="18"/>
      <c r="AAA62" s="18"/>
      <c r="AAB62" s="18"/>
      <c r="AAC62" s="18"/>
      <c r="AAD62" s="18"/>
      <c r="AAE62" s="18"/>
      <c r="AAF62" s="18"/>
      <c r="AAG62" s="18"/>
      <c r="AAH62" s="18"/>
      <c r="AAI62" s="18"/>
      <c r="AAJ62" s="18"/>
      <c r="AAK62" s="18"/>
      <c r="AAL62" s="18"/>
      <c r="AAM62" s="18"/>
      <c r="AAN62" s="18"/>
      <c r="AAO62" s="18"/>
      <c r="AAP62" s="18"/>
      <c r="AAQ62" s="18"/>
      <c r="AAR62" s="18"/>
      <c r="AAS62" s="18"/>
      <c r="AAT62" s="18"/>
      <c r="AAU62" s="18"/>
      <c r="AAV62" s="18"/>
      <c r="AAW62" s="18"/>
      <c r="AAX62" s="18"/>
      <c r="AAY62" s="18"/>
      <c r="AAZ62" s="18"/>
      <c r="ABA62" s="18"/>
      <c r="ABB62" s="18"/>
      <c r="ABC62" s="18"/>
      <c r="ABD62" s="18"/>
      <c r="ABE62" s="18"/>
      <c r="ABF62" s="18"/>
      <c r="ABG62" s="18"/>
      <c r="ABH62" s="18"/>
      <c r="ABI62" s="18"/>
      <c r="ABJ62" s="18"/>
      <c r="ABK62" s="18"/>
      <c r="ABL62" s="18"/>
      <c r="ABM62" s="18"/>
      <c r="ABN62" s="18"/>
      <c r="ABO62" s="18"/>
      <c r="ABP62" s="18"/>
      <c r="ABQ62" s="18"/>
      <c r="ABR62" s="18"/>
      <c r="ABS62" s="18"/>
      <c r="ABT62" s="18"/>
      <c r="ABU62" s="18"/>
      <c r="ABV62" s="18"/>
      <c r="ABW62" s="18"/>
      <c r="ABX62" s="18"/>
      <c r="ABY62" s="18"/>
      <c r="ABZ62" s="18"/>
      <c r="ACA62" s="18"/>
      <c r="ACB62" s="18"/>
      <c r="ACC62" s="18"/>
      <c r="ACD62" s="18"/>
      <c r="ACE62" s="18"/>
      <c r="ACF62" s="18"/>
      <c r="ACG62" s="18"/>
      <c r="ACH62" s="18"/>
      <c r="ACI62" s="18"/>
      <c r="ACJ62" s="18"/>
      <c r="ACK62" s="18"/>
      <c r="ACL62" s="18"/>
      <c r="ACM62" s="18"/>
      <c r="ACN62" s="18"/>
      <c r="ACO62" s="18"/>
      <c r="ACP62" s="18"/>
      <c r="ACQ62" s="18"/>
      <c r="ACR62" s="18"/>
      <c r="ACS62" s="18"/>
      <c r="ACT62" s="18"/>
      <c r="ACU62" s="18"/>
      <c r="ACV62" s="18"/>
      <c r="ACW62" s="18"/>
      <c r="ACX62" s="18"/>
      <c r="ACY62" s="18"/>
      <c r="ACZ62" s="18"/>
      <c r="ADA62" s="18"/>
      <c r="ADB62" s="18"/>
      <c r="ADC62" s="18"/>
      <c r="ADD62" s="18"/>
      <c r="ADE62" s="18"/>
      <c r="ADF62" s="18"/>
      <c r="ADG62" s="18"/>
      <c r="ADH62" s="18"/>
      <c r="ADI62" s="18"/>
      <c r="ADJ62" s="18"/>
      <c r="ADK62" s="18"/>
      <c r="ADL62" s="18"/>
      <c r="ADM62" s="18"/>
      <c r="ADN62" s="18"/>
      <c r="ADO62" s="18"/>
      <c r="ADP62" s="18"/>
      <c r="ADQ62" s="18"/>
      <c r="ADR62" s="18"/>
      <c r="ADS62" s="18"/>
      <c r="ADT62" s="18"/>
      <c r="ADU62" s="18"/>
      <c r="ADV62" s="18"/>
      <c r="ADW62" s="18"/>
      <c r="ADX62" s="18"/>
      <c r="ADY62" s="18"/>
      <c r="ADZ62" s="18"/>
      <c r="AEA62" s="18"/>
      <c r="AEB62" s="18"/>
      <c r="AEC62" s="18"/>
      <c r="AED62" s="18"/>
      <c r="AEE62" s="18"/>
      <c r="AEF62" s="18"/>
      <c r="AEG62" s="18"/>
      <c r="AEH62" s="18"/>
      <c r="AEI62" s="18"/>
      <c r="AEJ62" s="18"/>
      <c r="AEK62" s="18"/>
      <c r="AEL62" s="18"/>
      <c r="AEM62" s="18"/>
      <c r="AEN62" s="18"/>
      <c r="AEO62" s="18"/>
      <c r="AEP62" s="18"/>
      <c r="AEQ62" s="18"/>
      <c r="AER62" s="18"/>
      <c r="AES62" s="18"/>
      <c r="AET62" s="18"/>
      <c r="AEU62" s="18"/>
      <c r="AEV62" s="18"/>
      <c r="AEW62" s="18"/>
      <c r="AEX62" s="18"/>
      <c r="AEY62" s="18"/>
      <c r="AEZ62" s="18"/>
      <c r="AFA62" s="18"/>
      <c r="AFB62" s="18"/>
      <c r="AFC62" s="18"/>
      <c r="AFD62" s="18"/>
      <c r="AFE62" s="18"/>
      <c r="AFF62" s="18"/>
      <c r="AFG62" s="18"/>
      <c r="AFH62" s="18"/>
      <c r="AFI62" s="18"/>
      <c r="AFJ62" s="18"/>
      <c r="AFK62" s="18"/>
      <c r="AFL62" s="18"/>
      <c r="AFM62" s="18"/>
      <c r="AFN62" s="18"/>
      <c r="AFO62" s="18"/>
      <c r="AFP62" s="18"/>
      <c r="AFQ62" s="18"/>
      <c r="AFR62" s="18"/>
      <c r="AFS62" s="18"/>
      <c r="AFT62" s="18"/>
      <c r="AFU62" s="18"/>
      <c r="AFV62" s="18"/>
      <c r="AFW62" s="18"/>
      <c r="AFX62" s="18"/>
      <c r="AFY62" s="18"/>
      <c r="AFZ62" s="18"/>
      <c r="AGA62" s="18"/>
      <c r="AGB62" s="18"/>
      <c r="AGC62" s="18"/>
      <c r="AGD62" s="18"/>
      <c r="AGE62" s="18"/>
      <c r="AGF62" s="18"/>
      <c r="AGG62" s="18"/>
      <c r="AGH62" s="18"/>
      <c r="AGI62" s="18"/>
      <c r="AGJ62" s="18"/>
      <c r="AGK62" s="18"/>
      <c r="AGL62" s="18"/>
      <c r="AGM62" s="18"/>
      <c r="AGN62" s="18"/>
      <c r="AGO62" s="18"/>
      <c r="AGP62" s="18"/>
      <c r="AGQ62" s="18"/>
      <c r="AGR62" s="18"/>
      <c r="AGS62" s="18"/>
      <c r="AGT62" s="18"/>
      <c r="AGU62" s="18"/>
      <c r="AGV62" s="18"/>
      <c r="AGW62" s="18"/>
      <c r="AGX62" s="18"/>
      <c r="AGY62" s="18"/>
      <c r="AGZ62" s="18"/>
      <c r="AHA62" s="18"/>
      <c r="AHB62" s="18"/>
      <c r="AHC62" s="18"/>
      <c r="AHD62" s="18"/>
      <c r="AHE62" s="18"/>
      <c r="AHF62" s="18"/>
      <c r="AHG62" s="18"/>
      <c r="AHH62" s="18"/>
      <c r="AHI62" s="18"/>
      <c r="AHJ62" s="18"/>
      <c r="AHK62" s="18"/>
      <c r="AHL62" s="18"/>
      <c r="AHM62" s="18"/>
      <c r="AHN62" s="18"/>
      <c r="AHO62" s="18"/>
      <c r="AHP62" s="18"/>
      <c r="AHQ62" s="18"/>
      <c r="AHR62" s="18"/>
      <c r="AHS62" s="18"/>
      <c r="AHT62" s="18"/>
      <c r="AHU62" s="18"/>
      <c r="AHV62" s="18"/>
      <c r="AHW62" s="18"/>
      <c r="AHX62" s="18"/>
      <c r="AHY62" s="18"/>
      <c r="AHZ62" s="18"/>
      <c r="AIA62" s="18"/>
      <c r="AIB62" s="18"/>
      <c r="AIC62" s="18"/>
      <c r="AID62" s="18"/>
      <c r="AIE62" s="18"/>
      <c r="AIF62" s="18"/>
      <c r="AIG62" s="18"/>
      <c r="AIH62" s="18"/>
      <c r="AII62" s="18"/>
      <c r="AIJ62" s="18"/>
      <c r="AIK62" s="18"/>
      <c r="AIL62" s="18"/>
      <c r="AIM62" s="18"/>
      <c r="AIN62" s="18"/>
      <c r="AIO62" s="18"/>
      <c r="AIP62" s="18"/>
      <c r="AIQ62" s="18"/>
      <c r="AIR62" s="18"/>
      <c r="AIS62" s="18"/>
      <c r="AIT62" s="18"/>
      <c r="AIU62" s="18"/>
      <c r="AIV62" s="18"/>
      <c r="AIW62" s="18"/>
      <c r="AIX62" s="18"/>
      <c r="AIY62" s="18"/>
      <c r="AIZ62" s="18"/>
      <c r="AJA62" s="18"/>
      <c r="AJB62" s="18"/>
      <c r="AJC62" s="18"/>
      <c r="AJD62" s="18"/>
      <c r="AJE62" s="18"/>
      <c r="AJF62" s="18"/>
      <c r="AJG62" s="18"/>
      <c r="AJH62" s="18"/>
      <c r="AJI62" s="18"/>
      <c r="AJJ62" s="18"/>
      <c r="AJK62" s="18"/>
      <c r="AJL62" s="18"/>
      <c r="AJM62" s="18"/>
      <c r="AJN62" s="18"/>
      <c r="AJO62" s="18"/>
      <c r="AJP62" s="18"/>
      <c r="AJQ62" s="18"/>
      <c r="AJR62" s="18"/>
      <c r="AJS62" s="18"/>
      <c r="AJT62" s="18"/>
      <c r="AJU62" s="18"/>
      <c r="AJV62" s="18"/>
      <c r="AJW62" s="18"/>
      <c r="AJX62" s="18"/>
      <c r="AJY62" s="18"/>
      <c r="AJZ62" s="18"/>
      <c r="AKA62" s="18"/>
      <c r="AKB62" s="18"/>
      <c r="AKC62" s="18"/>
      <c r="AKD62" s="18"/>
      <c r="AKE62" s="18"/>
      <c r="AKF62" s="18"/>
      <c r="AKG62" s="18"/>
      <c r="AKH62" s="18"/>
      <c r="AKI62" s="18"/>
      <c r="AKJ62" s="18"/>
      <c r="AKK62" s="18"/>
      <c r="AKL62" s="18"/>
      <c r="AKM62" s="18"/>
      <c r="AKN62" s="18"/>
      <c r="AKO62" s="18"/>
      <c r="AKP62" s="18"/>
      <c r="AKQ62" s="18"/>
      <c r="AKR62" s="18"/>
      <c r="AKS62" s="18"/>
      <c r="AKT62" s="18"/>
      <c r="AKU62" s="18"/>
      <c r="AKV62" s="18"/>
      <c r="AKW62" s="18"/>
      <c r="AKX62" s="18"/>
      <c r="AKY62" s="18"/>
      <c r="AKZ62" s="18"/>
      <c r="ALA62" s="18"/>
      <c r="ALB62" s="18"/>
      <c r="ALC62" s="18"/>
      <c r="ALD62" s="18"/>
      <c r="ALE62" s="18"/>
      <c r="ALF62" s="18"/>
      <c r="ALG62" s="18"/>
      <c r="ALH62" s="18"/>
      <c r="ALI62" s="18"/>
      <c r="ALJ62" s="18"/>
      <c r="ALK62" s="18"/>
      <c r="ALL62" s="18"/>
      <c r="ALM62" s="18"/>
      <c r="ALN62" s="18"/>
      <c r="ALO62" s="18"/>
      <c r="ALP62" s="18"/>
      <c r="ALQ62" s="18"/>
      <c r="ALR62" s="18"/>
      <c r="ALS62" s="18"/>
      <c r="ALT62" s="18"/>
      <c r="ALU62" s="18"/>
      <c r="ALV62" s="18"/>
      <c r="ALW62" s="18"/>
    </row>
    <row r="63" spans="1:1011" x14ac:dyDescent="0.3">
      <c r="A63" s="1" t="s">
        <v>222</v>
      </c>
      <c r="B63" s="2">
        <v>15</v>
      </c>
      <c r="C63" s="97" t="s">
        <v>474</v>
      </c>
      <c r="D63" s="125">
        <v>1977</v>
      </c>
      <c r="E63" s="3" t="s">
        <v>224</v>
      </c>
      <c r="F63" s="4" t="s">
        <v>226</v>
      </c>
      <c r="G63" s="4" t="s">
        <v>464</v>
      </c>
      <c r="H63" s="4">
        <v>36.774972500193201</v>
      </c>
      <c r="I63" s="5">
        <v>7.58660892024636</v>
      </c>
      <c r="J63" s="6" t="s">
        <v>34</v>
      </c>
      <c r="K63" s="7" t="s">
        <v>35</v>
      </c>
      <c r="L63" s="8" t="s">
        <v>60</v>
      </c>
      <c r="M63" s="9" t="s">
        <v>30</v>
      </c>
      <c r="N63" s="10">
        <v>77</v>
      </c>
      <c r="O63" s="10" t="s">
        <v>441</v>
      </c>
      <c r="P63" s="10">
        <v>60</v>
      </c>
      <c r="Q63" s="11">
        <v>90</v>
      </c>
      <c r="R63" s="12">
        <f>9/3600*9.81*1000*10</f>
        <v>245.25000000000003</v>
      </c>
      <c r="S63" s="13" t="s">
        <v>313</v>
      </c>
      <c r="T63" s="14" t="s">
        <v>103</v>
      </c>
      <c r="U63" s="14" t="s">
        <v>476</v>
      </c>
      <c r="V63" s="14" t="s">
        <v>31</v>
      </c>
      <c r="W63" s="14">
        <v>20</v>
      </c>
      <c r="X63" s="14">
        <v>80</v>
      </c>
      <c r="Y63" s="14">
        <v>1.8</v>
      </c>
      <c r="Z63" s="15">
        <v>9.1</v>
      </c>
      <c r="AA63" s="16" t="s">
        <v>38</v>
      </c>
      <c r="AB63" s="17" t="s">
        <v>29</v>
      </c>
    </row>
    <row r="64" spans="1:1011" ht="28.8" x14ac:dyDescent="0.3">
      <c r="A64" s="1" t="s">
        <v>222</v>
      </c>
      <c r="B64" s="2">
        <v>15</v>
      </c>
      <c r="C64" s="97" t="s">
        <v>474</v>
      </c>
      <c r="D64" s="125">
        <v>1977</v>
      </c>
      <c r="E64" s="3" t="s">
        <v>229</v>
      </c>
      <c r="F64" s="4" t="s">
        <v>228</v>
      </c>
      <c r="G64" s="4" t="s">
        <v>467</v>
      </c>
      <c r="H64" s="4">
        <v>-6.4054357999999896</v>
      </c>
      <c r="I64" s="5">
        <v>-38.952456499999897</v>
      </c>
      <c r="J64" s="6" t="s">
        <v>34</v>
      </c>
      <c r="K64" s="7" t="s">
        <v>35</v>
      </c>
      <c r="L64" s="8" t="s">
        <v>60</v>
      </c>
      <c r="M64" s="9" t="s">
        <v>30</v>
      </c>
      <c r="N64" s="10">
        <v>75</v>
      </c>
      <c r="O64" s="10" t="s">
        <v>441</v>
      </c>
      <c r="P64" s="10">
        <v>60</v>
      </c>
      <c r="Q64" s="11">
        <v>90</v>
      </c>
      <c r="R64" s="12">
        <f>5/3600*1000*9.81*20</f>
        <v>272.5</v>
      </c>
      <c r="S64" s="13" t="s">
        <v>313</v>
      </c>
      <c r="T64" s="14" t="s">
        <v>103</v>
      </c>
      <c r="U64" s="14" t="s">
        <v>476</v>
      </c>
      <c r="V64" s="14" t="s">
        <v>31</v>
      </c>
      <c r="W64" s="14">
        <v>20</v>
      </c>
      <c r="X64" s="14">
        <v>80</v>
      </c>
      <c r="Y64" s="14">
        <v>1.8</v>
      </c>
      <c r="Z64" s="15">
        <v>9.1</v>
      </c>
      <c r="AA64" s="16" t="s">
        <v>38</v>
      </c>
      <c r="AB64" s="17" t="s">
        <v>29</v>
      </c>
    </row>
    <row r="65" spans="1:1011" ht="63.3" customHeight="1" x14ac:dyDescent="0.3">
      <c r="A65" s="1" t="s">
        <v>222</v>
      </c>
      <c r="B65" s="2">
        <v>15</v>
      </c>
      <c r="C65" s="97" t="s">
        <v>474</v>
      </c>
      <c r="D65" s="125">
        <v>1977</v>
      </c>
      <c r="E65" s="3" t="s">
        <v>300</v>
      </c>
      <c r="F65" s="4" t="s">
        <v>311</v>
      </c>
      <c r="G65" s="4" t="s">
        <v>464</v>
      </c>
      <c r="H65" s="4">
        <v>13.216617899999999</v>
      </c>
      <c r="I65" s="5">
        <v>18.338597700000001</v>
      </c>
      <c r="J65" s="6" t="s">
        <v>34</v>
      </c>
      <c r="K65" s="7" t="s">
        <v>35</v>
      </c>
      <c r="L65" s="8" t="s">
        <v>60</v>
      </c>
      <c r="M65" s="9" t="s">
        <v>30</v>
      </c>
      <c r="N65" s="10">
        <v>70</v>
      </c>
      <c r="O65" s="10" t="s">
        <v>441</v>
      </c>
      <c r="P65" s="10">
        <v>60</v>
      </c>
      <c r="Q65" s="11">
        <v>85</v>
      </c>
      <c r="R65" s="12">
        <f>3/3600*9.81*1000*28</f>
        <v>228.90000000000006</v>
      </c>
      <c r="S65" s="13" t="s">
        <v>313</v>
      </c>
      <c r="T65" s="14" t="s">
        <v>103</v>
      </c>
      <c r="U65" s="14" t="s">
        <v>476</v>
      </c>
      <c r="V65" s="14" t="s">
        <v>31</v>
      </c>
      <c r="W65" s="14">
        <v>20</v>
      </c>
      <c r="X65" s="14">
        <v>80</v>
      </c>
      <c r="Y65" s="14">
        <v>1.8</v>
      </c>
      <c r="Z65" s="15">
        <v>9.1</v>
      </c>
      <c r="AA65" s="16" t="s">
        <v>38</v>
      </c>
      <c r="AB65" s="17" t="s">
        <v>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</row>
    <row r="66" spans="1:1011" s="82" customFormat="1" ht="57.3" customHeight="1" x14ac:dyDescent="0.3">
      <c r="A66" s="1" t="s">
        <v>222</v>
      </c>
      <c r="B66" s="2">
        <v>15</v>
      </c>
      <c r="C66" s="97" t="s">
        <v>474</v>
      </c>
      <c r="D66" s="125">
        <v>1977</v>
      </c>
      <c r="E66" s="3" t="s">
        <v>301</v>
      </c>
      <c r="F66" s="4" t="s">
        <v>311</v>
      </c>
      <c r="G66" s="4" t="s">
        <v>464</v>
      </c>
      <c r="H66" s="4">
        <v>13.633333</v>
      </c>
      <c r="I66" s="5">
        <v>15.366667</v>
      </c>
      <c r="J66" s="6" t="s">
        <v>34</v>
      </c>
      <c r="K66" s="7" t="s">
        <v>35</v>
      </c>
      <c r="L66" s="8" t="s">
        <v>60</v>
      </c>
      <c r="M66" s="9" t="s">
        <v>30</v>
      </c>
      <c r="N66" s="10">
        <v>70</v>
      </c>
      <c r="O66" s="10" t="s">
        <v>441</v>
      </c>
      <c r="P66" s="10">
        <v>60</v>
      </c>
      <c r="Q66" s="11">
        <v>85</v>
      </c>
      <c r="R66" s="12">
        <f>3/3600*9.81*1000*35</f>
        <v>286.12500000000011</v>
      </c>
      <c r="S66" s="13" t="s">
        <v>313</v>
      </c>
      <c r="T66" s="14" t="s">
        <v>103</v>
      </c>
      <c r="U66" s="14" t="s">
        <v>476</v>
      </c>
      <c r="V66" s="14" t="s">
        <v>31</v>
      </c>
      <c r="W66" s="14">
        <v>20</v>
      </c>
      <c r="X66" s="14">
        <v>80</v>
      </c>
      <c r="Y66" s="14">
        <v>1.8</v>
      </c>
      <c r="Z66" s="15">
        <v>9.1</v>
      </c>
      <c r="AA66" s="16" t="s">
        <v>38</v>
      </c>
      <c r="AB66" s="17" t="s">
        <v>29</v>
      </c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</row>
    <row r="67" spans="1:1011" s="85" customFormat="1" ht="57.3" customHeight="1" x14ac:dyDescent="0.3">
      <c r="A67" s="1" t="s">
        <v>222</v>
      </c>
      <c r="B67" s="1">
        <v>15</v>
      </c>
      <c r="C67" s="97" t="s">
        <v>474</v>
      </c>
      <c r="D67" s="125">
        <v>1977</v>
      </c>
      <c r="E67" s="3" t="s">
        <v>249</v>
      </c>
      <c r="F67" s="4" t="s">
        <v>250</v>
      </c>
      <c r="G67" s="4" t="s">
        <v>464</v>
      </c>
      <c r="H67" s="4">
        <v>29.591767699999998</v>
      </c>
      <c r="I67" s="5">
        <v>52.583698200000001</v>
      </c>
      <c r="J67" s="6" t="s">
        <v>34</v>
      </c>
      <c r="K67" s="7" t="s">
        <v>35</v>
      </c>
      <c r="L67" s="8" t="s">
        <v>60</v>
      </c>
      <c r="M67" s="9" t="s">
        <v>30</v>
      </c>
      <c r="N67" s="10">
        <v>77</v>
      </c>
      <c r="O67" s="10" t="s">
        <v>441</v>
      </c>
      <c r="P67" s="10">
        <v>60</v>
      </c>
      <c r="Q67" s="11">
        <v>90</v>
      </c>
      <c r="R67" s="12">
        <f>4/3600*9.81*1000*35</f>
        <v>381.5</v>
      </c>
      <c r="S67" s="13" t="s">
        <v>313</v>
      </c>
      <c r="T67" s="14" t="s">
        <v>103</v>
      </c>
      <c r="U67" s="14" t="s">
        <v>476</v>
      </c>
      <c r="V67" s="14" t="s">
        <v>31</v>
      </c>
      <c r="W67" s="14">
        <v>20</v>
      </c>
      <c r="X67" s="14">
        <v>80</v>
      </c>
      <c r="Y67" s="14">
        <v>1.8</v>
      </c>
      <c r="Z67" s="15">
        <v>9.1</v>
      </c>
      <c r="AA67" s="16" t="s">
        <v>38</v>
      </c>
      <c r="AB67" s="17" t="s">
        <v>29</v>
      </c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</row>
    <row r="68" spans="1:1011" x14ac:dyDescent="0.3">
      <c r="A68" s="1" t="s">
        <v>222</v>
      </c>
      <c r="B68" s="1">
        <v>15</v>
      </c>
      <c r="C68" s="97" t="s">
        <v>474</v>
      </c>
      <c r="D68" s="125">
        <v>1977</v>
      </c>
      <c r="E68" s="3" t="s">
        <v>476</v>
      </c>
      <c r="F68" s="4" t="s">
        <v>253</v>
      </c>
      <c r="G68" s="4" t="s">
        <v>464</v>
      </c>
      <c r="H68" s="4">
        <v>-18.766946999999998</v>
      </c>
      <c r="I68" s="5">
        <v>46.8691069999999</v>
      </c>
      <c r="J68" s="6" t="s">
        <v>34</v>
      </c>
      <c r="K68" s="7" t="s">
        <v>35</v>
      </c>
      <c r="L68" s="8" t="s">
        <v>60</v>
      </c>
      <c r="M68" s="9" t="s">
        <v>30</v>
      </c>
      <c r="N68" s="10">
        <v>77</v>
      </c>
      <c r="O68" s="10" t="s">
        <v>441</v>
      </c>
      <c r="P68" s="10">
        <v>60</v>
      </c>
      <c r="Q68" s="11">
        <v>90</v>
      </c>
      <c r="R68" s="12">
        <f>8/3600*9.81*1000*15</f>
        <v>327</v>
      </c>
      <c r="S68" s="13" t="s">
        <v>313</v>
      </c>
      <c r="T68" s="14" t="s">
        <v>103</v>
      </c>
      <c r="U68" s="14" t="s">
        <v>476</v>
      </c>
      <c r="V68" s="14" t="s">
        <v>31</v>
      </c>
      <c r="W68" s="14">
        <v>20</v>
      </c>
      <c r="X68" s="14">
        <v>80</v>
      </c>
      <c r="Y68" s="14">
        <v>1.8</v>
      </c>
      <c r="Z68" s="15">
        <v>9.1</v>
      </c>
      <c r="AA68" s="16" t="s">
        <v>38</v>
      </c>
      <c r="AB68" s="17" t="s">
        <v>29</v>
      </c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</row>
    <row r="69" spans="1:1011" x14ac:dyDescent="0.3">
      <c r="A69" s="1" t="s">
        <v>222</v>
      </c>
      <c r="B69" s="1">
        <v>15</v>
      </c>
      <c r="C69" s="97" t="s">
        <v>474</v>
      </c>
      <c r="D69" s="125">
        <v>1977</v>
      </c>
      <c r="E69" s="3" t="s">
        <v>255</v>
      </c>
      <c r="F69" s="4" t="s">
        <v>72</v>
      </c>
      <c r="G69" s="4" t="s">
        <v>464</v>
      </c>
      <c r="H69" s="4">
        <v>12.933332999999999</v>
      </c>
      <c r="I69" s="5">
        <v>-7.5333329999999696</v>
      </c>
      <c r="J69" s="32" t="s">
        <v>80</v>
      </c>
      <c r="K69" s="33" t="s">
        <v>35</v>
      </c>
      <c r="L69" s="8" t="s">
        <v>36</v>
      </c>
      <c r="M69" s="39" t="s">
        <v>30</v>
      </c>
      <c r="N69" s="10">
        <v>105</v>
      </c>
      <c r="O69" s="10" t="s">
        <v>441</v>
      </c>
      <c r="P69" s="10">
        <v>60</v>
      </c>
      <c r="Q69" s="11">
        <v>90</v>
      </c>
      <c r="R69" s="12">
        <f>8/3600*9.81*1000*15</f>
        <v>327</v>
      </c>
      <c r="S69" s="13" t="s">
        <v>73</v>
      </c>
      <c r="T69" s="14" t="s">
        <v>103</v>
      </c>
      <c r="U69" s="14" t="s">
        <v>476</v>
      </c>
      <c r="V69" s="14" t="s">
        <v>31</v>
      </c>
      <c r="W69" s="14">
        <v>20</v>
      </c>
      <c r="X69" s="14">
        <v>80</v>
      </c>
      <c r="Y69" s="14">
        <v>1.8</v>
      </c>
      <c r="Z69" s="15">
        <v>9.1</v>
      </c>
      <c r="AA69" s="44" t="s">
        <v>38</v>
      </c>
      <c r="AB69" s="89" t="s">
        <v>29</v>
      </c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</row>
    <row r="70" spans="1:1011" ht="28.8" x14ac:dyDescent="0.3">
      <c r="A70" s="1" t="s">
        <v>222</v>
      </c>
      <c r="B70" s="1">
        <v>15</v>
      </c>
      <c r="C70" s="97" t="s">
        <v>474</v>
      </c>
      <c r="D70" s="125">
        <v>1977</v>
      </c>
      <c r="E70" s="3" t="s">
        <v>307</v>
      </c>
      <c r="F70" s="4" t="s">
        <v>99</v>
      </c>
      <c r="G70" s="4" t="s">
        <v>465</v>
      </c>
      <c r="H70" s="4">
        <v>16.853611099999998</v>
      </c>
      <c r="I70" s="5">
        <v>-95.007222200000001</v>
      </c>
      <c r="J70" s="6" t="s">
        <v>34</v>
      </c>
      <c r="K70" s="7" t="s">
        <v>35</v>
      </c>
      <c r="L70" s="8" t="s">
        <v>60</v>
      </c>
      <c r="M70" s="9" t="s">
        <v>30</v>
      </c>
      <c r="N70" s="10">
        <v>90</v>
      </c>
      <c r="O70" s="10" t="s">
        <v>441</v>
      </c>
      <c r="P70" s="10">
        <v>60</v>
      </c>
      <c r="Q70" s="11">
        <v>90</v>
      </c>
      <c r="R70" s="12">
        <f>4/3600*9.81*1000*35</f>
        <v>381.5</v>
      </c>
      <c r="S70" s="13" t="s">
        <v>313</v>
      </c>
      <c r="T70" s="14" t="s">
        <v>103</v>
      </c>
      <c r="U70" s="14" t="s">
        <v>476</v>
      </c>
      <c r="V70" s="14" t="s">
        <v>31</v>
      </c>
      <c r="W70" s="14">
        <v>20</v>
      </c>
      <c r="X70" s="14">
        <v>80</v>
      </c>
      <c r="Y70" s="14">
        <v>1.8</v>
      </c>
      <c r="Z70" s="15">
        <v>9.1</v>
      </c>
      <c r="AA70" s="16" t="s">
        <v>38</v>
      </c>
      <c r="AB70" s="17" t="s">
        <v>29</v>
      </c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</row>
    <row r="71" spans="1:1011" x14ac:dyDescent="0.3">
      <c r="A71" s="1" t="s">
        <v>222</v>
      </c>
      <c r="B71" s="1">
        <v>15</v>
      </c>
      <c r="C71" s="97" t="s">
        <v>474</v>
      </c>
      <c r="D71" s="125">
        <v>1977</v>
      </c>
      <c r="E71" s="3" t="s">
        <v>291</v>
      </c>
      <c r="F71" s="4" t="s">
        <v>62</v>
      </c>
      <c r="G71" s="4" t="s">
        <v>464</v>
      </c>
      <c r="H71" s="4">
        <v>15.078687</v>
      </c>
      <c r="I71" s="5">
        <v>-16.761061199999901</v>
      </c>
      <c r="J71" s="6" t="s">
        <v>34</v>
      </c>
      <c r="K71" s="7" t="s">
        <v>35</v>
      </c>
      <c r="L71" s="8" t="s">
        <v>60</v>
      </c>
      <c r="M71" s="9" t="s">
        <v>30</v>
      </c>
      <c r="N71" s="10">
        <v>70</v>
      </c>
      <c r="O71" s="10" t="s">
        <v>441</v>
      </c>
      <c r="P71" s="10">
        <v>60</v>
      </c>
      <c r="Q71" s="11">
        <v>85</v>
      </c>
      <c r="R71" s="12">
        <f>3/3600*9.81*1000*40</f>
        <v>327.00000000000011</v>
      </c>
      <c r="S71" s="13" t="s">
        <v>313</v>
      </c>
      <c r="T71" s="14" t="s">
        <v>103</v>
      </c>
      <c r="U71" s="14" t="s">
        <v>476</v>
      </c>
      <c r="V71" s="14" t="s">
        <v>31</v>
      </c>
      <c r="W71" s="14">
        <v>20</v>
      </c>
      <c r="X71" s="14">
        <v>80</v>
      </c>
      <c r="Y71" s="14">
        <v>1.8</v>
      </c>
      <c r="Z71" s="15">
        <v>9.1</v>
      </c>
      <c r="AA71" s="16" t="s">
        <v>38</v>
      </c>
      <c r="AB71" s="17" t="s">
        <v>29</v>
      </c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</row>
    <row r="72" spans="1:1011" ht="142.94999999999999" customHeight="1" x14ac:dyDescent="0.3">
      <c r="A72" s="1" t="s">
        <v>222</v>
      </c>
      <c r="B72" s="1">
        <v>15</v>
      </c>
      <c r="C72" s="97" t="s">
        <v>474</v>
      </c>
      <c r="D72" s="125">
        <v>1977</v>
      </c>
      <c r="E72" s="3" t="s">
        <v>61</v>
      </c>
      <c r="F72" s="4" t="s">
        <v>62</v>
      </c>
      <c r="G72" s="4" t="s">
        <v>464</v>
      </c>
      <c r="H72" s="4">
        <v>14.764504199999999</v>
      </c>
      <c r="I72" s="5">
        <v>-17.3660285999999</v>
      </c>
      <c r="J72" s="6" t="s">
        <v>34</v>
      </c>
      <c r="K72" s="7" t="s">
        <v>35</v>
      </c>
      <c r="L72" s="8" t="s">
        <v>60</v>
      </c>
      <c r="M72" s="9" t="s">
        <v>30</v>
      </c>
      <c r="N72" s="10">
        <v>70</v>
      </c>
      <c r="O72" s="10" t="s">
        <v>441</v>
      </c>
      <c r="P72" s="10">
        <v>60</v>
      </c>
      <c r="Q72" s="11">
        <v>85</v>
      </c>
      <c r="R72" s="12">
        <f>3/3600*9.81*1000*40</f>
        <v>327.00000000000011</v>
      </c>
      <c r="S72" s="13" t="s">
        <v>313</v>
      </c>
      <c r="T72" s="14" t="s">
        <v>103</v>
      </c>
      <c r="U72" s="14" t="s">
        <v>476</v>
      </c>
      <c r="V72" s="14" t="s">
        <v>31</v>
      </c>
      <c r="W72" s="14">
        <v>20</v>
      </c>
      <c r="X72" s="14">
        <v>80</v>
      </c>
      <c r="Y72" s="14">
        <v>1.8</v>
      </c>
      <c r="Z72" s="15">
        <v>9.1</v>
      </c>
      <c r="AA72" s="16" t="s">
        <v>38</v>
      </c>
      <c r="AB72" s="17" t="s">
        <v>29</v>
      </c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</row>
    <row r="73" spans="1:1011" ht="142.94999999999999" customHeight="1" x14ac:dyDescent="0.3">
      <c r="A73" s="1" t="s">
        <v>222</v>
      </c>
      <c r="B73" s="1">
        <v>15</v>
      </c>
      <c r="C73" s="98" t="s">
        <v>474</v>
      </c>
      <c r="D73" s="125">
        <v>1977</v>
      </c>
      <c r="E73" s="3" t="s">
        <v>312</v>
      </c>
      <c r="F73" s="4" t="s">
        <v>62</v>
      </c>
      <c r="G73" s="4" t="s">
        <v>464</v>
      </c>
      <c r="H73" s="4">
        <v>16.202299</v>
      </c>
      <c r="I73" s="5">
        <v>-15.69064</v>
      </c>
      <c r="J73" s="6" t="s">
        <v>34</v>
      </c>
      <c r="K73" s="7" t="s">
        <v>35</v>
      </c>
      <c r="L73" s="8" t="s">
        <v>60</v>
      </c>
      <c r="M73" s="9" t="s">
        <v>30</v>
      </c>
      <c r="N73" s="10">
        <v>70</v>
      </c>
      <c r="O73" s="10" t="s">
        <v>441</v>
      </c>
      <c r="P73" s="10">
        <v>60</v>
      </c>
      <c r="Q73" s="11">
        <v>85</v>
      </c>
      <c r="R73" s="12">
        <f>3/3600*9.81*1000*40</f>
        <v>327.00000000000011</v>
      </c>
      <c r="S73" s="13" t="s">
        <v>313</v>
      </c>
      <c r="T73" s="14" t="s">
        <v>103</v>
      </c>
      <c r="U73" s="14" t="s">
        <v>476</v>
      </c>
      <c r="V73" s="14" t="s">
        <v>31</v>
      </c>
      <c r="W73" s="14">
        <v>20</v>
      </c>
      <c r="X73" s="14">
        <v>80</v>
      </c>
      <c r="Y73" s="14">
        <v>1.8</v>
      </c>
      <c r="Z73" s="15">
        <v>9.1</v>
      </c>
      <c r="AA73" s="16" t="s">
        <v>38</v>
      </c>
      <c r="AB73" s="17" t="s">
        <v>29</v>
      </c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</row>
    <row r="74" spans="1:1011" ht="142.94999999999999" customHeight="1" x14ac:dyDescent="0.3">
      <c r="A74" s="1" t="s">
        <v>222</v>
      </c>
      <c r="B74" s="1">
        <v>15</v>
      </c>
      <c r="C74" s="106" t="s">
        <v>474</v>
      </c>
      <c r="D74" s="125">
        <v>1977</v>
      </c>
      <c r="E74" s="3" t="s">
        <v>309</v>
      </c>
      <c r="F74" s="4" t="s">
        <v>62</v>
      </c>
      <c r="G74" s="4" t="s">
        <v>464</v>
      </c>
      <c r="H74" s="4">
        <v>14.764504199999999</v>
      </c>
      <c r="I74" s="5">
        <v>-17.3660285999999</v>
      </c>
      <c r="J74" s="6" t="s">
        <v>34</v>
      </c>
      <c r="K74" s="7" t="s">
        <v>35</v>
      </c>
      <c r="L74" s="8" t="s">
        <v>60</v>
      </c>
      <c r="M74" s="9" t="s">
        <v>30</v>
      </c>
      <c r="N74" s="10">
        <v>70</v>
      </c>
      <c r="O74" s="10" t="s">
        <v>441</v>
      </c>
      <c r="P74" s="10">
        <v>60</v>
      </c>
      <c r="Q74" s="11">
        <v>85</v>
      </c>
      <c r="R74" s="12">
        <f>3/3600*9.81*1000*40</f>
        <v>327.00000000000011</v>
      </c>
      <c r="S74" s="13" t="s">
        <v>313</v>
      </c>
      <c r="T74" s="14" t="s">
        <v>103</v>
      </c>
      <c r="U74" s="14" t="s">
        <v>476</v>
      </c>
      <c r="V74" s="14" t="s">
        <v>31</v>
      </c>
      <c r="W74" s="14">
        <v>20</v>
      </c>
      <c r="X74" s="14">
        <v>80</v>
      </c>
      <c r="Y74" s="14">
        <v>1.8</v>
      </c>
      <c r="Z74" s="15">
        <v>9.1</v>
      </c>
      <c r="AA74" s="16" t="s">
        <v>38</v>
      </c>
      <c r="AB74" s="17" t="s">
        <v>29</v>
      </c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</row>
    <row r="75" spans="1:1011" x14ac:dyDescent="0.3">
      <c r="A75" s="1" t="s">
        <v>222</v>
      </c>
      <c r="B75" s="1">
        <v>15</v>
      </c>
      <c r="C75" s="98" t="s">
        <v>474</v>
      </c>
      <c r="D75" s="125">
        <v>1977</v>
      </c>
      <c r="E75" s="3" t="s">
        <v>295</v>
      </c>
      <c r="F75" s="4" t="s">
        <v>296</v>
      </c>
      <c r="G75" s="4" t="s">
        <v>464</v>
      </c>
      <c r="H75" s="4">
        <v>14.266667</v>
      </c>
      <c r="I75" s="5">
        <v>33.5</v>
      </c>
      <c r="J75" s="6" t="s">
        <v>34</v>
      </c>
      <c r="K75" s="7" t="s">
        <v>35</v>
      </c>
      <c r="L75" s="8" t="s">
        <v>60</v>
      </c>
      <c r="M75" s="9" t="s">
        <v>30</v>
      </c>
      <c r="N75" s="10">
        <v>112</v>
      </c>
      <c r="O75" s="10" t="s">
        <v>441</v>
      </c>
      <c r="P75" s="10">
        <v>60</v>
      </c>
      <c r="Q75" s="11">
        <v>85</v>
      </c>
      <c r="R75" s="12">
        <f>3/3600*9.81*1000*55</f>
        <v>449.62500000000011</v>
      </c>
      <c r="S75" s="13" t="s">
        <v>313</v>
      </c>
      <c r="T75" s="14" t="s">
        <v>103</v>
      </c>
      <c r="U75" s="14" t="s">
        <v>476</v>
      </c>
      <c r="V75" s="14" t="s">
        <v>31</v>
      </c>
      <c r="W75" s="14">
        <v>20</v>
      </c>
      <c r="X75" s="14">
        <v>80</v>
      </c>
      <c r="Y75" s="14">
        <v>1.8</v>
      </c>
      <c r="Z75" s="15">
        <v>9.1</v>
      </c>
      <c r="AA75" s="16" t="s">
        <v>38</v>
      </c>
      <c r="AB75" s="17" t="s">
        <v>29</v>
      </c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</row>
    <row r="76" spans="1:1011" ht="148.94999999999999" customHeight="1" x14ac:dyDescent="0.3">
      <c r="A76" s="1" t="s">
        <v>222</v>
      </c>
      <c r="B76" s="1">
        <v>15</v>
      </c>
      <c r="C76" s="97" t="s">
        <v>474</v>
      </c>
      <c r="D76" s="125">
        <v>1977</v>
      </c>
      <c r="E76" s="3" t="s">
        <v>294</v>
      </c>
      <c r="F76" s="4" t="s">
        <v>296</v>
      </c>
      <c r="G76" s="4" t="s">
        <v>464</v>
      </c>
      <c r="H76" s="4">
        <v>15.4994192</v>
      </c>
      <c r="I76" s="5">
        <v>32.663757599999997</v>
      </c>
      <c r="J76" s="6" t="s">
        <v>34</v>
      </c>
      <c r="K76" s="7" t="s">
        <v>35</v>
      </c>
      <c r="L76" s="8" t="s">
        <v>60</v>
      </c>
      <c r="M76" s="9" t="s">
        <v>30</v>
      </c>
      <c r="N76" s="10">
        <v>112</v>
      </c>
      <c r="O76" s="10" t="s">
        <v>441</v>
      </c>
      <c r="P76" s="10">
        <v>60</v>
      </c>
      <c r="Q76" s="11">
        <v>85</v>
      </c>
      <c r="R76" s="12">
        <f>7/3600*9.81*1000*25</f>
        <v>476.87500000000006</v>
      </c>
      <c r="S76" s="13" t="s">
        <v>313</v>
      </c>
      <c r="T76" s="14" t="s">
        <v>103</v>
      </c>
      <c r="U76" s="14" t="s">
        <v>476</v>
      </c>
      <c r="V76" s="14" t="s">
        <v>31</v>
      </c>
      <c r="W76" s="14">
        <v>20</v>
      </c>
      <c r="X76" s="14">
        <v>80</v>
      </c>
      <c r="Y76" s="14">
        <v>1.8</v>
      </c>
      <c r="Z76" s="15">
        <v>9.1</v>
      </c>
      <c r="AA76" s="16" t="s">
        <v>38</v>
      </c>
      <c r="AB76" s="17" t="s">
        <v>29</v>
      </c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</row>
    <row r="77" spans="1:1011" ht="73.05" customHeight="1" x14ac:dyDescent="0.3">
      <c r="A77" s="1" t="s">
        <v>222</v>
      </c>
      <c r="B77" s="1">
        <v>15</v>
      </c>
      <c r="C77" s="97" t="s">
        <v>474</v>
      </c>
      <c r="D77" s="125">
        <v>1978</v>
      </c>
      <c r="E77" s="3" t="s">
        <v>235</v>
      </c>
      <c r="F77" s="4" t="s">
        <v>304</v>
      </c>
      <c r="G77" s="4" t="s">
        <v>464</v>
      </c>
      <c r="H77" s="4">
        <v>13.511428419408199</v>
      </c>
      <c r="I77" s="5">
        <v>-0.61853013932704903</v>
      </c>
      <c r="J77" s="6" t="s">
        <v>34</v>
      </c>
      <c r="K77" s="7" t="s">
        <v>35</v>
      </c>
      <c r="L77" s="8" t="s">
        <v>60</v>
      </c>
      <c r="M77" s="9" t="s">
        <v>30</v>
      </c>
      <c r="N77" s="10">
        <v>77</v>
      </c>
      <c r="O77" s="10" t="s">
        <v>441</v>
      </c>
      <c r="P77" s="10">
        <v>60</v>
      </c>
      <c r="Q77" s="11">
        <v>90</v>
      </c>
      <c r="R77" s="12">
        <f>5/3600*9.81*1000*30</f>
        <v>408.75000000000006</v>
      </c>
      <c r="S77" s="13" t="s">
        <v>313</v>
      </c>
      <c r="T77" s="14" t="s">
        <v>103</v>
      </c>
      <c r="U77" s="14" t="s">
        <v>476</v>
      </c>
      <c r="V77" s="14" t="s">
        <v>31</v>
      </c>
      <c r="W77" s="14">
        <v>20</v>
      </c>
      <c r="X77" s="14">
        <v>80</v>
      </c>
      <c r="Y77" s="14">
        <v>1.8</v>
      </c>
      <c r="Z77" s="15">
        <v>9.1</v>
      </c>
      <c r="AA77" s="16" t="s">
        <v>38</v>
      </c>
      <c r="AB77" s="17" t="s">
        <v>29</v>
      </c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</row>
    <row r="78" spans="1:1011" ht="28.8" x14ac:dyDescent="0.3">
      <c r="A78" s="1" t="s">
        <v>222</v>
      </c>
      <c r="B78" s="1">
        <v>15</v>
      </c>
      <c r="C78" s="97" t="s">
        <v>474</v>
      </c>
      <c r="D78" s="125">
        <v>1978</v>
      </c>
      <c r="E78" s="3" t="s">
        <v>305</v>
      </c>
      <c r="F78" s="4" t="s">
        <v>304</v>
      </c>
      <c r="G78" s="4" t="s">
        <v>464</v>
      </c>
      <c r="H78" s="4">
        <v>13.86622</v>
      </c>
      <c r="I78" s="5">
        <v>-0.49141699999995497</v>
      </c>
      <c r="J78" s="6" t="s">
        <v>34</v>
      </c>
      <c r="K78" s="7" t="s">
        <v>35</v>
      </c>
      <c r="L78" s="8" t="s">
        <v>60</v>
      </c>
      <c r="M78" s="9" t="s">
        <v>30</v>
      </c>
      <c r="N78" s="10">
        <v>77</v>
      </c>
      <c r="O78" s="10" t="s">
        <v>441</v>
      </c>
      <c r="P78" s="10">
        <v>60</v>
      </c>
      <c r="Q78" s="11">
        <v>90</v>
      </c>
      <c r="R78" s="12">
        <f>5/3600*9.81*1000*30</f>
        <v>408.75000000000006</v>
      </c>
      <c r="S78" s="13" t="s">
        <v>313</v>
      </c>
      <c r="T78" s="14" t="s">
        <v>103</v>
      </c>
      <c r="U78" s="14" t="s">
        <v>476</v>
      </c>
      <c r="V78" s="14" t="s">
        <v>31</v>
      </c>
      <c r="W78" s="14">
        <v>20</v>
      </c>
      <c r="X78" s="14">
        <v>80</v>
      </c>
      <c r="Y78" s="14">
        <v>1.8</v>
      </c>
      <c r="Z78" s="15">
        <v>9.1</v>
      </c>
      <c r="AA78" s="16" t="s">
        <v>38</v>
      </c>
      <c r="AB78" s="17" t="s">
        <v>29</v>
      </c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</row>
    <row r="79" spans="1:1011" ht="62.55" customHeight="1" x14ac:dyDescent="0.3">
      <c r="A79" s="1" t="s">
        <v>222</v>
      </c>
      <c r="B79" s="1">
        <v>15</v>
      </c>
      <c r="C79" s="97" t="s">
        <v>474</v>
      </c>
      <c r="D79" s="125">
        <v>1978</v>
      </c>
      <c r="E79" s="3" t="s">
        <v>236</v>
      </c>
      <c r="F79" s="4" t="s">
        <v>304</v>
      </c>
      <c r="G79" s="4" t="s">
        <v>464</v>
      </c>
      <c r="H79" s="4">
        <v>13.80106</v>
      </c>
      <c r="I79" s="5">
        <v>-2.6602330000000598</v>
      </c>
      <c r="J79" s="6" t="s">
        <v>34</v>
      </c>
      <c r="K79" s="7" t="s">
        <v>35</v>
      </c>
      <c r="L79" s="8" t="s">
        <v>60</v>
      </c>
      <c r="M79" s="9" t="s">
        <v>30</v>
      </c>
      <c r="N79" s="10">
        <v>77</v>
      </c>
      <c r="O79" s="10" t="s">
        <v>441</v>
      </c>
      <c r="P79" s="10">
        <v>60</v>
      </c>
      <c r="Q79" s="11">
        <v>90</v>
      </c>
      <c r="R79" s="12">
        <f>5/3600*9.81*1000*30</f>
        <v>408.75000000000006</v>
      </c>
      <c r="S79" s="13" t="s">
        <v>313</v>
      </c>
      <c r="T79" s="14" t="s">
        <v>103</v>
      </c>
      <c r="U79" s="14" t="s">
        <v>476</v>
      </c>
      <c r="V79" s="14" t="s">
        <v>31</v>
      </c>
      <c r="W79" s="14">
        <v>20</v>
      </c>
      <c r="X79" s="14">
        <v>80</v>
      </c>
      <c r="Y79" s="14">
        <v>1.8</v>
      </c>
      <c r="Z79" s="15">
        <v>9.1</v>
      </c>
      <c r="AA79" s="16" t="s">
        <v>38</v>
      </c>
      <c r="AB79" s="17" t="s">
        <v>29</v>
      </c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</row>
    <row r="80" spans="1:1011" ht="45" customHeight="1" x14ac:dyDescent="0.3">
      <c r="A80" s="1" t="s">
        <v>222</v>
      </c>
      <c r="B80" s="1">
        <v>15</v>
      </c>
      <c r="C80" s="97" t="s">
        <v>474</v>
      </c>
      <c r="D80" s="125">
        <v>1978</v>
      </c>
      <c r="E80" s="3" t="s">
        <v>237</v>
      </c>
      <c r="F80" s="4" t="s">
        <v>248</v>
      </c>
      <c r="G80" s="4" t="s">
        <v>464</v>
      </c>
      <c r="H80" s="4">
        <v>14.0246473</v>
      </c>
      <c r="I80" s="5">
        <v>-2.3320799999964899E-2</v>
      </c>
      <c r="J80" s="6" t="s">
        <v>34</v>
      </c>
      <c r="K80" s="7" t="s">
        <v>35</v>
      </c>
      <c r="L80" s="8" t="s">
        <v>60</v>
      </c>
      <c r="M80" s="9" t="s">
        <v>30</v>
      </c>
      <c r="N80" s="10">
        <v>77</v>
      </c>
      <c r="O80" s="10" t="s">
        <v>441</v>
      </c>
      <c r="P80" s="10">
        <v>60</v>
      </c>
      <c r="Q80" s="11">
        <v>90</v>
      </c>
      <c r="R80" s="12">
        <f>5/3600*9.81*1000*30</f>
        <v>408.75000000000006</v>
      </c>
      <c r="S80" s="13" t="s">
        <v>313</v>
      </c>
      <c r="T80" s="14" t="s">
        <v>103</v>
      </c>
      <c r="U80" s="14" t="s">
        <v>476</v>
      </c>
      <c r="V80" s="14" t="s">
        <v>31</v>
      </c>
      <c r="W80" s="14">
        <v>20</v>
      </c>
      <c r="X80" s="14">
        <v>80</v>
      </c>
      <c r="Y80" s="14">
        <v>1.8</v>
      </c>
      <c r="Z80" s="15">
        <v>9.1</v>
      </c>
      <c r="AA80" s="16" t="s">
        <v>38</v>
      </c>
      <c r="AB80" s="17" t="s">
        <v>29</v>
      </c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</row>
    <row r="81" spans="1:1011" s="82" customFormat="1" x14ac:dyDescent="0.3">
      <c r="A81" s="1" t="s">
        <v>222</v>
      </c>
      <c r="B81" s="1">
        <v>15</v>
      </c>
      <c r="C81" s="97" t="s">
        <v>474</v>
      </c>
      <c r="D81" s="125">
        <v>1978</v>
      </c>
      <c r="E81" s="3" t="s">
        <v>251</v>
      </c>
      <c r="F81" s="4" t="s">
        <v>252</v>
      </c>
      <c r="G81" s="4" t="s">
        <v>464</v>
      </c>
      <c r="H81" s="4">
        <v>1.7488387999999999</v>
      </c>
      <c r="I81" s="5">
        <v>40.058632999999901</v>
      </c>
      <c r="J81" s="6" t="s">
        <v>34</v>
      </c>
      <c r="K81" s="7" t="s">
        <v>35</v>
      </c>
      <c r="L81" s="8" t="s">
        <v>60</v>
      </c>
      <c r="M81" s="9" t="s">
        <v>30</v>
      </c>
      <c r="N81" s="10">
        <v>77</v>
      </c>
      <c r="O81" s="10" t="s">
        <v>441</v>
      </c>
      <c r="P81" s="10">
        <v>60</v>
      </c>
      <c r="Q81" s="11">
        <v>90</v>
      </c>
      <c r="R81" s="12">
        <f>5/3600*9.81*1000*30</f>
        <v>408.75000000000006</v>
      </c>
      <c r="S81" s="13" t="s">
        <v>313</v>
      </c>
      <c r="T81" s="14" t="s">
        <v>103</v>
      </c>
      <c r="U81" s="14" t="s">
        <v>476</v>
      </c>
      <c r="V81" s="14" t="s">
        <v>31</v>
      </c>
      <c r="W81" s="14">
        <v>20</v>
      </c>
      <c r="X81" s="14">
        <v>80</v>
      </c>
      <c r="Y81" s="14">
        <v>1.8</v>
      </c>
      <c r="Z81" s="15">
        <v>9.1</v>
      </c>
      <c r="AA81" s="16" t="s">
        <v>38</v>
      </c>
      <c r="AB81" s="17" t="s">
        <v>29</v>
      </c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</row>
    <row r="82" spans="1:1011" x14ac:dyDescent="0.3">
      <c r="A82" s="1" t="s">
        <v>222</v>
      </c>
      <c r="B82" s="1">
        <v>15</v>
      </c>
      <c r="C82" s="97" t="s">
        <v>474</v>
      </c>
      <c r="D82" s="125">
        <v>1979</v>
      </c>
      <c r="E82" s="3" t="s">
        <v>225</v>
      </c>
      <c r="F82" s="4" t="s">
        <v>226</v>
      </c>
      <c r="G82" s="4" t="s">
        <v>464</v>
      </c>
      <c r="H82" s="4">
        <v>36.327715599999998</v>
      </c>
      <c r="I82" s="5">
        <v>6.8350998999999302</v>
      </c>
      <c r="J82" s="6" t="s">
        <v>34</v>
      </c>
      <c r="K82" s="7" t="s">
        <v>35</v>
      </c>
      <c r="L82" s="8" t="s">
        <v>60</v>
      </c>
      <c r="M82" s="9" t="s">
        <v>30</v>
      </c>
      <c r="N82" s="10">
        <v>77</v>
      </c>
      <c r="O82" s="10" t="s">
        <v>441</v>
      </c>
      <c r="P82" s="10">
        <v>60</v>
      </c>
      <c r="Q82" s="11">
        <v>90</v>
      </c>
      <c r="R82" s="12">
        <f>9/3600*9.81*1000*10</f>
        <v>245.25000000000003</v>
      </c>
      <c r="S82" s="13" t="s">
        <v>313</v>
      </c>
      <c r="T82" s="14" t="s">
        <v>103</v>
      </c>
      <c r="U82" s="14" t="s">
        <v>476</v>
      </c>
      <c r="V82" s="14" t="s">
        <v>31</v>
      </c>
      <c r="W82" s="14">
        <v>20</v>
      </c>
      <c r="X82" s="14">
        <v>80</v>
      </c>
      <c r="Y82" s="14">
        <v>1.8</v>
      </c>
      <c r="Z82" s="15">
        <v>9.1</v>
      </c>
      <c r="AA82" s="16" t="s">
        <v>38</v>
      </c>
      <c r="AB82" s="17" t="s">
        <v>29</v>
      </c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</row>
    <row r="83" spans="1:1011" s="82" customFormat="1" ht="59.25" customHeight="1" x14ac:dyDescent="0.3">
      <c r="A83" s="1" t="s">
        <v>222</v>
      </c>
      <c r="B83" s="1">
        <v>15</v>
      </c>
      <c r="C83" s="97" t="s">
        <v>474</v>
      </c>
      <c r="D83" s="125">
        <v>1979</v>
      </c>
      <c r="E83" s="3" t="s">
        <v>238</v>
      </c>
      <c r="F83" s="4" t="s">
        <v>304</v>
      </c>
      <c r="G83" s="4" t="s">
        <v>464</v>
      </c>
      <c r="H83" s="4">
        <v>13.120410400000001</v>
      </c>
      <c r="I83" s="5">
        <v>-4.1590547000000697</v>
      </c>
      <c r="J83" s="6" t="s">
        <v>34</v>
      </c>
      <c r="K83" s="7" t="s">
        <v>35</v>
      </c>
      <c r="L83" s="8" t="s">
        <v>60</v>
      </c>
      <c r="M83" s="9" t="s">
        <v>30</v>
      </c>
      <c r="N83" s="10">
        <v>77</v>
      </c>
      <c r="O83" s="10" t="s">
        <v>441</v>
      </c>
      <c r="P83" s="10">
        <v>60</v>
      </c>
      <c r="Q83" s="11">
        <v>90</v>
      </c>
      <c r="R83" s="12">
        <f t="shared" ref="R83:R90" si="0">5/3600*9.81*1000*30</f>
        <v>408.75000000000006</v>
      </c>
      <c r="S83" s="13" t="s">
        <v>313</v>
      </c>
      <c r="T83" s="14" t="s">
        <v>103</v>
      </c>
      <c r="U83" s="14" t="s">
        <v>476</v>
      </c>
      <c r="V83" s="14" t="s">
        <v>31</v>
      </c>
      <c r="W83" s="14">
        <v>20</v>
      </c>
      <c r="X83" s="14">
        <v>80</v>
      </c>
      <c r="Y83" s="14">
        <v>1.8</v>
      </c>
      <c r="Z83" s="15">
        <v>9.1</v>
      </c>
      <c r="AA83" s="16" t="s">
        <v>38</v>
      </c>
      <c r="AB83" s="17" t="s">
        <v>29</v>
      </c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</row>
    <row r="84" spans="1:1011" ht="28.8" x14ac:dyDescent="0.3">
      <c r="A84" s="1" t="s">
        <v>222</v>
      </c>
      <c r="B84" s="1">
        <v>15</v>
      </c>
      <c r="C84" s="97" t="s">
        <v>474</v>
      </c>
      <c r="D84" s="125">
        <v>1979</v>
      </c>
      <c r="E84" s="3" t="s">
        <v>239</v>
      </c>
      <c r="F84" s="4" t="s">
        <v>304</v>
      </c>
      <c r="G84" s="4" t="s">
        <v>464</v>
      </c>
      <c r="H84" s="4">
        <v>13.3252954</v>
      </c>
      <c r="I84" s="5">
        <v>-1.52570420000006</v>
      </c>
      <c r="J84" s="6" t="s">
        <v>34</v>
      </c>
      <c r="K84" s="7" t="s">
        <v>35</v>
      </c>
      <c r="L84" s="8" t="s">
        <v>60</v>
      </c>
      <c r="M84" s="9" t="s">
        <v>30</v>
      </c>
      <c r="N84" s="10">
        <v>77</v>
      </c>
      <c r="O84" s="10" t="s">
        <v>441</v>
      </c>
      <c r="P84" s="10">
        <v>60</v>
      </c>
      <c r="Q84" s="11">
        <v>90</v>
      </c>
      <c r="R84" s="12">
        <f t="shared" si="0"/>
        <v>408.75000000000006</v>
      </c>
      <c r="S84" s="13" t="s">
        <v>313</v>
      </c>
      <c r="T84" s="14" t="s">
        <v>103</v>
      </c>
      <c r="U84" s="14" t="s">
        <v>476</v>
      </c>
      <c r="V84" s="14" t="s">
        <v>31</v>
      </c>
      <c r="W84" s="14">
        <v>20</v>
      </c>
      <c r="X84" s="14">
        <v>80</v>
      </c>
      <c r="Y84" s="14">
        <v>1.8</v>
      </c>
      <c r="Z84" s="15">
        <v>9.1</v>
      </c>
      <c r="AA84" s="16" t="s">
        <v>38</v>
      </c>
      <c r="AB84" s="17" t="s">
        <v>29</v>
      </c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</row>
    <row r="85" spans="1:1011" ht="28.8" x14ac:dyDescent="0.3">
      <c r="A85" s="1" t="s">
        <v>222</v>
      </c>
      <c r="B85" s="1">
        <v>15</v>
      </c>
      <c r="C85" s="97" t="s">
        <v>474</v>
      </c>
      <c r="D85" s="125">
        <v>1979</v>
      </c>
      <c r="E85" s="3" t="s">
        <v>240</v>
      </c>
      <c r="F85" s="4" t="s">
        <v>304</v>
      </c>
      <c r="G85" s="4" t="s">
        <v>464</v>
      </c>
      <c r="H85" s="4">
        <v>13.41079</v>
      </c>
      <c r="I85" s="5">
        <v>-1.05222700000001</v>
      </c>
      <c r="J85" s="6" t="s">
        <v>34</v>
      </c>
      <c r="K85" s="7" t="s">
        <v>35</v>
      </c>
      <c r="L85" s="8" t="s">
        <v>60</v>
      </c>
      <c r="M85" s="9" t="s">
        <v>30</v>
      </c>
      <c r="N85" s="10">
        <v>77</v>
      </c>
      <c r="O85" s="10" t="s">
        <v>441</v>
      </c>
      <c r="P85" s="10">
        <v>60</v>
      </c>
      <c r="Q85" s="11">
        <v>90</v>
      </c>
      <c r="R85" s="12">
        <f t="shared" si="0"/>
        <v>408.75000000000006</v>
      </c>
      <c r="S85" s="13" t="s">
        <v>313</v>
      </c>
      <c r="T85" s="14" t="s">
        <v>103</v>
      </c>
      <c r="U85" s="14" t="s">
        <v>476</v>
      </c>
      <c r="V85" s="14" t="s">
        <v>31</v>
      </c>
      <c r="W85" s="14">
        <v>20</v>
      </c>
      <c r="X85" s="14">
        <v>80</v>
      </c>
      <c r="Y85" s="14">
        <v>1.8</v>
      </c>
      <c r="Z85" s="15">
        <v>9.1</v>
      </c>
      <c r="AA85" s="16" t="s">
        <v>38</v>
      </c>
      <c r="AB85" s="17" t="s">
        <v>29</v>
      </c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</row>
    <row r="86" spans="1:1011" ht="28.8" x14ac:dyDescent="0.3">
      <c r="A86" s="1" t="s">
        <v>222</v>
      </c>
      <c r="B86" s="1">
        <v>15</v>
      </c>
      <c r="C86" s="97" t="s">
        <v>474</v>
      </c>
      <c r="D86" s="125">
        <v>1979</v>
      </c>
      <c r="E86" s="3" t="s">
        <v>241</v>
      </c>
      <c r="F86" s="4" t="s">
        <v>304</v>
      </c>
      <c r="G86" s="4" t="s">
        <v>464</v>
      </c>
      <c r="H86" s="4">
        <v>14.4431072</v>
      </c>
      <c r="I86" s="5">
        <v>-0.22915650000004401</v>
      </c>
      <c r="J86" s="6" t="s">
        <v>34</v>
      </c>
      <c r="K86" s="7" t="s">
        <v>35</v>
      </c>
      <c r="L86" s="8" t="s">
        <v>60</v>
      </c>
      <c r="M86" s="9" t="s">
        <v>30</v>
      </c>
      <c r="N86" s="10">
        <v>77</v>
      </c>
      <c r="O86" s="10" t="s">
        <v>441</v>
      </c>
      <c r="P86" s="10">
        <v>60</v>
      </c>
      <c r="Q86" s="11">
        <v>90</v>
      </c>
      <c r="R86" s="12">
        <f t="shared" si="0"/>
        <v>408.75000000000006</v>
      </c>
      <c r="S86" s="13" t="s">
        <v>313</v>
      </c>
      <c r="T86" s="14" t="s">
        <v>103</v>
      </c>
      <c r="U86" s="14" t="s">
        <v>476</v>
      </c>
      <c r="V86" s="14" t="s">
        <v>31</v>
      </c>
      <c r="W86" s="14">
        <v>20</v>
      </c>
      <c r="X86" s="14">
        <v>80</v>
      </c>
      <c r="Y86" s="14">
        <v>1.8</v>
      </c>
      <c r="Z86" s="15">
        <v>9.1</v>
      </c>
      <c r="AA86" s="16" t="s">
        <v>38</v>
      </c>
      <c r="AB86" s="17" t="s">
        <v>29</v>
      </c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</row>
    <row r="87" spans="1:1011" ht="40.049999999999997" customHeight="1" x14ac:dyDescent="0.3">
      <c r="A87" s="1" t="s">
        <v>222</v>
      </c>
      <c r="B87" s="1">
        <v>15</v>
      </c>
      <c r="C87" s="97" t="s">
        <v>474</v>
      </c>
      <c r="D87" s="125">
        <v>1979</v>
      </c>
      <c r="E87" s="3" t="s">
        <v>242</v>
      </c>
      <c r="F87" s="4" t="s">
        <v>304</v>
      </c>
      <c r="G87" s="4" t="s">
        <v>464</v>
      </c>
      <c r="H87" s="4">
        <v>14.637600000000001</v>
      </c>
      <c r="I87" s="5">
        <v>3.83809999999584E-2</v>
      </c>
      <c r="J87" s="6" t="s">
        <v>34</v>
      </c>
      <c r="K87" s="7" t="s">
        <v>35</v>
      </c>
      <c r="L87" s="8" t="s">
        <v>60</v>
      </c>
      <c r="M87" s="9" t="s">
        <v>30</v>
      </c>
      <c r="N87" s="10">
        <v>77</v>
      </c>
      <c r="O87" s="10" t="s">
        <v>441</v>
      </c>
      <c r="P87" s="10">
        <v>60</v>
      </c>
      <c r="Q87" s="11">
        <v>90</v>
      </c>
      <c r="R87" s="12">
        <f t="shared" si="0"/>
        <v>408.75000000000006</v>
      </c>
      <c r="S87" s="13" t="s">
        <v>313</v>
      </c>
      <c r="T87" s="14" t="s">
        <v>103</v>
      </c>
      <c r="U87" s="14" t="s">
        <v>476</v>
      </c>
      <c r="V87" s="14" t="s">
        <v>31</v>
      </c>
      <c r="W87" s="14">
        <v>20</v>
      </c>
      <c r="X87" s="14">
        <v>80</v>
      </c>
      <c r="Y87" s="14">
        <v>1.8</v>
      </c>
      <c r="Z87" s="15">
        <v>9.1</v>
      </c>
      <c r="AA87" s="16" t="s">
        <v>38</v>
      </c>
      <c r="AB87" s="17" t="s">
        <v>29</v>
      </c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</row>
    <row r="88" spans="1:1011" ht="41.7" customHeight="1" x14ac:dyDescent="0.3">
      <c r="A88" s="1" t="s">
        <v>222</v>
      </c>
      <c r="B88" s="1">
        <v>15</v>
      </c>
      <c r="C88" s="97" t="s">
        <v>474</v>
      </c>
      <c r="D88" s="125">
        <v>1979</v>
      </c>
      <c r="E88" s="3" t="s">
        <v>243</v>
      </c>
      <c r="F88" s="4" t="s">
        <v>304</v>
      </c>
      <c r="G88" s="4" t="s">
        <v>464</v>
      </c>
      <c r="H88" s="4">
        <v>12.2487403</v>
      </c>
      <c r="I88" s="5">
        <v>-0.42665839999995098</v>
      </c>
      <c r="J88" s="6" t="s">
        <v>34</v>
      </c>
      <c r="K88" s="7" t="s">
        <v>35</v>
      </c>
      <c r="L88" s="8" t="s">
        <v>60</v>
      </c>
      <c r="M88" s="9" t="s">
        <v>30</v>
      </c>
      <c r="N88" s="10">
        <v>77</v>
      </c>
      <c r="O88" s="10" t="s">
        <v>441</v>
      </c>
      <c r="P88" s="10">
        <v>60</v>
      </c>
      <c r="Q88" s="11">
        <v>90</v>
      </c>
      <c r="R88" s="12">
        <f t="shared" si="0"/>
        <v>408.75000000000006</v>
      </c>
      <c r="S88" s="13" t="s">
        <v>313</v>
      </c>
      <c r="T88" s="14" t="s">
        <v>103</v>
      </c>
      <c r="U88" s="14" t="s">
        <v>476</v>
      </c>
      <c r="V88" s="14" t="s">
        <v>31</v>
      </c>
      <c r="W88" s="14">
        <v>20</v>
      </c>
      <c r="X88" s="14">
        <v>80</v>
      </c>
      <c r="Y88" s="14">
        <v>1.8</v>
      </c>
      <c r="Z88" s="15">
        <v>9.1</v>
      </c>
      <c r="AA88" s="16" t="s">
        <v>38</v>
      </c>
      <c r="AB88" s="17" t="s">
        <v>29</v>
      </c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</row>
    <row r="89" spans="1:1011" ht="67.5" customHeight="1" x14ac:dyDescent="0.3">
      <c r="A89" s="1" t="s">
        <v>222</v>
      </c>
      <c r="B89" s="1">
        <v>15</v>
      </c>
      <c r="C89" s="97" t="s">
        <v>474</v>
      </c>
      <c r="D89" s="125">
        <v>1979</v>
      </c>
      <c r="E89" s="3" t="s">
        <v>244</v>
      </c>
      <c r="F89" s="4" t="s">
        <v>304</v>
      </c>
      <c r="G89" s="4" t="s">
        <v>464</v>
      </c>
      <c r="H89" s="4">
        <v>13.237401800000001</v>
      </c>
      <c r="I89" s="5">
        <v>-2.7307058</v>
      </c>
      <c r="J89" s="6" t="s">
        <v>34</v>
      </c>
      <c r="K89" s="7" t="s">
        <v>35</v>
      </c>
      <c r="L89" s="8" t="s">
        <v>60</v>
      </c>
      <c r="M89" s="9" t="s">
        <v>30</v>
      </c>
      <c r="N89" s="10">
        <v>77</v>
      </c>
      <c r="O89" s="10" t="s">
        <v>441</v>
      </c>
      <c r="P89" s="10">
        <v>60</v>
      </c>
      <c r="Q89" s="11">
        <v>90</v>
      </c>
      <c r="R89" s="12">
        <f t="shared" si="0"/>
        <v>408.75000000000006</v>
      </c>
      <c r="S89" s="13" t="s">
        <v>313</v>
      </c>
      <c r="T89" s="14" t="s">
        <v>103</v>
      </c>
      <c r="U89" s="14" t="s">
        <v>476</v>
      </c>
      <c r="V89" s="14" t="s">
        <v>31</v>
      </c>
      <c r="W89" s="14">
        <v>20</v>
      </c>
      <c r="X89" s="14">
        <v>80</v>
      </c>
      <c r="Y89" s="14">
        <v>1.8</v>
      </c>
      <c r="Z89" s="15">
        <v>9.1</v>
      </c>
      <c r="AA89" s="16" t="s">
        <v>38</v>
      </c>
      <c r="AB89" s="17" t="s">
        <v>29</v>
      </c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</row>
    <row r="90" spans="1:1011" ht="77.7" customHeight="1" x14ac:dyDescent="0.3">
      <c r="A90" s="1" t="s">
        <v>222</v>
      </c>
      <c r="B90" s="1">
        <v>15</v>
      </c>
      <c r="C90" s="98" t="s">
        <v>474</v>
      </c>
      <c r="D90" s="125">
        <v>1979</v>
      </c>
      <c r="E90" s="3" t="s">
        <v>245</v>
      </c>
      <c r="F90" s="4" t="s">
        <v>304</v>
      </c>
      <c r="G90" s="4" t="s">
        <v>464</v>
      </c>
      <c r="H90" s="4">
        <v>12.3</v>
      </c>
      <c r="I90" s="5">
        <v>-2.6166670000000001</v>
      </c>
      <c r="J90" s="6" t="s">
        <v>34</v>
      </c>
      <c r="K90" s="7" t="s">
        <v>35</v>
      </c>
      <c r="L90" s="8" t="s">
        <v>60</v>
      </c>
      <c r="M90" s="9" t="s">
        <v>30</v>
      </c>
      <c r="N90" s="10">
        <v>77</v>
      </c>
      <c r="O90" s="10" t="s">
        <v>441</v>
      </c>
      <c r="P90" s="10">
        <v>60</v>
      </c>
      <c r="Q90" s="11">
        <v>90</v>
      </c>
      <c r="R90" s="12">
        <f t="shared" si="0"/>
        <v>408.75000000000006</v>
      </c>
      <c r="S90" s="13" t="s">
        <v>313</v>
      </c>
      <c r="T90" s="14" t="s">
        <v>103</v>
      </c>
      <c r="U90" s="14" t="s">
        <v>476</v>
      </c>
      <c r="V90" s="14" t="s">
        <v>31</v>
      </c>
      <c r="W90" s="14">
        <v>20</v>
      </c>
      <c r="X90" s="14">
        <v>80</v>
      </c>
      <c r="Y90" s="14">
        <v>1.8</v>
      </c>
      <c r="Z90" s="15">
        <v>9.1</v>
      </c>
      <c r="AA90" s="16" t="s">
        <v>38</v>
      </c>
      <c r="AB90" s="17" t="s">
        <v>29</v>
      </c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</row>
    <row r="91" spans="1:1011" ht="84.3" customHeight="1" x14ac:dyDescent="0.3">
      <c r="A91" s="1" t="s">
        <v>222</v>
      </c>
      <c r="B91" s="1">
        <v>15</v>
      </c>
      <c r="C91" s="98" t="s">
        <v>474</v>
      </c>
      <c r="D91" s="125">
        <v>1979</v>
      </c>
      <c r="E91" s="3" t="s">
        <v>231</v>
      </c>
      <c r="F91" s="4" t="s">
        <v>246</v>
      </c>
      <c r="G91" s="4" t="s">
        <v>464</v>
      </c>
      <c r="H91" s="4">
        <v>3.8441190000000001</v>
      </c>
      <c r="I91" s="5">
        <v>11.501346</v>
      </c>
      <c r="J91" s="6" t="s">
        <v>34</v>
      </c>
      <c r="K91" s="7" t="s">
        <v>35</v>
      </c>
      <c r="L91" s="8" t="s">
        <v>60</v>
      </c>
      <c r="M91" s="9" t="s">
        <v>30</v>
      </c>
      <c r="N91" s="10" t="s">
        <v>37</v>
      </c>
      <c r="O91" s="10" t="s">
        <v>441</v>
      </c>
      <c r="P91" s="10">
        <v>60</v>
      </c>
      <c r="Q91" s="11">
        <v>90</v>
      </c>
      <c r="R91" s="12">
        <v>300</v>
      </c>
      <c r="S91" s="13" t="s">
        <v>82</v>
      </c>
      <c r="T91" s="14" t="s">
        <v>103</v>
      </c>
      <c r="U91" s="14" t="s">
        <v>476</v>
      </c>
      <c r="V91" s="14" t="s">
        <v>31</v>
      </c>
      <c r="W91" s="14">
        <v>20</v>
      </c>
      <c r="X91" s="14">
        <v>80</v>
      </c>
      <c r="Y91" s="14">
        <v>1.8</v>
      </c>
      <c r="Z91" s="15">
        <v>9.1</v>
      </c>
      <c r="AA91" s="16" t="s">
        <v>38</v>
      </c>
      <c r="AB91" s="89" t="s">
        <v>476</v>
      </c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</row>
    <row r="92" spans="1:1011" ht="189" customHeight="1" x14ac:dyDescent="0.3">
      <c r="A92" s="1" t="s">
        <v>222</v>
      </c>
      <c r="B92" s="1">
        <v>15</v>
      </c>
      <c r="C92" s="97" t="s">
        <v>474</v>
      </c>
      <c r="D92" s="125">
        <v>1979</v>
      </c>
      <c r="E92" s="3" t="s">
        <v>303</v>
      </c>
      <c r="F92" s="114" t="s">
        <v>247</v>
      </c>
      <c r="G92" s="114" t="s">
        <v>464</v>
      </c>
      <c r="H92" s="4">
        <v>15.017878</v>
      </c>
      <c r="I92" s="5">
        <v>-23.537136799999899</v>
      </c>
      <c r="J92" s="6" t="s">
        <v>34</v>
      </c>
      <c r="K92" s="7" t="s">
        <v>35</v>
      </c>
      <c r="L92" s="8" t="s">
        <v>60</v>
      </c>
      <c r="M92" s="9" t="s">
        <v>30</v>
      </c>
      <c r="N92" s="10">
        <v>70</v>
      </c>
      <c r="O92" s="10" t="s">
        <v>441</v>
      </c>
      <c r="P92" s="10">
        <v>60</v>
      </c>
      <c r="Q92" s="11">
        <v>90</v>
      </c>
      <c r="R92" s="12">
        <f>3/3600*1000*9.81*35</f>
        <v>286.125</v>
      </c>
      <c r="S92" s="13" t="s">
        <v>313</v>
      </c>
      <c r="T92" s="14" t="s">
        <v>103</v>
      </c>
      <c r="U92" s="14" t="s">
        <v>476</v>
      </c>
      <c r="V92" s="14" t="s">
        <v>31</v>
      </c>
      <c r="W92" s="14">
        <v>20</v>
      </c>
      <c r="X92" s="14">
        <v>80</v>
      </c>
      <c r="Y92" s="14">
        <v>1.8</v>
      </c>
      <c r="Z92" s="15">
        <v>9.1</v>
      </c>
      <c r="AA92" s="16" t="s">
        <v>38</v>
      </c>
      <c r="AB92" s="17" t="s">
        <v>29</v>
      </c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</row>
    <row r="93" spans="1:1011" x14ac:dyDescent="0.3">
      <c r="A93" s="1" t="s">
        <v>222</v>
      </c>
      <c r="B93" s="1">
        <v>15</v>
      </c>
      <c r="C93" s="98" t="s">
        <v>474</v>
      </c>
      <c r="D93" s="125">
        <v>1979</v>
      </c>
      <c r="E93" s="3" t="s">
        <v>297</v>
      </c>
      <c r="F93" s="4" t="s">
        <v>298</v>
      </c>
      <c r="G93" s="4" t="s">
        <v>464</v>
      </c>
      <c r="H93" s="4">
        <v>-6.3690280000000001</v>
      </c>
      <c r="I93" s="5">
        <v>34.888821999999998</v>
      </c>
      <c r="J93" s="6" t="s">
        <v>34</v>
      </c>
      <c r="K93" s="7" t="s">
        <v>35</v>
      </c>
      <c r="L93" s="8" t="s">
        <v>60</v>
      </c>
      <c r="M93" s="9" t="s">
        <v>30</v>
      </c>
      <c r="N93" s="10">
        <v>112</v>
      </c>
      <c r="O93" s="10" t="s">
        <v>441</v>
      </c>
      <c r="P93" s="10">
        <v>60</v>
      </c>
      <c r="Q93" s="11">
        <v>85</v>
      </c>
      <c r="R93" s="12">
        <f>3/3600*9.81*1000*55</f>
        <v>449.62500000000011</v>
      </c>
      <c r="S93" s="13" t="s">
        <v>313</v>
      </c>
      <c r="T93" s="14" t="s">
        <v>103</v>
      </c>
      <c r="U93" s="14" t="s">
        <v>476</v>
      </c>
      <c r="V93" s="14" t="s">
        <v>31</v>
      </c>
      <c r="W93" s="14">
        <v>20</v>
      </c>
      <c r="X93" s="14">
        <v>80</v>
      </c>
      <c r="Y93" s="14">
        <v>1.8</v>
      </c>
      <c r="Z93" s="15">
        <v>9.1</v>
      </c>
      <c r="AA93" s="16" t="s">
        <v>38</v>
      </c>
      <c r="AB93" s="17" t="s">
        <v>29</v>
      </c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</row>
    <row r="94" spans="1:1011" x14ac:dyDescent="0.3">
      <c r="A94" s="49" t="s">
        <v>222</v>
      </c>
      <c r="B94" s="1">
        <v>16</v>
      </c>
      <c r="C94" s="106" t="s">
        <v>474</v>
      </c>
      <c r="D94" s="125">
        <v>1978</v>
      </c>
      <c r="E94" s="3" t="s">
        <v>131</v>
      </c>
      <c r="F94" s="4" t="s">
        <v>33</v>
      </c>
      <c r="G94" s="4" t="s">
        <v>463</v>
      </c>
      <c r="H94" s="4">
        <v>43.699216900000003</v>
      </c>
      <c r="I94" s="5">
        <v>5.7407158999999401</v>
      </c>
      <c r="J94" s="6" t="s">
        <v>34</v>
      </c>
      <c r="K94" s="7" t="s">
        <v>132</v>
      </c>
      <c r="L94" s="8" t="s">
        <v>36</v>
      </c>
      <c r="M94" s="9" t="s">
        <v>30</v>
      </c>
      <c r="N94" s="10">
        <v>228</v>
      </c>
      <c r="O94" s="10" t="s">
        <v>90</v>
      </c>
      <c r="P94" s="10" t="s">
        <v>476</v>
      </c>
      <c r="Q94" s="11">
        <v>70</v>
      </c>
      <c r="R94" s="40">
        <v>2500</v>
      </c>
      <c r="S94" s="13" t="s">
        <v>82</v>
      </c>
      <c r="T94" s="14" t="s">
        <v>103</v>
      </c>
      <c r="U94" s="14" t="s">
        <v>476</v>
      </c>
      <c r="V94" s="95" t="s">
        <v>440</v>
      </c>
      <c r="W94" s="14">
        <v>35</v>
      </c>
      <c r="X94" s="14">
        <v>65</v>
      </c>
      <c r="Y94" s="14">
        <v>3</v>
      </c>
      <c r="Z94" s="15">
        <v>7</v>
      </c>
      <c r="AA94" s="16" t="s">
        <v>105</v>
      </c>
      <c r="AB94" s="17" t="s">
        <v>29</v>
      </c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</row>
    <row r="95" spans="1:1011" x14ac:dyDescent="0.3">
      <c r="A95" s="49" t="s">
        <v>222</v>
      </c>
      <c r="B95" s="49">
        <v>17</v>
      </c>
      <c r="C95" s="106" t="s">
        <v>474</v>
      </c>
      <c r="D95" s="126">
        <v>1980</v>
      </c>
      <c r="E95" s="86" t="s">
        <v>308</v>
      </c>
      <c r="F95" s="50" t="s">
        <v>75</v>
      </c>
      <c r="G95" s="50" t="s">
        <v>464</v>
      </c>
      <c r="H95" s="50">
        <v>15.107529</v>
      </c>
      <c r="I95" s="87">
        <v>5.6571969999999903</v>
      </c>
      <c r="J95" s="51" t="s">
        <v>34</v>
      </c>
      <c r="K95" s="52" t="s">
        <v>35</v>
      </c>
      <c r="L95" s="53" t="s">
        <v>36</v>
      </c>
      <c r="M95" s="54" t="s">
        <v>30</v>
      </c>
      <c r="N95" s="55">
        <v>400</v>
      </c>
      <c r="O95" s="55" t="s">
        <v>441</v>
      </c>
      <c r="P95" s="55" t="s">
        <v>476</v>
      </c>
      <c r="Q95" s="56" t="s">
        <v>476</v>
      </c>
      <c r="R95" s="57">
        <v>5000</v>
      </c>
      <c r="S95" s="58" t="s">
        <v>82</v>
      </c>
      <c r="T95" s="14" t="s">
        <v>476</v>
      </c>
      <c r="U95" s="14" t="s">
        <v>476</v>
      </c>
      <c r="V95" s="59" t="s">
        <v>117</v>
      </c>
      <c r="W95" s="59" t="s">
        <v>476</v>
      </c>
      <c r="X95" s="59" t="s">
        <v>476</v>
      </c>
      <c r="Y95" s="59" t="s">
        <v>476</v>
      </c>
      <c r="Z95" s="60" t="s">
        <v>476</v>
      </c>
      <c r="AA95" s="61" t="s">
        <v>38</v>
      </c>
      <c r="AB95" s="122" t="s">
        <v>29</v>
      </c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</row>
    <row r="96" spans="1:1011" ht="28.8" x14ac:dyDescent="0.3">
      <c r="A96" s="49" t="s">
        <v>222</v>
      </c>
      <c r="B96" s="49">
        <v>18</v>
      </c>
      <c r="C96" s="106" t="s">
        <v>474</v>
      </c>
      <c r="D96" s="126">
        <v>1980</v>
      </c>
      <c r="E96" s="86" t="s">
        <v>302</v>
      </c>
      <c r="F96" s="50" t="s">
        <v>311</v>
      </c>
      <c r="G96" s="50" t="s">
        <v>464</v>
      </c>
      <c r="H96" s="50">
        <v>12.1348457</v>
      </c>
      <c r="I96" s="87">
        <v>15.0557415</v>
      </c>
      <c r="J96" s="51" t="s">
        <v>34</v>
      </c>
      <c r="K96" s="52" t="s">
        <v>317</v>
      </c>
      <c r="L96" s="53" t="s">
        <v>36</v>
      </c>
      <c r="M96" s="54" t="s">
        <v>30</v>
      </c>
      <c r="N96" s="55">
        <v>180</v>
      </c>
      <c r="O96" s="55" t="s">
        <v>441</v>
      </c>
      <c r="P96" s="55" t="s">
        <v>476</v>
      </c>
      <c r="Q96" s="56">
        <v>90</v>
      </c>
      <c r="R96" s="57">
        <v>5500</v>
      </c>
      <c r="S96" s="58" t="s">
        <v>82</v>
      </c>
      <c r="T96" s="59" t="s">
        <v>476</v>
      </c>
      <c r="U96" s="59" t="s">
        <v>476</v>
      </c>
      <c r="V96" s="59" t="s">
        <v>476</v>
      </c>
      <c r="W96" s="59" t="s">
        <v>476</v>
      </c>
      <c r="X96" s="59" t="s">
        <v>476</v>
      </c>
      <c r="Y96" s="59" t="s">
        <v>476</v>
      </c>
      <c r="Z96" s="60" t="s">
        <v>476</v>
      </c>
      <c r="AA96" s="61" t="s">
        <v>105</v>
      </c>
      <c r="AB96" s="89" t="s">
        <v>476</v>
      </c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</row>
    <row r="97" spans="1:1011" x14ac:dyDescent="0.3">
      <c r="A97" s="49" t="s">
        <v>222</v>
      </c>
      <c r="B97" s="49">
        <v>19</v>
      </c>
      <c r="C97" s="106" t="s">
        <v>474</v>
      </c>
      <c r="D97" s="126">
        <v>1978</v>
      </c>
      <c r="E97" s="86" t="s">
        <v>288</v>
      </c>
      <c r="F97" s="50" t="s">
        <v>75</v>
      </c>
      <c r="G97" s="50" t="s">
        <v>464</v>
      </c>
      <c r="H97" s="50">
        <v>13.671379999999999</v>
      </c>
      <c r="I97" s="87">
        <v>1.8157489999999801</v>
      </c>
      <c r="J97" s="51" t="s">
        <v>34</v>
      </c>
      <c r="K97" s="52" t="s">
        <v>35</v>
      </c>
      <c r="L97" s="53" t="s">
        <v>36</v>
      </c>
      <c r="M97" s="54" t="s">
        <v>30</v>
      </c>
      <c r="N97" s="55">
        <v>702</v>
      </c>
      <c r="O97" s="55" t="s">
        <v>441</v>
      </c>
      <c r="P97" s="55" t="s">
        <v>476</v>
      </c>
      <c r="Q97" s="56" t="s">
        <v>476</v>
      </c>
      <c r="R97" s="57">
        <v>10000</v>
      </c>
      <c r="S97" s="58" t="s">
        <v>82</v>
      </c>
      <c r="T97" s="14" t="s">
        <v>476</v>
      </c>
      <c r="U97" s="14" t="s">
        <v>476</v>
      </c>
      <c r="V97" s="59" t="s">
        <v>117</v>
      </c>
      <c r="W97" s="59" t="s">
        <v>476</v>
      </c>
      <c r="X97" s="59" t="s">
        <v>476</v>
      </c>
      <c r="Y97" s="59" t="s">
        <v>476</v>
      </c>
      <c r="Z97" s="60" t="s">
        <v>476</v>
      </c>
      <c r="AA97" s="61" t="s">
        <v>38</v>
      </c>
      <c r="AB97" s="122" t="s">
        <v>29</v>
      </c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</row>
    <row r="98" spans="1:1011" ht="38.700000000000003" customHeight="1" x14ac:dyDescent="0.3">
      <c r="A98" s="49" t="s">
        <v>222</v>
      </c>
      <c r="B98" s="49">
        <v>20</v>
      </c>
      <c r="C98" s="106" t="s">
        <v>474</v>
      </c>
      <c r="D98" s="126">
        <v>1979</v>
      </c>
      <c r="E98" s="86" t="s">
        <v>259</v>
      </c>
      <c r="F98" s="50" t="s">
        <v>79</v>
      </c>
      <c r="G98" s="50" t="s">
        <v>464</v>
      </c>
      <c r="H98" s="50">
        <v>16.595069899999999</v>
      </c>
      <c r="I98" s="87">
        <v>-14.259943700000001</v>
      </c>
      <c r="J98" s="51" t="s">
        <v>34</v>
      </c>
      <c r="K98" s="52" t="s">
        <v>35</v>
      </c>
      <c r="L98" s="53" t="s">
        <v>36</v>
      </c>
      <c r="M98" s="54" t="s">
        <v>30</v>
      </c>
      <c r="N98" s="55">
        <v>1300</v>
      </c>
      <c r="O98" s="55" t="s">
        <v>441</v>
      </c>
      <c r="P98" s="55" t="s">
        <v>476</v>
      </c>
      <c r="Q98" s="56" t="s">
        <v>476</v>
      </c>
      <c r="R98" s="57">
        <v>10000</v>
      </c>
      <c r="S98" s="58" t="s">
        <v>318</v>
      </c>
      <c r="T98" s="59" t="s">
        <v>83</v>
      </c>
      <c r="U98" s="59" t="s">
        <v>476</v>
      </c>
      <c r="V98" s="59" t="s">
        <v>117</v>
      </c>
      <c r="W98" s="59" t="s">
        <v>476</v>
      </c>
      <c r="X98" s="59" t="s">
        <v>476</v>
      </c>
      <c r="Y98" s="59" t="s">
        <v>476</v>
      </c>
      <c r="Z98" s="60" t="s">
        <v>476</v>
      </c>
      <c r="AA98" s="61" t="s">
        <v>105</v>
      </c>
      <c r="AB98" s="89" t="s">
        <v>476</v>
      </c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</row>
    <row r="99" spans="1:1011" ht="37.5" customHeight="1" x14ac:dyDescent="0.3">
      <c r="A99" s="49" t="s">
        <v>222</v>
      </c>
      <c r="B99" s="49">
        <v>21</v>
      </c>
      <c r="C99" s="106" t="s">
        <v>474</v>
      </c>
      <c r="D99" s="126">
        <v>1980</v>
      </c>
      <c r="E99" s="86" t="s">
        <v>310</v>
      </c>
      <c r="F99" s="50" t="s">
        <v>62</v>
      </c>
      <c r="G99" s="50" t="s">
        <v>464</v>
      </c>
      <c r="H99" s="50">
        <v>14.421628999999999</v>
      </c>
      <c r="I99" s="87">
        <v>-15.576091</v>
      </c>
      <c r="J99" s="51" t="s">
        <v>80</v>
      </c>
      <c r="K99" s="52" t="s">
        <v>35</v>
      </c>
      <c r="L99" s="53" t="s">
        <v>36</v>
      </c>
      <c r="M99" s="54" t="s">
        <v>30</v>
      </c>
      <c r="N99" s="55">
        <v>320</v>
      </c>
      <c r="O99" s="55" t="s">
        <v>441</v>
      </c>
      <c r="P99" s="55" t="s">
        <v>476</v>
      </c>
      <c r="Q99" s="56" t="s">
        <v>476</v>
      </c>
      <c r="R99" s="57">
        <v>10000</v>
      </c>
      <c r="S99" s="58" t="s">
        <v>82</v>
      </c>
      <c r="T99" s="59" t="s">
        <v>83</v>
      </c>
      <c r="U99" s="59" t="s">
        <v>476</v>
      </c>
      <c r="V99" s="59" t="s">
        <v>117</v>
      </c>
      <c r="W99" s="59" t="s">
        <v>476</v>
      </c>
      <c r="X99" s="59" t="s">
        <v>476</v>
      </c>
      <c r="Y99" s="59" t="s">
        <v>476</v>
      </c>
      <c r="Z99" s="60" t="s">
        <v>476</v>
      </c>
      <c r="AA99" s="61" t="s">
        <v>38</v>
      </c>
      <c r="AB99" s="122" t="s">
        <v>29</v>
      </c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</row>
    <row r="100" spans="1:1011" ht="37.5" customHeight="1" x14ac:dyDescent="0.3">
      <c r="A100" s="49" t="s">
        <v>222</v>
      </c>
      <c r="B100" s="49">
        <v>22</v>
      </c>
      <c r="C100" s="106" t="s">
        <v>474</v>
      </c>
      <c r="D100" s="126">
        <v>1980</v>
      </c>
      <c r="E100" s="86" t="s">
        <v>293</v>
      </c>
      <c r="F100" s="50" t="s">
        <v>62</v>
      </c>
      <c r="G100" s="50" t="s">
        <v>464</v>
      </c>
      <c r="H100" s="50">
        <v>12.6733665</v>
      </c>
      <c r="I100" s="87">
        <v>-16.0920337999999</v>
      </c>
      <c r="J100" s="51" t="s">
        <v>34</v>
      </c>
      <c r="K100" s="52" t="s">
        <v>315</v>
      </c>
      <c r="L100" s="53" t="s">
        <v>36</v>
      </c>
      <c r="M100" s="54" t="s">
        <v>30</v>
      </c>
      <c r="N100" s="55">
        <v>360</v>
      </c>
      <c r="O100" s="55" t="s">
        <v>441</v>
      </c>
      <c r="P100" s="55" t="s">
        <v>476</v>
      </c>
      <c r="Q100" s="56">
        <v>90</v>
      </c>
      <c r="R100" s="57">
        <v>10000</v>
      </c>
      <c r="S100" s="58" t="s">
        <v>82</v>
      </c>
      <c r="T100" s="59" t="s">
        <v>83</v>
      </c>
      <c r="U100" s="59" t="s">
        <v>476</v>
      </c>
      <c r="V100" s="59" t="s">
        <v>117</v>
      </c>
      <c r="W100" s="59" t="s">
        <v>476</v>
      </c>
      <c r="X100" s="59" t="s">
        <v>476</v>
      </c>
      <c r="Y100" s="59" t="s">
        <v>476</v>
      </c>
      <c r="Z100" s="60" t="s">
        <v>476</v>
      </c>
      <c r="AA100" s="61" t="s">
        <v>38</v>
      </c>
      <c r="AB100" s="122" t="s">
        <v>29</v>
      </c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</row>
    <row r="101" spans="1:1011" ht="42" customHeight="1" x14ac:dyDescent="0.3">
      <c r="A101" s="49" t="s">
        <v>222</v>
      </c>
      <c r="B101" s="49">
        <v>23</v>
      </c>
      <c r="C101" s="106" t="s">
        <v>474</v>
      </c>
      <c r="D101" s="126">
        <v>1980</v>
      </c>
      <c r="E101" s="86" t="s">
        <v>232</v>
      </c>
      <c r="F101" s="50" t="s">
        <v>120</v>
      </c>
      <c r="G101" s="50" t="s">
        <v>464</v>
      </c>
      <c r="H101" s="50">
        <v>24.088937999999999</v>
      </c>
      <c r="I101" s="87">
        <v>32.899829299999901</v>
      </c>
      <c r="J101" s="51" t="s">
        <v>34</v>
      </c>
      <c r="K101" s="52" t="s">
        <v>315</v>
      </c>
      <c r="L101" s="53" t="s">
        <v>36</v>
      </c>
      <c r="M101" s="54" t="s">
        <v>30</v>
      </c>
      <c r="N101" s="55">
        <v>352</v>
      </c>
      <c r="O101" s="55" t="s">
        <v>441</v>
      </c>
      <c r="P101" s="55" t="s">
        <v>476</v>
      </c>
      <c r="Q101" s="56" t="s">
        <v>476</v>
      </c>
      <c r="R101" s="57">
        <v>10000</v>
      </c>
      <c r="S101" s="58" t="s">
        <v>82</v>
      </c>
      <c r="T101" s="59" t="s">
        <v>83</v>
      </c>
      <c r="U101" s="59" t="s">
        <v>476</v>
      </c>
      <c r="V101" s="59" t="s">
        <v>117</v>
      </c>
      <c r="W101" s="59">
        <v>30</v>
      </c>
      <c r="X101" s="59">
        <v>90</v>
      </c>
      <c r="Y101" s="59">
        <v>1.25</v>
      </c>
      <c r="Z101" s="60">
        <v>6.5</v>
      </c>
      <c r="AA101" s="61" t="s">
        <v>105</v>
      </c>
      <c r="AB101" s="122" t="s">
        <v>329</v>
      </c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</row>
    <row r="102" spans="1:1011" ht="43.95" customHeight="1" x14ac:dyDescent="0.3">
      <c r="A102" s="49" t="s">
        <v>222</v>
      </c>
      <c r="B102" s="1">
        <v>24</v>
      </c>
      <c r="C102" s="97" t="s">
        <v>474</v>
      </c>
      <c r="D102" s="126">
        <v>1981</v>
      </c>
      <c r="E102" s="86" t="s">
        <v>158</v>
      </c>
      <c r="F102" s="50" t="s">
        <v>120</v>
      </c>
      <c r="G102" s="50" t="s">
        <v>464</v>
      </c>
      <c r="H102" s="50">
        <v>26.1568398</v>
      </c>
      <c r="I102" s="87">
        <v>34.244910399999902</v>
      </c>
      <c r="J102" s="51" t="s">
        <v>34</v>
      </c>
      <c r="K102" s="52" t="s">
        <v>132</v>
      </c>
      <c r="L102" s="53" t="s">
        <v>36</v>
      </c>
      <c r="M102" s="54" t="s">
        <v>30</v>
      </c>
      <c r="N102" s="55">
        <v>384</v>
      </c>
      <c r="O102" s="55" t="s">
        <v>441</v>
      </c>
      <c r="P102" s="55" t="s">
        <v>476</v>
      </c>
      <c r="Q102" s="56">
        <v>92</v>
      </c>
      <c r="R102" s="57">
        <v>10000</v>
      </c>
      <c r="S102" s="58" t="s">
        <v>82</v>
      </c>
      <c r="T102" s="59" t="s">
        <v>83</v>
      </c>
      <c r="U102" s="59" t="s">
        <v>476</v>
      </c>
      <c r="V102" s="59" t="s">
        <v>117</v>
      </c>
      <c r="W102" s="59">
        <v>30</v>
      </c>
      <c r="X102" s="59">
        <v>90</v>
      </c>
      <c r="Y102" s="59">
        <v>1.25</v>
      </c>
      <c r="Z102" s="60">
        <v>6.5</v>
      </c>
      <c r="AA102" s="61" t="s">
        <v>38</v>
      </c>
      <c r="AB102" s="122" t="s">
        <v>29</v>
      </c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</row>
    <row r="103" spans="1:1011" ht="58.95" customHeight="1" x14ac:dyDescent="0.3">
      <c r="A103" s="49" t="s">
        <v>222</v>
      </c>
      <c r="B103" s="1">
        <v>25</v>
      </c>
      <c r="C103" s="97" t="s">
        <v>474</v>
      </c>
      <c r="D103" s="126">
        <v>1975</v>
      </c>
      <c r="E103" s="86" t="s">
        <v>98</v>
      </c>
      <c r="F103" s="50" t="s">
        <v>99</v>
      </c>
      <c r="G103" s="50" t="s">
        <v>465</v>
      </c>
      <c r="H103" s="50">
        <v>21.293403999999999</v>
      </c>
      <c r="I103" s="87">
        <v>-100.52398669999999</v>
      </c>
      <c r="J103" s="51" t="s">
        <v>34</v>
      </c>
      <c r="K103" s="52" t="s">
        <v>35</v>
      </c>
      <c r="L103" s="53" t="s">
        <v>60</v>
      </c>
      <c r="M103" s="54" t="s">
        <v>30</v>
      </c>
      <c r="N103" s="55">
        <v>1200</v>
      </c>
      <c r="O103" s="55" t="s">
        <v>441</v>
      </c>
      <c r="P103" s="55">
        <v>58</v>
      </c>
      <c r="Q103" s="56">
        <v>62</v>
      </c>
      <c r="R103" s="57">
        <v>25000</v>
      </c>
      <c r="S103" s="58" t="s">
        <v>82</v>
      </c>
      <c r="T103" s="59" t="s">
        <v>83</v>
      </c>
      <c r="U103" s="59">
        <v>5.0999999999999996</v>
      </c>
      <c r="V103" s="59" t="s">
        <v>39</v>
      </c>
      <c r="W103" s="59">
        <v>30</v>
      </c>
      <c r="X103" s="59">
        <v>57</v>
      </c>
      <c r="Y103" s="59">
        <v>1.2</v>
      </c>
      <c r="Z103" s="60">
        <v>3</v>
      </c>
      <c r="AA103" s="61" t="s">
        <v>38</v>
      </c>
      <c r="AB103" s="122" t="s">
        <v>29</v>
      </c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</row>
    <row r="104" spans="1:1011" ht="70.95" customHeight="1" x14ac:dyDescent="0.3">
      <c r="A104" s="49" t="s">
        <v>222</v>
      </c>
      <c r="B104" s="49">
        <v>26</v>
      </c>
      <c r="C104" s="97" t="s">
        <v>474</v>
      </c>
      <c r="D104" s="126">
        <v>1979</v>
      </c>
      <c r="E104" s="86" t="s">
        <v>227</v>
      </c>
      <c r="F104" s="50" t="s">
        <v>96</v>
      </c>
      <c r="G104" s="50" t="s">
        <v>466</v>
      </c>
      <c r="H104" s="50">
        <v>24.7135517</v>
      </c>
      <c r="I104" s="87">
        <v>46.6752956999999</v>
      </c>
      <c r="J104" s="51" t="s">
        <v>34</v>
      </c>
      <c r="K104" s="52" t="s">
        <v>81</v>
      </c>
      <c r="L104" s="53" t="s">
        <v>36</v>
      </c>
      <c r="M104" s="54" t="s">
        <v>30</v>
      </c>
      <c r="N104" s="55">
        <v>2000</v>
      </c>
      <c r="O104" s="55" t="s">
        <v>441</v>
      </c>
      <c r="P104" s="55" t="s">
        <v>476</v>
      </c>
      <c r="Q104" s="56">
        <v>95</v>
      </c>
      <c r="R104" s="57">
        <v>25000</v>
      </c>
      <c r="S104" s="58" t="s">
        <v>314</v>
      </c>
      <c r="T104" s="14" t="s">
        <v>83</v>
      </c>
      <c r="U104" s="14" t="s">
        <v>476</v>
      </c>
      <c r="V104" s="59" t="s">
        <v>476</v>
      </c>
      <c r="W104" s="59" t="s">
        <v>476</v>
      </c>
      <c r="X104" s="59" t="s">
        <v>476</v>
      </c>
      <c r="Y104" s="59" t="s">
        <v>476</v>
      </c>
      <c r="Z104" s="60" t="s">
        <v>476</v>
      </c>
      <c r="AA104" s="61" t="s">
        <v>105</v>
      </c>
      <c r="AB104" s="122" t="s">
        <v>329</v>
      </c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</row>
    <row r="105" spans="1:1011" ht="49.95" customHeight="1" x14ac:dyDescent="0.3">
      <c r="A105" s="49" t="s">
        <v>222</v>
      </c>
      <c r="B105" s="49">
        <v>27</v>
      </c>
      <c r="C105" s="97" t="s">
        <v>474</v>
      </c>
      <c r="D105" s="126">
        <v>1980</v>
      </c>
      <c r="E105" s="86" t="s">
        <v>292</v>
      </c>
      <c r="F105" s="50" t="s">
        <v>62</v>
      </c>
      <c r="G105" s="50" t="s">
        <v>464</v>
      </c>
      <c r="H105" s="50">
        <v>14.4630791</v>
      </c>
      <c r="I105" s="87">
        <v>-16.290463499999898</v>
      </c>
      <c r="J105" s="51" t="s">
        <v>34</v>
      </c>
      <c r="K105" s="52" t="s">
        <v>319</v>
      </c>
      <c r="L105" s="53" t="s">
        <v>36</v>
      </c>
      <c r="M105" s="54" t="s">
        <v>30</v>
      </c>
      <c r="N105" s="55">
        <v>2048</v>
      </c>
      <c r="O105" s="55" t="s">
        <v>441</v>
      </c>
      <c r="P105" s="55" t="s">
        <v>476</v>
      </c>
      <c r="Q105" s="56" t="s">
        <v>476</v>
      </c>
      <c r="R105" s="57">
        <v>25000</v>
      </c>
      <c r="S105" s="58" t="s">
        <v>82</v>
      </c>
      <c r="T105" s="14" t="s">
        <v>83</v>
      </c>
      <c r="U105" s="14" t="s">
        <v>476</v>
      </c>
      <c r="V105" s="59" t="s">
        <v>476</v>
      </c>
      <c r="W105" s="59" t="s">
        <v>476</v>
      </c>
      <c r="X105" s="59" t="s">
        <v>476</v>
      </c>
      <c r="Y105" s="59" t="s">
        <v>476</v>
      </c>
      <c r="Z105" s="60" t="s">
        <v>476</v>
      </c>
      <c r="AA105" s="61" t="s">
        <v>105</v>
      </c>
      <c r="AB105" s="122" t="s">
        <v>329</v>
      </c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</row>
    <row r="106" spans="1:1011" ht="63" customHeight="1" x14ac:dyDescent="0.3">
      <c r="A106" s="49" t="s">
        <v>320</v>
      </c>
      <c r="B106" s="1">
        <v>28</v>
      </c>
      <c r="C106" s="97" t="s">
        <v>474</v>
      </c>
      <c r="D106" s="126">
        <v>1982</v>
      </c>
      <c r="E106" s="86" t="s">
        <v>166</v>
      </c>
      <c r="F106" s="50" t="s">
        <v>62</v>
      </c>
      <c r="G106" s="50" t="s">
        <v>464</v>
      </c>
      <c r="H106" s="50">
        <v>14.902669899999999</v>
      </c>
      <c r="I106" s="87">
        <v>-12.463853800000001</v>
      </c>
      <c r="J106" s="51" t="s">
        <v>34</v>
      </c>
      <c r="K106" s="52" t="s">
        <v>142</v>
      </c>
      <c r="L106" s="53" t="s">
        <v>36</v>
      </c>
      <c r="M106" s="54" t="s">
        <v>30</v>
      </c>
      <c r="N106" s="55">
        <v>1872</v>
      </c>
      <c r="O106" s="55" t="s">
        <v>441</v>
      </c>
      <c r="P106" s="55">
        <v>88</v>
      </c>
      <c r="Q106" s="56">
        <v>95</v>
      </c>
      <c r="R106" s="57">
        <v>30000</v>
      </c>
      <c r="S106" s="58" t="s">
        <v>64</v>
      </c>
      <c r="T106" s="59" t="s">
        <v>83</v>
      </c>
      <c r="U106" s="59">
        <v>5.6</v>
      </c>
      <c r="V106" s="59" t="s">
        <v>39</v>
      </c>
      <c r="W106" s="59">
        <v>29</v>
      </c>
      <c r="X106" s="59">
        <v>86</v>
      </c>
      <c r="Y106" s="59">
        <v>1.55</v>
      </c>
      <c r="Z106" s="60">
        <v>5.9</v>
      </c>
      <c r="AA106" s="16" t="s">
        <v>444</v>
      </c>
      <c r="AB106" s="122" t="s">
        <v>167</v>
      </c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</row>
    <row r="107" spans="1:1011" ht="63" customHeight="1" x14ac:dyDescent="0.3">
      <c r="A107" s="1" t="s">
        <v>222</v>
      </c>
      <c r="B107" s="1">
        <v>29</v>
      </c>
      <c r="C107" s="98" t="s">
        <v>474</v>
      </c>
      <c r="D107" s="125">
        <v>1979</v>
      </c>
      <c r="E107" s="3" t="s">
        <v>146</v>
      </c>
      <c r="F107" s="4" t="s">
        <v>72</v>
      </c>
      <c r="G107" s="4" t="s">
        <v>464</v>
      </c>
      <c r="H107" s="4">
        <v>12.283333000000001</v>
      </c>
      <c r="I107" s="5">
        <v>-10.966666999999999</v>
      </c>
      <c r="J107" s="6" t="s">
        <v>34</v>
      </c>
      <c r="K107" s="7" t="s">
        <v>321</v>
      </c>
      <c r="L107" s="8" t="s">
        <v>36</v>
      </c>
      <c r="M107" s="9" t="s">
        <v>30</v>
      </c>
      <c r="N107" s="10">
        <v>3200</v>
      </c>
      <c r="O107" s="10" t="s">
        <v>441</v>
      </c>
      <c r="P107" s="10" t="s">
        <v>476</v>
      </c>
      <c r="Q107" s="11">
        <v>90</v>
      </c>
      <c r="R107" s="40">
        <v>75000</v>
      </c>
      <c r="S107" s="13" t="s">
        <v>82</v>
      </c>
      <c r="T107" s="14" t="s">
        <v>83</v>
      </c>
      <c r="U107" s="14" t="s">
        <v>476</v>
      </c>
      <c r="V107" s="14" t="s">
        <v>476</v>
      </c>
      <c r="W107" s="14" t="s">
        <v>476</v>
      </c>
      <c r="X107" s="14" t="s">
        <v>476</v>
      </c>
      <c r="Y107" s="14" t="s">
        <v>476</v>
      </c>
      <c r="Z107" s="15" t="s">
        <v>476</v>
      </c>
      <c r="AA107" s="16" t="s">
        <v>38</v>
      </c>
      <c r="AB107" s="17" t="s">
        <v>29</v>
      </c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</row>
    <row r="108" spans="1:1011" ht="63" customHeight="1" x14ac:dyDescent="0.3">
      <c r="A108" s="1" t="s">
        <v>316</v>
      </c>
      <c r="B108" s="1">
        <v>30</v>
      </c>
      <c r="C108" s="98" t="s">
        <v>474</v>
      </c>
      <c r="D108" s="125">
        <v>1982</v>
      </c>
      <c r="E108" s="3" t="s">
        <v>168</v>
      </c>
      <c r="F108" s="4" t="s">
        <v>33</v>
      </c>
      <c r="G108" s="4" t="s">
        <v>463</v>
      </c>
      <c r="H108" s="4">
        <v>41.904140999999903</v>
      </c>
      <c r="I108" s="5">
        <v>8.6445189999999403</v>
      </c>
      <c r="J108" s="6" t="s">
        <v>34</v>
      </c>
      <c r="K108" s="7" t="s">
        <v>81</v>
      </c>
      <c r="L108" s="8" t="s">
        <v>36</v>
      </c>
      <c r="M108" s="9" t="s">
        <v>169</v>
      </c>
      <c r="N108" s="10">
        <v>1176</v>
      </c>
      <c r="O108" s="10" t="s">
        <v>90</v>
      </c>
      <c r="P108" s="10">
        <v>180</v>
      </c>
      <c r="Q108" s="11">
        <v>250</v>
      </c>
      <c r="R108" s="40">
        <v>100000</v>
      </c>
      <c r="S108" s="13" t="s">
        <v>64</v>
      </c>
      <c r="T108" s="14" t="s">
        <v>459</v>
      </c>
      <c r="U108" s="14">
        <v>20</v>
      </c>
      <c r="V108" s="14" t="s">
        <v>39</v>
      </c>
      <c r="W108" s="14">
        <v>35</v>
      </c>
      <c r="X108" s="14">
        <v>216</v>
      </c>
      <c r="Y108" s="14">
        <v>6.8000000000000005E-2</v>
      </c>
      <c r="Z108" s="15">
        <v>11.2</v>
      </c>
      <c r="AA108" s="16" t="s">
        <v>444</v>
      </c>
      <c r="AB108" s="17" t="s">
        <v>170</v>
      </c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</row>
    <row r="109" spans="1:1011" ht="63" customHeight="1" x14ac:dyDescent="0.3">
      <c r="A109" s="1" t="s">
        <v>129</v>
      </c>
      <c r="B109" s="1">
        <v>31</v>
      </c>
      <c r="C109" s="97" t="s">
        <v>474</v>
      </c>
      <c r="D109" s="125">
        <v>1978</v>
      </c>
      <c r="E109" s="3" t="s">
        <v>130</v>
      </c>
      <c r="F109" s="4" t="s">
        <v>33</v>
      </c>
      <c r="G109" s="4" t="s">
        <v>463</v>
      </c>
      <c r="H109" s="4">
        <v>48.593387999999898</v>
      </c>
      <c r="I109" s="5">
        <v>2.19249899999999</v>
      </c>
      <c r="J109" s="6" t="s">
        <v>34</v>
      </c>
      <c r="K109" s="7" t="s">
        <v>81</v>
      </c>
      <c r="L109" s="8" t="s">
        <v>36</v>
      </c>
      <c r="M109" s="9" t="s">
        <v>68</v>
      </c>
      <c r="N109" s="10">
        <v>200</v>
      </c>
      <c r="O109" s="10" t="s">
        <v>90</v>
      </c>
      <c r="P109" s="10" t="s">
        <v>29</v>
      </c>
      <c r="Q109" s="11">
        <v>125</v>
      </c>
      <c r="R109" s="40">
        <v>4000</v>
      </c>
      <c r="S109" s="13" t="s">
        <v>64</v>
      </c>
      <c r="T109" s="14" t="s">
        <v>86</v>
      </c>
      <c r="U109" s="14">
        <v>4.8</v>
      </c>
      <c r="V109" s="14" t="s">
        <v>117</v>
      </c>
      <c r="W109" s="14">
        <v>47</v>
      </c>
      <c r="X109" s="14">
        <v>107</v>
      </c>
      <c r="Y109" s="14">
        <v>1</v>
      </c>
      <c r="Z109" s="15">
        <v>5</v>
      </c>
      <c r="AA109" s="16" t="s">
        <v>38</v>
      </c>
      <c r="AB109" s="17" t="s">
        <v>29</v>
      </c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</row>
    <row r="110" spans="1:1011" ht="63" customHeight="1" x14ac:dyDescent="0.3">
      <c r="A110" s="30" t="s">
        <v>65</v>
      </c>
      <c r="B110" s="30">
        <v>32</v>
      </c>
      <c r="C110" s="104" t="s">
        <v>475</v>
      </c>
      <c r="D110" s="125">
        <v>1961</v>
      </c>
      <c r="E110" s="31" t="s">
        <v>67</v>
      </c>
      <c r="F110" s="4" t="s">
        <v>50</v>
      </c>
      <c r="G110" s="4" t="s">
        <v>463</v>
      </c>
      <c r="H110" s="4">
        <v>41.872411100000001</v>
      </c>
      <c r="I110" s="5">
        <v>12.4802248999999</v>
      </c>
      <c r="J110" s="32" t="s">
        <v>34</v>
      </c>
      <c r="K110" s="33" t="s">
        <v>35</v>
      </c>
      <c r="L110" s="8" t="s">
        <v>36</v>
      </c>
      <c r="M110" s="39" t="s">
        <v>68</v>
      </c>
      <c r="N110" s="10" t="s">
        <v>476</v>
      </c>
      <c r="O110" s="10" t="s">
        <v>441</v>
      </c>
      <c r="P110" s="10" t="s">
        <v>476</v>
      </c>
      <c r="Q110" s="11">
        <v>150</v>
      </c>
      <c r="R110" s="40">
        <v>3000</v>
      </c>
      <c r="S110" s="41" t="s">
        <v>64</v>
      </c>
      <c r="T110" s="42" t="s">
        <v>457</v>
      </c>
      <c r="U110" s="42">
        <v>10</v>
      </c>
      <c r="V110" s="42" t="s">
        <v>39</v>
      </c>
      <c r="W110" s="42">
        <v>30</v>
      </c>
      <c r="X110" s="42">
        <v>150</v>
      </c>
      <c r="Y110" s="42">
        <v>0.02</v>
      </c>
      <c r="Z110" s="43">
        <v>1.62</v>
      </c>
      <c r="AA110" s="44" t="s">
        <v>105</v>
      </c>
      <c r="AB110" s="89" t="s">
        <v>29</v>
      </c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8"/>
      <c r="FC110" s="88"/>
      <c r="FD110" s="88"/>
      <c r="FE110" s="88"/>
      <c r="FF110" s="88"/>
      <c r="FG110" s="88"/>
      <c r="FH110" s="88"/>
      <c r="FI110" s="88"/>
      <c r="FJ110" s="88"/>
      <c r="FK110" s="88"/>
      <c r="FL110" s="88"/>
      <c r="FM110" s="88"/>
      <c r="FN110" s="88"/>
      <c r="FO110" s="88"/>
      <c r="FP110" s="88"/>
      <c r="FQ110" s="88"/>
      <c r="FR110" s="88"/>
      <c r="FS110" s="88"/>
      <c r="FT110" s="88"/>
      <c r="FU110" s="88"/>
      <c r="FV110" s="88"/>
      <c r="FW110" s="88"/>
      <c r="FX110" s="88"/>
      <c r="FY110" s="88"/>
      <c r="FZ110" s="88"/>
      <c r="GA110" s="88"/>
      <c r="GB110" s="88"/>
      <c r="GC110" s="88"/>
      <c r="GD110" s="88"/>
      <c r="GE110" s="88"/>
      <c r="GF110" s="88"/>
      <c r="GG110" s="88"/>
      <c r="GH110" s="88"/>
      <c r="GI110" s="88"/>
      <c r="GJ110" s="88"/>
      <c r="GK110" s="88"/>
      <c r="GL110" s="88"/>
      <c r="GM110" s="88"/>
      <c r="GN110" s="88"/>
      <c r="GO110" s="88"/>
      <c r="GP110" s="88"/>
      <c r="GQ110" s="88"/>
      <c r="GR110" s="88"/>
      <c r="GS110" s="88"/>
      <c r="GT110" s="88"/>
      <c r="GU110" s="88"/>
      <c r="GV110" s="88"/>
      <c r="GW110" s="88"/>
      <c r="GX110" s="88"/>
      <c r="GY110" s="88"/>
      <c r="GZ110" s="88"/>
      <c r="HA110" s="88"/>
      <c r="HB110" s="88"/>
      <c r="HC110" s="88"/>
      <c r="HD110" s="88"/>
      <c r="HE110" s="88"/>
      <c r="HF110" s="88"/>
      <c r="HG110" s="88"/>
      <c r="HH110" s="88"/>
      <c r="HI110" s="88"/>
      <c r="HJ110" s="88"/>
      <c r="HK110" s="88"/>
      <c r="HL110" s="88"/>
      <c r="HM110" s="88"/>
      <c r="HN110" s="88"/>
      <c r="HO110" s="88"/>
      <c r="HP110" s="88"/>
      <c r="HQ110" s="88"/>
      <c r="HR110" s="88"/>
      <c r="HS110" s="88"/>
      <c r="HT110" s="88"/>
      <c r="HU110" s="88"/>
      <c r="HV110" s="88"/>
      <c r="HW110" s="88"/>
      <c r="HX110" s="88"/>
      <c r="HY110" s="88"/>
      <c r="HZ110" s="88"/>
      <c r="IA110" s="88"/>
      <c r="IB110" s="88"/>
      <c r="IC110" s="88"/>
      <c r="ID110" s="88"/>
      <c r="IE110" s="88"/>
      <c r="IF110" s="88"/>
      <c r="IG110" s="88"/>
      <c r="IH110" s="88"/>
      <c r="II110" s="88"/>
      <c r="IJ110" s="88"/>
      <c r="IK110" s="88"/>
      <c r="IL110" s="88"/>
      <c r="IM110" s="88"/>
      <c r="IN110" s="88"/>
      <c r="IO110" s="88"/>
      <c r="IP110" s="88"/>
      <c r="IQ110" s="88"/>
      <c r="IR110" s="88"/>
      <c r="IS110" s="88"/>
      <c r="IT110" s="88"/>
      <c r="IU110" s="88"/>
      <c r="IV110" s="88"/>
      <c r="IW110" s="88"/>
      <c r="IX110" s="88"/>
      <c r="IY110" s="88"/>
      <c r="IZ110" s="88"/>
      <c r="JA110" s="88"/>
      <c r="JB110" s="88"/>
      <c r="JC110" s="88"/>
      <c r="JD110" s="88"/>
      <c r="JE110" s="88"/>
      <c r="JF110" s="88"/>
      <c r="JG110" s="88"/>
      <c r="JH110" s="88"/>
      <c r="JI110" s="88"/>
      <c r="JJ110" s="88"/>
      <c r="JK110" s="88"/>
      <c r="JL110" s="88"/>
      <c r="JM110" s="88"/>
      <c r="JN110" s="88"/>
      <c r="JO110" s="88"/>
      <c r="JP110" s="88"/>
      <c r="JQ110" s="88"/>
      <c r="JR110" s="88"/>
      <c r="JS110" s="88"/>
      <c r="JT110" s="88"/>
      <c r="JU110" s="88"/>
      <c r="JV110" s="88"/>
      <c r="JW110" s="88"/>
      <c r="JX110" s="88"/>
      <c r="JY110" s="88"/>
      <c r="JZ110" s="88"/>
      <c r="KA110" s="88"/>
      <c r="KB110" s="88"/>
      <c r="KC110" s="88"/>
      <c r="KD110" s="88"/>
      <c r="KE110" s="88"/>
      <c r="KF110" s="88"/>
      <c r="KG110" s="88"/>
      <c r="KH110" s="88"/>
      <c r="KI110" s="88"/>
      <c r="KJ110" s="88"/>
      <c r="KK110" s="88"/>
      <c r="KL110" s="88"/>
      <c r="KM110" s="88"/>
      <c r="KN110" s="88"/>
      <c r="KO110" s="88"/>
      <c r="KP110" s="88"/>
      <c r="KQ110" s="88"/>
      <c r="KR110" s="88"/>
      <c r="KS110" s="88"/>
      <c r="KT110" s="88"/>
      <c r="KU110" s="88"/>
      <c r="KV110" s="88"/>
      <c r="KW110" s="88"/>
      <c r="KX110" s="88"/>
      <c r="KY110" s="88"/>
      <c r="KZ110" s="88"/>
      <c r="LA110" s="88"/>
      <c r="LB110" s="88"/>
      <c r="LC110" s="88"/>
      <c r="LD110" s="88"/>
      <c r="LE110" s="88"/>
      <c r="LF110" s="88"/>
      <c r="LG110" s="88"/>
      <c r="LH110" s="88"/>
      <c r="LI110" s="88"/>
      <c r="LJ110" s="88"/>
      <c r="LK110" s="88"/>
      <c r="LL110" s="88"/>
      <c r="LM110" s="88"/>
      <c r="LN110" s="88"/>
      <c r="LO110" s="88"/>
      <c r="LP110" s="88"/>
      <c r="LQ110" s="88"/>
      <c r="LR110" s="88"/>
      <c r="LS110" s="88"/>
      <c r="LT110" s="88"/>
      <c r="LU110" s="88"/>
      <c r="LV110" s="88"/>
      <c r="LW110" s="88"/>
      <c r="LX110" s="88"/>
      <c r="LY110" s="88"/>
      <c r="LZ110" s="88"/>
      <c r="MA110" s="88"/>
      <c r="MB110" s="88"/>
      <c r="MC110" s="88"/>
      <c r="MD110" s="88"/>
      <c r="ME110" s="88"/>
      <c r="MF110" s="88"/>
      <c r="MG110" s="88"/>
      <c r="MH110" s="88"/>
      <c r="MI110" s="88"/>
      <c r="MJ110" s="88"/>
      <c r="MK110" s="88"/>
      <c r="ML110" s="88"/>
      <c r="MM110" s="88"/>
      <c r="MN110" s="88"/>
      <c r="MO110" s="88"/>
      <c r="MP110" s="88"/>
      <c r="MQ110" s="88"/>
      <c r="MR110" s="88"/>
      <c r="MS110" s="88"/>
      <c r="MT110" s="88"/>
      <c r="MU110" s="88"/>
      <c r="MV110" s="88"/>
      <c r="MW110" s="88"/>
      <c r="MX110" s="88"/>
      <c r="MY110" s="88"/>
      <c r="MZ110" s="88"/>
      <c r="NA110" s="88"/>
      <c r="NB110" s="88"/>
      <c r="NC110" s="88"/>
      <c r="ND110" s="88"/>
      <c r="NE110" s="88"/>
      <c r="NF110" s="88"/>
      <c r="NG110" s="88"/>
      <c r="NH110" s="88"/>
      <c r="NI110" s="88"/>
      <c r="NJ110" s="88"/>
      <c r="NK110" s="88"/>
      <c r="NL110" s="88"/>
      <c r="NM110" s="88"/>
      <c r="NN110" s="88"/>
      <c r="NO110" s="88"/>
      <c r="NP110" s="88"/>
      <c r="NQ110" s="88"/>
      <c r="NR110" s="88"/>
      <c r="NS110" s="88"/>
      <c r="NT110" s="88"/>
      <c r="NU110" s="88"/>
      <c r="NV110" s="88"/>
      <c r="NW110" s="88"/>
      <c r="NX110" s="88"/>
      <c r="NY110" s="88"/>
      <c r="NZ110" s="88"/>
      <c r="OA110" s="88"/>
      <c r="OB110" s="88"/>
      <c r="OC110" s="88"/>
      <c r="OD110" s="88"/>
      <c r="OE110" s="88"/>
      <c r="OF110" s="88"/>
      <c r="OG110" s="88"/>
      <c r="OH110" s="88"/>
      <c r="OI110" s="88"/>
      <c r="OJ110" s="88"/>
      <c r="OK110" s="88"/>
      <c r="OL110" s="88"/>
      <c r="OM110" s="88"/>
      <c r="ON110" s="88"/>
      <c r="OO110" s="88"/>
      <c r="OP110" s="88"/>
      <c r="OQ110" s="88"/>
      <c r="OR110" s="88"/>
      <c r="OS110" s="88"/>
      <c r="OT110" s="88"/>
      <c r="OU110" s="88"/>
      <c r="OV110" s="88"/>
      <c r="OW110" s="88"/>
      <c r="OX110" s="88"/>
      <c r="OY110" s="88"/>
      <c r="OZ110" s="88"/>
      <c r="PA110" s="88"/>
      <c r="PB110" s="88"/>
      <c r="PC110" s="88"/>
      <c r="PD110" s="88"/>
      <c r="PE110" s="88"/>
      <c r="PF110" s="88"/>
      <c r="PG110" s="88"/>
      <c r="PH110" s="88"/>
      <c r="PI110" s="88"/>
      <c r="PJ110" s="88"/>
      <c r="PK110" s="88"/>
      <c r="PL110" s="88"/>
      <c r="PM110" s="88"/>
      <c r="PN110" s="88"/>
      <c r="PO110" s="88"/>
      <c r="PP110" s="88"/>
      <c r="PQ110" s="88"/>
      <c r="PR110" s="88"/>
      <c r="PS110" s="88"/>
      <c r="PT110" s="88"/>
      <c r="PU110" s="88"/>
      <c r="PV110" s="88"/>
      <c r="PW110" s="88"/>
      <c r="PX110" s="88"/>
      <c r="PY110" s="88"/>
      <c r="PZ110" s="88"/>
      <c r="QA110" s="88"/>
      <c r="QB110" s="88"/>
      <c r="QC110" s="88"/>
      <c r="QD110" s="88"/>
      <c r="QE110" s="88"/>
      <c r="QF110" s="88"/>
      <c r="QG110" s="88"/>
      <c r="QH110" s="88"/>
      <c r="QI110" s="88"/>
      <c r="QJ110" s="88"/>
      <c r="QK110" s="88"/>
      <c r="QL110" s="88"/>
      <c r="QM110" s="88"/>
      <c r="QN110" s="88"/>
      <c r="QO110" s="88"/>
      <c r="QP110" s="88"/>
      <c r="QQ110" s="88"/>
      <c r="QR110" s="88"/>
      <c r="QS110" s="88"/>
      <c r="QT110" s="88"/>
      <c r="QU110" s="88"/>
      <c r="QV110" s="88"/>
      <c r="QW110" s="88"/>
      <c r="QX110" s="88"/>
      <c r="QY110" s="88"/>
      <c r="QZ110" s="88"/>
      <c r="RA110" s="88"/>
      <c r="RB110" s="88"/>
      <c r="RC110" s="88"/>
      <c r="RD110" s="88"/>
      <c r="RE110" s="88"/>
      <c r="RF110" s="88"/>
      <c r="RG110" s="88"/>
      <c r="RH110" s="88"/>
      <c r="RI110" s="88"/>
      <c r="RJ110" s="88"/>
      <c r="RK110" s="88"/>
      <c r="RL110" s="88"/>
      <c r="RM110" s="88"/>
      <c r="RN110" s="88"/>
      <c r="RO110" s="88"/>
      <c r="RP110" s="88"/>
      <c r="RQ110" s="88"/>
      <c r="RR110" s="88"/>
      <c r="RS110" s="88"/>
      <c r="RT110" s="88"/>
      <c r="RU110" s="88"/>
      <c r="RV110" s="88"/>
      <c r="RW110" s="88"/>
      <c r="RX110" s="88"/>
      <c r="RY110" s="88"/>
      <c r="RZ110" s="88"/>
      <c r="SA110" s="88"/>
      <c r="SB110" s="88"/>
      <c r="SC110" s="88"/>
      <c r="SD110" s="88"/>
      <c r="SE110" s="88"/>
      <c r="SF110" s="88"/>
      <c r="SG110" s="88"/>
      <c r="SH110" s="88"/>
      <c r="SI110" s="88"/>
      <c r="SJ110" s="88"/>
      <c r="SK110" s="88"/>
      <c r="SL110" s="88"/>
      <c r="SM110" s="88"/>
      <c r="SN110" s="88"/>
      <c r="SO110" s="88"/>
      <c r="SP110" s="88"/>
      <c r="SQ110" s="88"/>
      <c r="SR110" s="88"/>
      <c r="SS110" s="88"/>
      <c r="ST110" s="88"/>
      <c r="SU110" s="88"/>
      <c r="SV110" s="88"/>
      <c r="SW110" s="88"/>
      <c r="SX110" s="88"/>
      <c r="SY110" s="88"/>
      <c r="SZ110" s="88"/>
      <c r="TA110" s="88"/>
      <c r="TB110" s="88"/>
      <c r="TC110" s="88"/>
      <c r="TD110" s="88"/>
      <c r="TE110" s="88"/>
      <c r="TF110" s="88"/>
      <c r="TG110" s="88"/>
      <c r="TH110" s="88"/>
      <c r="TI110" s="88"/>
      <c r="TJ110" s="88"/>
      <c r="TK110" s="88"/>
      <c r="TL110" s="88"/>
      <c r="TM110" s="88"/>
      <c r="TN110" s="88"/>
      <c r="TO110" s="88"/>
      <c r="TP110" s="88"/>
      <c r="TQ110" s="88"/>
      <c r="TR110" s="88"/>
      <c r="TS110" s="88"/>
      <c r="TT110" s="88"/>
      <c r="TU110" s="88"/>
      <c r="TV110" s="88"/>
      <c r="TW110" s="88"/>
      <c r="TX110" s="88"/>
      <c r="TY110" s="88"/>
      <c r="TZ110" s="88"/>
      <c r="UA110" s="88"/>
      <c r="UB110" s="88"/>
      <c r="UC110" s="88"/>
      <c r="UD110" s="88"/>
      <c r="UE110" s="88"/>
      <c r="UF110" s="88"/>
      <c r="UG110" s="88"/>
      <c r="UH110" s="88"/>
      <c r="UI110" s="88"/>
      <c r="UJ110" s="88"/>
      <c r="UK110" s="88"/>
      <c r="UL110" s="88"/>
      <c r="UM110" s="88"/>
      <c r="UN110" s="88"/>
      <c r="UO110" s="88"/>
      <c r="UP110" s="88"/>
      <c r="UQ110" s="88"/>
      <c r="UR110" s="88"/>
      <c r="US110" s="88"/>
      <c r="UT110" s="88"/>
      <c r="UU110" s="88"/>
      <c r="UV110" s="88"/>
      <c r="UW110" s="88"/>
      <c r="UX110" s="88"/>
      <c r="UY110" s="88"/>
      <c r="UZ110" s="88"/>
      <c r="VA110" s="88"/>
      <c r="VB110" s="88"/>
      <c r="VC110" s="88"/>
      <c r="VD110" s="88"/>
      <c r="VE110" s="88"/>
      <c r="VF110" s="88"/>
      <c r="VG110" s="88"/>
      <c r="VH110" s="88"/>
      <c r="VI110" s="88"/>
      <c r="VJ110" s="88"/>
      <c r="VK110" s="88"/>
      <c r="VL110" s="88"/>
      <c r="VM110" s="88"/>
      <c r="VN110" s="88"/>
      <c r="VO110" s="88"/>
      <c r="VP110" s="88"/>
      <c r="VQ110" s="88"/>
      <c r="VR110" s="88"/>
      <c r="VS110" s="88"/>
      <c r="VT110" s="88"/>
      <c r="VU110" s="88"/>
      <c r="VV110" s="88"/>
      <c r="VW110" s="88"/>
      <c r="VX110" s="88"/>
      <c r="VY110" s="88"/>
      <c r="VZ110" s="88"/>
      <c r="WA110" s="88"/>
      <c r="WB110" s="88"/>
      <c r="WC110" s="88"/>
      <c r="WD110" s="88"/>
      <c r="WE110" s="88"/>
      <c r="WF110" s="88"/>
      <c r="WG110" s="88"/>
      <c r="WH110" s="88"/>
      <c r="WI110" s="88"/>
      <c r="WJ110" s="88"/>
      <c r="WK110" s="88"/>
      <c r="WL110" s="88"/>
      <c r="WM110" s="88"/>
      <c r="WN110" s="88"/>
      <c r="WO110" s="88"/>
      <c r="WP110" s="88"/>
      <c r="WQ110" s="88"/>
      <c r="WR110" s="88"/>
      <c r="WS110" s="88"/>
      <c r="WT110" s="88"/>
      <c r="WU110" s="88"/>
      <c r="WV110" s="88"/>
      <c r="WW110" s="88"/>
      <c r="WX110" s="88"/>
      <c r="WY110" s="88"/>
      <c r="WZ110" s="88"/>
      <c r="XA110" s="88"/>
      <c r="XB110" s="88"/>
      <c r="XC110" s="88"/>
      <c r="XD110" s="88"/>
      <c r="XE110" s="88"/>
      <c r="XF110" s="88"/>
      <c r="XG110" s="88"/>
      <c r="XH110" s="88"/>
      <c r="XI110" s="88"/>
      <c r="XJ110" s="88"/>
      <c r="XK110" s="88"/>
      <c r="XL110" s="88"/>
      <c r="XM110" s="88"/>
      <c r="XN110" s="88"/>
      <c r="XO110" s="88"/>
      <c r="XP110" s="88"/>
      <c r="XQ110" s="88"/>
      <c r="XR110" s="88"/>
      <c r="XS110" s="88"/>
      <c r="XT110" s="88"/>
      <c r="XU110" s="88"/>
      <c r="XV110" s="88"/>
      <c r="XW110" s="88"/>
      <c r="XX110" s="88"/>
      <c r="XY110" s="88"/>
      <c r="XZ110" s="88"/>
      <c r="YA110" s="88"/>
      <c r="YB110" s="88"/>
      <c r="YC110" s="88"/>
      <c r="YD110" s="88"/>
      <c r="YE110" s="88"/>
      <c r="YF110" s="88"/>
      <c r="YG110" s="88"/>
      <c r="YH110" s="88"/>
      <c r="YI110" s="88"/>
      <c r="YJ110" s="88"/>
      <c r="YK110" s="88"/>
      <c r="YL110" s="88"/>
      <c r="YM110" s="88"/>
      <c r="YN110" s="88"/>
      <c r="YO110" s="88"/>
      <c r="YP110" s="88"/>
      <c r="YQ110" s="88"/>
      <c r="YR110" s="88"/>
      <c r="YS110" s="88"/>
      <c r="YT110" s="88"/>
      <c r="YU110" s="88"/>
      <c r="YV110" s="88"/>
      <c r="YW110" s="88"/>
      <c r="YX110" s="88"/>
      <c r="YY110" s="88"/>
      <c r="YZ110" s="88"/>
      <c r="ZA110" s="88"/>
      <c r="ZB110" s="88"/>
      <c r="ZC110" s="88"/>
      <c r="ZD110" s="88"/>
      <c r="ZE110" s="88"/>
      <c r="ZF110" s="88"/>
      <c r="ZG110" s="88"/>
      <c r="ZH110" s="88"/>
      <c r="ZI110" s="88"/>
      <c r="ZJ110" s="88"/>
      <c r="ZK110" s="88"/>
      <c r="ZL110" s="88"/>
      <c r="ZM110" s="88"/>
      <c r="ZN110" s="88"/>
      <c r="ZO110" s="88"/>
      <c r="ZP110" s="88"/>
      <c r="ZQ110" s="88"/>
      <c r="ZR110" s="88"/>
      <c r="ZS110" s="88"/>
      <c r="ZT110" s="88"/>
      <c r="ZU110" s="88"/>
      <c r="ZV110" s="88"/>
      <c r="ZW110" s="88"/>
      <c r="ZX110" s="88"/>
      <c r="ZY110" s="88"/>
      <c r="ZZ110" s="88"/>
      <c r="AAA110" s="88"/>
      <c r="AAB110" s="88"/>
      <c r="AAC110" s="88"/>
      <c r="AAD110" s="88"/>
      <c r="AAE110" s="88"/>
      <c r="AAF110" s="88"/>
      <c r="AAG110" s="88"/>
      <c r="AAH110" s="88"/>
      <c r="AAI110" s="88"/>
      <c r="AAJ110" s="88"/>
      <c r="AAK110" s="88"/>
      <c r="AAL110" s="88"/>
      <c r="AAM110" s="88"/>
      <c r="AAN110" s="88"/>
      <c r="AAO110" s="88"/>
      <c r="AAP110" s="88"/>
      <c r="AAQ110" s="88"/>
      <c r="AAR110" s="88"/>
      <c r="AAS110" s="88"/>
      <c r="AAT110" s="88"/>
      <c r="AAU110" s="88"/>
      <c r="AAV110" s="88"/>
      <c r="AAW110" s="88"/>
      <c r="AAX110" s="88"/>
      <c r="AAY110" s="88"/>
      <c r="AAZ110" s="88"/>
      <c r="ABA110" s="88"/>
      <c r="ABB110" s="88"/>
      <c r="ABC110" s="88"/>
      <c r="ABD110" s="88"/>
      <c r="ABE110" s="88"/>
      <c r="ABF110" s="88"/>
      <c r="ABG110" s="88"/>
      <c r="ABH110" s="88"/>
      <c r="ABI110" s="88"/>
      <c r="ABJ110" s="88"/>
      <c r="ABK110" s="88"/>
      <c r="ABL110" s="88"/>
      <c r="ABM110" s="88"/>
      <c r="ABN110" s="88"/>
      <c r="ABO110" s="88"/>
      <c r="ABP110" s="88"/>
      <c r="ABQ110" s="88"/>
      <c r="ABR110" s="88"/>
      <c r="ABS110" s="88"/>
      <c r="ABT110" s="88"/>
      <c r="ABU110" s="88"/>
      <c r="ABV110" s="88"/>
      <c r="ABW110" s="88"/>
      <c r="ABX110" s="88"/>
      <c r="ABY110" s="88"/>
      <c r="ABZ110" s="88"/>
      <c r="ACA110" s="88"/>
      <c r="ACB110" s="88"/>
      <c r="ACC110" s="88"/>
      <c r="ACD110" s="88"/>
      <c r="ACE110" s="88"/>
      <c r="ACF110" s="88"/>
      <c r="ACG110" s="88"/>
      <c r="ACH110" s="88"/>
      <c r="ACI110" s="88"/>
      <c r="ACJ110" s="88"/>
      <c r="ACK110" s="88"/>
      <c r="ACL110" s="88"/>
      <c r="ACM110" s="88"/>
      <c r="ACN110" s="88"/>
      <c r="ACO110" s="88"/>
      <c r="ACP110" s="88"/>
      <c r="ACQ110" s="88"/>
      <c r="ACR110" s="88"/>
      <c r="ACS110" s="88"/>
      <c r="ACT110" s="88"/>
      <c r="ACU110" s="88"/>
      <c r="ACV110" s="88"/>
      <c r="ACW110" s="88"/>
      <c r="ACX110" s="88"/>
      <c r="ACY110" s="88"/>
      <c r="ACZ110" s="88"/>
      <c r="ADA110" s="88"/>
      <c r="ADB110" s="88"/>
      <c r="ADC110" s="88"/>
      <c r="ADD110" s="88"/>
      <c r="ADE110" s="88"/>
      <c r="ADF110" s="88"/>
      <c r="ADG110" s="88"/>
      <c r="ADH110" s="88"/>
      <c r="ADI110" s="88"/>
      <c r="ADJ110" s="88"/>
      <c r="ADK110" s="88"/>
      <c r="ADL110" s="88"/>
      <c r="ADM110" s="88"/>
      <c r="ADN110" s="88"/>
      <c r="ADO110" s="88"/>
      <c r="ADP110" s="88"/>
      <c r="ADQ110" s="88"/>
      <c r="ADR110" s="88"/>
      <c r="ADS110" s="88"/>
      <c r="ADT110" s="88"/>
      <c r="ADU110" s="88"/>
      <c r="ADV110" s="88"/>
      <c r="ADW110" s="88"/>
      <c r="ADX110" s="88"/>
      <c r="ADY110" s="88"/>
      <c r="ADZ110" s="88"/>
      <c r="AEA110" s="88"/>
      <c r="AEB110" s="88"/>
      <c r="AEC110" s="88"/>
      <c r="AED110" s="88"/>
      <c r="AEE110" s="88"/>
      <c r="AEF110" s="88"/>
      <c r="AEG110" s="88"/>
      <c r="AEH110" s="88"/>
      <c r="AEI110" s="88"/>
      <c r="AEJ110" s="88"/>
      <c r="AEK110" s="88"/>
      <c r="AEL110" s="88"/>
      <c r="AEM110" s="88"/>
      <c r="AEN110" s="88"/>
      <c r="AEO110" s="88"/>
      <c r="AEP110" s="88"/>
      <c r="AEQ110" s="88"/>
      <c r="AER110" s="88"/>
      <c r="AES110" s="88"/>
      <c r="AET110" s="88"/>
      <c r="AEU110" s="88"/>
      <c r="AEV110" s="88"/>
      <c r="AEW110" s="88"/>
      <c r="AEX110" s="88"/>
      <c r="AEY110" s="88"/>
      <c r="AEZ110" s="88"/>
      <c r="AFA110" s="88"/>
      <c r="AFB110" s="88"/>
      <c r="AFC110" s="88"/>
      <c r="AFD110" s="88"/>
      <c r="AFE110" s="88"/>
      <c r="AFF110" s="88"/>
      <c r="AFG110" s="88"/>
      <c r="AFH110" s="88"/>
      <c r="AFI110" s="88"/>
      <c r="AFJ110" s="88"/>
      <c r="AFK110" s="88"/>
      <c r="AFL110" s="88"/>
      <c r="AFM110" s="88"/>
      <c r="AFN110" s="88"/>
      <c r="AFO110" s="88"/>
      <c r="AFP110" s="88"/>
      <c r="AFQ110" s="88"/>
      <c r="AFR110" s="88"/>
      <c r="AFS110" s="88"/>
      <c r="AFT110" s="88"/>
      <c r="AFU110" s="88"/>
      <c r="AFV110" s="88"/>
      <c r="AFW110" s="88"/>
      <c r="AFX110" s="88"/>
      <c r="AFY110" s="88"/>
      <c r="AFZ110" s="88"/>
      <c r="AGA110" s="88"/>
      <c r="AGB110" s="88"/>
      <c r="AGC110" s="88"/>
      <c r="AGD110" s="88"/>
      <c r="AGE110" s="88"/>
      <c r="AGF110" s="88"/>
      <c r="AGG110" s="88"/>
      <c r="AGH110" s="88"/>
      <c r="AGI110" s="88"/>
      <c r="AGJ110" s="88"/>
      <c r="AGK110" s="88"/>
      <c r="AGL110" s="88"/>
      <c r="AGM110" s="88"/>
      <c r="AGN110" s="88"/>
      <c r="AGO110" s="88"/>
      <c r="AGP110" s="88"/>
      <c r="AGQ110" s="88"/>
      <c r="AGR110" s="88"/>
      <c r="AGS110" s="88"/>
      <c r="AGT110" s="88"/>
      <c r="AGU110" s="88"/>
      <c r="AGV110" s="88"/>
      <c r="AGW110" s="88"/>
      <c r="AGX110" s="88"/>
      <c r="AGY110" s="88"/>
      <c r="AGZ110" s="88"/>
      <c r="AHA110" s="88"/>
      <c r="AHB110" s="88"/>
      <c r="AHC110" s="88"/>
      <c r="AHD110" s="88"/>
      <c r="AHE110" s="88"/>
      <c r="AHF110" s="88"/>
      <c r="AHG110" s="88"/>
      <c r="AHH110" s="88"/>
      <c r="AHI110" s="88"/>
      <c r="AHJ110" s="88"/>
      <c r="AHK110" s="88"/>
      <c r="AHL110" s="88"/>
      <c r="AHM110" s="88"/>
      <c r="AHN110" s="88"/>
      <c r="AHO110" s="88"/>
      <c r="AHP110" s="88"/>
      <c r="AHQ110" s="88"/>
      <c r="AHR110" s="88"/>
      <c r="AHS110" s="88"/>
      <c r="AHT110" s="88"/>
      <c r="AHU110" s="88"/>
      <c r="AHV110" s="88"/>
      <c r="AHW110" s="88"/>
      <c r="AHX110" s="88"/>
      <c r="AHY110" s="88"/>
      <c r="AHZ110" s="88"/>
      <c r="AIA110" s="88"/>
      <c r="AIB110" s="88"/>
      <c r="AIC110" s="88"/>
      <c r="AID110" s="88"/>
      <c r="AIE110" s="88"/>
      <c r="AIF110" s="88"/>
      <c r="AIG110" s="88"/>
      <c r="AIH110" s="88"/>
      <c r="AII110" s="88"/>
      <c r="AIJ110" s="88"/>
      <c r="AIK110" s="88"/>
      <c r="AIL110" s="88"/>
      <c r="AIM110" s="88"/>
      <c r="AIN110" s="88"/>
      <c r="AIO110" s="88"/>
      <c r="AIP110" s="88"/>
      <c r="AIQ110" s="88"/>
      <c r="AIR110" s="88"/>
      <c r="AIS110" s="88"/>
      <c r="AIT110" s="88"/>
      <c r="AIU110" s="88"/>
      <c r="AIV110" s="88"/>
      <c r="AIW110" s="88"/>
      <c r="AIX110" s="88"/>
      <c r="AIY110" s="88"/>
      <c r="AIZ110" s="88"/>
      <c r="AJA110" s="88"/>
      <c r="AJB110" s="88"/>
      <c r="AJC110" s="88"/>
      <c r="AJD110" s="88"/>
      <c r="AJE110" s="88"/>
      <c r="AJF110" s="88"/>
      <c r="AJG110" s="88"/>
      <c r="AJH110" s="88"/>
      <c r="AJI110" s="88"/>
      <c r="AJJ110" s="88"/>
      <c r="AJK110" s="88"/>
      <c r="AJL110" s="88"/>
      <c r="AJM110" s="88"/>
      <c r="AJN110" s="88"/>
      <c r="AJO110" s="88"/>
      <c r="AJP110" s="88"/>
      <c r="AJQ110" s="88"/>
      <c r="AJR110" s="88"/>
      <c r="AJS110" s="88"/>
      <c r="AJT110" s="88"/>
      <c r="AJU110" s="88"/>
      <c r="AJV110" s="88"/>
      <c r="AJW110" s="88"/>
      <c r="AJX110" s="88"/>
      <c r="AJY110" s="88"/>
      <c r="AJZ110" s="88"/>
      <c r="AKA110" s="88"/>
      <c r="AKB110" s="88"/>
      <c r="AKC110" s="88"/>
      <c r="AKD110" s="88"/>
      <c r="AKE110" s="88"/>
      <c r="AKF110" s="88"/>
      <c r="AKG110" s="88"/>
      <c r="AKH110" s="88"/>
      <c r="AKI110" s="88"/>
      <c r="AKJ110" s="88"/>
      <c r="AKK110" s="88"/>
      <c r="AKL110" s="88"/>
      <c r="AKM110" s="88"/>
      <c r="AKN110" s="88"/>
      <c r="AKO110" s="88"/>
      <c r="AKP110" s="88"/>
      <c r="AKQ110" s="88"/>
      <c r="AKR110" s="88"/>
      <c r="AKS110" s="88"/>
      <c r="AKT110" s="88"/>
      <c r="AKU110" s="88"/>
      <c r="AKV110" s="88"/>
      <c r="AKW110" s="88"/>
      <c r="AKX110" s="88"/>
      <c r="AKY110" s="88"/>
      <c r="AKZ110" s="88"/>
      <c r="ALA110" s="88"/>
      <c r="ALB110" s="88"/>
      <c r="ALC110" s="88"/>
      <c r="ALD110" s="88"/>
      <c r="ALE110" s="88"/>
      <c r="ALF110" s="88"/>
      <c r="ALG110" s="88"/>
      <c r="ALH110" s="88"/>
      <c r="ALI110" s="88"/>
      <c r="ALJ110" s="88"/>
      <c r="ALK110" s="88"/>
      <c r="ALL110" s="88"/>
      <c r="ALM110" s="88"/>
      <c r="ALN110" s="88"/>
      <c r="ALO110" s="88"/>
      <c r="ALP110" s="88"/>
      <c r="ALQ110" s="88"/>
      <c r="ALR110" s="88"/>
      <c r="ALS110" s="88"/>
      <c r="ALT110" s="88"/>
      <c r="ALU110" s="88"/>
      <c r="ALV110" s="88"/>
      <c r="ALW110" s="88"/>
    </row>
    <row r="111" spans="1:1011" ht="64.95" customHeight="1" x14ac:dyDescent="0.3">
      <c r="A111" s="66" t="s">
        <v>66</v>
      </c>
      <c r="B111" s="66">
        <v>33</v>
      </c>
      <c r="C111" s="113" t="s">
        <v>475</v>
      </c>
      <c r="D111" s="127">
        <v>1966</v>
      </c>
      <c r="E111" s="67" t="s">
        <v>476</v>
      </c>
      <c r="F111" s="68" t="s">
        <v>72</v>
      </c>
      <c r="G111" s="68" t="s">
        <v>464</v>
      </c>
      <c r="H111" s="68">
        <v>17.570692000000001</v>
      </c>
      <c r="I111" s="69">
        <v>-3.9961660000000099</v>
      </c>
      <c r="J111" s="70" t="s">
        <v>34</v>
      </c>
      <c r="K111" s="71" t="s">
        <v>35</v>
      </c>
      <c r="L111" s="72" t="s">
        <v>36</v>
      </c>
      <c r="M111" s="73" t="s">
        <v>30</v>
      </c>
      <c r="N111" s="74">
        <f>43+16</f>
        <v>59</v>
      </c>
      <c r="O111" s="74" t="s">
        <v>441</v>
      </c>
      <c r="P111" s="74" t="s">
        <v>476</v>
      </c>
      <c r="Q111" s="75">
        <v>130</v>
      </c>
      <c r="R111" s="76">
        <v>600</v>
      </c>
      <c r="S111" s="77" t="s">
        <v>64</v>
      </c>
      <c r="T111" s="78" t="s">
        <v>458</v>
      </c>
      <c r="U111" s="78" t="s">
        <v>476</v>
      </c>
      <c r="V111" s="78" t="s">
        <v>39</v>
      </c>
      <c r="W111" s="78">
        <v>35</v>
      </c>
      <c r="X111" s="78">
        <v>125</v>
      </c>
      <c r="Y111" s="78">
        <v>3.0000000000000001E-3</v>
      </c>
      <c r="Z111" s="79">
        <v>0.2</v>
      </c>
      <c r="AA111" s="80" t="s">
        <v>38</v>
      </c>
      <c r="AB111" s="123" t="s">
        <v>29</v>
      </c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  <c r="EJ111" s="88"/>
      <c r="EK111" s="88"/>
      <c r="EL111" s="88"/>
      <c r="EM111" s="88"/>
      <c r="EN111" s="88"/>
      <c r="EO111" s="88"/>
      <c r="EP111" s="88"/>
      <c r="EQ111" s="88"/>
      <c r="ER111" s="88"/>
      <c r="ES111" s="88"/>
      <c r="ET111" s="88"/>
      <c r="EU111" s="88"/>
      <c r="EV111" s="88"/>
      <c r="EW111" s="88"/>
      <c r="EX111" s="88"/>
      <c r="EY111" s="88"/>
      <c r="EZ111" s="88"/>
      <c r="FA111" s="88"/>
      <c r="FB111" s="88"/>
      <c r="FC111" s="88"/>
      <c r="FD111" s="88"/>
      <c r="FE111" s="88"/>
      <c r="FF111" s="88"/>
      <c r="FG111" s="88"/>
      <c r="FH111" s="88"/>
      <c r="FI111" s="88"/>
      <c r="FJ111" s="88"/>
      <c r="FK111" s="88"/>
      <c r="FL111" s="88"/>
      <c r="FM111" s="88"/>
      <c r="FN111" s="88"/>
      <c r="FO111" s="88"/>
      <c r="FP111" s="88"/>
      <c r="FQ111" s="88"/>
      <c r="FR111" s="88"/>
      <c r="FS111" s="88"/>
      <c r="FT111" s="88"/>
      <c r="FU111" s="88"/>
      <c r="FV111" s="88"/>
      <c r="FW111" s="88"/>
      <c r="FX111" s="88"/>
      <c r="FY111" s="88"/>
      <c r="FZ111" s="88"/>
      <c r="GA111" s="88"/>
      <c r="GB111" s="88"/>
      <c r="GC111" s="88"/>
      <c r="GD111" s="88"/>
      <c r="GE111" s="88"/>
      <c r="GF111" s="88"/>
      <c r="GG111" s="88"/>
      <c r="GH111" s="88"/>
      <c r="GI111" s="88"/>
      <c r="GJ111" s="88"/>
      <c r="GK111" s="88"/>
      <c r="GL111" s="88"/>
      <c r="GM111" s="88"/>
      <c r="GN111" s="88"/>
      <c r="GO111" s="88"/>
      <c r="GP111" s="88"/>
      <c r="GQ111" s="88"/>
      <c r="GR111" s="88"/>
      <c r="GS111" s="88"/>
      <c r="GT111" s="88"/>
      <c r="GU111" s="88"/>
      <c r="GV111" s="88"/>
      <c r="GW111" s="88"/>
      <c r="GX111" s="88"/>
      <c r="GY111" s="88"/>
      <c r="GZ111" s="88"/>
      <c r="HA111" s="88"/>
      <c r="HB111" s="88"/>
      <c r="HC111" s="88"/>
      <c r="HD111" s="88"/>
      <c r="HE111" s="88"/>
      <c r="HF111" s="88"/>
      <c r="HG111" s="88"/>
      <c r="HH111" s="88"/>
      <c r="HI111" s="88"/>
      <c r="HJ111" s="88"/>
      <c r="HK111" s="88"/>
      <c r="HL111" s="88"/>
      <c r="HM111" s="88"/>
      <c r="HN111" s="88"/>
      <c r="HO111" s="88"/>
      <c r="HP111" s="88"/>
      <c r="HQ111" s="88"/>
      <c r="HR111" s="88"/>
      <c r="HS111" s="88"/>
      <c r="HT111" s="88"/>
      <c r="HU111" s="88"/>
      <c r="HV111" s="88"/>
      <c r="HW111" s="88"/>
      <c r="HX111" s="88"/>
      <c r="HY111" s="88"/>
      <c r="HZ111" s="88"/>
      <c r="IA111" s="88"/>
      <c r="IB111" s="88"/>
      <c r="IC111" s="88"/>
      <c r="ID111" s="88"/>
      <c r="IE111" s="88"/>
      <c r="IF111" s="88"/>
      <c r="IG111" s="88"/>
      <c r="IH111" s="88"/>
      <c r="II111" s="88"/>
      <c r="IJ111" s="88"/>
      <c r="IK111" s="88"/>
      <c r="IL111" s="88"/>
      <c r="IM111" s="88"/>
      <c r="IN111" s="88"/>
      <c r="IO111" s="88"/>
      <c r="IP111" s="88"/>
      <c r="IQ111" s="88"/>
      <c r="IR111" s="88"/>
      <c r="IS111" s="88"/>
      <c r="IT111" s="88"/>
      <c r="IU111" s="88"/>
      <c r="IV111" s="88"/>
      <c r="IW111" s="88"/>
      <c r="IX111" s="88"/>
      <c r="IY111" s="88"/>
      <c r="IZ111" s="88"/>
      <c r="JA111" s="88"/>
      <c r="JB111" s="88"/>
      <c r="JC111" s="88"/>
      <c r="JD111" s="88"/>
      <c r="JE111" s="88"/>
      <c r="JF111" s="88"/>
      <c r="JG111" s="88"/>
      <c r="JH111" s="88"/>
      <c r="JI111" s="88"/>
      <c r="JJ111" s="88"/>
      <c r="JK111" s="88"/>
      <c r="JL111" s="88"/>
      <c r="JM111" s="88"/>
      <c r="JN111" s="88"/>
      <c r="JO111" s="88"/>
      <c r="JP111" s="88"/>
      <c r="JQ111" s="88"/>
      <c r="JR111" s="88"/>
      <c r="JS111" s="88"/>
      <c r="JT111" s="88"/>
      <c r="JU111" s="88"/>
      <c r="JV111" s="88"/>
      <c r="JW111" s="88"/>
      <c r="JX111" s="88"/>
      <c r="JY111" s="88"/>
      <c r="JZ111" s="88"/>
      <c r="KA111" s="88"/>
      <c r="KB111" s="88"/>
      <c r="KC111" s="88"/>
      <c r="KD111" s="88"/>
      <c r="KE111" s="88"/>
      <c r="KF111" s="88"/>
      <c r="KG111" s="88"/>
      <c r="KH111" s="88"/>
      <c r="KI111" s="88"/>
      <c r="KJ111" s="88"/>
      <c r="KK111" s="88"/>
      <c r="KL111" s="88"/>
      <c r="KM111" s="88"/>
      <c r="KN111" s="88"/>
      <c r="KO111" s="88"/>
      <c r="KP111" s="88"/>
      <c r="KQ111" s="88"/>
      <c r="KR111" s="88"/>
      <c r="KS111" s="88"/>
      <c r="KT111" s="88"/>
      <c r="KU111" s="88"/>
      <c r="KV111" s="88"/>
      <c r="KW111" s="88"/>
      <c r="KX111" s="88"/>
      <c r="KY111" s="88"/>
      <c r="KZ111" s="88"/>
      <c r="LA111" s="88"/>
      <c r="LB111" s="88"/>
      <c r="LC111" s="88"/>
      <c r="LD111" s="88"/>
      <c r="LE111" s="88"/>
      <c r="LF111" s="88"/>
      <c r="LG111" s="88"/>
      <c r="LH111" s="88"/>
      <c r="LI111" s="88"/>
      <c r="LJ111" s="88"/>
      <c r="LK111" s="88"/>
      <c r="LL111" s="88"/>
      <c r="LM111" s="88"/>
      <c r="LN111" s="88"/>
      <c r="LO111" s="88"/>
      <c r="LP111" s="88"/>
      <c r="LQ111" s="88"/>
      <c r="LR111" s="88"/>
      <c r="LS111" s="88"/>
      <c r="LT111" s="88"/>
      <c r="LU111" s="88"/>
      <c r="LV111" s="88"/>
      <c r="LW111" s="88"/>
      <c r="LX111" s="88"/>
      <c r="LY111" s="88"/>
      <c r="LZ111" s="88"/>
      <c r="MA111" s="88"/>
      <c r="MB111" s="88"/>
      <c r="MC111" s="88"/>
      <c r="MD111" s="88"/>
      <c r="ME111" s="88"/>
      <c r="MF111" s="88"/>
      <c r="MG111" s="88"/>
      <c r="MH111" s="88"/>
      <c r="MI111" s="88"/>
      <c r="MJ111" s="88"/>
      <c r="MK111" s="88"/>
      <c r="ML111" s="88"/>
      <c r="MM111" s="88"/>
      <c r="MN111" s="88"/>
      <c r="MO111" s="88"/>
      <c r="MP111" s="88"/>
      <c r="MQ111" s="88"/>
      <c r="MR111" s="88"/>
      <c r="MS111" s="88"/>
      <c r="MT111" s="88"/>
      <c r="MU111" s="88"/>
      <c r="MV111" s="88"/>
      <c r="MW111" s="88"/>
      <c r="MX111" s="88"/>
      <c r="MY111" s="88"/>
      <c r="MZ111" s="88"/>
      <c r="NA111" s="88"/>
      <c r="NB111" s="88"/>
      <c r="NC111" s="88"/>
      <c r="ND111" s="88"/>
      <c r="NE111" s="88"/>
      <c r="NF111" s="88"/>
      <c r="NG111" s="88"/>
      <c r="NH111" s="88"/>
      <c r="NI111" s="88"/>
      <c r="NJ111" s="88"/>
      <c r="NK111" s="88"/>
      <c r="NL111" s="88"/>
      <c r="NM111" s="88"/>
      <c r="NN111" s="88"/>
      <c r="NO111" s="88"/>
      <c r="NP111" s="88"/>
      <c r="NQ111" s="88"/>
      <c r="NR111" s="88"/>
      <c r="NS111" s="88"/>
      <c r="NT111" s="88"/>
      <c r="NU111" s="88"/>
      <c r="NV111" s="88"/>
      <c r="NW111" s="88"/>
      <c r="NX111" s="88"/>
      <c r="NY111" s="88"/>
      <c r="NZ111" s="88"/>
      <c r="OA111" s="88"/>
      <c r="OB111" s="88"/>
      <c r="OC111" s="88"/>
      <c r="OD111" s="88"/>
      <c r="OE111" s="88"/>
      <c r="OF111" s="88"/>
      <c r="OG111" s="88"/>
      <c r="OH111" s="88"/>
      <c r="OI111" s="88"/>
      <c r="OJ111" s="88"/>
      <c r="OK111" s="88"/>
      <c r="OL111" s="88"/>
      <c r="OM111" s="88"/>
      <c r="ON111" s="88"/>
      <c r="OO111" s="88"/>
      <c r="OP111" s="88"/>
      <c r="OQ111" s="88"/>
      <c r="OR111" s="88"/>
      <c r="OS111" s="88"/>
      <c r="OT111" s="88"/>
      <c r="OU111" s="88"/>
      <c r="OV111" s="88"/>
      <c r="OW111" s="88"/>
      <c r="OX111" s="88"/>
      <c r="OY111" s="88"/>
      <c r="OZ111" s="88"/>
      <c r="PA111" s="88"/>
      <c r="PB111" s="88"/>
      <c r="PC111" s="88"/>
      <c r="PD111" s="88"/>
      <c r="PE111" s="88"/>
      <c r="PF111" s="88"/>
      <c r="PG111" s="88"/>
      <c r="PH111" s="88"/>
      <c r="PI111" s="88"/>
      <c r="PJ111" s="88"/>
      <c r="PK111" s="88"/>
      <c r="PL111" s="88"/>
      <c r="PM111" s="88"/>
      <c r="PN111" s="88"/>
      <c r="PO111" s="88"/>
      <c r="PP111" s="88"/>
      <c r="PQ111" s="88"/>
      <c r="PR111" s="88"/>
      <c r="PS111" s="88"/>
      <c r="PT111" s="88"/>
      <c r="PU111" s="88"/>
      <c r="PV111" s="88"/>
      <c r="PW111" s="88"/>
      <c r="PX111" s="88"/>
      <c r="PY111" s="88"/>
      <c r="PZ111" s="88"/>
      <c r="QA111" s="88"/>
      <c r="QB111" s="88"/>
      <c r="QC111" s="88"/>
      <c r="QD111" s="88"/>
      <c r="QE111" s="88"/>
      <c r="QF111" s="88"/>
      <c r="QG111" s="88"/>
      <c r="QH111" s="88"/>
      <c r="QI111" s="88"/>
      <c r="QJ111" s="88"/>
      <c r="QK111" s="88"/>
      <c r="QL111" s="88"/>
      <c r="QM111" s="88"/>
      <c r="QN111" s="88"/>
      <c r="QO111" s="88"/>
      <c r="QP111" s="88"/>
      <c r="QQ111" s="88"/>
      <c r="QR111" s="88"/>
      <c r="QS111" s="88"/>
      <c r="QT111" s="88"/>
      <c r="QU111" s="88"/>
      <c r="QV111" s="88"/>
      <c r="QW111" s="88"/>
      <c r="QX111" s="88"/>
      <c r="QY111" s="88"/>
      <c r="QZ111" s="88"/>
      <c r="RA111" s="88"/>
      <c r="RB111" s="88"/>
      <c r="RC111" s="88"/>
      <c r="RD111" s="88"/>
      <c r="RE111" s="88"/>
      <c r="RF111" s="88"/>
      <c r="RG111" s="88"/>
      <c r="RH111" s="88"/>
      <c r="RI111" s="88"/>
      <c r="RJ111" s="88"/>
      <c r="RK111" s="88"/>
      <c r="RL111" s="88"/>
      <c r="RM111" s="88"/>
      <c r="RN111" s="88"/>
      <c r="RO111" s="88"/>
      <c r="RP111" s="88"/>
      <c r="RQ111" s="88"/>
      <c r="RR111" s="88"/>
      <c r="RS111" s="88"/>
      <c r="RT111" s="88"/>
      <c r="RU111" s="88"/>
      <c r="RV111" s="88"/>
      <c r="RW111" s="88"/>
      <c r="RX111" s="88"/>
      <c r="RY111" s="88"/>
      <c r="RZ111" s="88"/>
      <c r="SA111" s="88"/>
      <c r="SB111" s="88"/>
      <c r="SC111" s="88"/>
      <c r="SD111" s="88"/>
      <c r="SE111" s="88"/>
      <c r="SF111" s="88"/>
      <c r="SG111" s="88"/>
      <c r="SH111" s="88"/>
      <c r="SI111" s="88"/>
      <c r="SJ111" s="88"/>
      <c r="SK111" s="88"/>
      <c r="SL111" s="88"/>
      <c r="SM111" s="88"/>
      <c r="SN111" s="88"/>
      <c r="SO111" s="88"/>
      <c r="SP111" s="88"/>
      <c r="SQ111" s="88"/>
      <c r="SR111" s="88"/>
      <c r="SS111" s="88"/>
      <c r="ST111" s="88"/>
      <c r="SU111" s="88"/>
      <c r="SV111" s="88"/>
      <c r="SW111" s="88"/>
      <c r="SX111" s="88"/>
      <c r="SY111" s="88"/>
      <c r="SZ111" s="88"/>
      <c r="TA111" s="88"/>
      <c r="TB111" s="88"/>
      <c r="TC111" s="88"/>
      <c r="TD111" s="88"/>
      <c r="TE111" s="88"/>
      <c r="TF111" s="88"/>
      <c r="TG111" s="88"/>
      <c r="TH111" s="88"/>
      <c r="TI111" s="88"/>
      <c r="TJ111" s="88"/>
      <c r="TK111" s="88"/>
      <c r="TL111" s="88"/>
      <c r="TM111" s="88"/>
      <c r="TN111" s="88"/>
      <c r="TO111" s="88"/>
      <c r="TP111" s="88"/>
      <c r="TQ111" s="88"/>
      <c r="TR111" s="88"/>
      <c r="TS111" s="88"/>
      <c r="TT111" s="88"/>
      <c r="TU111" s="88"/>
      <c r="TV111" s="88"/>
      <c r="TW111" s="88"/>
      <c r="TX111" s="88"/>
      <c r="TY111" s="88"/>
      <c r="TZ111" s="88"/>
      <c r="UA111" s="88"/>
      <c r="UB111" s="88"/>
      <c r="UC111" s="88"/>
      <c r="UD111" s="88"/>
      <c r="UE111" s="88"/>
      <c r="UF111" s="88"/>
      <c r="UG111" s="88"/>
      <c r="UH111" s="88"/>
      <c r="UI111" s="88"/>
      <c r="UJ111" s="88"/>
      <c r="UK111" s="88"/>
      <c r="UL111" s="88"/>
      <c r="UM111" s="88"/>
      <c r="UN111" s="88"/>
      <c r="UO111" s="88"/>
      <c r="UP111" s="88"/>
      <c r="UQ111" s="88"/>
      <c r="UR111" s="88"/>
      <c r="US111" s="88"/>
      <c r="UT111" s="88"/>
      <c r="UU111" s="88"/>
      <c r="UV111" s="88"/>
      <c r="UW111" s="88"/>
      <c r="UX111" s="88"/>
      <c r="UY111" s="88"/>
      <c r="UZ111" s="88"/>
      <c r="VA111" s="88"/>
      <c r="VB111" s="88"/>
      <c r="VC111" s="88"/>
      <c r="VD111" s="88"/>
      <c r="VE111" s="88"/>
      <c r="VF111" s="88"/>
      <c r="VG111" s="88"/>
      <c r="VH111" s="88"/>
      <c r="VI111" s="88"/>
      <c r="VJ111" s="88"/>
      <c r="VK111" s="88"/>
      <c r="VL111" s="88"/>
      <c r="VM111" s="88"/>
      <c r="VN111" s="88"/>
      <c r="VO111" s="88"/>
      <c r="VP111" s="88"/>
      <c r="VQ111" s="88"/>
      <c r="VR111" s="88"/>
      <c r="VS111" s="88"/>
      <c r="VT111" s="88"/>
      <c r="VU111" s="88"/>
      <c r="VV111" s="88"/>
      <c r="VW111" s="88"/>
      <c r="VX111" s="88"/>
      <c r="VY111" s="88"/>
      <c r="VZ111" s="88"/>
      <c r="WA111" s="88"/>
      <c r="WB111" s="88"/>
      <c r="WC111" s="88"/>
      <c r="WD111" s="88"/>
      <c r="WE111" s="88"/>
      <c r="WF111" s="88"/>
      <c r="WG111" s="88"/>
      <c r="WH111" s="88"/>
      <c r="WI111" s="88"/>
      <c r="WJ111" s="88"/>
      <c r="WK111" s="88"/>
      <c r="WL111" s="88"/>
      <c r="WM111" s="88"/>
      <c r="WN111" s="88"/>
      <c r="WO111" s="88"/>
      <c r="WP111" s="88"/>
      <c r="WQ111" s="88"/>
      <c r="WR111" s="88"/>
      <c r="WS111" s="88"/>
      <c r="WT111" s="88"/>
      <c r="WU111" s="88"/>
      <c r="WV111" s="88"/>
      <c r="WW111" s="88"/>
      <c r="WX111" s="88"/>
      <c r="WY111" s="88"/>
      <c r="WZ111" s="88"/>
      <c r="XA111" s="88"/>
      <c r="XB111" s="88"/>
      <c r="XC111" s="88"/>
      <c r="XD111" s="88"/>
      <c r="XE111" s="88"/>
      <c r="XF111" s="88"/>
      <c r="XG111" s="88"/>
      <c r="XH111" s="88"/>
      <c r="XI111" s="88"/>
      <c r="XJ111" s="88"/>
      <c r="XK111" s="88"/>
      <c r="XL111" s="88"/>
      <c r="XM111" s="88"/>
      <c r="XN111" s="88"/>
      <c r="XO111" s="88"/>
      <c r="XP111" s="88"/>
      <c r="XQ111" s="88"/>
      <c r="XR111" s="88"/>
      <c r="XS111" s="88"/>
      <c r="XT111" s="88"/>
      <c r="XU111" s="88"/>
      <c r="XV111" s="88"/>
      <c r="XW111" s="88"/>
      <c r="XX111" s="88"/>
      <c r="XY111" s="88"/>
      <c r="XZ111" s="88"/>
      <c r="YA111" s="88"/>
      <c r="YB111" s="88"/>
      <c r="YC111" s="88"/>
      <c r="YD111" s="88"/>
      <c r="YE111" s="88"/>
      <c r="YF111" s="88"/>
      <c r="YG111" s="88"/>
      <c r="YH111" s="88"/>
      <c r="YI111" s="88"/>
      <c r="YJ111" s="88"/>
      <c r="YK111" s="88"/>
      <c r="YL111" s="88"/>
      <c r="YM111" s="88"/>
      <c r="YN111" s="88"/>
      <c r="YO111" s="88"/>
      <c r="YP111" s="88"/>
      <c r="YQ111" s="88"/>
      <c r="YR111" s="88"/>
      <c r="YS111" s="88"/>
      <c r="YT111" s="88"/>
      <c r="YU111" s="88"/>
      <c r="YV111" s="88"/>
      <c r="YW111" s="88"/>
      <c r="YX111" s="88"/>
      <c r="YY111" s="88"/>
      <c r="YZ111" s="88"/>
      <c r="ZA111" s="88"/>
      <c r="ZB111" s="88"/>
      <c r="ZC111" s="88"/>
      <c r="ZD111" s="88"/>
      <c r="ZE111" s="88"/>
      <c r="ZF111" s="88"/>
      <c r="ZG111" s="88"/>
      <c r="ZH111" s="88"/>
      <c r="ZI111" s="88"/>
      <c r="ZJ111" s="88"/>
      <c r="ZK111" s="88"/>
      <c r="ZL111" s="88"/>
      <c r="ZM111" s="88"/>
      <c r="ZN111" s="88"/>
      <c r="ZO111" s="88"/>
      <c r="ZP111" s="88"/>
      <c r="ZQ111" s="88"/>
      <c r="ZR111" s="88"/>
      <c r="ZS111" s="88"/>
      <c r="ZT111" s="88"/>
      <c r="ZU111" s="88"/>
      <c r="ZV111" s="88"/>
      <c r="ZW111" s="88"/>
      <c r="ZX111" s="88"/>
      <c r="ZY111" s="88"/>
      <c r="ZZ111" s="88"/>
      <c r="AAA111" s="88"/>
      <c r="AAB111" s="88"/>
      <c r="AAC111" s="88"/>
      <c r="AAD111" s="88"/>
      <c r="AAE111" s="88"/>
      <c r="AAF111" s="88"/>
      <c r="AAG111" s="88"/>
      <c r="AAH111" s="88"/>
      <c r="AAI111" s="88"/>
      <c r="AAJ111" s="88"/>
      <c r="AAK111" s="88"/>
      <c r="AAL111" s="88"/>
      <c r="AAM111" s="88"/>
      <c r="AAN111" s="88"/>
      <c r="AAO111" s="88"/>
      <c r="AAP111" s="88"/>
      <c r="AAQ111" s="88"/>
      <c r="AAR111" s="88"/>
      <c r="AAS111" s="88"/>
      <c r="AAT111" s="88"/>
      <c r="AAU111" s="88"/>
      <c r="AAV111" s="88"/>
      <c r="AAW111" s="88"/>
      <c r="AAX111" s="88"/>
      <c r="AAY111" s="88"/>
      <c r="AAZ111" s="88"/>
      <c r="ABA111" s="88"/>
      <c r="ABB111" s="88"/>
      <c r="ABC111" s="88"/>
      <c r="ABD111" s="88"/>
      <c r="ABE111" s="88"/>
      <c r="ABF111" s="88"/>
      <c r="ABG111" s="88"/>
      <c r="ABH111" s="88"/>
      <c r="ABI111" s="88"/>
      <c r="ABJ111" s="88"/>
      <c r="ABK111" s="88"/>
      <c r="ABL111" s="88"/>
      <c r="ABM111" s="88"/>
      <c r="ABN111" s="88"/>
      <c r="ABO111" s="88"/>
      <c r="ABP111" s="88"/>
      <c r="ABQ111" s="88"/>
      <c r="ABR111" s="88"/>
      <c r="ABS111" s="88"/>
      <c r="ABT111" s="88"/>
      <c r="ABU111" s="88"/>
      <c r="ABV111" s="88"/>
      <c r="ABW111" s="88"/>
      <c r="ABX111" s="88"/>
      <c r="ABY111" s="88"/>
      <c r="ABZ111" s="88"/>
      <c r="ACA111" s="88"/>
      <c r="ACB111" s="88"/>
      <c r="ACC111" s="88"/>
      <c r="ACD111" s="88"/>
      <c r="ACE111" s="88"/>
      <c r="ACF111" s="88"/>
      <c r="ACG111" s="88"/>
      <c r="ACH111" s="88"/>
      <c r="ACI111" s="88"/>
      <c r="ACJ111" s="88"/>
      <c r="ACK111" s="88"/>
      <c r="ACL111" s="88"/>
      <c r="ACM111" s="88"/>
      <c r="ACN111" s="88"/>
      <c r="ACO111" s="88"/>
      <c r="ACP111" s="88"/>
      <c r="ACQ111" s="88"/>
      <c r="ACR111" s="88"/>
      <c r="ACS111" s="88"/>
      <c r="ACT111" s="88"/>
      <c r="ACU111" s="88"/>
      <c r="ACV111" s="88"/>
      <c r="ACW111" s="88"/>
      <c r="ACX111" s="88"/>
      <c r="ACY111" s="88"/>
      <c r="ACZ111" s="88"/>
      <c r="ADA111" s="88"/>
      <c r="ADB111" s="88"/>
      <c r="ADC111" s="88"/>
      <c r="ADD111" s="88"/>
      <c r="ADE111" s="88"/>
      <c r="ADF111" s="88"/>
      <c r="ADG111" s="88"/>
      <c r="ADH111" s="88"/>
      <c r="ADI111" s="88"/>
      <c r="ADJ111" s="88"/>
      <c r="ADK111" s="88"/>
      <c r="ADL111" s="88"/>
      <c r="ADM111" s="88"/>
      <c r="ADN111" s="88"/>
      <c r="ADO111" s="88"/>
      <c r="ADP111" s="88"/>
      <c r="ADQ111" s="88"/>
      <c r="ADR111" s="88"/>
      <c r="ADS111" s="88"/>
      <c r="ADT111" s="88"/>
      <c r="ADU111" s="88"/>
      <c r="ADV111" s="88"/>
      <c r="ADW111" s="88"/>
      <c r="ADX111" s="88"/>
      <c r="ADY111" s="88"/>
      <c r="ADZ111" s="88"/>
      <c r="AEA111" s="88"/>
      <c r="AEB111" s="88"/>
      <c r="AEC111" s="88"/>
      <c r="AED111" s="88"/>
      <c r="AEE111" s="88"/>
      <c r="AEF111" s="88"/>
      <c r="AEG111" s="88"/>
      <c r="AEH111" s="88"/>
      <c r="AEI111" s="88"/>
      <c r="AEJ111" s="88"/>
      <c r="AEK111" s="88"/>
      <c r="AEL111" s="88"/>
      <c r="AEM111" s="88"/>
      <c r="AEN111" s="88"/>
      <c r="AEO111" s="88"/>
      <c r="AEP111" s="88"/>
      <c r="AEQ111" s="88"/>
      <c r="AER111" s="88"/>
      <c r="AES111" s="88"/>
      <c r="AET111" s="88"/>
      <c r="AEU111" s="88"/>
      <c r="AEV111" s="88"/>
      <c r="AEW111" s="88"/>
      <c r="AEX111" s="88"/>
      <c r="AEY111" s="88"/>
      <c r="AEZ111" s="88"/>
      <c r="AFA111" s="88"/>
      <c r="AFB111" s="88"/>
      <c r="AFC111" s="88"/>
      <c r="AFD111" s="88"/>
      <c r="AFE111" s="88"/>
      <c r="AFF111" s="88"/>
      <c r="AFG111" s="88"/>
      <c r="AFH111" s="88"/>
      <c r="AFI111" s="88"/>
      <c r="AFJ111" s="88"/>
      <c r="AFK111" s="88"/>
      <c r="AFL111" s="88"/>
      <c r="AFM111" s="88"/>
      <c r="AFN111" s="88"/>
      <c r="AFO111" s="88"/>
      <c r="AFP111" s="88"/>
      <c r="AFQ111" s="88"/>
      <c r="AFR111" s="88"/>
      <c r="AFS111" s="88"/>
      <c r="AFT111" s="88"/>
      <c r="AFU111" s="88"/>
      <c r="AFV111" s="88"/>
      <c r="AFW111" s="88"/>
      <c r="AFX111" s="88"/>
      <c r="AFY111" s="88"/>
      <c r="AFZ111" s="88"/>
      <c r="AGA111" s="88"/>
      <c r="AGB111" s="88"/>
      <c r="AGC111" s="88"/>
      <c r="AGD111" s="88"/>
      <c r="AGE111" s="88"/>
      <c r="AGF111" s="88"/>
      <c r="AGG111" s="88"/>
      <c r="AGH111" s="88"/>
      <c r="AGI111" s="88"/>
      <c r="AGJ111" s="88"/>
      <c r="AGK111" s="88"/>
      <c r="AGL111" s="88"/>
      <c r="AGM111" s="88"/>
      <c r="AGN111" s="88"/>
      <c r="AGO111" s="88"/>
      <c r="AGP111" s="88"/>
      <c r="AGQ111" s="88"/>
      <c r="AGR111" s="88"/>
      <c r="AGS111" s="88"/>
      <c r="AGT111" s="88"/>
      <c r="AGU111" s="88"/>
      <c r="AGV111" s="88"/>
      <c r="AGW111" s="88"/>
      <c r="AGX111" s="88"/>
      <c r="AGY111" s="88"/>
      <c r="AGZ111" s="88"/>
      <c r="AHA111" s="88"/>
      <c r="AHB111" s="88"/>
      <c r="AHC111" s="88"/>
      <c r="AHD111" s="88"/>
      <c r="AHE111" s="88"/>
      <c r="AHF111" s="88"/>
      <c r="AHG111" s="88"/>
      <c r="AHH111" s="88"/>
      <c r="AHI111" s="88"/>
      <c r="AHJ111" s="88"/>
      <c r="AHK111" s="88"/>
      <c r="AHL111" s="88"/>
      <c r="AHM111" s="88"/>
      <c r="AHN111" s="88"/>
      <c r="AHO111" s="88"/>
      <c r="AHP111" s="88"/>
      <c r="AHQ111" s="88"/>
      <c r="AHR111" s="88"/>
      <c r="AHS111" s="88"/>
      <c r="AHT111" s="88"/>
      <c r="AHU111" s="88"/>
      <c r="AHV111" s="88"/>
      <c r="AHW111" s="88"/>
      <c r="AHX111" s="88"/>
      <c r="AHY111" s="88"/>
      <c r="AHZ111" s="88"/>
      <c r="AIA111" s="88"/>
      <c r="AIB111" s="88"/>
      <c r="AIC111" s="88"/>
      <c r="AID111" s="88"/>
      <c r="AIE111" s="88"/>
      <c r="AIF111" s="88"/>
      <c r="AIG111" s="88"/>
      <c r="AIH111" s="88"/>
      <c r="AII111" s="88"/>
      <c r="AIJ111" s="88"/>
      <c r="AIK111" s="88"/>
      <c r="AIL111" s="88"/>
      <c r="AIM111" s="88"/>
      <c r="AIN111" s="88"/>
      <c r="AIO111" s="88"/>
      <c r="AIP111" s="88"/>
      <c r="AIQ111" s="88"/>
      <c r="AIR111" s="88"/>
      <c r="AIS111" s="88"/>
      <c r="AIT111" s="88"/>
      <c r="AIU111" s="88"/>
      <c r="AIV111" s="88"/>
      <c r="AIW111" s="88"/>
      <c r="AIX111" s="88"/>
      <c r="AIY111" s="88"/>
      <c r="AIZ111" s="88"/>
      <c r="AJA111" s="88"/>
      <c r="AJB111" s="88"/>
      <c r="AJC111" s="88"/>
      <c r="AJD111" s="88"/>
      <c r="AJE111" s="88"/>
      <c r="AJF111" s="88"/>
      <c r="AJG111" s="88"/>
      <c r="AJH111" s="88"/>
      <c r="AJI111" s="88"/>
      <c r="AJJ111" s="88"/>
      <c r="AJK111" s="88"/>
      <c r="AJL111" s="88"/>
      <c r="AJM111" s="88"/>
      <c r="AJN111" s="88"/>
      <c r="AJO111" s="88"/>
      <c r="AJP111" s="88"/>
      <c r="AJQ111" s="88"/>
      <c r="AJR111" s="88"/>
      <c r="AJS111" s="88"/>
      <c r="AJT111" s="88"/>
      <c r="AJU111" s="88"/>
      <c r="AJV111" s="88"/>
      <c r="AJW111" s="88"/>
      <c r="AJX111" s="88"/>
      <c r="AJY111" s="88"/>
      <c r="AJZ111" s="88"/>
      <c r="AKA111" s="88"/>
      <c r="AKB111" s="88"/>
      <c r="AKC111" s="88"/>
      <c r="AKD111" s="88"/>
      <c r="AKE111" s="88"/>
      <c r="AKF111" s="88"/>
      <c r="AKG111" s="88"/>
      <c r="AKH111" s="88"/>
      <c r="AKI111" s="88"/>
      <c r="AKJ111" s="88"/>
      <c r="AKK111" s="88"/>
      <c r="AKL111" s="88"/>
      <c r="AKM111" s="88"/>
      <c r="AKN111" s="88"/>
      <c r="AKO111" s="88"/>
      <c r="AKP111" s="88"/>
      <c r="AKQ111" s="88"/>
      <c r="AKR111" s="88"/>
      <c r="AKS111" s="88"/>
      <c r="AKT111" s="88"/>
      <c r="AKU111" s="88"/>
      <c r="AKV111" s="88"/>
      <c r="AKW111" s="88"/>
      <c r="AKX111" s="88"/>
      <c r="AKY111" s="88"/>
      <c r="AKZ111" s="88"/>
      <c r="ALA111" s="88"/>
      <c r="ALB111" s="88"/>
      <c r="ALC111" s="88"/>
      <c r="ALD111" s="88"/>
      <c r="ALE111" s="88"/>
      <c r="ALF111" s="88"/>
      <c r="ALG111" s="88"/>
      <c r="ALH111" s="88"/>
      <c r="ALI111" s="88"/>
      <c r="ALJ111" s="88"/>
      <c r="ALK111" s="88"/>
      <c r="ALL111" s="88"/>
      <c r="ALM111" s="88"/>
      <c r="ALN111" s="88"/>
      <c r="ALO111" s="88"/>
      <c r="ALP111" s="88"/>
      <c r="ALQ111" s="88"/>
      <c r="ALR111" s="88"/>
      <c r="ALS111" s="88"/>
      <c r="ALT111" s="88"/>
      <c r="ALU111" s="88"/>
      <c r="ALV111" s="88"/>
      <c r="ALW111" s="88"/>
    </row>
    <row r="112" spans="1:1011" x14ac:dyDescent="0.3">
      <c r="A112" s="66" t="s">
        <v>66</v>
      </c>
      <c r="B112" s="66">
        <v>34</v>
      </c>
      <c r="C112" s="113" t="s">
        <v>475</v>
      </c>
      <c r="D112" s="127">
        <v>1977</v>
      </c>
      <c r="E112" s="67" t="s">
        <v>108</v>
      </c>
      <c r="F112" s="68" t="s">
        <v>109</v>
      </c>
      <c r="G112" s="68" t="s">
        <v>466</v>
      </c>
      <c r="H112" s="68">
        <v>31.877958</v>
      </c>
      <c r="I112" s="69">
        <v>34.739449</v>
      </c>
      <c r="J112" s="70" t="s">
        <v>34</v>
      </c>
      <c r="K112" s="71" t="s">
        <v>81</v>
      </c>
      <c r="L112" s="72" t="s">
        <v>36</v>
      </c>
      <c r="M112" s="73" t="s">
        <v>110</v>
      </c>
      <c r="N112" s="74">
        <v>1500</v>
      </c>
      <c r="O112" s="74" t="s">
        <v>111</v>
      </c>
      <c r="P112" s="74" t="s">
        <v>476</v>
      </c>
      <c r="Q112" s="75">
        <v>90</v>
      </c>
      <c r="R112" s="83">
        <v>6000</v>
      </c>
      <c r="S112" s="77" t="s">
        <v>64</v>
      </c>
      <c r="T112" s="78" t="s">
        <v>476</v>
      </c>
      <c r="U112" s="78" t="s">
        <v>476</v>
      </c>
      <c r="V112" s="78" t="s">
        <v>476</v>
      </c>
      <c r="W112" s="78" t="s">
        <v>476</v>
      </c>
      <c r="X112" s="78" t="s">
        <v>476</v>
      </c>
      <c r="Y112" s="78" t="s">
        <v>476</v>
      </c>
      <c r="Z112" s="79" t="s">
        <v>476</v>
      </c>
      <c r="AA112" s="80" t="s">
        <v>110</v>
      </c>
      <c r="AB112" s="89" t="s">
        <v>476</v>
      </c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  <c r="EJ112" s="88"/>
      <c r="EK112" s="88"/>
      <c r="EL112" s="88"/>
      <c r="EM112" s="88"/>
      <c r="EN112" s="88"/>
      <c r="EO112" s="88"/>
      <c r="EP112" s="88"/>
      <c r="EQ112" s="88"/>
      <c r="ER112" s="88"/>
      <c r="ES112" s="88"/>
      <c r="ET112" s="88"/>
      <c r="EU112" s="88"/>
      <c r="EV112" s="88"/>
      <c r="EW112" s="88"/>
      <c r="EX112" s="88"/>
      <c r="EY112" s="88"/>
      <c r="EZ112" s="88"/>
      <c r="FA112" s="88"/>
      <c r="FB112" s="88"/>
      <c r="FC112" s="88"/>
      <c r="FD112" s="88"/>
      <c r="FE112" s="88"/>
      <c r="FF112" s="88"/>
      <c r="FG112" s="88"/>
      <c r="FH112" s="88"/>
      <c r="FI112" s="88"/>
      <c r="FJ112" s="88"/>
      <c r="FK112" s="88"/>
      <c r="FL112" s="88"/>
      <c r="FM112" s="88"/>
      <c r="FN112" s="88"/>
      <c r="FO112" s="88"/>
      <c r="FP112" s="88"/>
      <c r="FQ112" s="88"/>
      <c r="FR112" s="88"/>
      <c r="FS112" s="88"/>
      <c r="FT112" s="88"/>
      <c r="FU112" s="88"/>
      <c r="FV112" s="88"/>
      <c r="FW112" s="88"/>
      <c r="FX112" s="88"/>
      <c r="FY112" s="88"/>
      <c r="FZ112" s="88"/>
      <c r="GA112" s="88"/>
      <c r="GB112" s="88"/>
      <c r="GC112" s="88"/>
      <c r="GD112" s="88"/>
      <c r="GE112" s="88"/>
      <c r="GF112" s="88"/>
      <c r="GG112" s="88"/>
      <c r="GH112" s="88"/>
      <c r="GI112" s="88"/>
      <c r="GJ112" s="88"/>
      <c r="GK112" s="88"/>
      <c r="GL112" s="88"/>
      <c r="GM112" s="88"/>
      <c r="GN112" s="88"/>
      <c r="GO112" s="88"/>
      <c r="GP112" s="88"/>
      <c r="GQ112" s="88"/>
      <c r="GR112" s="88"/>
      <c r="GS112" s="88"/>
      <c r="GT112" s="88"/>
      <c r="GU112" s="88"/>
      <c r="GV112" s="88"/>
      <c r="GW112" s="88"/>
      <c r="GX112" s="88"/>
      <c r="GY112" s="88"/>
      <c r="GZ112" s="88"/>
      <c r="HA112" s="88"/>
      <c r="HB112" s="88"/>
      <c r="HC112" s="88"/>
      <c r="HD112" s="88"/>
      <c r="HE112" s="88"/>
      <c r="HF112" s="88"/>
      <c r="HG112" s="88"/>
      <c r="HH112" s="88"/>
      <c r="HI112" s="88"/>
      <c r="HJ112" s="88"/>
      <c r="HK112" s="88"/>
      <c r="HL112" s="88"/>
      <c r="HM112" s="88"/>
      <c r="HN112" s="88"/>
      <c r="HO112" s="88"/>
      <c r="HP112" s="88"/>
      <c r="HQ112" s="88"/>
      <c r="HR112" s="88"/>
      <c r="HS112" s="88"/>
      <c r="HT112" s="88"/>
      <c r="HU112" s="88"/>
      <c r="HV112" s="88"/>
      <c r="HW112" s="88"/>
      <c r="HX112" s="88"/>
      <c r="HY112" s="88"/>
      <c r="HZ112" s="88"/>
      <c r="IA112" s="88"/>
      <c r="IB112" s="88"/>
      <c r="IC112" s="88"/>
      <c r="ID112" s="88"/>
      <c r="IE112" s="88"/>
      <c r="IF112" s="88"/>
      <c r="IG112" s="88"/>
      <c r="IH112" s="88"/>
      <c r="II112" s="88"/>
      <c r="IJ112" s="88"/>
      <c r="IK112" s="88"/>
      <c r="IL112" s="88"/>
      <c r="IM112" s="88"/>
      <c r="IN112" s="88"/>
      <c r="IO112" s="88"/>
      <c r="IP112" s="88"/>
      <c r="IQ112" s="88"/>
      <c r="IR112" s="88"/>
      <c r="IS112" s="88"/>
      <c r="IT112" s="88"/>
      <c r="IU112" s="88"/>
      <c r="IV112" s="88"/>
      <c r="IW112" s="88"/>
      <c r="IX112" s="88"/>
      <c r="IY112" s="88"/>
      <c r="IZ112" s="88"/>
      <c r="JA112" s="88"/>
      <c r="JB112" s="88"/>
      <c r="JC112" s="88"/>
      <c r="JD112" s="88"/>
      <c r="JE112" s="88"/>
      <c r="JF112" s="88"/>
      <c r="JG112" s="88"/>
      <c r="JH112" s="88"/>
      <c r="JI112" s="88"/>
      <c r="JJ112" s="88"/>
      <c r="JK112" s="88"/>
      <c r="JL112" s="88"/>
      <c r="JM112" s="88"/>
      <c r="JN112" s="88"/>
      <c r="JO112" s="88"/>
      <c r="JP112" s="88"/>
      <c r="JQ112" s="88"/>
      <c r="JR112" s="88"/>
      <c r="JS112" s="88"/>
      <c r="JT112" s="88"/>
      <c r="JU112" s="88"/>
      <c r="JV112" s="88"/>
      <c r="JW112" s="88"/>
      <c r="JX112" s="88"/>
      <c r="JY112" s="88"/>
      <c r="JZ112" s="88"/>
      <c r="KA112" s="88"/>
      <c r="KB112" s="88"/>
      <c r="KC112" s="88"/>
      <c r="KD112" s="88"/>
      <c r="KE112" s="88"/>
      <c r="KF112" s="88"/>
      <c r="KG112" s="88"/>
      <c r="KH112" s="88"/>
      <c r="KI112" s="88"/>
      <c r="KJ112" s="88"/>
      <c r="KK112" s="88"/>
      <c r="KL112" s="88"/>
      <c r="KM112" s="88"/>
      <c r="KN112" s="88"/>
      <c r="KO112" s="88"/>
      <c r="KP112" s="88"/>
      <c r="KQ112" s="88"/>
      <c r="KR112" s="88"/>
      <c r="KS112" s="88"/>
      <c r="KT112" s="88"/>
      <c r="KU112" s="88"/>
      <c r="KV112" s="88"/>
      <c r="KW112" s="88"/>
      <c r="KX112" s="88"/>
      <c r="KY112" s="88"/>
      <c r="KZ112" s="88"/>
      <c r="LA112" s="88"/>
      <c r="LB112" s="88"/>
      <c r="LC112" s="88"/>
      <c r="LD112" s="88"/>
      <c r="LE112" s="88"/>
      <c r="LF112" s="88"/>
      <c r="LG112" s="88"/>
      <c r="LH112" s="88"/>
      <c r="LI112" s="88"/>
      <c r="LJ112" s="88"/>
      <c r="LK112" s="88"/>
      <c r="LL112" s="88"/>
      <c r="LM112" s="88"/>
      <c r="LN112" s="88"/>
      <c r="LO112" s="88"/>
      <c r="LP112" s="88"/>
      <c r="LQ112" s="88"/>
      <c r="LR112" s="88"/>
      <c r="LS112" s="88"/>
      <c r="LT112" s="88"/>
      <c r="LU112" s="88"/>
      <c r="LV112" s="88"/>
      <c r="LW112" s="88"/>
      <c r="LX112" s="88"/>
      <c r="LY112" s="88"/>
      <c r="LZ112" s="88"/>
      <c r="MA112" s="88"/>
      <c r="MB112" s="88"/>
      <c r="MC112" s="88"/>
      <c r="MD112" s="88"/>
      <c r="ME112" s="88"/>
      <c r="MF112" s="88"/>
      <c r="MG112" s="88"/>
      <c r="MH112" s="88"/>
      <c r="MI112" s="88"/>
      <c r="MJ112" s="88"/>
      <c r="MK112" s="88"/>
      <c r="ML112" s="88"/>
      <c r="MM112" s="88"/>
      <c r="MN112" s="88"/>
      <c r="MO112" s="88"/>
      <c r="MP112" s="88"/>
      <c r="MQ112" s="88"/>
      <c r="MR112" s="88"/>
      <c r="MS112" s="88"/>
      <c r="MT112" s="88"/>
      <c r="MU112" s="88"/>
      <c r="MV112" s="88"/>
      <c r="MW112" s="88"/>
      <c r="MX112" s="88"/>
      <c r="MY112" s="88"/>
      <c r="MZ112" s="88"/>
      <c r="NA112" s="88"/>
      <c r="NB112" s="88"/>
      <c r="NC112" s="88"/>
      <c r="ND112" s="88"/>
      <c r="NE112" s="88"/>
      <c r="NF112" s="88"/>
      <c r="NG112" s="88"/>
      <c r="NH112" s="88"/>
      <c r="NI112" s="88"/>
      <c r="NJ112" s="88"/>
      <c r="NK112" s="88"/>
      <c r="NL112" s="88"/>
      <c r="NM112" s="88"/>
      <c r="NN112" s="88"/>
      <c r="NO112" s="88"/>
      <c r="NP112" s="88"/>
      <c r="NQ112" s="88"/>
      <c r="NR112" s="88"/>
      <c r="NS112" s="88"/>
      <c r="NT112" s="88"/>
      <c r="NU112" s="88"/>
      <c r="NV112" s="88"/>
      <c r="NW112" s="88"/>
      <c r="NX112" s="88"/>
      <c r="NY112" s="88"/>
      <c r="NZ112" s="88"/>
      <c r="OA112" s="88"/>
      <c r="OB112" s="88"/>
      <c r="OC112" s="88"/>
      <c r="OD112" s="88"/>
      <c r="OE112" s="88"/>
      <c r="OF112" s="88"/>
      <c r="OG112" s="88"/>
      <c r="OH112" s="88"/>
      <c r="OI112" s="88"/>
      <c r="OJ112" s="88"/>
      <c r="OK112" s="88"/>
      <c r="OL112" s="88"/>
      <c r="OM112" s="88"/>
      <c r="ON112" s="88"/>
      <c r="OO112" s="88"/>
      <c r="OP112" s="88"/>
      <c r="OQ112" s="88"/>
      <c r="OR112" s="88"/>
      <c r="OS112" s="88"/>
      <c r="OT112" s="88"/>
      <c r="OU112" s="88"/>
      <c r="OV112" s="88"/>
      <c r="OW112" s="88"/>
      <c r="OX112" s="88"/>
      <c r="OY112" s="88"/>
      <c r="OZ112" s="88"/>
      <c r="PA112" s="88"/>
      <c r="PB112" s="88"/>
      <c r="PC112" s="88"/>
      <c r="PD112" s="88"/>
      <c r="PE112" s="88"/>
      <c r="PF112" s="88"/>
      <c r="PG112" s="88"/>
      <c r="PH112" s="88"/>
      <c r="PI112" s="88"/>
      <c r="PJ112" s="88"/>
      <c r="PK112" s="88"/>
      <c r="PL112" s="88"/>
      <c r="PM112" s="88"/>
      <c r="PN112" s="88"/>
      <c r="PO112" s="88"/>
      <c r="PP112" s="88"/>
      <c r="PQ112" s="88"/>
      <c r="PR112" s="88"/>
      <c r="PS112" s="88"/>
      <c r="PT112" s="88"/>
      <c r="PU112" s="88"/>
      <c r="PV112" s="88"/>
      <c r="PW112" s="88"/>
      <c r="PX112" s="88"/>
      <c r="PY112" s="88"/>
      <c r="PZ112" s="88"/>
      <c r="QA112" s="88"/>
      <c r="QB112" s="88"/>
      <c r="QC112" s="88"/>
      <c r="QD112" s="88"/>
      <c r="QE112" s="88"/>
      <c r="QF112" s="88"/>
      <c r="QG112" s="88"/>
      <c r="QH112" s="88"/>
      <c r="QI112" s="88"/>
      <c r="QJ112" s="88"/>
      <c r="QK112" s="88"/>
      <c r="QL112" s="88"/>
      <c r="QM112" s="88"/>
      <c r="QN112" s="88"/>
      <c r="QO112" s="88"/>
      <c r="QP112" s="88"/>
      <c r="QQ112" s="88"/>
      <c r="QR112" s="88"/>
      <c r="QS112" s="88"/>
      <c r="QT112" s="88"/>
      <c r="QU112" s="88"/>
      <c r="QV112" s="88"/>
      <c r="QW112" s="88"/>
      <c r="QX112" s="88"/>
      <c r="QY112" s="88"/>
      <c r="QZ112" s="88"/>
      <c r="RA112" s="88"/>
      <c r="RB112" s="88"/>
      <c r="RC112" s="88"/>
      <c r="RD112" s="88"/>
      <c r="RE112" s="88"/>
      <c r="RF112" s="88"/>
      <c r="RG112" s="88"/>
      <c r="RH112" s="88"/>
      <c r="RI112" s="88"/>
      <c r="RJ112" s="88"/>
      <c r="RK112" s="88"/>
      <c r="RL112" s="88"/>
      <c r="RM112" s="88"/>
      <c r="RN112" s="88"/>
      <c r="RO112" s="88"/>
      <c r="RP112" s="88"/>
      <c r="RQ112" s="88"/>
      <c r="RR112" s="88"/>
      <c r="RS112" s="88"/>
      <c r="RT112" s="88"/>
      <c r="RU112" s="88"/>
      <c r="RV112" s="88"/>
      <c r="RW112" s="88"/>
      <c r="RX112" s="88"/>
      <c r="RY112" s="88"/>
      <c r="RZ112" s="88"/>
      <c r="SA112" s="88"/>
      <c r="SB112" s="88"/>
      <c r="SC112" s="88"/>
      <c r="SD112" s="88"/>
      <c r="SE112" s="88"/>
      <c r="SF112" s="88"/>
      <c r="SG112" s="88"/>
      <c r="SH112" s="88"/>
      <c r="SI112" s="88"/>
      <c r="SJ112" s="88"/>
      <c r="SK112" s="88"/>
      <c r="SL112" s="88"/>
      <c r="SM112" s="88"/>
      <c r="SN112" s="88"/>
      <c r="SO112" s="88"/>
      <c r="SP112" s="88"/>
      <c r="SQ112" s="88"/>
      <c r="SR112" s="88"/>
      <c r="SS112" s="88"/>
      <c r="ST112" s="88"/>
      <c r="SU112" s="88"/>
      <c r="SV112" s="88"/>
      <c r="SW112" s="88"/>
      <c r="SX112" s="88"/>
      <c r="SY112" s="88"/>
      <c r="SZ112" s="88"/>
      <c r="TA112" s="88"/>
      <c r="TB112" s="88"/>
      <c r="TC112" s="88"/>
      <c r="TD112" s="88"/>
      <c r="TE112" s="88"/>
      <c r="TF112" s="88"/>
      <c r="TG112" s="88"/>
      <c r="TH112" s="88"/>
      <c r="TI112" s="88"/>
      <c r="TJ112" s="88"/>
      <c r="TK112" s="88"/>
      <c r="TL112" s="88"/>
      <c r="TM112" s="88"/>
      <c r="TN112" s="88"/>
      <c r="TO112" s="88"/>
      <c r="TP112" s="88"/>
      <c r="TQ112" s="88"/>
      <c r="TR112" s="88"/>
      <c r="TS112" s="88"/>
      <c r="TT112" s="88"/>
      <c r="TU112" s="88"/>
      <c r="TV112" s="88"/>
      <c r="TW112" s="88"/>
      <c r="TX112" s="88"/>
      <c r="TY112" s="88"/>
      <c r="TZ112" s="88"/>
      <c r="UA112" s="88"/>
      <c r="UB112" s="88"/>
      <c r="UC112" s="88"/>
      <c r="UD112" s="88"/>
      <c r="UE112" s="88"/>
      <c r="UF112" s="88"/>
      <c r="UG112" s="88"/>
      <c r="UH112" s="88"/>
      <c r="UI112" s="88"/>
      <c r="UJ112" s="88"/>
      <c r="UK112" s="88"/>
      <c r="UL112" s="88"/>
      <c r="UM112" s="88"/>
      <c r="UN112" s="88"/>
      <c r="UO112" s="88"/>
      <c r="UP112" s="88"/>
      <c r="UQ112" s="88"/>
      <c r="UR112" s="88"/>
      <c r="US112" s="88"/>
      <c r="UT112" s="88"/>
      <c r="UU112" s="88"/>
      <c r="UV112" s="88"/>
      <c r="UW112" s="88"/>
      <c r="UX112" s="88"/>
      <c r="UY112" s="88"/>
      <c r="UZ112" s="88"/>
      <c r="VA112" s="88"/>
      <c r="VB112" s="88"/>
      <c r="VC112" s="88"/>
      <c r="VD112" s="88"/>
      <c r="VE112" s="88"/>
      <c r="VF112" s="88"/>
      <c r="VG112" s="88"/>
      <c r="VH112" s="88"/>
      <c r="VI112" s="88"/>
      <c r="VJ112" s="88"/>
      <c r="VK112" s="88"/>
      <c r="VL112" s="88"/>
      <c r="VM112" s="88"/>
      <c r="VN112" s="88"/>
      <c r="VO112" s="88"/>
      <c r="VP112" s="88"/>
      <c r="VQ112" s="88"/>
      <c r="VR112" s="88"/>
      <c r="VS112" s="88"/>
      <c r="VT112" s="88"/>
      <c r="VU112" s="88"/>
      <c r="VV112" s="88"/>
      <c r="VW112" s="88"/>
      <c r="VX112" s="88"/>
      <c r="VY112" s="88"/>
      <c r="VZ112" s="88"/>
      <c r="WA112" s="88"/>
      <c r="WB112" s="88"/>
      <c r="WC112" s="88"/>
      <c r="WD112" s="88"/>
      <c r="WE112" s="88"/>
      <c r="WF112" s="88"/>
      <c r="WG112" s="88"/>
      <c r="WH112" s="88"/>
      <c r="WI112" s="88"/>
      <c r="WJ112" s="88"/>
      <c r="WK112" s="88"/>
      <c r="WL112" s="88"/>
      <c r="WM112" s="88"/>
      <c r="WN112" s="88"/>
      <c r="WO112" s="88"/>
      <c r="WP112" s="88"/>
      <c r="WQ112" s="88"/>
      <c r="WR112" s="88"/>
      <c r="WS112" s="88"/>
      <c r="WT112" s="88"/>
      <c r="WU112" s="88"/>
      <c r="WV112" s="88"/>
      <c r="WW112" s="88"/>
      <c r="WX112" s="88"/>
      <c r="WY112" s="88"/>
      <c r="WZ112" s="88"/>
      <c r="XA112" s="88"/>
      <c r="XB112" s="88"/>
      <c r="XC112" s="88"/>
      <c r="XD112" s="88"/>
      <c r="XE112" s="88"/>
      <c r="XF112" s="88"/>
      <c r="XG112" s="88"/>
      <c r="XH112" s="88"/>
      <c r="XI112" s="88"/>
      <c r="XJ112" s="88"/>
      <c r="XK112" s="88"/>
      <c r="XL112" s="88"/>
      <c r="XM112" s="88"/>
      <c r="XN112" s="88"/>
      <c r="XO112" s="88"/>
      <c r="XP112" s="88"/>
      <c r="XQ112" s="88"/>
      <c r="XR112" s="88"/>
      <c r="XS112" s="88"/>
      <c r="XT112" s="88"/>
      <c r="XU112" s="88"/>
      <c r="XV112" s="88"/>
      <c r="XW112" s="88"/>
      <c r="XX112" s="88"/>
      <c r="XY112" s="88"/>
      <c r="XZ112" s="88"/>
      <c r="YA112" s="88"/>
      <c r="YB112" s="88"/>
      <c r="YC112" s="88"/>
      <c r="YD112" s="88"/>
      <c r="YE112" s="88"/>
      <c r="YF112" s="88"/>
      <c r="YG112" s="88"/>
      <c r="YH112" s="88"/>
      <c r="YI112" s="88"/>
      <c r="YJ112" s="88"/>
      <c r="YK112" s="88"/>
      <c r="YL112" s="88"/>
      <c r="YM112" s="88"/>
      <c r="YN112" s="88"/>
      <c r="YO112" s="88"/>
      <c r="YP112" s="88"/>
      <c r="YQ112" s="88"/>
      <c r="YR112" s="88"/>
      <c r="YS112" s="88"/>
      <c r="YT112" s="88"/>
      <c r="YU112" s="88"/>
      <c r="YV112" s="88"/>
      <c r="YW112" s="88"/>
      <c r="YX112" s="88"/>
      <c r="YY112" s="88"/>
      <c r="YZ112" s="88"/>
      <c r="ZA112" s="88"/>
      <c r="ZB112" s="88"/>
      <c r="ZC112" s="88"/>
      <c r="ZD112" s="88"/>
      <c r="ZE112" s="88"/>
      <c r="ZF112" s="88"/>
      <c r="ZG112" s="88"/>
      <c r="ZH112" s="88"/>
      <c r="ZI112" s="88"/>
      <c r="ZJ112" s="88"/>
      <c r="ZK112" s="88"/>
      <c r="ZL112" s="88"/>
      <c r="ZM112" s="88"/>
      <c r="ZN112" s="88"/>
      <c r="ZO112" s="88"/>
      <c r="ZP112" s="88"/>
      <c r="ZQ112" s="88"/>
      <c r="ZR112" s="88"/>
      <c r="ZS112" s="88"/>
      <c r="ZT112" s="88"/>
      <c r="ZU112" s="88"/>
      <c r="ZV112" s="88"/>
      <c r="ZW112" s="88"/>
      <c r="ZX112" s="88"/>
      <c r="ZY112" s="88"/>
      <c r="ZZ112" s="88"/>
      <c r="AAA112" s="88"/>
      <c r="AAB112" s="88"/>
      <c r="AAC112" s="88"/>
      <c r="AAD112" s="88"/>
      <c r="AAE112" s="88"/>
      <c r="AAF112" s="88"/>
      <c r="AAG112" s="88"/>
      <c r="AAH112" s="88"/>
      <c r="AAI112" s="88"/>
      <c r="AAJ112" s="88"/>
      <c r="AAK112" s="88"/>
      <c r="AAL112" s="88"/>
      <c r="AAM112" s="88"/>
      <c r="AAN112" s="88"/>
      <c r="AAO112" s="88"/>
      <c r="AAP112" s="88"/>
      <c r="AAQ112" s="88"/>
      <c r="AAR112" s="88"/>
      <c r="AAS112" s="88"/>
      <c r="AAT112" s="88"/>
      <c r="AAU112" s="88"/>
      <c r="AAV112" s="88"/>
      <c r="AAW112" s="88"/>
      <c r="AAX112" s="88"/>
      <c r="AAY112" s="88"/>
      <c r="AAZ112" s="88"/>
      <c r="ABA112" s="88"/>
      <c r="ABB112" s="88"/>
      <c r="ABC112" s="88"/>
      <c r="ABD112" s="88"/>
      <c r="ABE112" s="88"/>
      <c r="ABF112" s="88"/>
      <c r="ABG112" s="88"/>
      <c r="ABH112" s="88"/>
      <c r="ABI112" s="88"/>
      <c r="ABJ112" s="88"/>
      <c r="ABK112" s="88"/>
      <c r="ABL112" s="88"/>
      <c r="ABM112" s="88"/>
      <c r="ABN112" s="88"/>
      <c r="ABO112" s="88"/>
      <c r="ABP112" s="88"/>
      <c r="ABQ112" s="88"/>
      <c r="ABR112" s="88"/>
      <c r="ABS112" s="88"/>
      <c r="ABT112" s="88"/>
      <c r="ABU112" s="88"/>
      <c r="ABV112" s="88"/>
      <c r="ABW112" s="88"/>
      <c r="ABX112" s="88"/>
      <c r="ABY112" s="88"/>
      <c r="ABZ112" s="88"/>
      <c r="ACA112" s="88"/>
      <c r="ACB112" s="88"/>
      <c r="ACC112" s="88"/>
      <c r="ACD112" s="88"/>
      <c r="ACE112" s="88"/>
      <c r="ACF112" s="88"/>
      <c r="ACG112" s="88"/>
      <c r="ACH112" s="88"/>
      <c r="ACI112" s="88"/>
      <c r="ACJ112" s="88"/>
      <c r="ACK112" s="88"/>
      <c r="ACL112" s="88"/>
      <c r="ACM112" s="88"/>
      <c r="ACN112" s="88"/>
      <c r="ACO112" s="88"/>
      <c r="ACP112" s="88"/>
      <c r="ACQ112" s="88"/>
      <c r="ACR112" s="88"/>
      <c r="ACS112" s="88"/>
      <c r="ACT112" s="88"/>
      <c r="ACU112" s="88"/>
      <c r="ACV112" s="88"/>
      <c r="ACW112" s="88"/>
      <c r="ACX112" s="88"/>
      <c r="ACY112" s="88"/>
      <c r="ACZ112" s="88"/>
      <c r="ADA112" s="88"/>
      <c r="ADB112" s="88"/>
      <c r="ADC112" s="88"/>
      <c r="ADD112" s="88"/>
      <c r="ADE112" s="88"/>
      <c r="ADF112" s="88"/>
      <c r="ADG112" s="88"/>
      <c r="ADH112" s="88"/>
      <c r="ADI112" s="88"/>
      <c r="ADJ112" s="88"/>
      <c r="ADK112" s="88"/>
      <c r="ADL112" s="88"/>
      <c r="ADM112" s="88"/>
      <c r="ADN112" s="88"/>
      <c r="ADO112" s="88"/>
      <c r="ADP112" s="88"/>
      <c r="ADQ112" s="88"/>
      <c r="ADR112" s="88"/>
      <c r="ADS112" s="88"/>
      <c r="ADT112" s="88"/>
      <c r="ADU112" s="88"/>
      <c r="ADV112" s="88"/>
      <c r="ADW112" s="88"/>
      <c r="ADX112" s="88"/>
      <c r="ADY112" s="88"/>
      <c r="ADZ112" s="88"/>
      <c r="AEA112" s="88"/>
      <c r="AEB112" s="88"/>
      <c r="AEC112" s="88"/>
      <c r="AED112" s="88"/>
      <c r="AEE112" s="88"/>
      <c r="AEF112" s="88"/>
      <c r="AEG112" s="88"/>
      <c r="AEH112" s="88"/>
      <c r="AEI112" s="88"/>
      <c r="AEJ112" s="88"/>
      <c r="AEK112" s="88"/>
      <c r="AEL112" s="88"/>
      <c r="AEM112" s="88"/>
      <c r="AEN112" s="88"/>
      <c r="AEO112" s="88"/>
      <c r="AEP112" s="88"/>
      <c r="AEQ112" s="88"/>
      <c r="AER112" s="88"/>
      <c r="AES112" s="88"/>
      <c r="AET112" s="88"/>
      <c r="AEU112" s="88"/>
      <c r="AEV112" s="88"/>
      <c r="AEW112" s="88"/>
      <c r="AEX112" s="88"/>
      <c r="AEY112" s="88"/>
      <c r="AEZ112" s="88"/>
      <c r="AFA112" s="88"/>
      <c r="AFB112" s="88"/>
      <c r="AFC112" s="88"/>
      <c r="AFD112" s="88"/>
      <c r="AFE112" s="88"/>
      <c r="AFF112" s="88"/>
      <c r="AFG112" s="88"/>
      <c r="AFH112" s="88"/>
      <c r="AFI112" s="88"/>
      <c r="AFJ112" s="88"/>
      <c r="AFK112" s="88"/>
      <c r="AFL112" s="88"/>
      <c r="AFM112" s="88"/>
      <c r="AFN112" s="88"/>
      <c r="AFO112" s="88"/>
      <c r="AFP112" s="88"/>
      <c r="AFQ112" s="88"/>
      <c r="AFR112" s="88"/>
      <c r="AFS112" s="88"/>
      <c r="AFT112" s="88"/>
      <c r="AFU112" s="88"/>
      <c r="AFV112" s="88"/>
      <c r="AFW112" s="88"/>
      <c r="AFX112" s="88"/>
      <c r="AFY112" s="88"/>
      <c r="AFZ112" s="88"/>
      <c r="AGA112" s="88"/>
      <c r="AGB112" s="88"/>
      <c r="AGC112" s="88"/>
      <c r="AGD112" s="88"/>
      <c r="AGE112" s="88"/>
      <c r="AGF112" s="88"/>
      <c r="AGG112" s="88"/>
      <c r="AGH112" s="88"/>
      <c r="AGI112" s="88"/>
      <c r="AGJ112" s="88"/>
      <c r="AGK112" s="88"/>
      <c r="AGL112" s="88"/>
      <c r="AGM112" s="88"/>
      <c r="AGN112" s="88"/>
      <c r="AGO112" s="88"/>
      <c r="AGP112" s="88"/>
      <c r="AGQ112" s="88"/>
      <c r="AGR112" s="88"/>
      <c r="AGS112" s="88"/>
      <c r="AGT112" s="88"/>
      <c r="AGU112" s="88"/>
      <c r="AGV112" s="88"/>
      <c r="AGW112" s="88"/>
      <c r="AGX112" s="88"/>
      <c r="AGY112" s="88"/>
      <c r="AGZ112" s="88"/>
      <c r="AHA112" s="88"/>
      <c r="AHB112" s="88"/>
      <c r="AHC112" s="88"/>
      <c r="AHD112" s="88"/>
      <c r="AHE112" s="88"/>
      <c r="AHF112" s="88"/>
      <c r="AHG112" s="88"/>
      <c r="AHH112" s="88"/>
      <c r="AHI112" s="88"/>
      <c r="AHJ112" s="88"/>
      <c r="AHK112" s="88"/>
      <c r="AHL112" s="88"/>
      <c r="AHM112" s="88"/>
      <c r="AHN112" s="88"/>
      <c r="AHO112" s="88"/>
      <c r="AHP112" s="88"/>
      <c r="AHQ112" s="88"/>
      <c r="AHR112" s="88"/>
      <c r="AHS112" s="88"/>
      <c r="AHT112" s="88"/>
      <c r="AHU112" s="88"/>
      <c r="AHV112" s="88"/>
      <c r="AHW112" s="88"/>
      <c r="AHX112" s="88"/>
      <c r="AHY112" s="88"/>
      <c r="AHZ112" s="88"/>
      <c r="AIA112" s="88"/>
      <c r="AIB112" s="88"/>
      <c r="AIC112" s="88"/>
      <c r="AID112" s="88"/>
      <c r="AIE112" s="88"/>
      <c r="AIF112" s="88"/>
      <c r="AIG112" s="88"/>
      <c r="AIH112" s="88"/>
      <c r="AII112" s="88"/>
      <c r="AIJ112" s="88"/>
      <c r="AIK112" s="88"/>
      <c r="AIL112" s="88"/>
      <c r="AIM112" s="88"/>
      <c r="AIN112" s="88"/>
      <c r="AIO112" s="88"/>
      <c r="AIP112" s="88"/>
      <c r="AIQ112" s="88"/>
      <c r="AIR112" s="88"/>
      <c r="AIS112" s="88"/>
      <c r="AIT112" s="88"/>
      <c r="AIU112" s="88"/>
      <c r="AIV112" s="88"/>
      <c r="AIW112" s="88"/>
      <c r="AIX112" s="88"/>
      <c r="AIY112" s="88"/>
      <c r="AIZ112" s="88"/>
      <c r="AJA112" s="88"/>
      <c r="AJB112" s="88"/>
      <c r="AJC112" s="88"/>
      <c r="AJD112" s="88"/>
      <c r="AJE112" s="88"/>
      <c r="AJF112" s="88"/>
      <c r="AJG112" s="88"/>
      <c r="AJH112" s="88"/>
      <c r="AJI112" s="88"/>
      <c r="AJJ112" s="88"/>
      <c r="AJK112" s="88"/>
      <c r="AJL112" s="88"/>
      <c r="AJM112" s="88"/>
      <c r="AJN112" s="88"/>
      <c r="AJO112" s="88"/>
      <c r="AJP112" s="88"/>
      <c r="AJQ112" s="88"/>
      <c r="AJR112" s="88"/>
      <c r="AJS112" s="88"/>
      <c r="AJT112" s="88"/>
      <c r="AJU112" s="88"/>
      <c r="AJV112" s="88"/>
      <c r="AJW112" s="88"/>
      <c r="AJX112" s="88"/>
      <c r="AJY112" s="88"/>
      <c r="AJZ112" s="88"/>
      <c r="AKA112" s="88"/>
      <c r="AKB112" s="88"/>
      <c r="AKC112" s="88"/>
      <c r="AKD112" s="88"/>
      <c r="AKE112" s="88"/>
      <c r="AKF112" s="88"/>
      <c r="AKG112" s="88"/>
      <c r="AKH112" s="88"/>
      <c r="AKI112" s="88"/>
      <c r="AKJ112" s="88"/>
      <c r="AKK112" s="88"/>
      <c r="AKL112" s="88"/>
      <c r="AKM112" s="88"/>
      <c r="AKN112" s="88"/>
      <c r="AKO112" s="88"/>
      <c r="AKP112" s="88"/>
      <c r="AKQ112" s="88"/>
      <c r="AKR112" s="88"/>
      <c r="AKS112" s="88"/>
      <c r="AKT112" s="88"/>
      <c r="AKU112" s="88"/>
      <c r="AKV112" s="88"/>
      <c r="AKW112" s="88"/>
      <c r="AKX112" s="88"/>
      <c r="AKY112" s="88"/>
      <c r="AKZ112" s="88"/>
      <c r="ALA112" s="88"/>
      <c r="ALB112" s="88"/>
      <c r="ALC112" s="88"/>
      <c r="ALD112" s="88"/>
      <c r="ALE112" s="88"/>
      <c r="ALF112" s="88"/>
      <c r="ALG112" s="88"/>
      <c r="ALH112" s="88"/>
      <c r="ALI112" s="88"/>
      <c r="ALJ112" s="88"/>
      <c r="ALK112" s="88"/>
      <c r="ALL112" s="88"/>
      <c r="ALM112" s="88"/>
      <c r="ALN112" s="88"/>
      <c r="ALO112" s="88"/>
      <c r="ALP112" s="88"/>
      <c r="ALQ112" s="88"/>
      <c r="ALR112" s="88"/>
      <c r="ALS112" s="88"/>
      <c r="ALT112" s="88"/>
      <c r="ALU112" s="88"/>
      <c r="ALV112" s="88"/>
      <c r="ALW112" s="88"/>
    </row>
    <row r="113" spans="1:1011" ht="36.299999999999997" customHeight="1" x14ac:dyDescent="0.3">
      <c r="A113" s="66" t="s">
        <v>66</v>
      </c>
      <c r="B113" s="66">
        <v>35</v>
      </c>
      <c r="C113" s="113" t="s">
        <v>475</v>
      </c>
      <c r="D113" s="127">
        <v>1979</v>
      </c>
      <c r="E113" s="67" t="s">
        <v>145</v>
      </c>
      <c r="F113" s="68" t="s">
        <v>109</v>
      </c>
      <c r="G113" s="68" t="s">
        <v>466</v>
      </c>
      <c r="H113" s="68">
        <v>31.200156</v>
      </c>
      <c r="I113" s="69">
        <v>35.362521999999998</v>
      </c>
      <c r="J113" s="70" t="s">
        <v>34</v>
      </c>
      <c r="K113" s="71" t="s">
        <v>81</v>
      </c>
      <c r="L113" s="72" t="s">
        <v>36</v>
      </c>
      <c r="M113" s="73" t="s">
        <v>110</v>
      </c>
      <c r="N113" s="74">
        <v>6250</v>
      </c>
      <c r="O113" s="74" t="s">
        <v>111</v>
      </c>
      <c r="P113" s="74" t="s">
        <v>476</v>
      </c>
      <c r="Q113" s="75">
        <v>93</v>
      </c>
      <c r="R113" s="83">
        <v>150000</v>
      </c>
      <c r="S113" s="77" t="s">
        <v>64</v>
      </c>
      <c r="T113" s="78" t="s">
        <v>103</v>
      </c>
      <c r="U113" s="78">
        <v>5.5</v>
      </c>
      <c r="V113" s="78" t="s">
        <v>39</v>
      </c>
      <c r="W113" s="78">
        <v>27</v>
      </c>
      <c r="X113" s="78">
        <v>85</v>
      </c>
      <c r="Y113" s="78">
        <v>2.5</v>
      </c>
      <c r="Z113" s="79">
        <v>10.3</v>
      </c>
      <c r="AA113" s="80" t="s">
        <v>110</v>
      </c>
      <c r="AB113" s="123" t="s">
        <v>29</v>
      </c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  <c r="EJ113" s="88"/>
      <c r="EK113" s="88"/>
      <c r="EL113" s="88"/>
      <c r="EM113" s="88"/>
      <c r="EN113" s="88"/>
      <c r="EO113" s="88"/>
      <c r="EP113" s="88"/>
      <c r="EQ113" s="88"/>
      <c r="ER113" s="88"/>
      <c r="ES113" s="88"/>
      <c r="ET113" s="88"/>
      <c r="EU113" s="88"/>
      <c r="EV113" s="88"/>
      <c r="EW113" s="88"/>
      <c r="EX113" s="88"/>
      <c r="EY113" s="88"/>
      <c r="EZ113" s="88"/>
      <c r="FA113" s="88"/>
      <c r="FB113" s="88"/>
      <c r="FC113" s="88"/>
      <c r="FD113" s="88"/>
      <c r="FE113" s="88"/>
      <c r="FF113" s="88"/>
      <c r="FG113" s="88"/>
      <c r="FH113" s="88"/>
      <c r="FI113" s="88"/>
      <c r="FJ113" s="88"/>
      <c r="FK113" s="88"/>
      <c r="FL113" s="88"/>
      <c r="FM113" s="88"/>
      <c r="FN113" s="88"/>
      <c r="FO113" s="88"/>
      <c r="FP113" s="88"/>
      <c r="FQ113" s="88"/>
      <c r="FR113" s="88"/>
      <c r="FS113" s="88"/>
      <c r="FT113" s="88"/>
      <c r="FU113" s="88"/>
      <c r="FV113" s="88"/>
      <c r="FW113" s="88"/>
      <c r="FX113" s="88"/>
      <c r="FY113" s="88"/>
      <c r="FZ113" s="88"/>
      <c r="GA113" s="88"/>
      <c r="GB113" s="88"/>
      <c r="GC113" s="88"/>
      <c r="GD113" s="88"/>
      <c r="GE113" s="88"/>
      <c r="GF113" s="88"/>
      <c r="GG113" s="88"/>
      <c r="GH113" s="88"/>
      <c r="GI113" s="88"/>
      <c r="GJ113" s="88"/>
      <c r="GK113" s="88"/>
      <c r="GL113" s="88"/>
      <c r="GM113" s="88"/>
      <c r="GN113" s="88"/>
      <c r="GO113" s="88"/>
      <c r="GP113" s="88"/>
      <c r="GQ113" s="88"/>
      <c r="GR113" s="88"/>
      <c r="GS113" s="88"/>
      <c r="GT113" s="88"/>
      <c r="GU113" s="88"/>
      <c r="GV113" s="88"/>
      <c r="GW113" s="88"/>
      <c r="GX113" s="88"/>
      <c r="GY113" s="88"/>
      <c r="GZ113" s="88"/>
      <c r="HA113" s="88"/>
      <c r="HB113" s="88"/>
      <c r="HC113" s="88"/>
      <c r="HD113" s="88"/>
      <c r="HE113" s="88"/>
      <c r="HF113" s="88"/>
      <c r="HG113" s="88"/>
      <c r="HH113" s="88"/>
      <c r="HI113" s="88"/>
      <c r="HJ113" s="88"/>
      <c r="HK113" s="88"/>
      <c r="HL113" s="88"/>
      <c r="HM113" s="88"/>
      <c r="HN113" s="88"/>
      <c r="HO113" s="88"/>
      <c r="HP113" s="88"/>
      <c r="HQ113" s="88"/>
      <c r="HR113" s="88"/>
      <c r="HS113" s="88"/>
      <c r="HT113" s="88"/>
      <c r="HU113" s="88"/>
      <c r="HV113" s="88"/>
      <c r="HW113" s="88"/>
      <c r="HX113" s="88"/>
      <c r="HY113" s="88"/>
      <c r="HZ113" s="88"/>
      <c r="IA113" s="88"/>
      <c r="IB113" s="88"/>
      <c r="IC113" s="88"/>
      <c r="ID113" s="88"/>
      <c r="IE113" s="88"/>
      <c r="IF113" s="88"/>
      <c r="IG113" s="88"/>
      <c r="IH113" s="88"/>
      <c r="II113" s="88"/>
      <c r="IJ113" s="88"/>
      <c r="IK113" s="88"/>
      <c r="IL113" s="88"/>
      <c r="IM113" s="88"/>
      <c r="IN113" s="88"/>
      <c r="IO113" s="88"/>
      <c r="IP113" s="88"/>
      <c r="IQ113" s="88"/>
      <c r="IR113" s="88"/>
      <c r="IS113" s="88"/>
      <c r="IT113" s="88"/>
      <c r="IU113" s="88"/>
      <c r="IV113" s="88"/>
      <c r="IW113" s="88"/>
      <c r="IX113" s="88"/>
      <c r="IY113" s="88"/>
      <c r="IZ113" s="88"/>
      <c r="JA113" s="88"/>
      <c r="JB113" s="88"/>
      <c r="JC113" s="88"/>
      <c r="JD113" s="88"/>
      <c r="JE113" s="88"/>
      <c r="JF113" s="88"/>
      <c r="JG113" s="88"/>
      <c r="JH113" s="88"/>
      <c r="JI113" s="88"/>
      <c r="JJ113" s="88"/>
      <c r="JK113" s="88"/>
      <c r="JL113" s="88"/>
      <c r="JM113" s="88"/>
      <c r="JN113" s="88"/>
      <c r="JO113" s="88"/>
      <c r="JP113" s="88"/>
      <c r="JQ113" s="88"/>
      <c r="JR113" s="88"/>
      <c r="JS113" s="88"/>
      <c r="JT113" s="88"/>
      <c r="JU113" s="88"/>
      <c r="JV113" s="88"/>
      <c r="JW113" s="88"/>
      <c r="JX113" s="88"/>
      <c r="JY113" s="88"/>
      <c r="JZ113" s="88"/>
      <c r="KA113" s="88"/>
      <c r="KB113" s="88"/>
      <c r="KC113" s="88"/>
      <c r="KD113" s="88"/>
      <c r="KE113" s="88"/>
      <c r="KF113" s="88"/>
      <c r="KG113" s="88"/>
      <c r="KH113" s="88"/>
      <c r="KI113" s="88"/>
      <c r="KJ113" s="88"/>
      <c r="KK113" s="88"/>
      <c r="KL113" s="88"/>
      <c r="KM113" s="88"/>
      <c r="KN113" s="88"/>
      <c r="KO113" s="88"/>
      <c r="KP113" s="88"/>
      <c r="KQ113" s="88"/>
      <c r="KR113" s="88"/>
      <c r="KS113" s="88"/>
      <c r="KT113" s="88"/>
      <c r="KU113" s="88"/>
      <c r="KV113" s="88"/>
      <c r="KW113" s="88"/>
      <c r="KX113" s="88"/>
      <c r="KY113" s="88"/>
      <c r="KZ113" s="88"/>
      <c r="LA113" s="88"/>
      <c r="LB113" s="88"/>
      <c r="LC113" s="88"/>
      <c r="LD113" s="88"/>
      <c r="LE113" s="88"/>
      <c r="LF113" s="88"/>
      <c r="LG113" s="88"/>
      <c r="LH113" s="88"/>
      <c r="LI113" s="88"/>
      <c r="LJ113" s="88"/>
      <c r="LK113" s="88"/>
      <c r="LL113" s="88"/>
      <c r="LM113" s="88"/>
      <c r="LN113" s="88"/>
      <c r="LO113" s="88"/>
      <c r="LP113" s="88"/>
      <c r="LQ113" s="88"/>
      <c r="LR113" s="88"/>
      <c r="LS113" s="88"/>
      <c r="LT113" s="88"/>
      <c r="LU113" s="88"/>
      <c r="LV113" s="88"/>
      <c r="LW113" s="88"/>
      <c r="LX113" s="88"/>
      <c r="LY113" s="88"/>
      <c r="LZ113" s="88"/>
      <c r="MA113" s="88"/>
      <c r="MB113" s="88"/>
      <c r="MC113" s="88"/>
      <c r="MD113" s="88"/>
      <c r="ME113" s="88"/>
      <c r="MF113" s="88"/>
      <c r="MG113" s="88"/>
      <c r="MH113" s="88"/>
      <c r="MI113" s="88"/>
      <c r="MJ113" s="88"/>
      <c r="MK113" s="88"/>
      <c r="ML113" s="88"/>
      <c r="MM113" s="88"/>
      <c r="MN113" s="88"/>
      <c r="MO113" s="88"/>
      <c r="MP113" s="88"/>
      <c r="MQ113" s="88"/>
      <c r="MR113" s="88"/>
      <c r="MS113" s="88"/>
      <c r="MT113" s="88"/>
      <c r="MU113" s="88"/>
      <c r="MV113" s="88"/>
      <c r="MW113" s="88"/>
      <c r="MX113" s="88"/>
      <c r="MY113" s="88"/>
      <c r="MZ113" s="88"/>
      <c r="NA113" s="88"/>
      <c r="NB113" s="88"/>
      <c r="NC113" s="88"/>
      <c r="ND113" s="88"/>
      <c r="NE113" s="88"/>
      <c r="NF113" s="88"/>
      <c r="NG113" s="88"/>
      <c r="NH113" s="88"/>
      <c r="NI113" s="88"/>
      <c r="NJ113" s="88"/>
      <c r="NK113" s="88"/>
      <c r="NL113" s="88"/>
      <c r="NM113" s="88"/>
      <c r="NN113" s="88"/>
      <c r="NO113" s="88"/>
      <c r="NP113" s="88"/>
      <c r="NQ113" s="88"/>
      <c r="NR113" s="88"/>
      <c r="NS113" s="88"/>
      <c r="NT113" s="88"/>
      <c r="NU113" s="88"/>
      <c r="NV113" s="88"/>
      <c r="NW113" s="88"/>
      <c r="NX113" s="88"/>
      <c r="NY113" s="88"/>
      <c r="NZ113" s="88"/>
      <c r="OA113" s="88"/>
      <c r="OB113" s="88"/>
      <c r="OC113" s="88"/>
      <c r="OD113" s="88"/>
      <c r="OE113" s="88"/>
      <c r="OF113" s="88"/>
      <c r="OG113" s="88"/>
      <c r="OH113" s="88"/>
      <c r="OI113" s="88"/>
      <c r="OJ113" s="88"/>
      <c r="OK113" s="88"/>
      <c r="OL113" s="88"/>
      <c r="OM113" s="88"/>
      <c r="ON113" s="88"/>
      <c r="OO113" s="88"/>
      <c r="OP113" s="88"/>
      <c r="OQ113" s="88"/>
      <c r="OR113" s="88"/>
      <c r="OS113" s="88"/>
      <c r="OT113" s="88"/>
      <c r="OU113" s="88"/>
      <c r="OV113" s="88"/>
      <c r="OW113" s="88"/>
      <c r="OX113" s="88"/>
      <c r="OY113" s="88"/>
      <c r="OZ113" s="88"/>
      <c r="PA113" s="88"/>
      <c r="PB113" s="88"/>
      <c r="PC113" s="88"/>
      <c r="PD113" s="88"/>
      <c r="PE113" s="88"/>
      <c r="PF113" s="88"/>
      <c r="PG113" s="88"/>
      <c r="PH113" s="88"/>
      <c r="PI113" s="88"/>
      <c r="PJ113" s="88"/>
      <c r="PK113" s="88"/>
      <c r="PL113" s="88"/>
      <c r="PM113" s="88"/>
      <c r="PN113" s="88"/>
      <c r="PO113" s="88"/>
      <c r="PP113" s="88"/>
      <c r="PQ113" s="88"/>
      <c r="PR113" s="88"/>
      <c r="PS113" s="88"/>
      <c r="PT113" s="88"/>
      <c r="PU113" s="88"/>
      <c r="PV113" s="88"/>
      <c r="PW113" s="88"/>
      <c r="PX113" s="88"/>
      <c r="PY113" s="88"/>
      <c r="PZ113" s="88"/>
      <c r="QA113" s="88"/>
      <c r="QB113" s="88"/>
      <c r="QC113" s="88"/>
      <c r="QD113" s="88"/>
      <c r="QE113" s="88"/>
      <c r="QF113" s="88"/>
      <c r="QG113" s="88"/>
      <c r="QH113" s="88"/>
      <c r="QI113" s="88"/>
      <c r="QJ113" s="88"/>
      <c r="QK113" s="88"/>
      <c r="QL113" s="88"/>
      <c r="QM113" s="88"/>
      <c r="QN113" s="88"/>
      <c r="QO113" s="88"/>
      <c r="QP113" s="88"/>
      <c r="QQ113" s="88"/>
      <c r="QR113" s="88"/>
      <c r="QS113" s="88"/>
      <c r="QT113" s="88"/>
      <c r="QU113" s="88"/>
      <c r="QV113" s="88"/>
      <c r="QW113" s="88"/>
      <c r="QX113" s="88"/>
      <c r="QY113" s="88"/>
      <c r="QZ113" s="88"/>
      <c r="RA113" s="88"/>
      <c r="RB113" s="88"/>
      <c r="RC113" s="88"/>
      <c r="RD113" s="88"/>
      <c r="RE113" s="88"/>
      <c r="RF113" s="88"/>
      <c r="RG113" s="88"/>
      <c r="RH113" s="88"/>
      <c r="RI113" s="88"/>
      <c r="RJ113" s="88"/>
      <c r="RK113" s="88"/>
      <c r="RL113" s="88"/>
      <c r="RM113" s="88"/>
      <c r="RN113" s="88"/>
      <c r="RO113" s="88"/>
      <c r="RP113" s="88"/>
      <c r="RQ113" s="88"/>
      <c r="RR113" s="88"/>
      <c r="RS113" s="88"/>
      <c r="RT113" s="88"/>
      <c r="RU113" s="88"/>
      <c r="RV113" s="88"/>
      <c r="RW113" s="88"/>
      <c r="RX113" s="88"/>
      <c r="RY113" s="88"/>
      <c r="RZ113" s="88"/>
      <c r="SA113" s="88"/>
      <c r="SB113" s="88"/>
      <c r="SC113" s="88"/>
      <c r="SD113" s="88"/>
      <c r="SE113" s="88"/>
      <c r="SF113" s="88"/>
      <c r="SG113" s="88"/>
      <c r="SH113" s="88"/>
      <c r="SI113" s="88"/>
      <c r="SJ113" s="88"/>
      <c r="SK113" s="88"/>
      <c r="SL113" s="88"/>
      <c r="SM113" s="88"/>
      <c r="SN113" s="88"/>
      <c r="SO113" s="88"/>
      <c r="SP113" s="88"/>
      <c r="SQ113" s="88"/>
      <c r="SR113" s="88"/>
      <c r="SS113" s="88"/>
      <c r="ST113" s="88"/>
      <c r="SU113" s="88"/>
      <c r="SV113" s="88"/>
      <c r="SW113" s="88"/>
      <c r="SX113" s="88"/>
      <c r="SY113" s="88"/>
      <c r="SZ113" s="88"/>
      <c r="TA113" s="88"/>
      <c r="TB113" s="88"/>
      <c r="TC113" s="88"/>
      <c r="TD113" s="88"/>
      <c r="TE113" s="88"/>
      <c r="TF113" s="88"/>
      <c r="TG113" s="88"/>
      <c r="TH113" s="88"/>
      <c r="TI113" s="88"/>
      <c r="TJ113" s="88"/>
      <c r="TK113" s="88"/>
      <c r="TL113" s="88"/>
      <c r="TM113" s="88"/>
      <c r="TN113" s="88"/>
      <c r="TO113" s="88"/>
      <c r="TP113" s="88"/>
      <c r="TQ113" s="88"/>
      <c r="TR113" s="88"/>
      <c r="TS113" s="88"/>
      <c r="TT113" s="88"/>
      <c r="TU113" s="88"/>
      <c r="TV113" s="88"/>
      <c r="TW113" s="88"/>
      <c r="TX113" s="88"/>
      <c r="TY113" s="88"/>
      <c r="TZ113" s="88"/>
      <c r="UA113" s="88"/>
      <c r="UB113" s="88"/>
      <c r="UC113" s="88"/>
      <c r="UD113" s="88"/>
      <c r="UE113" s="88"/>
      <c r="UF113" s="88"/>
      <c r="UG113" s="88"/>
      <c r="UH113" s="88"/>
      <c r="UI113" s="88"/>
      <c r="UJ113" s="88"/>
      <c r="UK113" s="88"/>
      <c r="UL113" s="88"/>
      <c r="UM113" s="88"/>
      <c r="UN113" s="88"/>
      <c r="UO113" s="88"/>
      <c r="UP113" s="88"/>
      <c r="UQ113" s="88"/>
      <c r="UR113" s="88"/>
      <c r="US113" s="88"/>
      <c r="UT113" s="88"/>
      <c r="UU113" s="88"/>
      <c r="UV113" s="88"/>
      <c r="UW113" s="88"/>
      <c r="UX113" s="88"/>
      <c r="UY113" s="88"/>
      <c r="UZ113" s="88"/>
      <c r="VA113" s="88"/>
      <c r="VB113" s="88"/>
      <c r="VC113" s="88"/>
      <c r="VD113" s="88"/>
      <c r="VE113" s="88"/>
      <c r="VF113" s="88"/>
      <c r="VG113" s="88"/>
      <c r="VH113" s="88"/>
      <c r="VI113" s="88"/>
      <c r="VJ113" s="88"/>
      <c r="VK113" s="88"/>
      <c r="VL113" s="88"/>
      <c r="VM113" s="88"/>
      <c r="VN113" s="88"/>
      <c r="VO113" s="88"/>
      <c r="VP113" s="88"/>
      <c r="VQ113" s="88"/>
      <c r="VR113" s="88"/>
      <c r="VS113" s="88"/>
      <c r="VT113" s="88"/>
      <c r="VU113" s="88"/>
      <c r="VV113" s="88"/>
      <c r="VW113" s="88"/>
      <c r="VX113" s="88"/>
      <c r="VY113" s="88"/>
      <c r="VZ113" s="88"/>
      <c r="WA113" s="88"/>
      <c r="WB113" s="88"/>
      <c r="WC113" s="88"/>
      <c r="WD113" s="88"/>
      <c r="WE113" s="88"/>
      <c r="WF113" s="88"/>
      <c r="WG113" s="88"/>
      <c r="WH113" s="88"/>
      <c r="WI113" s="88"/>
      <c r="WJ113" s="88"/>
      <c r="WK113" s="88"/>
      <c r="WL113" s="88"/>
      <c r="WM113" s="88"/>
      <c r="WN113" s="88"/>
      <c r="WO113" s="88"/>
      <c r="WP113" s="88"/>
      <c r="WQ113" s="88"/>
      <c r="WR113" s="88"/>
      <c r="WS113" s="88"/>
      <c r="WT113" s="88"/>
      <c r="WU113" s="88"/>
      <c r="WV113" s="88"/>
      <c r="WW113" s="88"/>
      <c r="WX113" s="88"/>
      <c r="WY113" s="88"/>
      <c r="WZ113" s="88"/>
      <c r="XA113" s="88"/>
      <c r="XB113" s="88"/>
      <c r="XC113" s="88"/>
      <c r="XD113" s="88"/>
      <c r="XE113" s="88"/>
      <c r="XF113" s="88"/>
      <c r="XG113" s="88"/>
      <c r="XH113" s="88"/>
      <c r="XI113" s="88"/>
      <c r="XJ113" s="88"/>
      <c r="XK113" s="88"/>
      <c r="XL113" s="88"/>
      <c r="XM113" s="88"/>
      <c r="XN113" s="88"/>
      <c r="XO113" s="88"/>
      <c r="XP113" s="88"/>
      <c r="XQ113" s="88"/>
      <c r="XR113" s="88"/>
      <c r="XS113" s="88"/>
      <c r="XT113" s="88"/>
      <c r="XU113" s="88"/>
      <c r="XV113" s="88"/>
      <c r="XW113" s="88"/>
      <c r="XX113" s="88"/>
      <c r="XY113" s="88"/>
      <c r="XZ113" s="88"/>
      <c r="YA113" s="88"/>
      <c r="YB113" s="88"/>
      <c r="YC113" s="88"/>
      <c r="YD113" s="88"/>
      <c r="YE113" s="88"/>
      <c r="YF113" s="88"/>
      <c r="YG113" s="88"/>
      <c r="YH113" s="88"/>
      <c r="YI113" s="88"/>
      <c r="YJ113" s="88"/>
      <c r="YK113" s="88"/>
      <c r="YL113" s="88"/>
      <c r="YM113" s="88"/>
      <c r="YN113" s="88"/>
      <c r="YO113" s="88"/>
      <c r="YP113" s="88"/>
      <c r="YQ113" s="88"/>
      <c r="YR113" s="88"/>
      <c r="YS113" s="88"/>
      <c r="YT113" s="88"/>
      <c r="YU113" s="88"/>
      <c r="YV113" s="88"/>
      <c r="YW113" s="88"/>
      <c r="YX113" s="88"/>
      <c r="YY113" s="88"/>
      <c r="YZ113" s="88"/>
      <c r="ZA113" s="88"/>
      <c r="ZB113" s="88"/>
      <c r="ZC113" s="88"/>
      <c r="ZD113" s="88"/>
      <c r="ZE113" s="88"/>
      <c r="ZF113" s="88"/>
      <c r="ZG113" s="88"/>
      <c r="ZH113" s="88"/>
      <c r="ZI113" s="88"/>
      <c r="ZJ113" s="88"/>
      <c r="ZK113" s="88"/>
      <c r="ZL113" s="88"/>
      <c r="ZM113" s="88"/>
      <c r="ZN113" s="88"/>
      <c r="ZO113" s="88"/>
      <c r="ZP113" s="88"/>
      <c r="ZQ113" s="88"/>
      <c r="ZR113" s="88"/>
      <c r="ZS113" s="88"/>
      <c r="ZT113" s="88"/>
      <c r="ZU113" s="88"/>
      <c r="ZV113" s="88"/>
      <c r="ZW113" s="88"/>
      <c r="ZX113" s="88"/>
      <c r="ZY113" s="88"/>
      <c r="ZZ113" s="88"/>
      <c r="AAA113" s="88"/>
      <c r="AAB113" s="88"/>
      <c r="AAC113" s="88"/>
      <c r="AAD113" s="88"/>
      <c r="AAE113" s="88"/>
      <c r="AAF113" s="88"/>
      <c r="AAG113" s="88"/>
      <c r="AAH113" s="88"/>
      <c r="AAI113" s="88"/>
      <c r="AAJ113" s="88"/>
      <c r="AAK113" s="88"/>
      <c r="AAL113" s="88"/>
      <c r="AAM113" s="88"/>
      <c r="AAN113" s="88"/>
      <c r="AAO113" s="88"/>
      <c r="AAP113" s="88"/>
      <c r="AAQ113" s="88"/>
      <c r="AAR113" s="88"/>
      <c r="AAS113" s="88"/>
      <c r="AAT113" s="88"/>
      <c r="AAU113" s="88"/>
      <c r="AAV113" s="88"/>
      <c r="AAW113" s="88"/>
      <c r="AAX113" s="88"/>
      <c r="AAY113" s="88"/>
      <c r="AAZ113" s="88"/>
      <c r="ABA113" s="88"/>
      <c r="ABB113" s="88"/>
      <c r="ABC113" s="88"/>
      <c r="ABD113" s="88"/>
      <c r="ABE113" s="88"/>
      <c r="ABF113" s="88"/>
      <c r="ABG113" s="88"/>
      <c r="ABH113" s="88"/>
      <c r="ABI113" s="88"/>
      <c r="ABJ113" s="88"/>
      <c r="ABK113" s="88"/>
      <c r="ABL113" s="88"/>
      <c r="ABM113" s="88"/>
      <c r="ABN113" s="88"/>
      <c r="ABO113" s="88"/>
      <c r="ABP113" s="88"/>
      <c r="ABQ113" s="88"/>
      <c r="ABR113" s="88"/>
      <c r="ABS113" s="88"/>
      <c r="ABT113" s="88"/>
      <c r="ABU113" s="88"/>
      <c r="ABV113" s="88"/>
      <c r="ABW113" s="88"/>
      <c r="ABX113" s="88"/>
      <c r="ABY113" s="88"/>
      <c r="ABZ113" s="88"/>
      <c r="ACA113" s="88"/>
      <c r="ACB113" s="88"/>
      <c r="ACC113" s="88"/>
      <c r="ACD113" s="88"/>
      <c r="ACE113" s="88"/>
      <c r="ACF113" s="88"/>
      <c r="ACG113" s="88"/>
      <c r="ACH113" s="88"/>
      <c r="ACI113" s="88"/>
      <c r="ACJ113" s="88"/>
      <c r="ACK113" s="88"/>
      <c r="ACL113" s="88"/>
      <c r="ACM113" s="88"/>
      <c r="ACN113" s="88"/>
      <c r="ACO113" s="88"/>
      <c r="ACP113" s="88"/>
      <c r="ACQ113" s="88"/>
      <c r="ACR113" s="88"/>
      <c r="ACS113" s="88"/>
      <c r="ACT113" s="88"/>
      <c r="ACU113" s="88"/>
      <c r="ACV113" s="88"/>
      <c r="ACW113" s="88"/>
      <c r="ACX113" s="88"/>
      <c r="ACY113" s="88"/>
      <c r="ACZ113" s="88"/>
      <c r="ADA113" s="88"/>
      <c r="ADB113" s="88"/>
      <c r="ADC113" s="88"/>
      <c r="ADD113" s="88"/>
      <c r="ADE113" s="88"/>
      <c r="ADF113" s="88"/>
      <c r="ADG113" s="88"/>
      <c r="ADH113" s="88"/>
      <c r="ADI113" s="88"/>
      <c r="ADJ113" s="88"/>
      <c r="ADK113" s="88"/>
      <c r="ADL113" s="88"/>
      <c r="ADM113" s="88"/>
      <c r="ADN113" s="88"/>
      <c r="ADO113" s="88"/>
      <c r="ADP113" s="88"/>
      <c r="ADQ113" s="88"/>
      <c r="ADR113" s="88"/>
      <c r="ADS113" s="88"/>
      <c r="ADT113" s="88"/>
      <c r="ADU113" s="88"/>
      <c r="ADV113" s="88"/>
      <c r="ADW113" s="88"/>
      <c r="ADX113" s="88"/>
      <c r="ADY113" s="88"/>
      <c r="ADZ113" s="88"/>
      <c r="AEA113" s="88"/>
      <c r="AEB113" s="88"/>
      <c r="AEC113" s="88"/>
      <c r="AED113" s="88"/>
      <c r="AEE113" s="88"/>
      <c r="AEF113" s="88"/>
      <c r="AEG113" s="88"/>
      <c r="AEH113" s="88"/>
      <c r="AEI113" s="88"/>
      <c r="AEJ113" s="88"/>
      <c r="AEK113" s="88"/>
      <c r="AEL113" s="88"/>
      <c r="AEM113" s="88"/>
      <c r="AEN113" s="88"/>
      <c r="AEO113" s="88"/>
      <c r="AEP113" s="88"/>
      <c r="AEQ113" s="88"/>
      <c r="AER113" s="88"/>
      <c r="AES113" s="88"/>
      <c r="AET113" s="88"/>
      <c r="AEU113" s="88"/>
      <c r="AEV113" s="88"/>
      <c r="AEW113" s="88"/>
      <c r="AEX113" s="88"/>
      <c r="AEY113" s="88"/>
      <c r="AEZ113" s="88"/>
      <c r="AFA113" s="88"/>
      <c r="AFB113" s="88"/>
      <c r="AFC113" s="88"/>
      <c r="AFD113" s="88"/>
      <c r="AFE113" s="88"/>
      <c r="AFF113" s="88"/>
      <c r="AFG113" s="88"/>
      <c r="AFH113" s="88"/>
      <c r="AFI113" s="88"/>
      <c r="AFJ113" s="88"/>
      <c r="AFK113" s="88"/>
      <c r="AFL113" s="88"/>
      <c r="AFM113" s="88"/>
      <c r="AFN113" s="88"/>
      <c r="AFO113" s="88"/>
      <c r="AFP113" s="88"/>
      <c r="AFQ113" s="88"/>
      <c r="AFR113" s="88"/>
      <c r="AFS113" s="88"/>
      <c r="AFT113" s="88"/>
      <c r="AFU113" s="88"/>
      <c r="AFV113" s="88"/>
      <c r="AFW113" s="88"/>
      <c r="AFX113" s="88"/>
      <c r="AFY113" s="88"/>
      <c r="AFZ113" s="88"/>
      <c r="AGA113" s="88"/>
      <c r="AGB113" s="88"/>
      <c r="AGC113" s="88"/>
      <c r="AGD113" s="88"/>
      <c r="AGE113" s="88"/>
      <c r="AGF113" s="88"/>
      <c r="AGG113" s="88"/>
      <c r="AGH113" s="88"/>
      <c r="AGI113" s="88"/>
      <c r="AGJ113" s="88"/>
      <c r="AGK113" s="88"/>
      <c r="AGL113" s="88"/>
      <c r="AGM113" s="88"/>
      <c r="AGN113" s="88"/>
      <c r="AGO113" s="88"/>
      <c r="AGP113" s="88"/>
      <c r="AGQ113" s="88"/>
      <c r="AGR113" s="88"/>
      <c r="AGS113" s="88"/>
      <c r="AGT113" s="88"/>
      <c r="AGU113" s="88"/>
      <c r="AGV113" s="88"/>
      <c r="AGW113" s="88"/>
      <c r="AGX113" s="88"/>
      <c r="AGY113" s="88"/>
      <c r="AGZ113" s="88"/>
      <c r="AHA113" s="88"/>
      <c r="AHB113" s="88"/>
      <c r="AHC113" s="88"/>
      <c r="AHD113" s="88"/>
      <c r="AHE113" s="88"/>
      <c r="AHF113" s="88"/>
      <c r="AHG113" s="88"/>
      <c r="AHH113" s="88"/>
      <c r="AHI113" s="88"/>
      <c r="AHJ113" s="88"/>
      <c r="AHK113" s="88"/>
      <c r="AHL113" s="88"/>
      <c r="AHM113" s="88"/>
      <c r="AHN113" s="88"/>
      <c r="AHO113" s="88"/>
      <c r="AHP113" s="88"/>
      <c r="AHQ113" s="88"/>
      <c r="AHR113" s="88"/>
      <c r="AHS113" s="88"/>
      <c r="AHT113" s="88"/>
      <c r="AHU113" s="88"/>
      <c r="AHV113" s="88"/>
      <c r="AHW113" s="88"/>
      <c r="AHX113" s="88"/>
      <c r="AHY113" s="88"/>
      <c r="AHZ113" s="88"/>
      <c r="AIA113" s="88"/>
      <c r="AIB113" s="88"/>
      <c r="AIC113" s="88"/>
      <c r="AID113" s="88"/>
      <c r="AIE113" s="88"/>
      <c r="AIF113" s="88"/>
      <c r="AIG113" s="88"/>
      <c r="AIH113" s="88"/>
      <c r="AII113" s="88"/>
      <c r="AIJ113" s="88"/>
      <c r="AIK113" s="88"/>
      <c r="AIL113" s="88"/>
      <c r="AIM113" s="88"/>
      <c r="AIN113" s="88"/>
      <c r="AIO113" s="88"/>
      <c r="AIP113" s="88"/>
      <c r="AIQ113" s="88"/>
      <c r="AIR113" s="88"/>
      <c r="AIS113" s="88"/>
      <c r="AIT113" s="88"/>
      <c r="AIU113" s="88"/>
      <c r="AIV113" s="88"/>
      <c r="AIW113" s="88"/>
      <c r="AIX113" s="88"/>
      <c r="AIY113" s="88"/>
      <c r="AIZ113" s="88"/>
      <c r="AJA113" s="88"/>
      <c r="AJB113" s="88"/>
      <c r="AJC113" s="88"/>
      <c r="AJD113" s="88"/>
      <c r="AJE113" s="88"/>
      <c r="AJF113" s="88"/>
      <c r="AJG113" s="88"/>
      <c r="AJH113" s="88"/>
      <c r="AJI113" s="88"/>
      <c r="AJJ113" s="88"/>
      <c r="AJK113" s="88"/>
      <c r="AJL113" s="88"/>
      <c r="AJM113" s="88"/>
      <c r="AJN113" s="88"/>
      <c r="AJO113" s="88"/>
      <c r="AJP113" s="88"/>
      <c r="AJQ113" s="88"/>
      <c r="AJR113" s="88"/>
      <c r="AJS113" s="88"/>
      <c r="AJT113" s="88"/>
      <c r="AJU113" s="88"/>
      <c r="AJV113" s="88"/>
      <c r="AJW113" s="88"/>
      <c r="AJX113" s="88"/>
      <c r="AJY113" s="88"/>
      <c r="AJZ113" s="88"/>
      <c r="AKA113" s="88"/>
      <c r="AKB113" s="88"/>
      <c r="AKC113" s="88"/>
      <c r="AKD113" s="88"/>
      <c r="AKE113" s="88"/>
      <c r="AKF113" s="88"/>
      <c r="AKG113" s="88"/>
      <c r="AKH113" s="88"/>
      <c r="AKI113" s="88"/>
      <c r="AKJ113" s="88"/>
      <c r="AKK113" s="88"/>
      <c r="AKL113" s="88"/>
      <c r="AKM113" s="88"/>
      <c r="AKN113" s="88"/>
      <c r="AKO113" s="88"/>
      <c r="AKP113" s="88"/>
      <c r="AKQ113" s="88"/>
      <c r="AKR113" s="88"/>
      <c r="AKS113" s="88"/>
      <c r="AKT113" s="88"/>
      <c r="AKU113" s="88"/>
      <c r="AKV113" s="88"/>
      <c r="AKW113" s="88"/>
      <c r="AKX113" s="88"/>
      <c r="AKY113" s="88"/>
      <c r="AKZ113" s="88"/>
      <c r="ALA113" s="88"/>
      <c r="ALB113" s="88"/>
      <c r="ALC113" s="88"/>
      <c r="ALD113" s="88"/>
      <c r="ALE113" s="88"/>
      <c r="ALF113" s="88"/>
      <c r="ALG113" s="88"/>
      <c r="ALH113" s="88"/>
      <c r="ALI113" s="88"/>
      <c r="ALJ113" s="88"/>
      <c r="ALK113" s="88"/>
      <c r="ALL113" s="88"/>
      <c r="ALM113" s="88"/>
      <c r="ALN113" s="88"/>
      <c r="ALO113" s="88"/>
      <c r="ALP113" s="88"/>
      <c r="ALQ113" s="88"/>
      <c r="ALR113" s="88"/>
      <c r="ALS113" s="88"/>
      <c r="ALT113" s="88"/>
      <c r="ALU113" s="88"/>
      <c r="ALV113" s="88"/>
      <c r="ALW113" s="88"/>
    </row>
    <row r="114" spans="1:1011" ht="34.950000000000003" customHeight="1" x14ac:dyDescent="0.3">
      <c r="A114" s="66" t="s">
        <v>66</v>
      </c>
      <c r="B114" s="66">
        <v>36</v>
      </c>
      <c r="C114" s="113" t="s">
        <v>475</v>
      </c>
      <c r="D114" s="127">
        <v>1984</v>
      </c>
      <c r="E114" s="67" t="s">
        <v>180</v>
      </c>
      <c r="F114" s="68" t="s">
        <v>109</v>
      </c>
      <c r="G114" s="68" t="s">
        <v>466</v>
      </c>
      <c r="H114" s="68">
        <v>29.559411999999998</v>
      </c>
      <c r="I114" s="69">
        <v>34.954608</v>
      </c>
      <c r="J114" s="70" t="s">
        <v>34</v>
      </c>
      <c r="K114" s="71" t="s">
        <v>81</v>
      </c>
      <c r="L114" s="72" t="s">
        <v>60</v>
      </c>
      <c r="M114" s="73" t="s">
        <v>110</v>
      </c>
      <c r="N114" s="74">
        <f>40000+210000</f>
        <v>250000</v>
      </c>
      <c r="O114" s="74" t="s">
        <v>111</v>
      </c>
      <c r="P114" s="74" t="s">
        <v>476</v>
      </c>
      <c r="Q114" s="75">
        <v>85</v>
      </c>
      <c r="R114" s="83">
        <v>5000000</v>
      </c>
      <c r="S114" s="77" t="s">
        <v>64</v>
      </c>
      <c r="T114" s="78" t="s">
        <v>103</v>
      </c>
      <c r="U114" s="78">
        <v>5.5</v>
      </c>
      <c r="V114" s="78" t="s">
        <v>39</v>
      </c>
      <c r="W114" s="78">
        <v>27</v>
      </c>
      <c r="X114" s="78">
        <v>85</v>
      </c>
      <c r="Y114" s="78">
        <v>2.5</v>
      </c>
      <c r="Z114" s="79">
        <v>10.3</v>
      </c>
      <c r="AA114" s="80" t="s">
        <v>110</v>
      </c>
      <c r="AB114" s="123" t="s">
        <v>29</v>
      </c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  <c r="EF114" s="88"/>
      <c r="EG114" s="88"/>
      <c r="EH114" s="88"/>
      <c r="EI114" s="88"/>
      <c r="EJ114" s="88"/>
      <c r="EK114" s="88"/>
      <c r="EL114" s="88"/>
      <c r="EM114" s="88"/>
      <c r="EN114" s="88"/>
      <c r="EO114" s="88"/>
      <c r="EP114" s="88"/>
      <c r="EQ114" s="88"/>
      <c r="ER114" s="88"/>
      <c r="ES114" s="88"/>
      <c r="ET114" s="88"/>
      <c r="EU114" s="88"/>
      <c r="EV114" s="88"/>
      <c r="EW114" s="88"/>
      <c r="EX114" s="88"/>
      <c r="EY114" s="88"/>
      <c r="EZ114" s="88"/>
      <c r="FA114" s="88"/>
      <c r="FB114" s="88"/>
      <c r="FC114" s="88"/>
      <c r="FD114" s="88"/>
      <c r="FE114" s="88"/>
      <c r="FF114" s="88"/>
      <c r="FG114" s="88"/>
      <c r="FH114" s="88"/>
      <c r="FI114" s="88"/>
      <c r="FJ114" s="88"/>
      <c r="FK114" s="88"/>
      <c r="FL114" s="88"/>
      <c r="FM114" s="88"/>
      <c r="FN114" s="88"/>
      <c r="FO114" s="88"/>
      <c r="FP114" s="88"/>
      <c r="FQ114" s="88"/>
      <c r="FR114" s="88"/>
      <c r="FS114" s="88"/>
      <c r="FT114" s="88"/>
      <c r="FU114" s="88"/>
      <c r="FV114" s="88"/>
      <c r="FW114" s="88"/>
      <c r="FX114" s="88"/>
      <c r="FY114" s="88"/>
      <c r="FZ114" s="88"/>
      <c r="GA114" s="88"/>
      <c r="GB114" s="88"/>
      <c r="GC114" s="88"/>
      <c r="GD114" s="88"/>
      <c r="GE114" s="88"/>
      <c r="GF114" s="88"/>
      <c r="GG114" s="88"/>
      <c r="GH114" s="88"/>
      <c r="GI114" s="88"/>
      <c r="GJ114" s="88"/>
      <c r="GK114" s="88"/>
      <c r="GL114" s="88"/>
      <c r="GM114" s="88"/>
      <c r="GN114" s="88"/>
      <c r="GO114" s="88"/>
      <c r="GP114" s="88"/>
      <c r="GQ114" s="88"/>
      <c r="GR114" s="88"/>
      <c r="GS114" s="88"/>
      <c r="GT114" s="88"/>
      <c r="GU114" s="88"/>
      <c r="GV114" s="88"/>
      <c r="GW114" s="88"/>
      <c r="GX114" s="88"/>
      <c r="GY114" s="88"/>
      <c r="GZ114" s="88"/>
      <c r="HA114" s="88"/>
      <c r="HB114" s="88"/>
      <c r="HC114" s="88"/>
      <c r="HD114" s="88"/>
      <c r="HE114" s="88"/>
      <c r="HF114" s="88"/>
      <c r="HG114" s="88"/>
      <c r="HH114" s="88"/>
      <c r="HI114" s="88"/>
      <c r="HJ114" s="88"/>
      <c r="HK114" s="88"/>
      <c r="HL114" s="88"/>
      <c r="HM114" s="88"/>
      <c r="HN114" s="88"/>
      <c r="HO114" s="88"/>
      <c r="HP114" s="88"/>
      <c r="HQ114" s="88"/>
      <c r="HR114" s="88"/>
      <c r="HS114" s="88"/>
      <c r="HT114" s="88"/>
      <c r="HU114" s="88"/>
      <c r="HV114" s="88"/>
      <c r="HW114" s="88"/>
      <c r="HX114" s="88"/>
      <c r="HY114" s="88"/>
      <c r="HZ114" s="88"/>
      <c r="IA114" s="88"/>
      <c r="IB114" s="88"/>
      <c r="IC114" s="88"/>
      <c r="ID114" s="88"/>
      <c r="IE114" s="88"/>
      <c r="IF114" s="88"/>
      <c r="IG114" s="88"/>
      <c r="IH114" s="88"/>
      <c r="II114" s="88"/>
      <c r="IJ114" s="88"/>
      <c r="IK114" s="88"/>
      <c r="IL114" s="88"/>
      <c r="IM114" s="88"/>
      <c r="IN114" s="88"/>
      <c r="IO114" s="88"/>
      <c r="IP114" s="88"/>
      <c r="IQ114" s="88"/>
      <c r="IR114" s="88"/>
      <c r="IS114" s="88"/>
      <c r="IT114" s="88"/>
      <c r="IU114" s="88"/>
      <c r="IV114" s="88"/>
      <c r="IW114" s="88"/>
      <c r="IX114" s="88"/>
      <c r="IY114" s="88"/>
      <c r="IZ114" s="88"/>
      <c r="JA114" s="88"/>
      <c r="JB114" s="88"/>
      <c r="JC114" s="88"/>
      <c r="JD114" s="88"/>
      <c r="JE114" s="88"/>
      <c r="JF114" s="88"/>
      <c r="JG114" s="88"/>
      <c r="JH114" s="88"/>
      <c r="JI114" s="88"/>
      <c r="JJ114" s="88"/>
      <c r="JK114" s="88"/>
      <c r="JL114" s="88"/>
      <c r="JM114" s="88"/>
      <c r="JN114" s="88"/>
      <c r="JO114" s="88"/>
      <c r="JP114" s="88"/>
      <c r="JQ114" s="88"/>
      <c r="JR114" s="88"/>
      <c r="JS114" s="88"/>
      <c r="JT114" s="88"/>
      <c r="JU114" s="88"/>
      <c r="JV114" s="88"/>
      <c r="JW114" s="88"/>
      <c r="JX114" s="88"/>
      <c r="JY114" s="88"/>
      <c r="JZ114" s="88"/>
      <c r="KA114" s="88"/>
      <c r="KB114" s="88"/>
      <c r="KC114" s="88"/>
      <c r="KD114" s="88"/>
      <c r="KE114" s="88"/>
      <c r="KF114" s="88"/>
      <c r="KG114" s="88"/>
      <c r="KH114" s="88"/>
      <c r="KI114" s="88"/>
      <c r="KJ114" s="88"/>
      <c r="KK114" s="88"/>
      <c r="KL114" s="88"/>
      <c r="KM114" s="88"/>
      <c r="KN114" s="88"/>
      <c r="KO114" s="88"/>
      <c r="KP114" s="88"/>
      <c r="KQ114" s="88"/>
      <c r="KR114" s="88"/>
      <c r="KS114" s="88"/>
      <c r="KT114" s="88"/>
      <c r="KU114" s="88"/>
      <c r="KV114" s="88"/>
      <c r="KW114" s="88"/>
      <c r="KX114" s="88"/>
      <c r="KY114" s="88"/>
      <c r="KZ114" s="88"/>
      <c r="LA114" s="88"/>
      <c r="LB114" s="88"/>
      <c r="LC114" s="88"/>
      <c r="LD114" s="88"/>
      <c r="LE114" s="88"/>
      <c r="LF114" s="88"/>
      <c r="LG114" s="88"/>
      <c r="LH114" s="88"/>
      <c r="LI114" s="88"/>
      <c r="LJ114" s="88"/>
      <c r="LK114" s="88"/>
      <c r="LL114" s="88"/>
      <c r="LM114" s="88"/>
      <c r="LN114" s="88"/>
      <c r="LO114" s="88"/>
      <c r="LP114" s="88"/>
      <c r="LQ114" s="88"/>
      <c r="LR114" s="88"/>
      <c r="LS114" s="88"/>
      <c r="LT114" s="88"/>
      <c r="LU114" s="88"/>
      <c r="LV114" s="88"/>
      <c r="LW114" s="88"/>
      <c r="LX114" s="88"/>
      <c r="LY114" s="88"/>
      <c r="LZ114" s="88"/>
      <c r="MA114" s="88"/>
      <c r="MB114" s="88"/>
      <c r="MC114" s="88"/>
      <c r="MD114" s="88"/>
      <c r="ME114" s="88"/>
      <c r="MF114" s="88"/>
      <c r="MG114" s="88"/>
      <c r="MH114" s="88"/>
      <c r="MI114" s="88"/>
      <c r="MJ114" s="88"/>
      <c r="MK114" s="88"/>
      <c r="ML114" s="88"/>
      <c r="MM114" s="88"/>
      <c r="MN114" s="88"/>
      <c r="MO114" s="88"/>
      <c r="MP114" s="88"/>
      <c r="MQ114" s="88"/>
      <c r="MR114" s="88"/>
      <c r="MS114" s="88"/>
      <c r="MT114" s="88"/>
      <c r="MU114" s="88"/>
      <c r="MV114" s="88"/>
      <c r="MW114" s="88"/>
      <c r="MX114" s="88"/>
      <c r="MY114" s="88"/>
      <c r="MZ114" s="88"/>
      <c r="NA114" s="88"/>
      <c r="NB114" s="88"/>
      <c r="NC114" s="88"/>
      <c r="ND114" s="88"/>
      <c r="NE114" s="88"/>
      <c r="NF114" s="88"/>
      <c r="NG114" s="88"/>
      <c r="NH114" s="88"/>
      <c r="NI114" s="88"/>
      <c r="NJ114" s="88"/>
      <c r="NK114" s="88"/>
      <c r="NL114" s="88"/>
      <c r="NM114" s="88"/>
      <c r="NN114" s="88"/>
      <c r="NO114" s="88"/>
      <c r="NP114" s="88"/>
      <c r="NQ114" s="88"/>
      <c r="NR114" s="88"/>
      <c r="NS114" s="88"/>
      <c r="NT114" s="88"/>
      <c r="NU114" s="88"/>
      <c r="NV114" s="88"/>
      <c r="NW114" s="88"/>
      <c r="NX114" s="88"/>
      <c r="NY114" s="88"/>
      <c r="NZ114" s="88"/>
      <c r="OA114" s="88"/>
      <c r="OB114" s="88"/>
      <c r="OC114" s="88"/>
      <c r="OD114" s="88"/>
      <c r="OE114" s="88"/>
      <c r="OF114" s="88"/>
      <c r="OG114" s="88"/>
      <c r="OH114" s="88"/>
      <c r="OI114" s="88"/>
      <c r="OJ114" s="88"/>
      <c r="OK114" s="88"/>
      <c r="OL114" s="88"/>
      <c r="OM114" s="88"/>
      <c r="ON114" s="88"/>
      <c r="OO114" s="88"/>
      <c r="OP114" s="88"/>
      <c r="OQ114" s="88"/>
      <c r="OR114" s="88"/>
      <c r="OS114" s="88"/>
      <c r="OT114" s="88"/>
      <c r="OU114" s="88"/>
      <c r="OV114" s="88"/>
      <c r="OW114" s="88"/>
      <c r="OX114" s="88"/>
      <c r="OY114" s="88"/>
      <c r="OZ114" s="88"/>
      <c r="PA114" s="88"/>
      <c r="PB114" s="88"/>
      <c r="PC114" s="88"/>
      <c r="PD114" s="88"/>
      <c r="PE114" s="88"/>
      <c r="PF114" s="88"/>
      <c r="PG114" s="88"/>
      <c r="PH114" s="88"/>
      <c r="PI114" s="88"/>
      <c r="PJ114" s="88"/>
      <c r="PK114" s="88"/>
      <c r="PL114" s="88"/>
      <c r="PM114" s="88"/>
      <c r="PN114" s="88"/>
      <c r="PO114" s="88"/>
      <c r="PP114" s="88"/>
      <c r="PQ114" s="88"/>
      <c r="PR114" s="88"/>
      <c r="PS114" s="88"/>
      <c r="PT114" s="88"/>
      <c r="PU114" s="88"/>
      <c r="PV114" s="88"/>
      <c r="PW114" s="88"/>
      <c r="PX114" s="88"/>
      <c r="PY114" s="88"/>
      <c r="PZ114" s="88"/>
      <c r="QA114" s="88"/>
      <c r="QB114" s="88"/>
      <c r="QC114" s="88"/>
      <c r="QD114" s="88"/>
      <c r="QE114" s="88"/>
      <c r="QF114" s="88"/>
      <c r="QG114" s="88"/>
      <c r="QH114" s="88"/>
      <c r="QI114" s="88"/>
      <c r="QJ114" s="88"/>
      <c r="QK114" s="88"/>
      <c r="QL114" s="88"/>
      <c r="QM114" s="88"/>
      <c r="QN114" s="88"/>
      <c r="QO114" s="88"/>
      <c r="QP114" s="88"/>
      <c r="QQ114" s="88"/>
      <c r="QR114" s="88"/>
      <c r="QS114" s="88"/>
      <c r="QT114" s="88"/>
      <c r="QU114" s="88"/>
      <c r="QV114" s="88"/>
      <c r="QW114" s="88"/>
      <c r="QX114" s="88"/>
      <c r="QY114" s="88"/>
      <c r="QZ114" s="88"/>
      <c r="RA114" s="88"/>
      <c r="RB114" s="88"/>
      <c r="RC114" s="88"/>
      <c r="RD114" s="88"/>
      <c r="RE114" s="88"/>
      <c r="RF114" s="88"/>
      <c r="RG114" s="88"/>
      <c r="RH114" s="88"/>
      <c r="RI114" s="88"/>
      <c r="RJ114" s="88"/>
      <c r="RK114" s="88"/>
      <c r="RL114" s="88"/>
      <c r="RM114" s="88"/>
      <c r="RN114" s="88"/>
      <c r="RO114" s="88"/>
      <c r="RP114" s="88"/>
      <c r="RQ114" s="88"/>
      <c r="RR114" s="88"/>
      <c r="RS114" s="88"/>
      <c r="RT114" s="88"/>
      <c r="RU114" s="88"/>
      <c r="RV114" s="88"/>
      <c r="RW114" s="88"/>
      <c r="RX114" s="88"/>
      <c r="RY114" s="88"/>
      <c r="RZ114" s="88"/>
      <c r="SA114" s="88"/>
      <c r="SB114" s="88"/>
      <c r="SC114" s="88"/>
      <c r="SD114" s="88"/>
      <c r="SE114" s="88"/>
      <c r="SF114" s="88"/>
      <c r="SG114" s="88"/>
      <c r="SH114" s="88"/>
      <c r="SI114" s="88"/>
      <c r="SJ114" s="88"/>
      <c r="SK114" s="88"/>
      <c r="SL114" s="88"/>
      <c r="SM114" s="88"/>
      <c r="SN114" s="88"/>
      <c r="SO114" s="88"/>
      <c r="SP114" s="88"/>
      <c r="SQ114" s="88"/>
      <c r="SR114" s="88"/>
      <c r="SS114" s="88"/>
      <c r="ST114" s="88"/>
      <c r="SU114" s="88"/>
      <c r="SV114" s="88"/>
      <c r="SW114" s="88"/>
      <c r="SX114" s="88"/>
      <c r="SY114" s="88"/>
      <c r="SZ114" s="88"/>
      <c r="TA114" s="88"/>
      <c r="TB114" s="88"/>
      <c r="TC114" s="88"/>
      <c r="TD114" s="88"/>
      <c r="TE114" s="88"/>
      <c r="TF114" s="88"/>
      <c r="TG114" s="88"/>
      <c r="TH114" s="88"/>
      <c r="TI114" s="88"/>
      <c r="TJ114" s="88"/>
      <c r="TK114" s="88"/>
      <c r="TL114" s="88"/>
      <c r="TM114" s="88"/>
      <c r="TN114" s="88"/>
      <c r="TO114" s="88"/>
      <c r="TP114" s="88"/>
      <c r="TQ114" s="88"/>
      <c r="TR114" s="88"/>
      <c r="TS114" s="88"/>
      <c r="TT114" s="88"/>
      <c r="TU114" s="88"/>
      <c r="TV114" s="88"/>
      <c r="TW114" s="88"/>
      <c r="TX114" s="88"/>
      <c r="TY114" s="88"/>
      <c r="TZ114" s="88"/>
      <c r="UA114" s="88"/>
      <c r="UB114" s="88"/>
      <c r="UC114" s="88"/>
      <c r="UD114" s="88"/>
      <c r="UE114" s="88"/>
      <c r="UF114" s="88"/>
      <c r="UG114" s="88"/>
      <c r="UH114" s="88"/>
      <c r="UI114" s="88"/>
      <c r="UJ114" s="88"/>
      <c r="UK114" s="88"/>
      <c r="UL114" s="88"/>
      <c r="UM114" s="88"/>
      <c r="UN114" s="88"/>
      <c r="UO114" s="88"/>
      <c r="UP114" s="88"/>
      <c r="UQ114" s="88"/>
      <c r="UR114" s="88"/>
      <c r="US114" s="88"/>
      <c r="UT114" s="88"/>
      <c r="UU114" s="88"/>
      <c r="UV114" s="88"/>
      <c r="UW114" s="88"/>
      <c r="UX114" s="88"/>
      <c r="UY114" s="88"/>
      <c r="UZ114" s="88"/>
      <c r="VA114" s="88"/>
      <c r="VB114" s="88"/>
      <c r="VC114" s="88"/>
      <c r="VD114" s="88"/>
      <c r="VE114" s="88"/>
      <c r="VF114" s="88"/>
      <c r="VG114" s="88"/>
      <c r="VH114" s="88"/>
      <c r="VI114" s="88"/>
      <c r="VJ114" s="88"/>
      <c r="VK114" s="88"/>
      <c r="VL114" s="88"/>
      <c r="VM114" s="88"/>
      <c r="VN114" s="88"/>
      <c r="VO114" s="88"/>
      <c r="VP114" s="88"/>
      <c r="VQ114" s="88"/>
      <c r="VR114" s="88"/>
      <c r="VS114" s="88"/>
      <c r="VT114" s="88"/>
      <c r="VU114" s="88"/>
      <c r="VV114" s="88"/>
      <c r="VW114" s="88"/>
      <c r="VX114" s="88"/>
      <c r="VY114" s="88"/>
      <c r="VZ114" s="88"/>
      <c r="WA114" s="88"/>
      <c r="WB114" s="88"/>
      <c r="WC114" s="88"/>
      <c r="WD114" s="88"/>
      <c r="WE114" s="88"/>
      <c r="WF114" s="88"/>
      <c r="WG114" s="88"/>
      <c r="WH114" s="88"/>
      <c r="WI114" s="88"/>
      <c r="WJ114" s="88"/>
      <c r="WK114" s="88"/>
      <c r="WL114" s="88"/>
      <c r="WM114" s="88"/>
      <c r="WN114" s="88"/>
      <c r="WO114" s="88"/>
      <c r="WP114" s="88"/>
      <c r="WQ114" s="88"/>
      <c r="WR114" s="88"/>
      <c r="WS114" s="88"/>
      <c r="WT114" s="88"/>
      <c r="WU114" s="88"/>
      <c r="WV114" s="88"/>
      <c r="WW114" s="88"/>
      <c r="WX114" s="88"/>
      <c r="WY114" s="88"/>
      <c r="WZ114" s="88"/>
      <c r="XA114" s="88"/>
      <c r="XB114" s="88"/>
      <c r="XC114" s="88"/>
      <c r="XD114" s="88"/>
      <c r="XE114" s="88"/>
      <c r="XF114" s="88"/>
      <c r="XG114" s="88"/>
      <c r="XH114" s="88"/>
      <c r="XI114" s="88"/>
      <c r="XJ114" s="88"/>
      <c r="XK114" s="88"/>
      <c r="XL114" s="88"/>
      <c r="XM114" s="88"/>
      <c r="XN114" s="88"/>
      <c r="XO114" s="88"/>
      <c r="XP114" s="88"/>
      <c r="XQ114" s="88"/>
      <c r="XR114" s="88"/>
      <c r="XS114" s="88"/>
      <c r="XT114" s="88"/>
      <c r="XU114" s="88"/>
      <c r="XV114" s="88"/>
      <c r="XW114" s="88"/>
      <c r="XX114" s="88"/>
      <c r="XY114" s="88"/>
      <c r="XZ114" s="88"/>
      <c r="YA114" s="88"/>
      <c r="YB114" s="88"/>
      <c r="YC114" s="88"/>
      <c r="YD114" s="88"/>
      <c r="YE114" s="88"/>
      <c r="YF114" s="88"/>
      <c r="YG114" s="88"/>
      <c r="YH114" s="88"/>
      <c r="YI114" s="88"/>
      <c r="YJ114" s="88"/>
      <c r="YK114" s="88"/>
      <c r="YL114" s="88"/>
      <c r="YM114" s="88"/>
      <c r="YN114" s="88"/>
      <c r="YO114" s="88"/>
      <c r="YP114" s="88"/>
      <c r="YQ114" s="88"/>
      <c r="YR114" s="88"/>
      <c r="YS114" s="88"/>
      <c r="YT114" s="88"/>
      <c r="YU114" s="88"/>
      <c r="YV114" s="88"/>
      <c r="YW114" s="88"/>
      <c r="YX114" s="88"/>
      <c r="YY114" s="88"/>
      <c r="YZ114" s="88"/>
      <c r="ZA114" s="88"/>
      <c r="ZB114" s="88"/>
      <c r="ZC114" s="88"/>
      <c r="ZD114" s="88"/>
      <c r="ZE114" s="88"/>
      <c r="ZF114" s="88"/>
      <c r="ZG114" s="88"/>
      <c r="ZH114" s="88"/>
      <c r="ZI114" s="88"/>
      <c r="ZJ114" s="88"/>
      <c r="ZK114" s="88"/>
      <c r="ZL114" s="88"/>
      <c r="ZM114" s="88"/>
      <c r="ZN114" s="88"/>
      <c r="ZO114" s="88"/>
      <c r="ZP114" s="88"/>
      <c r="ZQ114" s="88"/>
      <c r="ZR114" s="88"/>
      <c r="ZS114" s="88"/>
      <c r="ZT114" s="88"/>
      <c r="ZU114" s="88"/>
      <c r="ZV114" s="88"/>
      <c r="ZW114" s="88"/>
      <c r="ZX114" s="88"/>
      <c r="ZY114" s="88"/>
      <c r="ZZ114" s="88"/>
      <c r="AAA114" s="88"/>
      <c r="AAB114" s="88"/>
      <c r="AAC114" s="88"/>
      <c r="AAD114" s="88"/>
      <c r="AAE114" s="88"/>
      <c r="AAF114" s="88"/>
      <c r="AAG114" s="88"/>
      <c r="AAH114" s="88"/>
      <c r="AAI114" s="88"/>
      <c r="AAJ114" s="88"/>
      <c r="AAK114" s="88"/>
      <c r="AAL114" s="88"/>
      <c r="AAM114" s="88"/>
      <c r="AAN114" s="88"/>
      <c r="AAO114" s="88"/>
      <c r="AAP114" s="88"/>
      <c r="AAQ114" s="88"/>
      <c r="AAR114" s="88"/>
      <c r="AAS114" s="88"/>
      <c r="AAT114" s="88"/>
      <c r="AAU114" s="88"/>
      <c r="AAV114" s="88"/>
      <c r="AAW114" s="88"/>
      <c r="AAX114" s="88"/>
      <c r="AAY114" s="88"/>
      <c r="AAZ114" s="88"/>
      <c r="ABA114" s="88"/>
      <c r="ABB114" s="88"/>
      <c r="ABC114" s="88"/>
      <c r="ABD114" s="88"/>
      <c r="ABE114" s="88"/>
      <c r="ABF114" s="88"/>
      <c r="ABG114" s="88"/>
      <c r="ABH114" s="88"/>
      <c r="ABI114" s="88"/>
      <c r="ABJ114" s="88"/>
      <c r="ABK114" s="88"/>
      <c r="ABL114" s="88"/>
      <c r="ABM114" s="88"/>
      <c r="ABN114" s="88"/>
      <c r="ABO114" s="88"/>
      <c r="ABP114" s="88"/>
      <c r="ABQ114" s="88"/>
      <c r="ABR114" s="88"/>
      <c r="ABS114" s="88"/>
      <c r="ABT114" s="88"/>
      <c r="ABU114" s="88"/>
      <c r="ABV114" s="88"/>
      <c r="ABW114" s="88"/>
      <c r="ABX114" s="88"/>
      <c r="ABY114" s="88"/>
      <c r="ABZ114" s="88"/>
      <c r="ACA114" s="88"/>
      <c r="ACB114" s="88"/>
      <c r="ACC114" s="88"/>
      <c r="ACD114" s="88"/>
      <c r="ACE114" s="88"/>
      <c r="ACF114" s="88"/>
      <c r="ACG114" s="88"/>
      <c r="ACH114" s="88"/>
      <c r="ACI114" s="88"/>
      <c r="ACJ114" s="88"/>
      <c r="ACK114" s="88"/>
      <c r="ACL114" s="88"/>
      <c r="ACM114" s="88"/>
      <c r="ACN114" s="88"/>
      <c r="ACO114" s="88"/>
      <c r="ACP114" s="88"/>
      <c r="ACQ114" s="88"/>
      <c r="ACR114" s="88"/>
      <c r="ACS114" s="88"/>
      <c r="ACT114" s="88"/>
      <c r="ACU114" s="88"/>
      <c r="ACV114" s="88"/>
      <c r="ACW114" s="88"/>
      <c r="ACX114" s="88"/>
      <c r="ACY114" s="88"/>
      <c r="ACZ114" s="88"/>
      <c r="ADA114" s="88"/>
      <c r="ADB114" s="88"/>
      <c r="ADC114" s="88"/>
      <c r="ADD114" s="88"/>
      <c r="ADE114" s="88"/>
      <c r="ADF114" s="88"/>
      <c r="ADG114" s="88"/>
      <c r="ADH114" s="88"/>
      <c r="ADI114" s="88"/>
      <c r="ADJ114" s="88"/>
      <c r="ADK114" s="88"/>
      <c r="ADL114" s="88"/>
      <c r="ADM114" s="88"/>
      <c r="ADN114" s="88"/>
      <c r="ADO114" s="88"/>
      <c r="ADP114" s="88"/>
      <c r="ADQ114" s="88"/>
      <c r="ADR114" s="88"/>
      <c r="ADS114" s="88"/>
      <c r="ADT114" s="88"/>
      <c r="ADU114" s="88"/>
      <c r="ADV114" s="88"/>
      <c r="ADW114" s="88"/>
      <c r="ADX114" s="88"/>
      <c r="ADY114" s="88"/>
      <c r="ADZ114" s="88"/>
      <c r="AEA114" s="88"/>
      <c r="AEB114" s="88"/>
      <c r="AEC114" s="88"/>
      <c r="AED114" s="88"/>
      <c r="AEE114" s="88"/>
      <c r="AEF114" s="88"/>
      <c r="AEG114" s="88"/>
      <c r="AEH114" s="88"/>
      <c r="AEI114" s="88"/>
      <c r="AEJ114" s="88"/>
      <c r="AEK114" s="88"/>
      <c r="AEL114" s="88"/>
      <c r="AEM114" s="88"/>
      <c r="AEN114" s="88"/>
      <c r="AEO114" s="88"/>
      <c r="AEP114" s="88"/>
      <c r="AEQ114" s="88"/>
      <c r="AER114" s="88"/>
      <c r="AES114" s="88"/>
      <c r="AET114" s="88"/>
      <c r="AEU114" s="88"/>
      <c r="AEV114" s="88"/>
      <c r="AEW114" s="88"/>
      <c r="AEX114" s="88"/>
      <c r="AEY114" s="88"/>
      <c r="AEZ114" s="88"/>
      <c r="AFA114" s="88"/>
      <c r="AFB114" s="88"/>
      <c r="AFC114" s="88"/>
      <c r="AFD114" s="88"/>
      <c r="AFE114" s="88"/>
      <c r="AFF114" s="88"/>
      <c r="AFG114" s="88"/>
      <c r="AFH114" s="88"/>
      <c r="AFI114" s="88"/>
      <c r="AFJ114" s="88"/>
      <c r="AFK114" s="88"/>
      <c r="AFL114" s="88"/>
      <c r="AFM114" s="88"/>
      <c r="AFN114" s="88"/>
      <c r="AFO114" s="88"/>
      <c r="AFP114" s="88"/>
      <c r="AFQ114" s="88"/>
      <c r="AFR114" s="88"/>
      <c r="AFS114" s="88"/>
      <c r="AFT114" s="88"/>
      <c r="AFU114" s="88"/>
      <c r="AFV114" s="88"/>
      <c r="AFW114" s="88"/>
      <c r="AFX114" s="88"/>
      <c r="AFY114" s="88"/>
      <c r="AFZ114" s="88"/>
      <c r="AGA114" s="88"/>
      <c r="AGB114" s="88"/>
      <c r="AGC114" s="88"/>
      <c r="AGD114" s="88"/>
      <c r="AGE114" s="88"/>
      <c r="AGF114" s="88"/>
      <c r="AGG114" s="88"/>
      <c r="AGH114" s="88"/>
      <c r="AGI114" s="88"/>
      <c r="AGJ114" s="88"/>
      <c r="AGK114" s="88"/>
      <c r="AGL114" s="88"/>
      <c r="AGM114" s="88"/>
      <c r="AGN114" s="88"/>
      <c r="AGO114" s="88"/>
      <c r="AGP114" s="88"/>
      <c r="AGQ114" s="88"/>
      <c r="AGR114" s="88"/>
      <c r="AGS114" s="88"/>
      <c r="AGT114" s="88"/>
      <c r="AGU114" s="88"/>
      <c r="AGV114" s="88"/>
      <c r="AGW114" s="88"/>
      <c r="AGX114" s="88"/>
      <c r="AGY114" s="88"/>
      <c r="AGZ114" s="88"/>
      <c r="AHA114" s="88"/>
      <c r="AHB114" s="88"/>
      <c r="AHC114" s="88"/>
      <c r="AHD114" s="88"/>
      <c r="AHE114" s="88"/>
      <c r="AHF114" s="88"/>
      <c r="AHG114" s="88"/>
      <c r="AHH114" s="88"/>
      <c r="AHI114" s="88"/>
      <c r="AHJ114" s="88"/>
      <c r="AHK114" s="88"/>
      <c r="AHL114" s="88"/>
      <c r="AHM114" s="88"/>
      <c r="AHN114" s="88"/>
      <c r="AHO114" s="88"/>
      <c r="AHP114" s="88"/>
      <c r="AHQ114" s="88"/>
      <c r="AHR114" s="88"/>
      <c r="AHS114" s="88"/>
      <c r="AHT114" s="88"/>
      <c r="AHU114" s="88"/>
      <c r="AHV114" s="88"/>
      <c r="AHW114" s="88"/>
      <c r="AHX114" s="88"/>
      <c r="AHY114" s="88"/>
      <c r="AHZ114" s="88"/>
      <c r="AIA114" s="88"/>
      <c r="AIB114" s="88"/>
      <c r="AIC114" s="88"/>
      <c r="AID114" s="88"/>
      <c r="AIE114" s="88"/>
      <c r="AIF114" s="88"/>
      <c r="AIG114" s="88"/>
      <c r="AIH114" s="88"/>
      <c r="AII114" s="88"/>
      <c r="AIJ114" s="88"/>
      <c r="AIK114" s="88"/>
      <c r="AIL114" s="88"/>
      <c r="AIM114" s="88"/>
      <c r="AIN114" s="88"/>
      <c r="AIO114" s="88"/>
      <c r="AIP114" s="88"/>
      <c r="AIQ114" s="88"/>
      <c r="AIR114" s="88"/>
      <c r="AIS114" s="88"/>
      <c r="AIT114" s="88"/>
      <c r="AIU114" s="88"/>
      <c r="AIV114" s="88"/>
      <c r="AIW114" s="88"/>
      <c r="AIX114" s="88"/>
      <c r="AIY114" s="88"/>
      <c r="AIZ114" s="88"/>
      <c r="AJA114" s="88"/>
      <c r="AJB114" s="88"/>
      <c r="AJC114" s="88"/>
      <c r="AJD114" s="88"/>
      <c r="AJE114" s="88"/>
      <c r="AJF114" s="88"/>
      <c r="AJG114" s="88"/>
      <c r="AJH114" s="88"/>
      <c r="AJI114" s="88"/>
      <c r="AJJ114" s="88"/>
      <c r="AJK114" s="88"/>
      <c r="AJL114" s="88"/>
      <c r="AJM114" s="88"/>
      <c r="AJN114" s="88"/>
      <c r="AJO114" s="88"/>
      <c r="AJP114" s="88"/>
      <c r="AJQ114" s="88"/>
      <c r="AJR114" s="88"/>
      <c r="AJS114" s="88"/>
      <c r="AJT114" s="88"/>
      <c r="AJU114" s="88"/>
      <c r="AJV114" s="88"/>
      <c r="AJW114" s="88"/>
      <c r="AJX114" s="88"/>
      <c r="AJY114" s="88"/>
      <c r="AJZ114" s="88"/>
      <c r="AKA114" s="88"/>
      <c r="AKB114" s="88"/>
      <c r="AKC114" s="88"/>
      <c r="AKD114" s="88"/>
      <c r="AKE114" s="88"/>
      <c r="AKF114" s="88"/>
      <c r="AKG114" s="88"/>
      <c r="AKH114" s="88"/>
      <c r="AKI114" s="88"/>
      <c r="AKJ114" s="88"/>
      <c r="AKK114" s="88"/>
      <c r="AKL114" s="88"/>
      <c r="AKM114" s="88"/>
      <c r="AKN114" s="88"/>
      <c r="AKO114" s="88"/>
      <c r="AKP114" s="88"/>
      <c r="AKQ114" s="88"/>
      <c r="AKR114" s="88"/>
      <c r="AKS114" s="88"/>
      <c r="AKT114" s="88"/>
      <c r="AKU114" s="88"/>
      <c r="AKV114" s="88"/>
      <c r="AKW114" s="88"/>
      <c r="AKX114" s="88"/>
      <c r="AKY114" s="88"/>
      <c r="AKZ114" s="88"/>
      <c r="ALA114" s="88"/>
      <c r="ALB114" s="88"/>
      <c r="ALC114" s="88"/>
      <c r="ALD114" s="88"/>
      <c r="ALE114" s="88"/>
      <c r="ALF114" s="88"/>
      <c r="ALG114" s="88"/>
      <c r="ALH114" s="88"/>
      <c r="ALI114" s="88"/>
      <c r="ALJ114" s="88"/>
      <c r="ALK114" s="88"/>
      <c r="ALL114" s="88"/>
      <c r="ALM114" s="88"/>
      <c r="ALN114" s="88"/>
      <c r="ALO114" s="88"/>
      <c r="ALP114" s="88"/>
      <c r="ALQ114" s="88"/>
      <c r="ALR114" s="88"/>
      <c r="ALS114" s="88"/>
      <c r="ALT114" s="88"/>
      <c r="ALU114" s="88"/>
      <c r="ALV114" s="88"/>
      <c r="ALW114" s="88"/>
    </row>
    <row r="115" spans="1:1011" ht="34.950000000000003" customHeight="1" x14ac:dyDescent="0.3">
      <c r="A115" s="66" t="s">
        <v>66</v>
      </c>
      <c r="B115" s="66">
        <v>37</v>
      </c>
      <c r="C115" s="104" t="s">
        <v>475</v>
      </c>
      <c r="D115" s="127">
        <v>1986</v>
      </c>
      <c r="E115" s="67" t="s">
        <v>183</v>
      </c>
      <c r="F115" s="68" t="s">
        <v>42</v>
      </c>
      <c r="G115" s="4" t="s">
        <v>42</v>
      </c>
      <c r="H115" s="68">
        <v>31.761877800000001</v>
      </c>
      <c r="I115" s="69">
        <v>-106.4850217</v>
      </c>
      <c r="J115" s="70" t="s">
        <v>34</v>
      </c>
      <c r="K115" s="71" t="s">
        <v>81</v>
      </c>
      <c r="L115" s="72" t="s">
        <v>36</v>
      </c>
      <c r="M115" s="73" t="s">
        <v>110</v>
      </c>
      <c r="N115" s="74">
        <v>3240</v>
      </c>
      <c r="O115" s="74" t="s">
        <v>111</v>
      </c>
      <c r="P115" s="74" t="s">
        <v>476</v>
      </c>
      <c r="Q115" s="75">
        <v>86</v>
      </c>
      <c r="R115" s="83">
        <v>70000</v>
      </c>
      <c r="S115" s="77" t="s">
        <v>64</v>
      </c>
      <c r="T115" s="78" t="s">
        <v>86</v>
      </c>
      <c r="U115" s="78" t="s">
        <v>476</v>
      </c>
      <c r="V115" s="78" t="s">
        <v>39</v>
      </c>
      <c r="W115" s="78" t="s">
        <v>476</v>
      </c>
      <c r="X115" s="78" t="s">
        <v>476</v>
      </c>
      <c r="Y115" s="78" t="s">
        <v>476</v>
      </c>
      <c r="Z115" s="79" t="s">
        <v>476</v>
      </c>
      <c r="AA115" s="80" t="s">
        <v>110</v>
      </c>
      <c r="AB115" s="123" t="s">
        <v>29</v>
      </c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  <c r="EF115" s="88"/>
      <c r="EG115" s="88"/>
      <c r="EH115" s="88"/>
      <c r="EI115" s="88"/>
      <c r="EJ115" s="88"/>
      <c r="EK115" s="88"/>
      <c r="EL115" s="88"/>
      <c r="EM115" s="88"/>
      <c r="EN115" s="88"/>
      <c r="EO115" s="88"/>
      <c r="EP115" s="88"/>
      <c r="EQ115" s="88"/>
      <c r="ER115" s="88"/>
      <c r="ES115" s="88"/>
      <c r="ET115" s="88"/>
      <c r="EU115" s="88"/>
      <c r="EV115" s="88"/>
      <c r="EW115" s="88"/>
      <c r="EX115" s="88"/>
      <c r="EY115" s="88"/>
      <c r="EZ115" s="88"/>
      <c r="FA115" s="88"/>
      <c r="FB115" s="88"/>
      <c r="FC115" s="88"/>
      <c r="FD115" s="88"/>
      <c r="FE115" s="88"/>
      <c r="FF115" s="88"/>
      <c r="FG115" s="88"/>
      <c r="FH115" s="88"/>
      <c r="FI115" s="88"/>
      <c r="FJ115" s="88"/>
      <c r="FK115" s="88"/>
      <c r="FL115" s="88"/>
      <c r="FM115" s="88"/>
      <c r="FN115" s="88"/>
      <c r="FO115" s="88"/>
      <c r="FP115" s="88"/>
      <c r="FQ115" s="88"/>
      <c r="FR115" s="88"/>
      <c r="FS115" s="88"/>
      <c r="FT115" s="88"/>
      <c r="FU115" s="88"/>
      <c r="FV115" s="88"/>
      <c r="FW115" s="88"/>
      <c r="FX115" s="88"/>
      <c r="FY115" s="88"/>
      <c r="FZ115" s="88"/>
      <c r="GA115" s="88"/>
      <c r="GB115" s="88"/>
      <c r="GC115" s="88"/>
      <c r="GD115" s="88"/>
      <c r="GE115" s="88"/>
      <c r="GF115" s="88"/>
      <c r="GG115" s="88"/>
      <c r="GH115" s="88"/>
      <c r="GI115" s="88"/>
      <c r="GJ115" s="88"/>
      <c r="GK115" s="88"/>
      <c r="GL115" s="88"/>
      <c r="GM115" s="88"/>
      <c r="GN115" s="88"/>
      <c r="GO115" s="88"/>
      <c r="GP115" s="88"/>
      <c r="GQ115" s="88"/>
      <c r="GR115" s="88"/>
      <c r="GS115" s="88"/>
      <c r="GT115" s="88"/>
      <c r="GU115" s="88"/>
      <c r="GV115" s="88"/>
      <c r="GW115" s="88"/>
      <c r="GX115" s="88"/>
      <c r="GY115" s="88"/>
      <c r="GZ115" s="88"/>
      <c r="HA115" s="88"/>
      <c r="HB115" s="88"/>
      <c r="HC115" s="88"/>
      <c r="HD115" s="88"/>
      <c r="HE115" s="88"/>
      <c r="HF115" s="88"/>
      <c r="HG115" s="88"/>
      <c r="HH115" s="88"/>
      <c r="HI115" s="88"/>
      <c r="HJ115" s="88"/>
      <c r="HK115" s="88"/>
      <c r="HL115" s="88"/>
      <c r="HM115" s="88"/>
      <c r="HN115" s="88"/>
      <c r="HO115" s="88"/>
      <c r="HP115" s="88"/>
      <c r="HQ115" s="88"/>
      <c r="HR115" s="88"/>
      <c r="HS115" s="88"/>
      <c r="HT115" s="88"/>
      <c r="HU115" s="88"/>
      <c r="HV115" s="88"/>
      <c r="HW115" s="88"/>
      <c r="HX115" s="88"/>
      <c r="HY115" s="88"/>
      <c r="HZ115" s="88"/>
      <c r="IA115" s="88"/>
      <c r="IB115" s="88"/>
      <c r="IC115" s="88"/>
      <c r="ID115" s="88"/>
      <c r="IE115" s="88"/>
      <c r="IF115" s="88"/>
      <c r="IG115" s="88"/>
      <c r="IH115" s="88"/>
      <c r="II115" s="88"/>
      <c r="IJ115" s="88"/>
      <c r="IK115" s="88"/>
      <c r="IL115" s="88"/>
      <c r="IM115" s="88"/>
      <c r="IN115" s="88"/>
      <c r="IO115" s="88"/>
      <c r="IP115" s="88"/>
      <c r="IQ115" s="88"/>
      <c r="IR115" s="88"/>
      <c r="IS115" s="88"/>
      <c r="IT115" s="88"/>
      <c r="IU115" s="88"/>
      <c r="IV115" s="88"/>
      <c r="IW115" s="88"/>
      <c r="IX115" s="88"/>
      <c r="IY115" s="88"/>
      <c r="IZ115" s="88"/>
      <c r="JA115" s="88"/>
      <c r="JB115" s="88"/>
      <c r="JC115" s="88"/>
      <c r="JD115" s="88"/>
      <c r="JE115" s="88"/>
      <c r="JF115" s="88"/>
      <c r="JG115" s="88"/>
      <c r="JH115" s="88"/>
      <c r="JI115" s="88"/>
      <c r="JJ115" s="88"/>
      <c r="JK115" s="88"/>
      <c r="JL115" s="88"/>
      <c r="JM115" s="88"/>
      <c r="JN115" s="88"/>
      <c r="JO115" s="88"/>
      <c r="JP115" s="88"/>
      <c r="JQ115" s="88"/>
      <c r="JR115" s="88"/>
      <c r="JS115" s="88"/>
      <c r="JT115" s="88"/>
      <c r="JU115" s="88"/>
      <c r="JV115" s="88"/>
      <c r="JW115" s="88"/>
      <c r="JX115" s="88"/>
      <c r="JY115" s="88"/>
      <c r="JZ115" s="88"/>
      <c r="KA115" s="88"/>
      <c r="KB115" s="88"/>
      <c r="KC115" s="88"/>
      <c r="KD115" s="88"/>
      <c r="KE115" s="88"/>
      <c r="KF115" s="88"/>
      <c r="KG115" s="88"/>
      <c r="KH115" s="88"/>
      <c r="KI115" s="88"/>
      <c r="KJ115" s="88"/>
      <c r="KK115" s="88"/>
      <c r="KL115" s="88"/>
      <c r="KM115" s="88"/>
      <c r="KN115" s="88"/>
      <c r="KO115" s="88"/>
      <c r="KP115" s="88"/>
      <c r="KQ115" s="88"/>
      <c r="KR115" s="88"/>
      <c r="KS115" s="88"/>
      <c r="KT115" s="88"/>
      <c r="KU115" s="88"/>
      <c r="KV115" s="88"/>
      <c r="KW115" s="88"/>
      <c r="KX115" s="88"/>
      <c r="KY115" s="88"/>
      <c r="KZ115" s="88"/>
      <c r="LA115" s="88"/>
      <c r="LB115" s="88"/>
      <c r="LC115" s="88"/>
      <c r="LD115" s="88"/>
      <c r="LE115" s="88"/>
      <c r="LF115" s="88"/>
      <c r="LG115" s="88"/>
      <c r="LH115" s="88"/>
      <c r="LI115" s="88"/>
      <c r="LJ115" s="88"/>
      <c r="LK115" s="88"/>
      <c r="LL115" s="88"/>
      <c r="LM115" s="88"/>
      <c r="LN115" s="88"/>
      <c r="LO115" s="88"/>
      <c r="LP115" s="88"/>
      <c r="LQ115" s="88"/>
      <c r="LR115" s="88"/>
      <c r="LS115" s="88"/>
      <c r="LT115" s="88"/>
      <c r="LU115" s="88"/>
      <c r="LV115" s="88"/>
      <c r="LW115" s="88"/>
      <c r="LX115" s="88"/>
      <c r="LY115" s="88"/>
      <c r="LZ115" s="88"/>
      <c r="MA115" s="88"/>
      <c r="MB115" s="88"/>
      <c r="MC115" s="88"/>
      <c r="MD115" s="88"/>
      <c r="ME115" s="88"/>
      <c r="MF115" s="88"/>
      <c r="MG115" s="88"/>
      <c r="MH115" s="88"/>
      <c r="MI115" s="88"/>
      <c r="MJ115" s="88"/>
      <c r="MK115" s="88"/>
      <c r="ML115" s="88"/>
      <c r="MM115" s="88"/>
      <c r="MN115" s="88"/>
      <c r="MO115" s="88"/>
      <c r="MP115" s="88"/>
      <c r="MQ115" s="88"/>
      <c r="MR115" s="88"/>
      <c r="MS115" s="88"/>
      <c r="MT115" s="88"/>
      <c r="MU115" s="88"/>
      <c r="MV115" s="88"/>
      <c r="MW115" s="88"/>
      <c r="MX115" s="88"/>
      <c r="MY115" s="88"/>
      <c r="MZ115" s="88"/>
      <c r="NA115" s="88"/>
      <c r="NB115" s="88"/>
      <c r="NC115" s="88"/>
      <c r="ND115" s="88"/>
      <c r="NE115" s="88"/>
      <c r="NF115" s="88"/>
      <c r="NG115" s="88"/>
      <c r="NH115" s="88"/>
      <c r="NI115" s="88"/>
      <c r="NJ115" s="88"/>
      <c r="NK115" s="88"/>
      <c r="NL115" s="88"/>
      <c r="NM115" s="88"/>
      <c r="NN115" s="88"/>
      <c r="NO115" s="88"/>
      <c r="NP115" s="88"/>
      <c r="NQ115" s="88"/>
      <c r="NR115" s="88"/>
      <c r="NS115" s="88"/>
      <c r="NT115" s="88"/>
      <c r="NU115" s="88"/>
      <c r="NV115" s="88"/>
      <c r="NW115" s="88"/>
      <c r="NX115" s="88"/>
      <c r="NY115" s="88"/>
      <c r="NZ115" s="88"/>
      <c r="OA115" s="88"/>
      <c r="OB115" s="88"/>
      <c r="OC115" s="88"/>
      <c r="OD115" s="88"/>
      <c r="OE115" s="88"/>
      <c r="OF115" s="88"/>
      <c r="OG115" s="88"/>
      <c r="OH115" s="88"/>
      <c r="OI115" s="88"/>
      <c r="OJ115" s="88"/>
      <c r="OK115" s="88"/>
      <c r="OL115" s="88"/>
      <c r="OM115" s="88"/>
      <c r="ON115" s="88"/>
      <c r="OO115" s="88"/>
      <c r="OP115" s="88"/>
      <c r="OQ115" s="88"/>
      <c r="OR115" s="88"/>
      <c r="OS115" s="88"/>
      <c r="OT115" s="88"/>
      <c r="OU115" s="88"/>
      <c r="OV115" s="88"/>
      <c r="OW115" s="88"/>
      <c r="OX115" s="88"/>
      <c r="OY115" s="88"/>
      <c r="OZ115" s="88"/>
      <c r="PA115" s="88"/>
      <c r="PB115" s="88"/>
      <c r="PC115" s="88"/>
      <c r="PD115" s="88"/>
      <c r="PE115" s="88"/>
      <c r="PF115" s="88"/>
      <c r="PG115" s="88"/>
      <c r="PH115" s="88"/>
      <c r="PI115" s="88"/>
      <c r="PJ115" s="88"/>
      <c r="PK115" s="88"/>
      <c r="PL115" s="88"/>
      <c r="PM115" s="88"/>
      <c r="PN115" s="88"/>
      <c r="PO115" s="88"/>
      <c r="PP115" s="88"/>
      <c r="PQ115" s="88"/>
      <c r="PR115" s="88"/>
      <c r="PS115" s="88"/>
      <c r="PT115" s="88"/>
      <c r="PU115" s="88"/>
      <c r="PV115" s="88"/>
      <c r="PW115" s="88"/>
      <c r="PX115" s="88"/>
      <c r="PY115" s="88"/>
      <c r="PZ115" s="88"/>
      <c r="QA115" s="88"/>
      <c r="QB115" s="88"/>
      <c r="QC115" s="88"/>
      <c r="QD115" s="88"/>
      <c r="QE115" s="88"/>
      <c r="QF115" s="88"/>
      <c r="QG115" s="88"/>
      <c r="QH115" s="88"/>
      <c r="QI115" s="88"/>
      <c r="QJ115" s="88"/>
      <c r="QK115" s="88"/>
      <c r="QL115" s="88"/>
      <c r="QM115" s="88"/>
      <c r="QN115" s="88"/>
      <c r="QO115" s="88"/>
      <c r="QP115" s="88"/>
      <c r="QQ115" s="88"/>
      <c r="QR115" s="88"/>
      <c r="QS115" s="88"/>
      <c r="QT115" s="88"/>
      <c r="QU115" s="88"/>
      <c r="QV115" s="88"/>
      <c r="QW115" s="88"/>
      <c r="QX115" s="88"/>
      <c r="QY115" s="88"/>
      <c r="QZ115" s="88"/>
      <c r="RA115" s="88"/>
      <c r="RB115" s="88"/>
      <c r="RC115" s="88"/>
      <c r="RD115" s="88"/>
      <c r="RE115" s="88"/>
      <c r="RF115" s="88"/>
      <c r="RG115" s="88"/>
      <c r="RH115" s="88"/>
      <c r="RI115" s="88"/>
      <c r="RJ115" s="88"/>
      <c r="RK115" s="88"/>
      <c r="RL115" s="88"/>
      <c r="RM115" s="88"/>
      <c r="RN115" s="88"/>
      <c r="RO115" s="88"/>
      <c r="RP115" s="88"/>
      <c r="RQ115" s="88"/>
      <c r="RR115" s="88"/>
      <c r="RS115" s="88"/>
      <c r="RT115" s="88"/>
      <c r="RU115" s="88"/>
      <c r="RV115" s="88"/>
      <c r="RW115" s="88"/>
      <c r="RX115" s="88"/>
      <c r="RY115" s="88"/>
      <c r="RZ115" s="88"/>
      <c r="SA115" s="88"/>
      <c r="SB115" s="88"/>
      <c r="SC115" s="88"/>
      <c r="SD115" s="88"/>
      <c r="SE115" s="88"/>
      <c r="SF115" s="88"/>
      <c r="SG115" s="88"/>
      <c r="SH115" s="88"/>
      <c r="SI115" s="88"/>
      <c r="SJ115" s="88"/>
      <c r="SK115" s="88"/>
      <c r="SL115" s="88"/>
      <c r="SM115" s="88"/>
      <c r="SN115" s="88"/>
      <c r="SO115" s="88"/>
      <c r="SP115" s="88"/>
      <c r="SQ115" s="88"/>
      <c r="SR115" s="88"/>
      <c r="SS115" s="88"/>
      <c r="ST115" s="88"/>
      <c r="SU115" s="88"/>
      <c r="SV115" s="88"/>
      <c r="SW115" s="88"/>
      <c r="SX115" s="88"/>
      <c r="SY115" s="88"/>
      <c r="SZ115" s="88"/>
      <c r="TA115" s="88"/>
      <c r="TB115" s="88"/>
      <c r="TC115" s="88"/>
      <c r="TD115" s="88"/>
      <c r="TE115" s="88"/>
      <c r="TF115" s="88"/>
      <c r="TG115" s="88"/>
      <c r="TH115" s="88"/>
      <c r="TI115" s="88"/>
      <c r="TJ115" s="88"/>
      <c r="TK115" s="88"/>
      <c r="TL115" s="88"/>
      <c r="TM115" s="88"/>
      <c r="TN115" s="88"/>
      <c r="TO115" s="88"/>
      <c r="TP115" s="88"/>
      <c r="TQ115" s="88"/>
      <c r="TR115" s="88"/>
      <c r="TS115" s="88"/>
      <c r="TT115" s="88"/>
      <c r="TU115" s="88"/>
      <c r="TV115" s="88"/>
      <c r="TW115" s="88"/>
      <c r="TX115" s="88"/>
      <c r="TY115" s="88"/>
      <c r="TZ115" s="88"/>
      <c r="UA115" s="88"/>
      <c r="UB115" s="88"/>
      <c r="UC115" s="88"/>
      <c r="UD115" s="88"/>
      <c r="UE115" s="88"/>
      <c r="UF115" s="88"/>
      <c r="UG115" s="88"/>
      <c r="UH115" s="88"/>
      <c r="UI115" s="88"/>
      <c r="UJ115" s="88"/>
      <c r="UK115" s="88"/>
      <c r="UL115" s="88"/>
      <c r="UM115" s="88"/>
      <c r="UN115" s="88"/>
      <c r="UO115" s="88"/>
      <c r="UP115" s="88"/>
      <c r="UQ115" s="88"/>
      <c r="UR115" s="88"/>
      <c r="US115" s="88"/>
      <c r="UT115" s="88"/>
      <c r="UU115" s="88"/>
      <c r="UV115" s="88"/>
      <c r="UW115" s="88"/>
      <c r="UX115" s="88"/>
      <c r="UY115" s="88"/>
      <c r="UZ115" s="88"/>
      <c r="VA115" s="88"/>
      <c r="VB115" s="88"/>
      <c r="VC115" s="88"/>
      <c r="VD115" s="88"/>
      <c r="VE115" s="88"/>
      <c r="VF115" s="88"/>
      <c r="VG115" s="88"/>
      <c r="VH115" s="88"/>
      <c r="VI115" s="88"/>
      <c r="VJ115" s="88"/>
      <c r="VK115" s="88"/>
      <c r="VL115" s="88"/>
      <c r="VM115" s="88"/>
      <c r="VN115" s="88"/>
      <c r="VO115" s="88"/>
      <c r="VP115" s="88"/>
      <c r="VQ115" s="88"/>
      <c r="VR115" s="88"/>
      <c r="VS115" s="88"/>
      <c r="VT115" s="88"/>
      <c r="VU115" s="88"/>
      <c r="VV115" s="88"/>
      <c r="VW115" s="88"/>
      <c r="VX115" s="88"/>
      <c r="VY115" s="88"/>
      <c r="VZ115" s="88"/>
      <c r="WA115" s="88"/>
      <c r="WB115" s="88"/>
      <c r="WC115" s="88"/>
      <c r="WD115" s="88"/>
      <c r="WE115" s="88"/>
      <c r="WF115" s="88"/>
      <c r="WG115" s="88"/>
      <c r="WH115" s="88"/>
      <c r="WI115" s="88"/>
      <c r="WJ115" s="88"/>
      <c r="WK115" s="88"/>
      <c r="WL115" s="88"/>
      <c r="WM115" s="88"/>
      <c r="WN115" s="88"/>
      <c r="WO115" s="88"/>
      <c r="WP115" s="88"/>
      <c r="WQ115" s="88"/>
      <c r="WR115" s="88"/>
      <c r="WS115" s="88"/>
      <c r="WT115" s="88"/>
      <c r="WU115" s="88"/>
      <c r="WV115" s="88"/>
      <c r="WW115" s="88"/>
      <c r="WX115" s="88"/>
      <c r="WY115" s="88"/>
      <c r="WZ115" s="88"/>
      <c r="XA115" s="88"/>
      <c r="XB115" s="88"/>
      <c r="XC115" s="88"/>
      <c r="XD115" s="88"/>
      <c r="XE115" s="88"/>
      <c r="XF115" s="88"/>
      <c r="XG115" s="88"/>
      <c r="XH115" s="88"/>
      <c r="XI115" s="88"/>
      <c r="XJ115" s="88"/>
      <c r="XK115" s="88"/>
      <c r="XL115" s="88"/>
      <c r="XM115" s="88"/>
      <c r="XN115" s="88"/>
      <c r="XO115" s="88"/>
      <c r="XP115" s="88"/>
      <c r="XQ115" s="88"/>
      <c r="XR115" s="88"/>
      <c r="XS115" s="88"/>
      <c r="XT115" s="88"/>
      <c r="XU115" s="88"/>
      <c r="XV115" s="88"/>
      <c r="XW115" s="88"/>
      <c r="XX115" s="88"/>
      <c r="XY115" s="88"/>
      <c r="XZ115" s="88"/>
      <c r="YA115" s="88"/>
      <c r="YB115" s="88"/>
      <c r="YC115" s="88"/>
      <c r="YD115" s="88"/>
      <c r="YE115" s="88"/>
      <c r="YF115" s="88"/>
      <c r="YG115" s="88"/>
      <c r="YH115" s="88"/>
      <c r="YI115" s="88"/>
      <c r="YJ115" s="88"/>
      <c r="YK115" s="88"/>
      <c r="YL115" s="88"/>
      <c r="YM115" s="88"/>
      <c r="YN115" s="88"/>
      <c r="YO115" s="88"/>
      <c r="YP115" s="88"/>
      <c r="YQ115" s="88"/>
      <c r="YR115" s="88"/>
      <c r="YS115" s="88"/>
      <c r="YT115" s="88"/>
      <c r="YU115" s="88"/>
      <c r="YV115" s="88"/>
      <c r="YW115" s="88"/>
      <c r="YX115" s="88"/>
      <c r="YY115" s="88"/>
      <c r="YZ115" s="88"/>
      <c r="ZA115" s="88"/>
      <c r="ZB115" s="88"/>
      <c r="ZC115" s="88"/>
      <c r="ZD115" s="88"/>
      <c r="ZE115" s="88"/>
      <c r="ZF115" s="88"/>
      <c r="ZG115" s="88"/>
      <c r="ZH115" s="88"/>
      <c r="ZI115" s="88"/>
      <c r="ZJ115" s="88"/>
      <c r="ZK115" s="88"/>
      <c r="ZL115" s="88"/>
      <c r="ZM115" s="88"/>
      <c r="ZN115" s="88"/>
      <c r="ZO115" s="88"/>
      <c r="ZP115" s="88"/>
      <c r="ZQ115" s="88"/>
      <c r="ZR115" s="88"/>
      <c r="ZS115" s="88"/>
      <c r="ZT115" s="88"/>
      <c r="ZU115" s="88"/>
      <c r="ZV115" s="88"/>
      <c r="ZW115" s="88"/>
      <c r="ZX115" s="88"/>
      <c r="ZY115" s="88"/>
      <c r="ZZ115" s="88"/>
      <c r="AAA115" s="88"/>
      <c r="AAB115" s="88"/>
      <c r="AAC115" s="88"/>
      <c r="AAD115" s="88"/>
      <c r="AAE115" s="88"/>
      <c r="AAF115" s="88"/>
      <c r="AAG115" s="88"/>
      <c r="AAH115" s="88"/>
      <c r="AAI115" s="88"/>
      <c r="AAJ115" s="88"/>
      <c r="AAK115" s="88"/>
      <c r="AAL115" s="88"/>
      <c r="AAM115" s="88"/>
      <c r="AAN115" s="88"/>
      <c r="AAO115" s="88"/>
      <c r="AAP115" s="88"/>
      <c r="AAQ115" s="88"/>
      <c r="AAR115" s="88"/>
      <c r="AAS115" s="88"/>
      <c r="AAT115" s="88"/>
      <c r="AAU115" s="88"/>
      <c r="AAV115" s="88"/>
      <c r="AAW115" s="88"/>
      <c r="AAX115" s="88"/>
      <c r="AAY115" s="88"/>
      <c r="AAZ115" s="88"/>
      <c r="ABA115" s="88"/>
      <c r="ABB115" s="88"/>
      <c r="ABC115" s="88"/>
      <c r="ABD115" s="88"/>
      <c r="ABE115" s="88"/>
      <c r="ABF115" s="88"/>
      <c r="ABG115" s="88"/>
      <c r="ABH115" s="88"/>
      <c r="ABI115" s="88"/>
      <c r="ABJ115" s="88"/>
      <c r="ABK115" s="88"/>
      <c r="ABL115" s="88"/>
      <c r="ABM115" s="88"/>
      <c r="ABN115" s="88"/>
      <c r="ABO115" s="88"/>
      <c r="ABP115" s="88"/>
      <c r="ABQ115" s="88"/>
      <c r="ABR115" s="88"/>
      <c r="ABS115" s="88"/>
      <c r="ABT115" s="88"/>
      <c r="ABU115" s="88"/>
      <c r="ABV115" s="88"/>
      <c r="ABW115" s="88"/>
      <c r="ABX115" s="88"/>
      <c r="ABY115" s="88"/>
      <c r="ABZ115" s="88"/>
      <c r="ACA115" s="88"/>
      <c r="ACB115" s="88"/>
      <c r="ACC115" s="88"/>
      <c r="ACD115" s="88"/>
      <c r="ACE115" s="88"/>
      <c r="ACF115" s="88"/>
      <c r="ACG115" s="88"/>
      <c r="ACH115" s="88"/>
      <c r="ACI115" s="88"/>
      <c r="ACJ115" s="88"/>
      <c r="ACK115" s="88"/>
      <c r="ACL115" s="88"/>
      <c r="ACM115" s="88"/>
      <c r="ACN115" s="88"/>
      <c r="ACO115" s="88"/>
      <c r="ACP115" s="88"/>
      <c r="ACQ115" s="88"/>
      <c r="ACR115" s="88"/>
      <c r="ACS115" s="88"/>
      <c r="ACT115" s="88"/>
      <c r="ACU115" s="88"/>
      <c r="ACV115" s="88"/>
      <c r="ACW115" s="88"/>
      <c r="ACX115" s="88"/>
      <c r="ACY115" s="88"/>
      <c r="ACZ115" s="88"/>
      <c r="ADA115" s="88"/>
      <c r="ADB115" s="88"/>
      <c r="ADC115" s="88"/>
      <c r="ADD115" s="88"/>
      <c r="ADE115" s="88"/>
      <c r="ADF115" s="88"/>
      <c r="ADG115" s="88"/>
      <c r="ADH115" s="88"/>
      <c r="ADI115" s="88"/>
      <c r="ADJ115" s="88"/>
      <c r="ADK115" s="88"/>
      <c r="ADL115" s="88"/>
      <c r="ADM115" s="88"/>
      <c r="ADN115" s="88"/>
      <c r="ADO115" s="88"/>
      <c r="ADP115" s="88"/>
      <c r="ADQ115" s="88"/>
      <c r="ADR115" s="88"/>
      <c r="ADS115" s="88"/>
      <c r="ADT115" s="88"/>
      <c r="ADU115" s="88"/>
      <c r="ADV115" s="88"/>
      <c r="ADW115" s="88"/>
      <c r="ADX115" s="88"/>
      <c r="ADY115" s="88"/>
      <c r="ADZ115" s="88"/>
      <c r="AEA115" s="88"/>
      <c r="AEB115" s="88"/>
      <c r="AEC115" s="88"/>
      <c r="AED115" s="88"/>
      <c r="AEE115" s="88"/>
      <c r="AEF115" s="88"/>
      <c r="AEG115" s="88"/>
      <c r="AEH115" s="88"/>
      <c r="AEI115" s="88"/>
      <c r="AEJ115" s="88"/>
      <c r="AEK115" s="88"/>
      <c r="AEL115" s="88"/>
      <c r="AEM115" s="88"/>
      <c r="AEN115" s="88"/>
      <c r="AEO115" s="88"/>
      <c r="AEP115" s="88"/>
      <c r="AEQ115" s="88"/>
      <c r="AER115" s="88"/>
      <c r="AES115" s="88"/>
      <c r="AET115" s="88"/>
      <c r="AEU115" s="88"/>
      <c r="AEV115" s="88"/>
      <c r="AEW115" s="88"/>
      <c r="AEX115" s="88"/>
      <c r="AEY115" s="88"/>
      <c r="AEZ115" s="88"/>
      <c r="AFA115" s="88"/>
      <c r="AFB115" s="88"/>
      <c r="AFC115" s="88"/>
      <c r="AFD115" s="88"/>
      <c r="AFE115" s="88"/>
      <c r="AFF115" s="88"/>
      <c r="AFG115" s="88"/>
      <c r="AFH115" s="88"/>
      <c r="AFI115" s="88"/>
      <c r="AFJ115" s="88"/>
      <c r="AFK115" s="88"/>
      <c r="AFL115" s="88"/>
      <c r="AFM115" s="88"/>
      <c r="AFN115" s="88"/>
      <c r="AFO115" s="88"/>
      <c r="AFP115" s="88"/>
      <c r="AFQ115" s="88"/>
      <c r="AFR115" s="88"/>
      <c r="AFS115" s="88"/>
      <c r="AFT115" s="88"/>
      <c r="AFU115" s="88"/>
      <c r="AFV115" s="88"/>
      <c r="AFW115" s="88"/>
      <c r="AFX115" s="88"/>
      <c r="AFY115" s="88"/>
      <c r="AFZ115" s="88"/>
      <c r="AGA115" s="88"/>
      <c r="AGB115" s="88"/>
      <c r="AGC115" s="88"/>
      <c r="AGD115" s="88"/>
      <c r="AGE115" s="88"/>
      <c r="AGF115" s="88"/>
      <c r="AGG115" s="88"/>
      <c r="AGH115" s="88"/>
      <c r="AGI115" s="88"/>
      <c r="AGJ115" s="88"/>
      <c r="AGK115" s="88"/>
      <c r="AGL115" s="88"/>
      <c r="AGM115" s="88"/>
      <c r="AGN115" s="88"/>
      <c r="AGO115" s="88"/>
      <c r="AGP115" s="88"/>
      <c r="AGQ115" s="88"/>
      <c r="AGR115" s="88"/>
      <c r="AGS115" s="88"/>
      <c r="AGT115" s="88"/>
      <c r="AGU115" s="88"/>
      <c r="AGV115" s="88"/>
      <c r="AGW115" s="88"/>
      <c r="AGX115" s="88"/>
      <c r="AGY115" s="88"/>
      <c r="AGZ115" s="88"/>
      <c r="AHA115" s="88"/>
      <c r="AHB115" s="88"/>
      <c r="AHC115" s="88"/>
      <c r="AHD115" s="88"/>
      <c r="AHE115" s="88"/>
      <c r="AHF115" s="88"/>
      <c r="AHG115" s="88"/>
      <c r="AHH115" s="88"/>
      <c r="AHI115" s="88"/>
      <c r="AHJ115" s="88"/>
      <c r="AHK115" s="88"/>
      <c r="AHL115" s="88"/>
      <c r="AHM115" s="88"/>
      <c r="AHN115" s="88"/>
      <c r="AHO115" s="88"/>
      <c r="AHP115" s="88"/>
      <c r="AHQ115" s="88"/>
      <c r="AHR115" s="88"/>
      <c r="AHS115" s="88"/>
      <c r="AHT115" s="88"/>
      <c r="AHU115" s="88"/>
      <c r="AHV115" s="88"/>
      <c r="AHW115" s="88"/>
      <c r="AHX115" s="88"/>
      <c r="AHY115" s="88"/>
      <c r="AHZ115" s="88"/>
      <c r="AIA115" s="88"/>
      <c r="AIB115" s="88"/>
      <c r="AIC115" s="88"/>
      <c r="AID115" s="88"/>
      <c r="AIE115" s="88"/>
      <c r="AIF115" s="88"/>
      <c r="AIG115" s="88"/>
      <c r="AIH115" s="88"/>
      <c r="AII115" s="88"/>
      <c r="AIJ115" s="88"/>
      <c r="AIK115" s="88"/>
      <c r="AIL115" s="88"/>
      <c r="AIM115" s="88"/>
      <c r="AIN115" s="88"/>
      <c r="AIO115" s="88"/>
      <c r="AIP115" s="88"/>
      <c r="AIQ115" s="88"/>
      <c r="AIR115" s="88"/>
      <c r="AIS115" s="88"/>
      <c r="AIT115" s="88"/>
      <c r="AIU115" s="88"/>
      <c r="AIV115" s="88"/>
      <c r="AIW115" s="88"/>
      <c r="AIX115" s="88"/>
      <c r="AIY115" s="88"/>
      <c r="AIZ115" s="88"/>
      <c r="AJA115" s="88"/>
      <c r="AJB115" s="88"/>
      <c r="AJC115" s="88"/>
      <c r="AJD115" s="88"/>
      <c r="AJE115" s="88"/>
      <c r="AJF115" s="88"/>
      <c r="AJG115" s="88"/>
      <c r="AJH115" s="88"/>
      <c r="AJI115" s="88"/>
      <c r="AJJ115" s="88"/>
      <c r="AJK115" s="88"/>
      <c r="AJL115" s="88"/>
      <c r="AJM115" s="88"/>
      <c r="AJN115" s="88"/>
      <c r="AJO115" s="88"/>
      <c r="AJP115" s="88"/>
      <c r="AJQ115" s="88"/>
      <c r="AJR115" s="88"/>
      <c r="AJS115" s="88"/>
      <c r="AJT115" s="88"/>
      <c r="AJU115" s="88"/>
      <c r="AJV115" s="88"/>
      <c r="AJW115" s="88"/>
      <c r="AJX115" s="88"/>
      <c r="AJY115" s="88"/>
      <c r="AJZ115" s="88"/>
      <c r="AKA115" s="88"/>
      <c r="AKB115" s="88"/>
      <c r="AKC115" s="88"/>
      <c r="AKD115" s="88"/>
      <c r="AKE115" s="88"/>
      <c r="AKF115" s="88"/>
      <c r="AKG115" s="88"/>
      <c r="AKH115" s="88"/>
      <c r="AKI115" s="88"/>
      <c r="AKJ115" s="88"/>
      <c r="AKK115" s="88"/>
      <c r="AKL115" s="88"/>
      <c r="AKM115" s="88"/>
      <c r="AKN115" s="88"/>
      <c r="AKO115" s="88"/>
      <c r="AKP115" s="88"/>
      <c r="AKQ115" s="88"/>
      <c r="AKR115" s="88"/>
      <c r="AKS115" s="88"/>
      <c r="AKT115" s="88"/>
      <c r="AKU115" s="88"/>
      <c r="AKV115" s="88"/>
      <c r="AKW115" s="88"/>
      <c r="AKX115" s="88"/>
      <c r="AKY115" s="88"/>
      <c r="AKZ115" s="88"/>
      <c r="ALA115" s="88"/>
      <c r="ALB115" s="88"/>
      <c r="ALC115" s="88"/>
      <c r="ALD115" s="88"/>
      <c r="ALE115" s="88"/>
      <c r="ALF115" s="88"/>
      <c r="ALG115" s="88"/>
      <c r="ALH115" s="88"/>
      <c r="ALI115" s="88"/>
      <c r="ALJ115" s="88"/>
      <c r="ALK115" s="88"/>
      <c r="ALL115" s="88"/>
      <c r="ALM115" s="88"/>
      <c r="ALN115" s="88"/>
      <c r="ALO115" s="88"/>
      <c r="ALP115" s="88"/>
      <c r="ALQ115" s="88"/>
      <c r="ALR115" s="88"/>
      <c r="ALS115" s="88"/>
      <c r="ALT115" s="88"/>
      <c r="ALU115" s="88"/>
      <c r="ALV115" s="88"/>
      <c r="ALW115" s="88"/>
    </row>
    <row r="116" spans="1:1011" ht="55.05" customHeight="1" x14ac:dyDescent="0.3">
      <c r="A116" s="1" t="s">
        <v>115</v>
      </c>
      <c r="B116" s="1">
        <v>38</v>
      </c>
      <c r="C116" s="103" t="s">
        <v>481</v>
      </c>
      <c r="D116" s="125">
        <v>1978</v>
      </c>
      <c r="E116" s="3" t="s">
        <v>116</v>
      </c>
      <c r="F116" s="4" t="s">
        <v>102</v>
      </c>
      <c r="G116" s="4" t="s">
        <v>466</v>
      </c>
      <c r="H116" s="4">
        <v>12.991492900000001</v>
      </c>
      <c r="I116" s="5">
        <v>80.233690699999997</v>
      </c>
      <c r="J116" s="6" t="s">
        <v>34</v>
      </c>
      <c r="K116" s="7" t="s">
        <v>81</v>
      </c>
      <c r="L116" s="8" t="s">
        <v>36</v>
      </c>
      <c r="M116" s="9" t="s">
        <v>30</v>
      </c>
      <c r="N116" s="10">
        <v>400</v>
      </c>
      <c r="O116" s="10" t="s">
        <v>441</v>
      </c>
      <c r="P116" s="10">
        <v>88</v>
      </c>
      <c r="Q116" s="11">
        <v>95</v>
      </c>
      <c r="R116" s="40">
        <v>10000</v>
      </c>
      <c r="S116" s="13" t="s">
        <v>64</v>
      </c>
      <c r="T116" s="14" t="s">
        <v>103</v>
      </c>
      <c r="U116" s="14">
        <v>4.5999999999999996</v>
      </c>
      <c r="V116" s="14" t="s">
        <v>117</v>
      </c>
      <c r="W116" s="14">
        <v>40</v>
      </c>
      <c r="X116" s="14">
        <v>90</v>
      </c>
      <c r="Y116" s="14">
        <v>3.4</v>
      </c>
      <c r="Z116" s="15">
        <v>10</v>
      </c>
      <c r="AA116" s="16" t="s">
        <v>444</v>
      </c>
      <c r="AB116" s="17" t="s">
        <v>118</v>
      </c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88"/>
      <c r="DZ116" s="88"/>
      <c r="EA116" s="88"/>
      <c r="EB116" s="88"/>
      <c r="EC116" s="88"/>
      <c r="ED116" s="88"/>
      <c r="EE116" s="88"/>
      <c r="EF116" s="88"/>
      <c r="EG116" s="88"/>
      <c r="EH116" s="88"/>
      <c r="EI116" s="88"/>
      <c r="EJ116" s="88"/>
      <c r="EK116" s="88"/>
      <c r="EL116" s="88"/>
      <c r="EM116" s="88"/>
      <c r="EN116" s="88"/>
      <c r="EO116" s="88"/>
      <c r="EP116" s="88"/>
      <c r="EQ116" s="88"/>
      <c r="ER116" s="88"/>
      <c r="ES116" s="88"/>
      <c r="ET116" s="88"/>
      <c r="EU116" s="88"/>
      <c r="EV116" s="88"/>
      <c r="EW116" s="88"/>
      <c r="EX116" s="88"/>
      <c r="EY116" s="88"/>
      <c r="EZ116" s="88"/>
      <c r="FA116" s="88"/>
      <c r="FB116" s="88"/>
      <c r="FC116" s="88"/>
      <c r="FD116" s="88"/>
      <c r="FE116" s="88"/>
      <c r="FF116" s="88"/>
      <c r="FG116" s="88"/>
      <c r="FH116" s="88"/>
      <c r="FI116" s="88"/>
      <c r="FJ116" s="88"/>
      <c r="FK116" s="88"/>
      <c r="FL116" s="88"/>
      <c r="FM116" s="88"/>
      <c r="FN116" s="88"/>
      <c r="FO116" s="88"/>
      <c r="FP116" s="88"/>
      <c r="FQ116" s="88"/>
      <c r="FR116" s="88"/>
      <c r="FS116" s="88"/>
      <c r="FT116" s="88"/>
      <c r="FU116" s="88"/>
      <c r="FV116" s="88"/>
      <c r="FW116" s="88"/>
      <c r="FX116" s="88"/>
      <c r="FY116" s="88"/>
      <c r="FZ116" s="88"/>
      <c r="GA116" s="88"/>
      <c r="GB116" s="88"/>
      <c r="GC116" s="88"/>
      <c r="GD116" s="88"/>
      <c r="GE116" s="88"/>
      <c r="GF116" s="88"/>
      <c r="GG116" s="88"/>
      <c r="GH116" s="88"/>
      <c r="GI116" s="88"/>
      <c r="GJ116" s="88"/>
      <c r="GK116" s="88"/>
      <c r="GL116" s="88"/>
      <c r="GM116" s="88"/>
      <c r="GN116" s="88"/>
      <c r="GO116" s="88"/>
      <c r="GP116" s="88"/>
      <c r="GQ116" s="88"/>
      <c r="GR116" s="88"/>
      <c r="GS116" s="88"/>
      <c r="GT116" s="88"/>
      <c r="GU116" s="88"/>
      <c r="GV116" s="88"/>
      <c r="GW116" s="88"/>
      <c r="GX116" s="88"/>
      <c r="GY116" s="88"/>
      <c r="GZ116" s="88"/>
      <c r="HA116" s="88"/>
      <c r="HB116" s="88"/>
      <c r="HC116" s="88"/>
      <c r="HD116" s="88"/>
      <c r="HE116" s="88"/>
      <c r="HF116" s="88"/>
      <c r="HG116" s="88"/>
      <c r="HH116" s="88"/>
      <c r="HI116" s="88"/>
      <c r="HJ116" s="88"/>
      <c r="HK116" s="88"/>
      <c r="HL116" s="88"/>
      <c r="HM116" s="88"/>
      <c r="HN116" s="88"/>
      <c r="HO116" s="88"/>
      <c r="HP116" s="88"/>
      <c r="HQ116" s="88"/>
      <c r="HR116" s="88"/>
      <c r="HS116" s="88"/>
      <c r="HT116" s="88"/>
      <c r="HU116" s="88"/>
      <c r="HV116" s="88"/>
      <c r="HW116" s="88"/>
      <c r="HX116" s="88"/>
      <c r="HY116" s="88"/>
      <c r="HZ116" s="88"/>
      <c r="IA116" s="88"/>
      <c r="IB116" s="88"/>
      <c r="IC116" s="88"/>
      <c r="ID116" s="88"/>
      <c r="IE116" s="88"/>
      <c r="IF116" s="88"/>
      <c r="IG116" s="88"/>
      <c r="IH116" s="88"/>
      <c r="II116" s="88"/>
      <c r="IJ116" s="88"/>
      <c r="IK116" s="88"/>
      <c r="IL116" s="88"/>
      <c r="IM116" s="88"/>
      <c r="IN116" s="88"/>
      <c r="IO116" s="88"/>
      <c r="IP116" s="88"/>
      <c r="IQ116" s="88"/>
      <c r="IR116" s="88"/>
      <c r="IS116" s="88"/>
      <c r="IT116" s="88"/>
      <c r="IU116" s="88"/>
      <c r="IV116" s="88"/>
      <c r="IW116" s="88"/>
      <c r="IX116" s="88"/>
      <c r="IY116" s="88"/>
      <c r="IZ116" s="88"/>
      <c r="JA116" s="88"/>
      <c r="JB116" s="88"/>
      <c r="JC116" s="88"/>
      <c r="JD116" s="88"/>
      <c r="JE116" s="88"/>
      <c r="JF116" s="88"/>
      <c r="JG116" s="88"/>
      <c r="JH116" s="88"/>
      <c r="JI116" s="88"/>
      <c r="JJ116" s="88"/>
      <c r="JK116" s="88"/>
      <c r="JL116" s="88"/>
      <c r="JM116" s="88"/>
      <c r="JN116" s="88"/>
      <c r="JO116" s="88"/>
      <c r="JP116" s="88"/>
      <c r="JQ116" s="88"/>
      <c r="JR116" s="88"/>
      <c r="JS116" s="88"/>
      <c r="JT116" s="88"/>
      <c r="JU116" s="88"/>
      <c r="JV116" s="88"/>
      <c r="JW116" s="88"/>
      <c r="JX116" s="88"/>
      <c r="JY116" s="88"/>
      <c r="JZ116" s="88"/>
      <c r="KA116" s="88"/>
      <c r="KB116" s="88"/>
      <c r="KC116" s="88"/>
      <c r="KD116" s="88"/>
      <c r="KE116" s="88"/>
      <c r="KF116" s="88"/>
      <c r="KG116" s="88"/>
      <c r="KH116" s="88"/>
      <c r="KI116" s="88"/>
      <c r="KJ116" s="88"/>
      <c r="KK116" s="88"/>
      <c r="KL116" s="88"/>
      <c r="KM116" s="88"/>
      <c r="KN116" s="88"/>
      <c r="KO116" s="88"/>
      <c r="KP116" s="88"/>
      <c r="KQ116" s="88"/>
      <c r="KR116" s="88"/>
      <c r="KS116" s="88"/>
      <c r="KT116" s="88"/>
      <c r="KU116" s="88"/>
      <c r="KV116" s="88"/>
      <c r="KW116" s="88"/>
      <c r="KX116" s="88"/>
      <c r="KY116" s="88"/>
      <c r="KZ116" s="88"/>
      <c r="LA116" s="88"/>
      <c r="LB116" s="88"/>
      <c r="LC116" s="88"/>
      <c r="LD116" s="88"/>
      <c r="LE116" s="88"/>
      <c r="LF116" s="88"/>
      <c r="LG116" s="88"/>
      <c r="LH116" s="88"/>
      <c r="LI116" s="88"/>
      <c r="LJ116" s="88"/>
      <c r="LK116" s="88"/>
      <c r="LL116" s="88"/>
      <c r="LM116" s="88"/>
      <c r="LN116" s="88"/>
      <c r="LO116" s="88"/>
      <c r="LP116" s="88"/>
      <c r="LQ116" s="88"/>
      <c r="LR116" s="88"/>
      <c r="LS116" s="88"/>
      <c r="LT116" s="88"/>
      <c r="LU116" s="88"/>
      <c r="LV116" s="88"/>
      <c r="LW116" s="88"/>
      <c r="LX116" s="88"/>
      <c r="LY116" s="88"/>
      <c r="LZ116" s="88"/>
      <c r="MA116" s="88"/>
      <c r="MB116" s="88"/>
      <c r="MC116" s="88"/>
      <c r="MD116" s="88"/>
      <c r="ME116" s="88"/>
      <c r="MF116" s="88"/>
      <c r="MG116" s="88"/>
      <c r="MH116" s="88"/>
      <c r="MI116" s="88"/>
      <c r="MJ116" s="88"/>
      <c r="MK116" s="88"/>
      <c r="ML116" s="88"/>
      <c r="MM116" s="88"/>
      <c r="MN116" s="88"/>
      <c r="MO116" s="88"/>
      <c r="MP116" s="88"/>
      <c r="MQ116" s="88"/>
      <c r="MR116" s="88"/>
      <c r="MS116" s="88"/>
      <c r="MT116" s="88"/>
      <c r="MU116" s="88"/>
      <c r="MV116" s="88"/>
      <c r="MW116" s="88"/>
      <c r="MX116" s="88"/>
      <c r="MY116" s="88"/>
      <c r="MZ116" s="88"/>
      <c r="NA116" s="88"/>
      <c r="NB116" s="88"/>
      <c r="NC116" s="88"/>
      <c r="ND116" s="88"/>
      <c r="NE116" s="88"/>
      <c r="NF116" s="88"/>
      <c r="NG116" s="88"/>
      <c r="NH116" s="88"/>
      <c r="NI116" s="88"/>
      <c r="NJ116" s="88"/>
      <c r="NK116" s="88"/>
      <c r="NL116" s="88"/>
      <c r="NM116" s="88"/>
      <c r="NN116" s="88"/>
      <c r="NO116" s="88"/>
      <c r="NP116" s="88"/>
      <c r="NQ116" s="88"/>
      <c r="NR116" s="88"/>
      <c r="NS116" s="88"/>
      <c r="NT116" s="88"/>
      <c r="NU116" s="88"/>
      <c r="NV116" s="88"/>
      <c r="NW116" s="88"/>
      <c r="NX116" s="88"/>
      <c r="NY116" s="88"/>
      <c r="NZ116" s="88"/>
      <c r="OA116" s="88"/>
      <c r="OB116" s="88"/>
      <c r="OC116" s="88"/>
      <c r="OD116" s="88"/>
      <c r="OE116" s="88"/>
      <c r="OF116" s="88"/>
      <c r="OG116" s="88"/>
      <c r="OH116" s="88"/>
      <c r="OI116" s="88"/>
      <c r="OJ116" s="88"/>
      <c r="OK116" s="88"/>
      <c r="OL116" s="88"/>
      <c r="OM116" s="88"/>
      <c r="ON116" s="88"/>
      <c r="OO116" s="88"/>
      <c r="OP116" s="88"/>
      <c r="OQ116" s="88"/>
      <c r="OR116" s="88"/>
      <c r="OS116" s="88"/>
      <c r="OT116" s="88"/>
      <c r="OU116" s="88"/>
      <c r="OV116" s="88"/>
      <c r="OW116" s="88"/>
      <c r="OX116" s="88"/>
      <c r="OY116" s="88"/>
      <c r="OZ116" s="88"/>
      <c r="PA116" s="88"/>
      <c r="PB116" s="88"/>
      <c r="PC116" s="88"/>
      <c r="PD116" s="88"/>
      <c r="PE116" s="88"/>
      <c r="PF116" s="88"/>
      <c r="PG116" s="88"/>
      <c r="PH116" s="88"/>
      <c r="PI116" s="88"/>
      <c r="PJ116" s="88"/>
      <c r="PK116" s="88"/>
      <c r="PL116" s="88"/>
      <c r="PM116" s="88"/>
      <c r="PN116" s="88"/>
      <c r="PO116" s="88"/>
      <c r="PP116" s="88"/>
      <c r="PQ116" s="88"/>
      <c r="PR116" s="88"/>
      <c r="PS116" s="88"/>
      <c r="PT116" s="88"/>
      <c r="PU116" s="88"/>
      <c r="PV116" s="88"/>
      <c r="PW116" s="88"/>
      <c r="PX116" s="88"/>
      <c r="PY116" s="88"/>
      <c r="PZ116" s="88"/>
      <c r="QA116" s="88"/>
      <c r="QB116" s="88"/>
      <c r="QC116" s="88"/>
      <c r="QD116" s="88"/>
      <c r="QE116" s="88"/>
      <c r="QF116" s="88"/>
      <c r="QG116" s="88"/>
      <c r="QH116" s="88"/>
      <c r="QI116" s="88"/>
      <c r="QJ116" s="88"/>
      <c r="QK116" s="88"/>
      <c r="QL116" s="88"/>
      <c r="QM116" s="88"/>
      <c r="QN116" s="88"/>
      <c r="QO116" s="88"/>
      <c r="QP116" s="88"/>
      <c r="QQ116" s="88"/>
      <c r="QR116" s="88"/>
      <c r="QS116" s="88"/>
      <c r="QT116" s="88"/>
      <c r="QU116" s="88"/>
      <c r="QV116" s="88"/>
      <c r="QW116" s="88"/>
      <c r="QX116" s="88"/>
      <c r="QY116" s="88"/>
      <c r="QZ116" s="88"/>
      <c r="RA116" s="88"/>
      <c r="RB116" s="88"/>
      <c r="RC116" s="88"/>
      <c r="RD116" s="88"/>
      <c r="RE116" s="88"/>
      <c r="RF116" s="88"/>
      <c r="RG116" s="88"/>
      <c r="RH116" s="88"/>
      <c r="RI116" s="88"/>
      <c r="RJ116" s="88"/>
      <c r="RK116" s="88"/>
      <c r="RL116" s="88"/>
      <c r="RM116" s="88"/>
      <c r="RN116" s="88"/>
      <c r="RO116" s="88"/>
      <c r="RP116" s="88"/>
      <c r="RQ116" s="88"/>
      <c r="RR116" s="88"/>
      <c r="RS116" s="88"/>
      <c r="RT116" s="88"/>
      <c r="RU116" s="88"/>
      <c r="RV116" s="88"/>
      <c r="RW116" s="88"/>
      <c r="RX116" s="88"/>
      <c r="RY116" s="88"/>
      <c r="RZ116" s="88"/>
      <c r="SA116" s="88"/>
      <c r="SB116" s="88"/>
      <c r="SC116" s="88"/>
      <c r="SD116" s="88"/>
      <c r="SE116" s="88"/>
      <c r="SF116" s="88"/>
      <c r="SG116" s="88"/>
      <c r="SH116" s="88"/>
      <c r="SI116" s="88"/>
      <c r="SJ116" s="88"/>
      <c r="SK116" s="88"/>
      <c r="SL116" s="88"/>
      <c r="SM116" s="88"/>
      <c r="SN116" s="88"/>
      <c r="SO116" s="88"/>
      <c r="SP116" s="88"/>
      <c r="SQ116" s="88"/>
      <c r="SR116" s="88"/>
      <c r="SS116" s="88"/>
      <c r="ST116" s="88"/>
      <c r="SU116" s="88"/>
      <c r="SV116" s="88"/>
      <c r="SW116" s="88"/>
      <c r="SX116" s="88"/>
      <c r="SY116" s="88"/>
      <c r="SZ116" s="88"/>
      <c r="TA116" s="88"/>
      <c r="TB116" s="88"/>
      <c r="TC116" s="88"/>
      <c r="TD116" s="88"/>
      <c r="TE116" s="88"/>
      <c r="TF116" s="88"/>
      <c r="TG116" s="88"/>
      <c r="TH116" s="88"/>
      <c r="TI116" s="88"/>
      <c r="TJ116" s="88"/>
      <c r="TK116" s="88"/>
      <c r="TL116" s="88"/>
      <c r="TM116" s="88"/>
      <c r="TN116" s="88"/>
      <c r="TO116" s="88"/>
      <c r="TP116" s="88"/>
      <c r="TQ116" s="88"/>
      <c r="TR116" s="88"/>
      <c r="TS116" s="88"/>
      <c r="TT116" s="88"/>
      <c r="TU116" s="88"/>
      <c r="TV116" s="88"/>
      <c r="TW116" s="88"/>
      <c r="TX116" s="88"/>
      <c r="TY116" s="88"/>
      <c r="TZ116" s="88"/>
      <c r="UA116" s="88"/>
      <c r="UB116" s="88"/>
      <c r="UC116" s="88"/>
      <c r="UD116" s="88"/>
      <c r="UE116" s="88"/>
      <c r="UF116" s="88"/>
      <c r="UG116" s="88"/>
      <c r="UH116" s="88"/>
      <c r="UI116" s="88"/>
      <c r="UJ116" s="88"/>
      <c r="UK116" s="88"/>
      <c r="UL116" s="88"/>
      <c r="UM116" s="88"/>
      <c r="UN116" s="88"/>
      <c r="UO116" s="88"/>
      <c r="UP116" s="88"/>
      <c r="UQ116" s="88"/>
      <c r="UR116" s="88"/>
      <c r="US116" s="88"/>
      <c r="UT116" s="88"/>
      <c r="UU116" s="88"/>
      <c r="UV116" s="88"/>
      <c r="UW116" s="88"/>
      <c r="UX116" s="88"/>
      <c r="UY116" s="88"/>
      <c r="UZ116" s="88"/>
      <c r="VA116" s="88"/>
      <c r="VB116" s="88"/>
      <c r="VC116" s="88"/>
      <c r="VD116" s="88"/>
      <c r="VE116" s="88"/>
      <c r="VF116" s="88"/>
      <c r="VG116" s="88"/>
      <c r="VH116" s="88"/>
      <c r="VI116" s="88"/>
      <c r="VJ116" s="88"/>
      <c r="VK116" s="88"/>
      <c r="VL116" s="88"/>
      <c r="VM116" s="88"/>
      <c r="VN116" s="88"/>
      <c r="VO116" s="88"/>
      <c r="VP116" s="88"/>
      <c r="VQ116" s="88"/>
      <c r="VR116" s="88"/>
      <c r="VS116" s="88"/>
      <c r="VT116" s="88"/>
      <c r="VU116" s="88"/>
      <c r="VV116" s="88"/>
      <c r="VW116" s="88"/>
      <c r="VX116" s="88"/>
      <c r="VY116" s="88"/>
      <c r="VZ116" s="88"/>
      <c r="WA116" s="88"/>
      <c r="WB116" s="88"/>
      <c r="WC116" s="88"/>
      <c r="WD116" s="88"/>
      <c r="WE116" s="88"/>
      <c r="WF116" s="88"/>
      <c r="WG116" s="88"/>
      <c r="WH116" s="88"/>
      <c r="WI116" s="88"/>
      <c r="WJ116" s="88"/>
      <c r="WK116" s="88"/>
      <c r="WL116" s="88"/>
      <c r="WM116" s="88"/>
      <c r="WN116" s="88"/>
      <c r="WO116" s="88"/>
      <c r="WP116" s="88"/>
      <c r="WQ116" s="88"/>
      <c r="WR116" s="88"/>
      <c r="WS116" s="88"/>
      <c r="WT116" s="88"/>
      <c r="WU116" s="88"/>
      <c r="WV116" s="88"/>
      <c r="WW116" s="88"/>
      <c r="WX116" s="88"/>
      <c r="WY116" s="88"/>
      <c r="WZ116" s="88"/>
      <c r="XA116" s="88"/>
      <c r="XB116" s="88"/>
      <c r="XC116" s="88"/>
      <c r="XD116" s="88"/>
      <c r="XE116" s="88"/>
      <c r="XF116" s="88"/>
      <c r="XG116" s="88"/>
      <c r="XH116" s="88"/>
      <c r="XI116" s="88"/>
      <c r="XJ116" s="88"/>
      <c r="XK116" s="88"/>
      <c r="XL116" s="88"/>
      <c r="XM116" s="88"/>
      <c r="XN116" s="88"/>
      <c r="XO116" s="88"/>
      <c r="XP116" s="88"/>
      <c r="XQ116" s="88"/>
      <c r="XR116" s="88"/>
      <c r="XS116" s="88"/>
      <c r="XT116" s="88"/>
      <c r="XU116" s="88"/>
      <c r="XV116" s="88"/>
      <c r="XW116" s="88"/>
      <c r="XX116" s="88"/>
      <c r="XY116" s="88"/>
      <c r="XZ116" s="88"/>
      <c r="YA116" s="88"/>
      <c r="YB116" s="88"/>
      <c r="YC116" s="88"/>
      <c r="YD116" s="88"/>
      <c r="YE116" s="88"/>
      <c r="YF116" s="88"/>
      <c r="YG116" s="88"/>
      <c r="YH116" s="88"/>
      <c r="YI116" s="88"/>
      <c r="YJ116" s="88"/>
      <c r="YK116" s="88"/>
      <c r="YL116" s="88"/>
      <c r="YM116" s="88"/>
      <c r="YN116" s="88"/>
      <c r="YO116" s="88"/>
      <c r="YP116" s="88"/>
      <c r="YQ116" s="88"/>
      <c r="YR116" s="88"/>
      <c r="YS116" s="88"/>
      <c r="YT116" s="88"/>
      <c r="YU116" s="88"/>
      <c r="YV116" s="88"/>
      <c r="YW116" s="88"/>
      <c r="YX116" s="88"/>
      <c r="YY116" s="88"/>
      <c r="YZ116" s="88"/>
      <c r="ZA116" s="88"/>
      <c r="ZB116" s="88"/>
      <c r="ZC116" s="88"/>
      <c r="ZD116" s="88"/>
      <c r="ZE116" s="88"/>
      <c r="ZF116" s="88"/>
      <c r="ZG116" s="88"/>
      <c r="ZH116" s="88"/>
      <c r="ZI116" s="88"/>
      <c r="ZJ116" s="88"/>
      <c r="ZK116" s="88"/>
      <c r="ZL116" s="88"/>
      <c r="ZM116" s="88"/>
      <c r="ZN116" s="88"/>
      <c r="ZO116" s="88"/>
      <c r="ZP116" s="88"/>
      <c r="ZQ116" s="88"/>
      <c r="ZR116" s="88"/>
      <c r="ZS116" s="88"/>
      <c r="ZT116" s="88"/>
      <c r="ZU116" s="88"/>
      <c r="ZV116" s="88"/>
      <c r="ZW116" s="88"/>
      <c r="ZX116" s="88"/>
      <c r="ZY116" s="88"/>
      <c r="ZZ116" s="88"/>
      <c r="AAA116" s="88"/>
      <c r="AAB116" s="88"/>
      <c r="AAC116" s="88"/>
      <c r="AAD116" s="88"/>
      <c r="AAE116" s="88"/>
      <c r="AAF116" s="88"/>
      <c r="AAG116" s="88"/>
      <c r="AAH116" s="88"/>
      <c r="AAI116" s="88"/>
      <c r="AAJ116" s="88"/>
      <c r="AAK116" s="88"/>
      <c r="AAL116" s="88"/>
      <c r="AAM116" s="88"/>
      <c r="AAN116" s="88"/>
      <c r="AAO116" s="88"/>
      <c r="AAP116" s="88"/>
      <c r="AAQ116" s="88"/>
      <c r="AAR116" s="88"/>
      <c r="AAS116" s="88"/>
      <c r="AAT116" s="88"/>
      <c r="AAU116" s="88"/>
      <c r="AAV116" s="88"/>
      <c r="AAW116" s="88"/>
      <c r="AAX116" s="88"/>
      <c r="AAY116" s="88"/>
      <c r="AAZ116" s="88"/>
      <c r="ABA116" s="88"/>
      <c r="ABB116" s="88"/>
      <c r="ABC116" s="88"/>
      <c r="ABD116" s="88"/>
      <c r="ABE116" s="88"/>
      <c r="ABF116" s="88"/>
      <c r="ABG116" s="88"/>
      <c r="ABH116" s="88"/>
      <c r="ABI116" s="88"/>
      <c r="ABJ116" s="88"/>
      <c r="ABK116" s="88"/>
      <c r="ABL116" s="88"/>
      <c r="ABM116" s="88"/>
      <c r="ABN116" s="88"/>
      <c r="ABO116" s="88"/>
      <c r="ABP116" s="88"/>
      <c r="ABQ116" s="88"/>
      <c r="ABR116" s="88"/>
      <c r="ABS116" s="88"/>
      <c r="ABT116" s="88"/>
      <c r="ABU116" s="88"/>
      <c r="ABV116" s="88"/>
      <c r="ABW116" s="88"/>
      <c r="ABX116" s="88"/>
      <c r="ABY116" s="88"/>
      <c r="ABZ116" s="88"/>
      <c r="ACA116" s="88"/>
      <c r="ACB116" s="88"/>
      <c r="ACC116" s="88"/>
      <c r="ACD116" s="88"/>
      <c r="ACE116" s="88"/>
      <c r="ACF116" s="88"/>
      <c r="ACG116" s="88"/>
      <c r="ACH116" s="88"/>
      <c r="ACI116" s="88"/>
      <c r="ACJ116" s="88"/>
      <c r="ACK116" s="88"/>
      <c r="ACL116" s="88"/>
      <c r="ACM116" s="88"/>
      <c r="ACN116" s="88"/>
      <c r="ACO116" s="88"/>
      <c r="ACP116" s="88"/>
      <c r="ACQ116" s="88"/>
      <c r="ACR116" s="88"/>
      <c r="ACS116" s="88"/>
      <c r="ACT116" s="88"/>
      <c r="ACU116" s="88"/>
      <c r="ACV116" s="88"/>
      <c r="ACW116" s="88"/>
      <c r="ACX116" s="88"/>
      <c r="ACY116" s="88"/>
      <c r="ACZ116" s="88"/>
      <c r="ADA116" s="88"/>
      <c r="ADB116" s="88"/>
      <c r="ADC116" s="88"/>
      <c r="ADD116" s="88"/>
      <c r="ADE116" s="88"/>
      <c r="ADF116" s="88"/>
      <c r="ADG116" s="88"/>
      <c r="ADH116" s="88"/>
      <c r="ADI116" s="88"/>
      <c r="ADJ116" s="88"/>
      <c r="ADK116" s="88"/>
      <c r="ADL116" s="88"/>
      <c r="ADM116" s="88"/>
      <c r="ADN116" s="88"/>
      <c r="ADO116" s="88"/>
      <c r="ADP116" s="88"/>
      <c r="ADQ116" s="88"/>
      <c r="ADR116" s="88"/>
      <c r="ADS116" s="88"/>
      <c r="ADT116" s="88"/>
      <c r="ADU116" s="88"/>
      <c r="ADV116" s="88"/>
      <c r="ADW116" s="88"/>
      <c r="ADX116" s="88"/>
      <c r="ADY116" s="88"/>
      <c r="ADZ116" s="88"/>
      <c r="AEA116" s="88"/>
      <c r="AEB116" s="88"/>
      <c r="AEC116" s="88"/>
      <c r="AED116" s="88"/>
      <c r="AEE116" s="88"/>
      <c r="AEF116" s="88"/>
      <c r="AEG116" s="88"/>
      <c r="AEH116" s="88"/>
      <c r="AEI116" s="88"/>
      <c r="AEJ116" s="88"/>
      <c r="AEK116" s="88"/>
      <c r="AEL116" s="88"/>
      <c r="AEM116" s="88"/>
      <c r="AEN116" s="88"/>
      <c r="AEO116" s="88"/>
      <c r="AEP116" s="88"/>
      <c r="AEQ116" s="88"/>
      <c r="AER116" s="88"/>
      <c r="AES116" s="88"/>
      <c r="AET116" s="88"/>
      <c r="AEU116" s="88"/>
      <c r="AEV116" s="88"/>
      <c r="AEW116" s="88"/>
      <c r="AEX116" s="88"/>
      <c r="AEY116" s="88"/>
      <c r="AEZ116" s="88"/>
      <c r="AFA116" s="88"/>
      <c r="AFB116" s="88"/>
      <c r="AFC116" s="88"/>
      <c r="AFD116" s="88"/>
      <c r="AFE116" s="88"/>
      <c r="AFF116" s="88"/>
      <c r="AFG116" s="88"/>
      <c r="AFH116" s="88"/>
      <c r="AFI116" s="88"/>
      <c r="AFJ116" s="88"/>
      <c r="AFK116" s="88"/>
      <c r="AFL116" s="88"/>
      <c r="AFM116" s="88"/>
      <c r="AFN116" s="88"/>
      <c r="AFO116" s="88"/>
      <c r="AFP116" s="88"/>
      <c r="AFQ116" s="88"/>
      <c r="AFR116" s="88"/>
      <c r="AFS116" s="88"/>
      <c r="AFT116" s="88"/>
      <c r="AFU116" s="88"/>
      <c r="AFV116" s="88"/>
      <c r="AFW116" s="88"/>
      <c r="AFX116" s="88"/>
      <c r="AFY116" s="88"/>
      <c r="AFZ116" s="88"/>
      <c r="AGA116" s="88"/>
      <c r="AGB116" s="88"/>
      <c r="AGC116" s="88"/>
      <c r="AGD116" s="88"/>
      <c r="AGE116" s="88"/>
      <c r="AGF116" s="88"/>
      <c r="AGG116" s="88"/>
      <c r="AGH116" s="88"/>
      <c r="AGI116" s="88"/>
      <c r="AGJ116" s="88"/>
      <c r="AGK116" s="88"/>
      <c r="AGL116" s="88"/>
      <c r="AGM116" s="88"/>
      <c r="AGN116" s="88"/>
      <c r="AGO116" s="88"/>
      <c r="AGP116" s="88"/>
      <c r="AGQ116" s="88"/>
      <c r="AGR116" s="88"/>
      <c r="AGS116" s="88"/>
      <c r="AGT116" s="88"/>
      <c r="AGU116" s="88"/>
      <c r="AGV116" s="88"/>
      <c r="AGW116" s="88"/>
      <c r="AGX116" s="88"/>
      <c r="AGY116" s="88"/>
      <c r="AGZ116" s="88"/>
      <c r="AHA116" s="88"/>
      <c r="AHB116" s="88"/>
      <c r="AHC116" s="88"/>
      <c r="AHD116" s="88"/>
      <c r="AHE116" s="88"/>
      <c r="AHF116" s="88"/>
      <c r="AHG116" s="88"/>
      <c r="AHH116" s="88"/>
      <c r="AHI116" s="88"/>
      <c r="AHJ116" s="88"/>
      <c r="AHK116" s="88"/>
      <c r="AHL116" s="88"/>
      <c r="AHM116" s="88"/>
      <c r="AHN116" s="88"/>
      <c r="AHO116" s="88"/>
      <c r="AHP116" s="88"/>
      <c r="AHQ116" s="88"/>
      <c r="AHR116" s="88"/>
      <c r="AHS116" s="88"/>
      <c r="AHT116" s="88"/>
      <c r="AHU116" s="88"/>
      <c r="AHV116" s="88"/>
      <c r="AHW116" s="88"/>
      <c r="AHX116" s="88"/>
      <c r="AHY116" s="88"/>
      <c r="AHZ116" s="88"/>
      <c r="AIA116" s="88"/>
      <c r="AIB116" s="88"/>
      <c r="AIC116" s="88"/>
      <c r="AID116" s="88"/>
      <c r="AIE116" s="88"/>
      <c r="AIF116" s="88"/>
      <c r="AIG116" s="88"/>
      <c r="AIH116" s="88"/>
      <c r="AII116" s="88"/>
      <c r="AIJ116" s="88"/>
      <c r="AIK116" s="88"/>
      <c r="AIL116" s="88"/>
      <c r="AIM116" s="88"/>
      <c r="AIN116" s="88"/>
      <c r="AIO116" s="88"/>
      <c r="AIP116" s="88"/>
      <c r="AIQ116" s="88"/>
      <c r="AIR116" s="88"/>
      <c r="AIS116" s="88"/>
      <c r="AIT116" s="88"/>
      <c r="AIU116" s="88"/>
      <c r="AIV116" s="88"/>
      <c r="AIW116" s="88"/>
      <c r="AIX116" s="88"/>
      <c r="AIY116" s="88"/>
      <c r="AIZ116" s="88"/>
      <c r="AJA116" s="88"/>
      <c r="AJB116" s="88"/>
      <c r="AJC116" s="88"/>
      <c r="AJD116" s="88"/>
      <c r="AJE116" s="88"/>
      <c r="AJF116" s="88"/>
      <c r="AJG116" s="88"/>
      <c r="AJH116" s="88"/>
      <c r="AJI116" s="88"/>
      <c r="AJJ116" s="88"/>
      <c r="AJK116" s="88"/>
      <c r="AJL116" s="88"/>
      <c r="AJM116" s="88"/>
      <c r="AJN116" s="88"/>
      <c r="AJO116" s="88"/>
      <c r="AJP116" s="88"/>
      <c r="AJQ116" s="88"/>
      <c r="AJR116" s="88"/>
      <c r="AJS116" s="88"/>
      <c r="AJT116" s="88"/>
      <c r="AJU116" s="88"/>
      <c r="AJV116" s="88"/>
      <c r="AJW116" s="88"/>
      <c r="AJX116" s="88"/>
      <c r="AJY116" s="88"/>
      <c r="AJZ116" s="88"/>
      <c r="AKA116" s="88"/>
      <c r="AKB116" s="88"/>
      <c r="AKC116" s="88"/>
      <c r="AKD116" s="88"/>
      <c r="AKE116" s="88"/>
      <c r="AKF116" s="88"/>
      <c r="AKG116" s="88"/>
      <c r="AKH116" s="88"/>
      <c r="AKI116" s="88"/>
      <c r="AKJ116" s="88"/>
      <c r="AKK116" s="88"/>
      <c r="AKL116" s="88"/>
      <c r="AKM116" s="88"/>
      <c r="AKN116" s="88"/>
      <c r="AKO116" s="88"/>
      <c r="AKP116" s="88"/>
      <c r="AKQ116" s="88"/>
      <c r="AKR116" s="88"/>
      <c r="AKS116" s="88"/>
      <c r="AKT116" s="88"/>
      <c r="AKU116" s="88"/>
      <c r="AKV116" s="88"/>
      <c r="AKW116" s="88"/>
      <c r="AKX116" s="88"/>
      <c r="AKY116" s="88"/>
      <c r="AKZ116" s="88"/>
      <c r="ALA116" s="88"/>
      <c r="ALB116" s="88"/>
      <c r="ALC116" s="88"/>
      <c r="ALD116" s="88"/>
      <c r="ALE116" s="88"/>
      <c r="ALF116" s="88"/>
      <c r="ALG116" s="88"/>
      <c r="ALH116" s="88"/>
      <c r="ALI116" s="88"/>
      <c r="ALJ116" s="88"/>
      <c r="ALK116" s="88"/>
      <c r="ALL116" s="88"/>
      <c r="ALM116" s="88"/>
      <c r="ALN116" s="88"/>
      <c r="ALO116" s="88"/>
      <c r="ALP116" s="88"/>
      <c r="ALQ116" s="88"/>
      <c r="ALR116" s="88"/>
      <c r="ALS116" s="88"/>
      <c r="ALT116" s="88"/>
      <c r="ALU116" s="88"/>
      <c r="ALV116" s="88"/>
      <c r="ALW116" s="88"/>
    </row>
    <row r="117" spans="1:1011" ht="57.6" x14ac:dyDescent="0.3">
      <c r="A117" s="1" t="s">
        <v>330</v>
      </c>
      <c r="B117" s="1">
        <v>39</v>
      </c>
      <c r="C117" s="103" t="s">
        <v>481</v>
      </c>
      <c r="D117" s="125">
        <v>1980</v>
      </c>
      <c r="E117" s="3" t="s">
        <v>119</v>
      </c>
      <c r="F117" s="4" t="s">
        <v>120</v>
      </c>
      <c r="G117" s="4" t="s">
        <v>464</v>
      </c>
      <c r="H117" s="4">
        <v>30.119798599999999</v>
      </c>
      <c r="I117" s="5">
        <v>31.537000299999999</v>
      </c>
      <c r="J117" s="6" t="s">
        <v>34</v>
      </c>
      <c r="K117" s="7" t="s">
        <v>81</v>
      </c>
      <c r="L117" s="8" t="s">
        <v>36</v>
      </c>
      <c r="M117" s="9" t="s">
        <v>121</v>
      </c>
      <c r="N117" s="10" t="s">
        <v>122</v>
      </c>
      <c r="O117" s="10" t="s">
        <v>441</v>
      </c>
      <c r="P117" s="10" t="s">
        <v>123</v>
      </c>
      <c r="Q117" s="11">
        <v>130</v>
      </c>
      <c r="R117" s="40">
        <v>10000</v>
      </c>
      <c r="S117" s="13" t="s">
        <v>64</v>
      </c>
      <c r="T117" s="14" t="s">
        <v>86</v>
      </c>
      <c r="U117" s="14">
        <v>7.2</v>
      </c>
      <c r="V117" s="14" t="s">
        <v>39</v>
      </c>
      <c r="W117" s="14">
        <v>37</v>
      </c>
      <c r="X117" s="14">
        <v>105</v>
      </c>
      <c r="Y117" s="14">
        <v>0.7</v>
      </c>
      <c r="Z117" s="15">
        <v>5</v>
      </c>
      <c r="AA117" s="16" t="s">
        <v>444</v>
      </c>
      <c r="AB117" s="17" t="s">
        <v>124</v>
      </c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8"/>
      <c r="EO117" s="88"/>
      <c r="EP117" s="88"/>
      <c r="EQ117" s="88"/>
      <c r="ER117" s="88"/>
      <c r="ES117" s="88"/>
      <c r="ET117" s="88"/>
      <c r="EU117" s="88"/>
      <c r="EV117" s="88"/>
      <c r="EW117" s="88"/>
      <c r="EX117" s="88"/>
      <c r="EY117" s="88"/>
      <c r="EZ117" s="88"/>
      <c r="FA117" s="88"/>
      <c r="FB117" s="88"/>
      <c r="FC117" s="88"/>
      <c r="FD117" s="88"/>
      <c r="FE117" s="88"/>
      <c r="FF117" s="88"/>
      <c r="FG117" s="88"/>
      <c r="FH117" s="88"/>
      <c r="FI117" s="88"/>
      <c r="FJ117" s="88"/>
      <c r="FK117" s="88"/>
      <c r="FL117" s="88"/>
      <c r="FM117" s="88"/>
      <c r="FN117" s="88"/>
      <c r="FO117" s="88"/>
      <c r="FP117" s="88"/>
      <c r="FQ117" s="88"/>
      <c r="FR117" s="88"/>
      <c r="FS117" s="88"/>
      <c r="FT117" s="88"/>
      <c r="FU117" s="88"/>
      <c r="FV117" s="88"/>
      <c r="FW117" s="88"/>
      <c r="FX117" s="88"/>
      <c r="FY117" s="88"/>
      <c r="FZ117" s="88"/>
      <c r="GA117" s="88"/>
      <c r="GB117" s="88"/>
      <c r="GC117" s="88"/>
      <c r="GD117" s="88"/>
      <c r="GE117" s="88"/>
      <c r="GF117" s="88"/>
      <c r="GG117" s="88"/>
      <c r="GH117" s="88"/>
      <c r="GI117" s="88"/>
      <c r="GJ117" s="88"/>
      <c r="GK117" s="88"/>
      <c r="GL117" s="88"/>
      <c r="GM117" s="88"/>
      <c r="GN117" s="88"/>
      <c r="GO117" s="88"/>
      <c r="GP117" s="88"/>
      <c r="GQ117" s="88"/>
      <c r="GR117" s="88"/>
      <c r="GS117" s="88"/>
      <c r="GT117" s="88"/>
      <c r="GU117" s="88"/>
      <c r="GV117" s="88"/>
      <c r="GW117" s="88"/>
      <c r="GX117" s="88"/>
      <c r="GY117" s="88"/>
      <c r="GZ117" s="88"/>
      <c r="HA117" s="88"/>
      <c r="HB117" s="88"/>
      <c r="HC117" s="88"/>
      <c r="HD117" s="88"/>
      <c r="HE117" s="88"/>
      <c r="HF117" s="88"/>
      <c r="HG117" s="88"/>
      <c r="HH117" s="88"/>
      <c r="HI117" s="88"/>
      <c r="HJ117" s="88"/>
      <c r="HK117" s="88"/>
      <c r="HL117" s="88"/>
      <c r="HM117" s="88"/>
      <c r="HN117" s="88"/>
      <c r="HO117" s="88"/>
      <c r="HP117" s="88"/>
      <c r="HQ117" s="88"/>
      <c r="HR117" s="88"/>
      <c r="HS117" s="88"/>
      <c r="HT117" s="88"/>
      <c r="HU117" s="88"/>
      <c r="HV117" s="88"/>
      <c r="HW117" s="88"/>
      <c r="HX117" s="88"/>
      <c r="HY117" s="88"/>
      <c r="HZ117" s="88"/>
      <c r="IA117" s="88"/>
      <c r="IB117" s="88"/>
      <c r="IC117" s="88"/>
      <c r="ID117" s="88"/>
      <c r="IE117" s="88"/>
      <c r="IF117" s="88"/>
      <c r="IG117" s="88"/>
      <c r="IH117" s="88"/>
      <c r="II117" s="88"/>
      <c r="IJ117" s="88"/>
      <c r="IK117" s="88"/>
      <c r="IL117" s="88"/>
      <c r="IM117" s="88"/>
      <c r="IN117" s="88"/>
      <c r="IO117" s="88"/>
      <c r="IP117" s="88"/>
      <c r="IQ117" s="88"/>
      <c r="IR117" s="88"/>
      <c r="IS117" s="88"/>
      <c r="IT117" s="88"/>
      <c r="IU117" s="88"/>
      <c r="IV117" s="88"/>
      <c r="IW117" s="88"/>
      <c r="IX117" s="88"/>
      <c r="IY117" s="88"/>
      <c r="IZ117" s="88"/>
      <c r="JA117" s="88"/>
      <c r="JB117" s="88"/>
      <c r="JC117" s="88"/>
      <c r="JD117" s="88"/>
      <c r="JE117" s="88"/>
      <c r="JF117" s="88"/>
      <c r="JG117" s="88"/>
      <c r="JH117" s="88"/>
      <c r="JI117" s="88"/>
      <c r="JJ117" s="88"/>
      <c r="JK117" s="88"/>
      <c r="JL117" s="88"/>
      <c r="JM117" s="88"/>
      <c r="JN117" s="88"/>
      <c r="JO117" s="88"/>
      <c r="JP117" s="88"/>
      <c r="JQ117" s="88"/>
      <c r="JR117" s="88"/>
      <c r="JS117" s="88"/>
      <c r="JT117" s="88"/>
      <c r="JU117" s="88"/>
      <c r="JV117" s="88"/>
      <c r="JW117" s="88"/>
      <c r="JX117" s="88"/>
      <c r="JY117" s="88"/>
      <c r="JZ117" s="88"/>
      <c r="KA117" s="88"/>
      <c r="KB117" s="88"/>
      <c r="KC117" s="88"/>
      <c r="KD117" s="88"/>
      <c r="KE117" s="88"/>
      <c r="KF117" s="88"/>
      <c r="KG117" s="88"/>
      <c r="KH117" s="88"/>
      <c r="KI117" s="88"/>
      <c r="KJ117" s="88"/>
      <c r="KK117" s="88"/>
      <c r="KL117" s="88"/>
      <c r="KM117" s="88"/>
      <c r="KN117" s="88"/>
      <c r="KO117" s="88"/>
      <c r="KP117" s="88"/>
      <c r="KQ117" s="88"/>
      <c r="KR117" s="88"/>
      <c r="KS117" s="88"/>
      <c r="KT117" s="88"/>
      <c r="KU117" s="88"/>
      <c r="KV117" s="88"/>
      <c r="KW117" s="88"/>
      <c r="KX117" s="88"/>
      <c r="KY117" s="88"/>
      <c r="KZ117" s="88"/>
      <c r="LA117" s="88"/>
      <c r="LB117" s="88"/>
      <c r="LC117" s="88"/>
      <c r="LD117" s="88"/>
      <c r="LE117" s="88"/>
      <c r="LF117" s="88"/>
      <c r="LG117" s="88"/>
      <c r="LH117" s="88"/>
      <c r="LI117" s="88"/>
      <c r="LJ117" s="88"/>
      <c r="LK117" s="88"/>
      <c r="LL117" s="88"/>
      <c r="LM117" s="88"/>
      <c r="LN117" s="88"/>
      <c r="LO117" s="88"/>
      <c r="LP117" s="88"/>
      <c r="LQ117" s="88"/>
      <c r="LR117" s="88"/>
      <c r="LS117" s="88"/>
      <c r="LT117" s="88"/>
      <c r="LU117" s="88"/>
      <c r="LV117" s="88"/>
      <c r="LW117" s="88"/>
      <c r="LX117" s="88"/>
      <c r="LY117" s="88"/>
      <c r="LZ117" s="88"/>
      <c r="MA117" s="88"/>
      <c r="MB117" s="88"/>
      <c r="MC117" s="88"/>
      <c r="MD117" s="88"/>
      <c r="ME117" s="88"/>
      <c r="MF117" s="88"/>
      <c r="MG117" s="88"/>
      <c r="MH117" s="88"/>
      <c r="MI117" s="88"/>
      <c r="MJ117" s="88"/>
      <c r="MK117" s="88"/>
      <c r="ML117" s="88"/>
      <c r="MM117" s="88"/>
      <c r="MN117" s="88"/>
      <c r="MO117" s="88"/>
      <c r="MP117" s="88"/>
      <c r="MQ117" s="88"/>
      <c r="MR117" s="88"/>
      <c r="MS117" s="88"/>
      <c r="MT117" s="88"/>
      <c r="MU117" s="88"/>
      <c r="MV117" s="88"/>
      <c r="MW117" s="88"/>
      <c r="MX117" s="88"/>
      <c r="MY117" s="88"/>
      <c r="MZ117" s="88"/>
      <c r="NA117" s="88"/>
      <c r="NB117" s="88"/>
      <c r="NC117" s="88"/>
      <c r="ND117" s="88"/>
      <c r="NE117" s="88"/>
      <c r="NF117" s="88"/>
      <c r="NG117" s="88"/>
      <c r="NH117" s="88"/>
      <c r="NI117" s="88"/>
      <c r="NJ117" s="88"/>
      <c r="NK117" s="88"/>
      <c r="NL117" s="88"/>
      <c r="NM117" s="88"/>
      <c r="NN117" s="88"/>
      <c r="NO117" s="88"/>
      <c r="NP117" s="88"/>
      <c r="NQ117" s="88"/>
      <c r="NR117" s="88"/>
      <c r="NS117" s="88"/>
      <c r="NT117" s="88"/>
      <c r="NU117" s="88"/>
      <c r="NV117" s="88"/>
      <c r="NW117" s="88"/>
      <c r="NX117" s="88"/>
      <c r="NY117" s="88"/>
      <c r="NZ117" s="88"/>
      <c r="OA117" s="88"/>
      <c r="OB117" s="88"/>
      <c r="OC117" s="88"/>
      <c r="OD117" s="88"/>
      <c r="OE117" s="88"/>
      <c r="OF117" s="88"/>
      <c r="OG117" s="88"/>
      <c r="OH117" s="88"/>
      <c r="OI117" s="88"/>
      <c r="OJ117" s="88"/>
      <c r="OK117" s="88"/>
      <c r="OL117" s="88"/>
      <c r="OM117" s="88"/>
      <c r="ON117" s="88"/>
      <c r="OO117" s="88"/>
      <c r="OP117" s="88"/>
      <c r="OQ117" s="88"/>
      <c r="OR117" s="88"/>
      <c r="OS117" s="88"/>
      <c r="OT117" s="88"/>
      <c r="OU117" s="88"/>
      <c r="OV117" s="88"/>
      <c r="OW117" s="88"/>
      <c r="OX117" s="88"/>
      <c r="OY117" s="88"/>
      <c r="OZ117" s="88"/>
      <c r="PA117" s="88"/>
      <c r="PB117" s="88"/>
      <c r="PC117" s="88"/>
      <c r="PD117" s="88"/>
      <c r="PE117" s="88"/>
      <c r="PF117" s="88"/>
      <c r="PG117" s="88"/>
      <c r="PH117" s="88"/>
      <c r="PI117" s="88"/>
      <c r="PJ117" s="88"/>
      <c r="PK117" s="88"/>
      <c r="PL117" s="88"/>
      <c r="PM117" s="88"/>
      <c r="PN117" s="88"/>
      <c r="PO117" s="88"/>
      <c r="PP117" s="88"/>
      <c r="PQ117" s="88"/>
      <c r="PR117" s="88"/>
      <c r="PS117" s="88"/>
      <c r="PT117" s="88"/>
      <c r="PU117" s="88"/>
      <c r="PV117" s="88"/>
      <c r="PW117" s="88"/>
      <c r="PX117" s="88"/>
      <c r="PY117" s="88"/>
      <c r="PZ117" s="88"/>
      <c r="QA117" s="88"/>
      <c r="QB117" s="88"/>
      <c r="QC117" s="88"/>
      <c r="QD117" s="88"/>
      <c r="QE117" s="88"/>
      <c r="QF117" s="88"/>
      <c r="QG117" s="88"/>
      <c r="QH117" s="88"/>
      <c r="QI117" s="88"/>
      <c r="QJ117" s="88"/>
      <c r="QK117" s="88"/>
      <c r="QL117" s="88"/>
      <c r="QM117" s="88"/>
      <c r="QN117" s="88"/>
      <c r="QO117" s="88"/>
      <c r="QP117" s="88"/>
      <c r="QQ117" s="88"/>
      <c r="QR117" s="88"/>
      <c r="QS117" s="88"/>
      <c r="QT117" s="88"/>
      <c r="QU117" s="88"/>
      <c r="QV117" s="88"/>
      <c r="QW117" s="88"/>
      <c r="QX117" s="88"/>
      <c r="QY117" s="88"/>
      <c r="QZ117" s="88"/>
      <c r="RA117" s="88"/>
      <c r="RB117" s="88"/>
      <c r="RC117" s="88"/>
      <c r="RD117" s="88"/>
      <c r="RE117" s="88"/>
      <c r="RF117" s="88"/>
      <c r="RG117" s="88"/>
      <c r="RH117" s="88"/>
      <c r="RI117" s="88"/>
      <c r="RJ117" s="88"/>
      <c r="RK117" s="88"/>
      <c r="RL117" s="88"/>
      <c r="RM117" s="88"/>
      <c r="RN117" s="88"/>
      <c r="RO117" s="88"/>
      <c r="RP117" s="88"/>
      <c r="RQ117" s="88"/>
      <c r="RR117" s="88"/>
      <c r="RS117" s="88"/>
      <c r="RT117" s="88"/>
      <c r="RU117" s="88"/>
      <c r="RV117" s="88"/>
      <c r="RW117" s="88"/>
      <c r="RX117" s="88"/>
      <c r="RY117" s="88"/>
      <c r="RZ117" s="88"/>
      <c r="SA117" s="88"/>
      <c r="SB117" s="88"/>
      <c r="SC117" s="88"/>
      <c r="SD117" s="88"/>
      <c r="SE117" s="88"/>
      <c r="SF117" s="88"/>
      <c r="SG117" s="88"/>
      <c r="SH117" s="88"/>
      <c r="SI117" s="88"/>
      <c r="SJ117" s="88"/>
      <c r="SK117" s="88"/>
      <c r="SL117" s="88"/>
      <c r="SM117" s="88"/>
      <c r="SN117" s="88"/>
      <c r="SO117" s="88"/>
      <c r="SP117" s="88"/>
      <c r="SQ117" s="88"/>
      <c r="SR117" s="88"/>
      <c r="SS117" s="88"/>
      <c r="ST117" s="88"/>
      <c r="SU117" s="88"/>
      <c r="SV117" s="88"/>
      <c r="SW117" s="88"/>
      <c r="SX117" s="88"/>
      <c r="SY117" s="88"/>
      <c r="SZ117" s="88"/>
      <c r="TA117" s="88"/>
      <c r="TB117" s="88"/>
      <c r="TC117" s="88"/>
      <c r="TD117" s="88"/>
      <c r="TE117" s="88"/>
      <c r="TF117" s="88"/>
      <c r="TG117" s="88"/>
      <c r="TH117" s="88"/>
      <c r="TI117" s="88"/>
      <c r="TJ117" s="88"/>
      <c r="TK117" s="88"/>
      <c r="TL117" s="88"/>
      <c r="TM117" s="88"/>
      <c r="TN117" s="88"/>
      <c r="TO117" s="88"/>
      <c r="TP117" s="88"/>
      <c r="TQ117" s="88"/>
      <c r="TR117" s="88"/>
      <c r="TS117" s="88"/>
      <c r="TT117" s="88"/>
      <c r="TU117" s="88"/>
      <c r="TV117" s="88"/>
      <c r="TW117" s="88"/>
      <c r="TX117" s="88"/>
      <c r="TY117" s="88"/>
      <c r="TZ117" s="88"/>
      <c r="UA117" s="88"/>
      <c r="UB117" s="88"/>
      <c r="UC117" s="88"/>
      <c r="UD117" s="88"/>
      <c r="UE117" s="88"/>
      <c r="UF117" s="88"/>
      <c r="UG117" s="88"/>
      <c r="UH117" s="88"/>
      <c r="UI117" s="88"/>
      <c r="UJ117" s="88"/>
      <c r="UK117" s="88"/>
      <c r="UL117" s="88"/>
      <c r="UM117" s="88"/>
      <c r="UN117" s="88"/>
      <c r="UO117" s="88"/>
      <c r="UP117" s="88"/>
      <c r="UQ117" s="88"/>
      <c r="UR117" s="88"/>
      <c r="US117" s="88"/>
      <c r="UT117" s="88"/>
      <c r="UU117" s="88"/>
      <c r="UV117" s="88"/>
      <c r="UW117" s="88"/>
      <c r="UX117" s="88"/>
      <c r="UY117" s="88"/>
      <c r="UZ117" s="88"/>
      <c r="VA117" s="88"/>
      <c r="VB117" s="88"/>
      <c r="VC117" s="88"/>
      <c r="VD117" s="88"/>
      <c r="VE117" s="88"/>
      <c r="VF117" s="88"/>
      <c r="VG117" s="88"/>
      <c r="VH117" s="88"/>
      <c r="VI117" s="88"/>
      <c r="VJ117" s="88"/>
      <c r="VK117" s="88"/>
      <c r="VL117" s="88"/>
      <c r="VM117" s="88"/>
      <c r="VN117" s="88"/>
      <c r="VO117" s="88"/>
      <c r="VP117" s="88"/>
      <c r="VQ117" s="88"/>
      <c r="VR117" s="88"/>
      <c r="VS117" s="88"/>
      <c r="VT117" s="88"/>
      <c r="VU117" s="88"/>
      <c r="VV117" s="88"/>
      <c r="VW117" s="88"/>
      <c r="VX117" s="88"/>
      <c r="VY117" s="88"/>
      <c r="VZ117" s="88"/>
      <c r="WA117" s="88"/>
      <c r="WB117" s="88"/>
      <c r="WC117" s="88"/>
      <c r="WD117" s="88"/>
      <c r="WE117" s="88"/>
      <c r="WF117" s="88"/>
      <c r="WG117" s="88"/>
      <c r="WH117" s="88"/>
      <c r="WI117" s="88"/>
      <c r="WJ117" s="88"/>
      <c r="WK117" s="88"/>
      <c r="WL117" s="88"/>
      <c r="WM117" s="88"/>
      <c r="WN117" s="88"/>
      <c r="WO117" s="88"/>
      <c r="WP117" s="88"/>
      <c r="WQ117" s="88"/>
      <c r="WR117" s="88"/>
      <c r="WS117" s="88"/>
      <c r="WT117" s="88"/>
      <c r="WU117" s="88"/>
      <c r="WV117" s="88"/>
      <c r="WW117" s="88"/>
      <c r="WX117" s="88"/>
      <c r="WY117" s="88"/>
      <c r="WZ117" s="88"/>
      <c r="XA117" s="88"/>
      <c r="XB117" s="88"/>
      <c r="XC117" s="88"/>
      <c r="XD117" s="88"/>
      <c r="XE117" s="88"/>
      <c r="XF117" s="88"/>
      <c r="XG117" s="88"/>
      <c r="XH117" s="88"/>
      <c r="XI117" s="88"/>
      <c r="XJ117" s="88"/>
      <c r="XK117" s="88"/>
      <c r="XL117" s="88"/>
      <c r="XM117" s="88"/>
      <c r="XN117" s="88"/>
      <c r="XO117" s="88"/>
      <c r="XP117" s="88"/>
      <c r="XQ117" s="88"/>
      <c r="XR117" s="88"/>
      <c r="XS117" s="88"/>
      <c r="XT117" s="88"/>
      <c r="XU117" s="88"/>
      <c r="XV117" s="88"/>
      <c r="XW117" s="88"/>
      <c r="XX117" s="88"/>
      <c r="XY117" s="88"/>
      <c r="XZ117" s="88"/>
      <c r="YA117" s="88"/>
      <c r="YB117" s="88"/>
      <c r="YC117" s="88"/>
      <c r="YD117" s="88"/>
      <c r="YE117" s="88"/>
      <c r="YF117" s="88"/>
      <c r="YG117" s="88"/>
      <c r="YH117" s="88"/>
      <c r="YI117" s="88"/>
      <c r="YJ117" s="88"/>
      <c r="YK117" s="88"/>
      <c r="YL117" s="88"/>
      <c r="YM117" s="88"/>
      <c r="YN117" s="88"/>
      <c r="YO117" s="88"/>
      <c r="YP117" s="88"/>
      <c r="YQ117" s="88"/>
      <c r="YR117" s="88"/>
      <c r="YS117" s="88"/>
      <c r="YT117" s="88"/>
      <c r="YU117" s="88"/>
      <c r="YV117" s="88"/>
      <c r="YW117" s="88"/>
      <c r="YX117" s="88"/>
      <c r="YY117" s="88"/>
      <c r="YZ117" s="88"/>
      <c r="ZA117" s="88"/>
      <c r="ZB117" s="88"/>
      <c r="ZC117" s="88"/>
      <c r="ZD117" s="88"/>
      <c r="ZE117" s="88"/>
      <c r="ZF117" s="88"/>
      <c r="ZG117" s="88"/>
      <c r="ZH117" s="88"/>
      <c r="ZI117" s="88"/>
      <c r="ZJ117" s="88"/>
      <c r="ZK117" s="88"/>
      <c r="ZL117" s="88"/>
      <c r="ZM117" s="88"/>
      <c r="ZN117" s="88"/>
      <c r="ZO117" s="88"/>
      <c r="ZP117" s="88"/>
      <c r="ZQ117" s="88"/>
      <c r="ZR117" s="88"/>
      <c r="ZS117" s="88"/>
      <c r="ZT117" s="88"/>
      <c r="ZU117" s="88"/>
      <c r="ZV117" s="88"/>
      <c r="ZW117" s="88"/>
      <c r="ZX117" s="88"/>
      <c r="ZY117" s="88"/>
      <c r="ZZ117" s="88"/>
      <c r="AAA117" s="88"/>
      <c r="AAB117" s="88"/>
      <c r="AAC117" s="88"/>
      <c r="AAD117" s="88"/>
      <c r="AAE117" s="88"/>
      <c r="AAF117" s="88"/>
      <c r="AAG117" s="88"/>
      <c r="AAH117" s="88"/>
      <c r="AAI117" s="88"/>
      <c r="AAJ117" s="88"/>
      <c r="AAK117" s="88"/>
      <c r="AAL117" s="88"/>
      <c r="AAM117" s="88"/>
      <c r="AAN117" s="88"/>
      <c r="AAO117" s="88"/>
      <c r="AAP117" s="88"/>
      <c r="AAQ117" s="88"/>
      <c r="AAR117" s="88"/>
      <c r="AAS117" s="88"/>
      <c r="AAT117" s="88"/>
      <c r="AAU117" s="88"/>
      <c r="AAV117" s="88"/>
      <c r="AAW117" s="88"/>
      <c r="AAX117" s="88"/>
      <c r="AAY117" s="88"/>
      <c r="AAZ117" s="88"/>
      <c r="ABA117" s="88"/>
      <c r="ABB117" s="88"/>
      <c r="ABC117" s="88"/>
      <c r="ABD117" s="88"/>
      <c r="ABE117" s="88"/>
      <c r="ABF117" s="88"/>
      <c r="ABG117" s="88"/>
      <c r="ABH117" s="88"/>
      <c r="ABI117" s="88"/>
      <c r="ABJ117" s="88"/>
      <c r="ABK117" s="88"/>
      <c r="ABL117" s="88"/>
      <c r="ABM117" s="88"/>
      <c r="ABN117" s="88"/>
      <c r="ABO117" s="88"/>
      <c r="ABP117" s="88"/>
      <c r="ABQ117" s="88"/>
      <c r="ABR117" s="88"/>
      <c r="ABS117" s="88"/>
      <c r="ABT117" s="88"/>
      <c r="ABU117" s="88"/>
      <c r="ABV117" s="88"/>
      <c r="ABW117" s="88"/>
      <c r="ABX117" s="88"/>
      <c r="ABY117" s="88"/>
      <c r="ABZ117" s="88"/>
      <c r="ACA117" s="88"/>
      <c r="ACB117" s="88"/>
      <c r="ACC117" s="88"/>
      <c r="ACD117" s="88"/>
      <c r="ACE117" s="88"/>
      <c r="ACF117" s="88"/>
      <c r="ACG117" s="88"/>
      <c r="ACH117" s="88"/>
      <c r="ACI117" s="88"/>
      <c r="ACJ117" s="88"/>
      <c r="ACK117" s="88"/>
      <c r="ACL117" s="88"/>
      <c r="ACM117" s="88"/>
      <c r="ACN117" s="88"/>
      <c r="ACO117" s="88"/>
      <c r="ACP117" s="88"/>
      <c r="ACQ117" s="88"/>
      <c r="ACR117" s="88"/>
      <c r="ACS117" s="88"/>
      <c r="ACT117" s="88"/>
      <c r="ACU117" s="88"/>
      <c r="ACV117" s="88"/>
      <c r="ACW117" s="88"/>
      <c r="ACX117" s="88"/>
      <c r="ACY117" s="88"/>
      <c r="ACZ117" s="88"/>
      <c r="ADA117" s="88"/>
      <c r="ADB117" s="88"/>
      <c r="ADC117" s="88"/>
      <c r="ADD117" s="88"/>
      <c r="ADE117" s="88"/>
      <c r="ADF117" s="88"/>
      <c r="ADG117" s="88"/>
      <c r="ADH117" s="88"/>
      <c r="ADI117" s="88"/>
      <c r="ADJ117" s="88"/>
      <c r="ADK117" s="88"/>
      <c r="ADL117" s="88"/>
      <c r="ADM117" s="88"/>
      <c r="ADN117" s="88"/>
      <c r="ADO117" s="88"/>
      <c r="ADP117" s="88"/>
      <c r="ADQ117" s="88"/>
      <c r="ADR117" s="88"/>
      <c r="ADS117" s="88"/>
      <c r="ADT117" s="88"/>
      <c r="ADU117" s="88"/>
      <c r="ADV117" s="88"/>
      <c r="ADW117" s="88"/>
      <c r="ADX117" s="88"/>
      <c r="ADY117" s="88"/>
      <c r="ADZ117" s="88"/>
      <c r="AEA117" s="88"/>
      <c r="AEB117" s="88"/>
      <c r="AEC117" s="88"/>
      <c r="AED117" s="88"/>
      <c r="AEE117" s="88"/>
      <c r="AEF117" s="88"/>
      <c r="AEG117" s="88"/>
      <c r="AEH117" s="88"/>
      <c r="AEI117" s="88"/>
      <c r="AEJ117" s="88"/>
      <c r="AEK117" s="88"/>
      <c r="AEL117" s="88"/>
      <c r="AEM117" s="88"/>
      <c r="AEN117" s="88"/>
      <c r="AEO117" s="88"/>
      <c r="AEP117" s="88"/>
      <c r="AEQ117" s="88"/>
      <c r="AER117" s="88"/>
      <c r="AES117" s="88"/>
      <c r="AET117" s="88"/>
      <c r="AEU117" s="88"/>
      <c r="AEV117" s="88"/>
      <c r="AEW117" s="88"/>
      <c r="AEX117" s="88"/>
      <c r="AEY117" s="88"/>
      <c r="AEZ117" s="88"/>
      <c r="AFA117" s="88"/>
      <c r="AFB117" s="88"/>
      <c r="AFC117" s="88"/>
      <c r="AFD117" s="88"/>
      <c r="AFE117" s="88"/>
      <c r="AFF117" s="88"/>
      <c r="AFG117" s="88"/>
      <c r="AFH117" s="88"/>
      <c r="AFI117" s="88"/>
      <c r="AFJ117" s="88"/>
      <c r="AFK117" s="88"/>
      <c r="AFL117" s="88"/>
      <c r="AFM117" s="88"/>
      <c r="AFN117" s="88"/>
      <c r="AFO117" s="88"/>
      <c r="AFP117" s="88"/>
      <c r="AFQ117" s="88"/>
      <c r="AFR117" s="88"/>
      <c r="AFS117" s="88"/>
      <c r="AFT117" s="88"/>
      <c r="AFU117" s="88"/>
      <c r="AFV117" s="88"/>
      <c r="AFW117" s="88"/>
      <c r="AFX117" s="88"/>
      <c r="AFY117" s="88"/>
      <c r="AFZ117" s="88"/>
      <c r="AGA117" s="88"/>
      <c r="AGB117" s="88"/>
      <c r="AGC117" s="88"/>
      <c r="AGD117" s="88"/>
      <c r="AGE117" s="88"/>
      <c r="AGF117" s="88"/>
      <c r="AGG117" s="88"/>
      <c r="AGH117" s="88"/>
      <c r="AGI117" s="88"/>
      <c r="AGJ117" s="88"/>
      <c r="AGK117" s="88"/>
      <c r="AGL117" s="88"/>
      <c r="AGM117" s="88"/>
      <c r="AGN117" s="88"/>
      <c r="AGO117" s="88"/>
      <c r="AGP117" s="88"/>
      <c r="AGQ117" s="88"/>
      <c r="AGR117" s="88"/>
      <c r="AGS117" s="88"/>
      <c r="AGT117" s="88"/>
      <c r="AGU117" s="88"/>
      <c r="AGV117" s="88"/>
      <c r="AGW117" s="88"/>
      <c r="AGX117" s="88"/>
      <c r="AGY117" s="88"/>
      <c r="AGZ117" s="88"/>
      <c r="AHA117" s="88"/>
      <c r="AHB117" s="88"/>
      <c r="AHC117" s="88"/>
      <c r="AHD117" s="88"/>
      <c r="AHE117" s="88"/>
      <c r="AHF117" s="88"/>
      <c r="AHG117" s="88"/>
      <c r="AHH117" s="88"/>
      <c r="AHI117" s="88"/>
      <c r="AHJ117" s="88"/>
      <c r="AHK117" s="88"/>
      <c r="AHL117" s="88"/>
      <c r="AHM117" s="88"/>
      <c r="AHN117" s="88"/>
      <c r="AHO117" s="88"/>
      <c r="AHP117" s="88"/>
      <c r="AHQ117" s="88"/>
      <c r="AHR117" s="88"/>
      <c r="AHS117" s="88"/>
      <c r="AHT117" s="88"/>
      <c r="AHU117" s="88"/>
      <c r="AHV117" s="88"/>
      <c r="AHW117" s="88"/>
      <c r="AHX117" s="88"/>
      <c r="AHY117" s="88"/>
      <c r="AHZ117" s="88"/>
      <c r="AIA117" s="88"/>
      <c r="AIB117" s="88"/>
      <c r="AIC117" s="88"/>
      <c r="AID117" s="88"/>
      <c r="AIE117" s="88"/>
      <c r="AIF117" s="88"/>
      <c r="AIG117" s="88"/>
      <c r="AIH117" s="88"/>
      <c r="AII117" s="88"/>
      <c r="AIJ117" s="88"/>
      <c r="AIK117" s="88"/>
      <c r="AIL117" s="88"/>
      <c r="AIM117" s="88"/>
      <c r="AIN117" s="88"/>
      <c r="AIO117" s="88"/>
      <c r="AIP117" s="88"/>
      <c r="AIQ117" s="88"/>
      <c r="AIR117" s="88"/>
      <c r="AIS117" s="88"/>
      <c r="AIT117" s="88"/>
      <c r="AIU117" s="88"/>
      <c r="AIV117" s="88"/>
      <c r="AIW117" s="88"/>
      <c r="AIX117" s="88"/>
      <c r="AIY117" s="88"/>
      <c r="AIZ117" s="88"/>
      <c r="AJA117" s="88"/>
      <c r="AJB117" s="88"/>
      <c r="AJC117" s="88"/>
      <c r="AJD117" s="88"/>
      <c r="AJE117" s="88"/>
      <c r="AJF117" s="88"/>
      <c r="AJG117" s="88"/>
      <c r="AJH117" s="88"/>
      <c r="AJI117" s="88"/>
      <c r="AJJ117" s="88"/>
      <c r="AJK117" s="88"/>
      <c r="AJL117" s="88"/>
      <c r="AJM117" s="88"/>
      <c r="AJN117" s="88"/>
      <c r="AJO117" s="88"/>
      <c r="AJP117" s="88"/>
      <c r="AJQ117" s="88"/>
      <c r="AJR117" s="88"/>
      <c r="AJS117" s="88"/>
      <c r="AJT117" s="88"/>
      <c r="AJU117" s="88"/>
      <c r="AJV117" s="88"/>
      <c r="AJW117" s="88"/>
      <c r="AJX117" s="88"/>
      <c r="AJY117" s="88"/>
      <c r="AJZ117" s="88"/>
      <c r="AKA117" s="88"/>
      <c r="AKB117" s="88"/>
      <c r="AKC117" s="88"/>
      <c r="AKD117" s="88"/>
      <c r="AKE117" s="88"/>
      <c r="AKF117" s="88"/>
      <c r="AKG117" s="88"/>
      <c r="AKH117" s="88"/>
      <c r="AKI117" s="88"/>
      <c r="AKJ117" s="88"/>
      <c r="AKK117" s="88"/>
      <c r="AKL117" s="88"/>
      <c r="AKM117" s="88"/>
      <c r="AKN117" s="88"/>
      <c r="AKO117" s="88"/>
      <c r="AKP117" s="88"/>
      <c r="AKQ117" s="88"/>
      <c r="AKR117" s="88"/>
      <c r="AKS117" s="88"/>
      <c r="AKT117" s="88"/>
      <c r="AKU117" s="88"/>
      <c r="AKV117" s="88"/>
      <c r="AKW117" s="88"/>
      <c r="AKX117" s="88"/>
      <c r="AKY117" s="88"/>
      <c r="AKZ117" s="88"/>
      <c r="ALA117" s="88"/>
      <c r="ALB117" s="88"/>
      <c r="ALC117" s="88"/>
      <c r="ALD117" s="88"/>
      <c r="ALE117" s="88"/>
      <c r="ALF117" s="88"/>
      <c r="ALG117" s="88"/>
      <c r="ALH117" s="88"/>
      <c r="ALI117" s="88"/>
      <c r="ALJ117" s="88"/>
      <c r="ALK117" s="88"/>
      <c r="ALL117" s="88"/>
      <c r="ALM117" s="88"/>
      <c r="ALN117" s="88"/>
      <c r="ALO117" s="88"/>
      <c r="ALP117" s="88"/>
      <c r="ALQ117" s="88"/>
      <c r="ALR117" s="88"/>
      <c r="ALS117" s="88"/>
      <c r="ALT117" s="88"/>
      <c r="ALU117" s="88"/>
      <c r="ALV117" s="88"/>
      <c r="ALW117" s="88"/>
    </row>
    <row r="118" spans="1:1011" ht="28.8" x14ac:dyDescent="0.3">
      <c r="A118" s="1" t="s">
        <v>150</v>
      </c>
      <c r="B118" s="1">
        <v>40</v>
      </c>
      <c r="C118" s="103" t="s">
        <v>481</v>
      </c>
      <c r="D118" s="125">
        <v>1980</v>
      </c>
      <c r="E118" s="3" t="s">
        <v>151</v>
      </c>
      <c r="F118" s="4" t="s">
        <v>152</v>
      </c>
      <c r="G118" s="4" t="s">
        <v>463</v>
      </c>
      <c r="H118" s="4">
        <v>40.308250399999999</v>
      </c>
      <c r="I118" s="5">
        <v>-3.7323933999999701</v>
      </c>
      <c r="J118" s="6" t="s">
        <v>34</v>
      </c>
      <c r="K118" s="7" t="s">
        <v>81</v>
      </c>
      <c r="L118" s="8" t="s">
        <v>36</v>
      </c>
      <c r="M118" s="9" t="s">
        <v>68</v>
      </c>
      <c r="N118" s="10">
        <v>580</v>
      </c>
      <c r="O118" s="10" t="s">
        <v>90</v>
      </c>
      <c r="P118" s="10">
        <v>200</v>
      </c>
      <c r="Q118" s="11">
        <v>290</v>
      </c>
      <c r="R118" s="40">
        <v>50000</v>
      </c>
      <c r="S118" s="13" t="s">
        <v>64</v>
      </c>
      <c r="T118" s="14" t="s">
        <v>139</v>
      </c>
      <c r="U118" s="14">
        <v>21</v>
      </c>
      <c r="V118" s="14" t="s">
        <v>117</v>
      </c>
      <c r="W118" s="14">
        <v>70</v>
      </c>
      <c r="X118" s="14">
        <v>250</v>
      </c>
      <c r="Y118" s="14">
        <v>0.3</v>
      </c>
      <c r="Z118" s="15">
        <v>16</v>
      </c>
      <c r="AA118" s="16" t="s">
        <v>165</v>
      </c>
      <c r="AB118" s="17" t="s">
        <v>29</v>
      </c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</row>
    <row r="119" spans="1:1011" ht="28.8" x14ac:dyDescent="0.3">
      <c r="A119" s="1" t="s">
        <v>150</v>
      </c>
      <c r="B119" s="1">
        <v>41</v>
      </c>
      <c r="C119" s="103" t="s">
        <v>481</v>
      </c>
      <c r="D119" s="125">
        <v>1981</v>
      </c>
      <c r="E119" s="3" t="s">
        <v>163</v>
      </c>
      <c r="F119" s="4" t="s">
        <v>157</v>
      </c>
      <c r="G119" s="4" t="s">
        <v>468</v>
      </c>
      <c r="H119" s="4">
        <v>-26.593610999999999</v>
      </c>
      <c r="I119" s="5">
        <v>118.495277999999</v>
      </c>
      <c r="J119" s="6" t="s">
        <v>164</v>
      </c>
      <c r="K119" s="7" t="s">
        <v>81</v>
      </c>
      <c r="L119" s="8" t="s">
        <v>36</v>
      </c>
      <c r="M119" s="9" t="s">
        <v>68</v>
      </c>
      <c r="N119" s="10">
        <v>960</v>
      </c>
      <c r="O119" s="10" t="s">
        <v>90</v>
      </c>
      <c r="P119" s="10">
        <v>200</v>
      </c>
      <c r="Q119" s="11">
        <v>290</v>
      </c>
      <c r="R119" s="40">
        <v>100000</v>
      </c>
      <c r="S119" s="13" t="s">
        <v>64</v>
      </c>
      <c r="T119" s="14" t="s">
        <v>139</v>
      </c>
      <c r="U119" s="14">
        <v>15.5</v>
      </c>
      <c r="V119" s="14" t="s">
        <v>117</v>
      </c>
      <c r="W119" s="14">
        <v>70</v>
      </c>
      <c r="X119" s="14">
        <v>250</v>
      </c>
      <c r="Y119" s="14">
        <v>0.3</v>
      </c>
      <c r="Z119" s="15">
        <v>16</v>
      </c>
      <c r="AA119" s="16" t="s">
        <v>165</v>
      </c>
      <c r="AB119" s="17" t="s">
        <v>476</v>
      </c>
    </row>
    <row r="120" spans="1:1011" ht="44.55" customHeight="1" x14ac:dyDescent="0.3">
      <c r="A120" s="1" t="s">
        <v>159</v>
      </c>
      <c r="B120" s="1">
        <v>42</v>
      </c>
      <c r="C120" s="103" t="s">
        <v>481</v>
      </c>
      <c r="D120" s="125">
        <v>1981</v>
      </c>
      <c r="E120" s="3" t="s">
        <v>160</v>
      </c>
      <c r="F120" s="4" t="s">
        <v>161</v>
      </c>
      <c r="G120" s="4" t="s">
        <v>466</v>
      </c>
      <c r="H120" s="4">
        <v>29.375858999999998</v>
      </c>
      <c r="I120" s="5">
        <v>47.9774052</v>
      </c>
      <c r="J120" s="6" t="s">
        <v>34</v>
      </c>
      <c r="K120" s="7" t="s">
        <v>331</v>
      </c>
      <c r="L120" s="8" t="s">
        <v>36</v>
      </c>
      <c r="M120" s="9" t="s">
        <v>63</v>
      </c>
      <c r="N120" s="10">
        <f>56*18.5</f>
        <v>1036</v>
      </c>
      <c r="O120" s="10" t="s">
        <v>90</v>
      </c>
      <c r="P120" s="10">
        <v>235</v>
      </c>
      <c r="Q120" s="11">
        <v>345</v>
      </c>
      <c r="R120" s="40">
        <v>100000</v>
      </c>
      <c r="S120" s="13" t="s">
        <v>64</v>
      </c>
      <c r="T120" s="14" t="s">
        <v>139</v>
      </c>
      <c r="U120" s="14">
        <v>15</v>
      </c>
      <c r="V120" s="14" t="s">
        <v>39</v>
      </c>
      <c r="W120" s="14">
        <v>75</v>
      </c>
      <c r="X120" s="14">
        <v>320</v>
      </c>
      <c r="Y120" s="14">
        <v>0.5</v>
      </c>
      <c r="Z120" s="15">
        <v>15</v>
      </c>
      <c r="AA120" s="16" t="s">
        <v>444</v>
      </c>
      <c r="AB120" s="17" t="s">
        <v>162</v>
      </c>
    </row>
    <row r="121" spans="1:1011" ht="43.2" x14ac:dyDescent="0.3">
      <c r="A121" s="1" t="s">
        <v>184</v>
      </c>
      <c r="B121" s="1">
        <v>43</v>
      </c>
      <c r="C121" s="103" t="s">
        <v>481</v>
      </c>
      <c r="D121" s="125">
        <v>1996</v>
      </c>
      <c r="E121" s="3" t="s">
        <v>185</v>
      </c>
      <c r="F121" s="4" t="s">
        <v>102</v>
      </c>
      <c r="G121" s="4" t="s">
        <v>466</v>
      </c>
      <c r="H121" s="4">
        <v>17.385044000000001</v>
      </c>
      <c r="I121" s="5">
        <v>78.486671000000001</v>
      </c>
      <c r="J121" s="6" t="s">
        <v>34</v>
      </c>
      <c r="K121" s="7" t="s">
        <v>35</v>
      </c>
      <c r="L121" s="8" t="s">
        <v>36</v>
      </c>
      <c r="M121" s="9" t="s">
        <v>63</v>
      </c>
      <c r="N121" s="10">
        <v>2</v>
      </c>
      <c r="O121" s="10" t="s">
        <v>374</v>
      </c>
      <c r="P121" s="10">
        <v>85</v>
      </c>
      <c r="Q121" s="11">
        <v>93</v>
      </c>
      <c r="R121" s="12">
        <v>4</v>
      </c>
      <c r="S121" s="13" t="s">
        <v>73</v>
      </c>
      <c r="T121" s="14" t="s">
        <v>86</v>
      </c>
      <c r="U121" s="14" t="s">
        <v>476</v>
      </c>
      <c r="V121" s="14" t="s">
        <v>31</v>
      </c>
      <c r="W121" s="14">
        <v>35</v>
      </c>
      <c r="X121" s="14">
        <v>75</v>
      </c>
      <c r="Y121" s="14">
        <v>1.2</v>
      </c>
      <c r="Z121" s="15">
        <v>2.2999999999999998</v>
      </c>
      <c r="AA121" s="16" t="s">
        <v>38</v>
      </c>
      <c r="AB121" s="17" t="s">
        <v>29</v>
      </c>
    </row>
    <row r="122" spans="1:1011" ht="28.8" x14ac:dyDescent="0.3">
      <c r="A122" s="1" t="s">
        <v>112</v>
      </c>
      <c r="B122" s="1">
        <v>44</v>
      </c>
      <c r="C122" s="112" t="s">
        <v>482</v>
      </c>
      <c r="D122" s="125">
        <v>1977</v>
      </c>
      <c r="E122" s="3" t="s">
        <v>113</v>
      </c>
      <c r="F122" s="4" t="s">
        <v>42</v>
      </c>
      <c r="G122" s="4" t="s">
        <v>42</v>
      </c>
      <c r="H122" s="4">
        <v>32.9478236</v>
      </c>
      <c r="I122" s="5">
        <v>-112.7168305</v>
      </c>
      <c r="J122" s="6" t="s">
        <v>34</v>
      </c>
      <c r="K122" s="7" t="s">
        <v>35</v>
      </c>
      <c r="L122" s="8" t="s">
        <v>36</v>
      </c>
      <c r="M122" s="9" t="s">
        <v>68</v>
      </c>
      <c r="N122" s="10">
        <v>554</v>
      </c>
      <c r="O122" s="10" t="s">
        <v>441</v>
      </c>
      <c r="P122" s="10" t="s">
        <v>476</v>
      </c>
      <c r="Q122" s="11">
        <v>150</v>
      </c>
      <c r="R122" s="40">
        <v>37000</v>
      </c>
      <c r="S122" s="13" t="s">
        <v>82</v>
      </c>
      <c r="T122" s="14" t="s">
        <v>86</v>
      </c>
      <c r="U122" s="14">
        <v>15</v>
      </c>
      <c r="V122" s="14" t="s">
        <v>39</v>
      </c>
      <c r="W122" s="14" t="s">
        <v>476</v>
      </c>
      <c r="X122" s="14">
        <v>138</v>
      </c>
      <c r="Y122" s="14" t="s">
        <v>476</v>
      </c>
      <c r="Z122" s="15">
        <v>8.6999999999999993</v>
      </c>
      <c r="AA122" s="16" t="s">
        <v>38</v>
      </c>
      <c r="AB122" s="17" t="s">
        <v>29</v>
      </c>
    </row>
    <row r="123" spans="1:1011" ht="28.8" x14ac:dyDescent="0.3">
      <c r="A123" s="1" t="s">
        <v>140</v>
      </c>
      <c r="B123" s="1">
        <v>45</v>
      </c>
      <c r="C123" s="112" t="s">
        <v>482</v>
      </c>
      <c r="D123" s="125">
        <v>1979</v>
      </c>
      <c r="E123" s="3" t="s">
        <v>141</v>
      </c>
      <c r="F123" s="4" t="s">
        <v>42</v>
      </c>
      <c r="G123" s="4" t="s">
        <v>42</v>
      </c>
      <c r="H123" s="4">
        <v>34.595897200000003</v>
      </c>
      <c r="I123" s="5">
        <v>-106.033625299999</v>
      </c>
      <c r="J123" s="6" t="s">
        <v>34</v>
      </c>
      <c r="K123" s="7" t="s">
        <v>35</v>
      </c>
      <c r="L123" s="8" t="s">
        <v>36</v>
      </c>
      <c r="M123" s="9" t="s">
        <v>68</v>
      </c>
      <c r="N123" s="10">
        <v>1276</v>
      </c>
      <c r="O123" s="10" t="s">
        <v>90</v>
      </c>
      <c r="P123" s="10">
        <v>130</v>
      </c>
      <c r="Q123" s="11">
        <v>215</v>
      </c>
      <c r="R123" s="40">
        <v>19000</v>
      </c>
      <c r="S123" s="13" t="s">
        <v>82</v>
      </c>
      <c r="T123" s="14" t="s">
        <v>86</v>
      </c>
      <c r="U123" s="14">
        <v>15</v>
      </c>
      <c r="V123" s="14" t="s">
        <v>39</v>
      </c>
      <c r="W123" s="14">
        <v>30</v>
      </c>
      <c r="X123" s="14">
        <v>163</v>
      </c>
      <c r="Y123" s="14">
        <v>0.55000000000000004</v>
      </c>
      <c r="Z123" s="15">
        <v>15.5</v>
      </c>
      <c r="AA123" s="16" t="s">
        <v>444</v>
      </c>
      <c r="AB123" s="17" t="s">
        <v>476</v>
      </c>
    </row>
    <row r="124" spans="1:1011" ht="57.6" x14ac:dyDescent="0.3">
      <c r="A124" s="1" t="s">
        <v>137</v>
      </c>
      <c r="B124" s="1">
        <v>46</v>
      </c>
      <c r="C124" s="112" t="s">
        <v>482</v>
      </c>
      <c r="D124" s="125">
        <v>1979</v>
      </c>
      <c r="E124" s="3" t="s">
        <v>143</v>
      </c>
      <c r="F124" s="4" t="s">
        <v>42</v>
      </c>
      <c r="G124" s="4" t="s">
        <v>42</v>
      </c>
      <c r="H124" s="4">
        <v>32.977839000000003</v>
      </c>
      <c r="I124" s="5">
        <v>-111.517624</v>
      </c>
      <c r="J124" s="6" t="s">
        <v>34</v>
      </c>
      <c r="K124" s="7" t="s">
        <v>35</v>
      </c>
      <c r="L124" s="8" t="s">
        <v>36</v>
      </c>
      <c r="M124" s="9" t="s">
        <v>68</v>
      </c>
      <c r="N124" s="10">
        <v>2140</v>
      </c>
      <c r="O124" s="10" t="s">
        <v>90</v>
      </c>
      <c r="P124" s="10">
        <v>200</v>
      </c>
      <c r="Q124" s="11">
        <v>288</v>
      </c>
      <c r="R124" s="40">
        <v>150000</v>
      </c>
      <c r="S124" s="13" t="s">
        <v>64</v>
      </c>
      <c r="T124" s="14" t="s">
        <v>139</v>
      </c>
      <c r="U124" s="14">
        <v>20.399999999999999</v>
      </c>
      <c r="V124" s="14" t="s">
        <v>39</v>
      </c>
      <c r="W124" s="14">
        <v>45</v>
      </c>
      <c r="X124" s="14">
        <v>267</v>
      </c>
      <c r="Y124" s="14">
        <v>0.12</v>
      </c>
      <c r="Z124" s="15">
        <v>10.5</v>
      </c>
      <c r="AA124" s="16" t="s">
        <v>444</v>
      </c>
      <c r="AB124" s="17" t="s">
        <v>144</v>
      </c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</row>
    <row r="125" spans="1:1011" ht="28.8" x14ac:dyDescent="0.3">
      <c r="A125" s="1" t="s">
        <v>84</v>
      </c>
      <c r="B125" s="1">
        <v>47</v>
      </c>
      <c r="C125" s="107" t="s">
        <v>483</v>
      </c>
      <c r="D125" s="125">
        <v>1973</v>
      </c>
      <c r="E125" s="31" t="s">
        <v>85</v>
      </c>
      <c r="F125" s="4" t="s">
        <v>42</v>
      </c>
      <c r="G125" s="4" t="s">
        <v>42</v>
      </c>
      <c r="H125" s="4">
        <v>39.755543000000003</v>
      </c>
      <c r="I125" s="5">
        <v>-105.221099699999</v>
      </c>
      <c r="J125" s="6" t="s">
        <v>34</v>
      </c>
      <c r="K125" s="7" t="s">
        <v>92</v>
      </c>
      <c r="L125" s="8" t="s">
        <v>36</v>
      </c>
      <c r="M125" s="39" t="s">
        <v>30</v>
      </c>
      <c r="N125" s="10">
        <v>58</v>
      </c>
      <c r="O125" s="10" t="s">
        <v>441</v>
      </c>
      <c r="P125" s="10">
        <v>96</v>
      </c>
      <c r="Q125" s="11">
        <v>100</v>
      </c>
      <c r="R125" s="40">
        <v>1000</v>
      </c>
      <c r="S125" s="13" t="s">
        <v>82</v>
      </c>
      <c r="T125" s="14" t="s">
        <v>86</v>
      </c>
      <c r="U125" s="14">
        <v>9</v>
      </c>
      <c r="V125" s="42" t="s">
        <v>39</v>
      </c>
      <c r="W125" s="42">
        <v>35</v>
      </c>
      <c r="X125" s="42">
        <v>88</v>
      </c>
      <c r="Y125" s="42">
        <v>0.6</v>
      </c>
      <c r="Z125" s="43">
        <v>3</v>
      </c>
      <c r="AA125" s="44" t="s">
        <v>38</v>
      </c>
      <c r="AB125" s="89" t="s">
        <v>29</v>
      </c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</row>
    <row r="126" spans="1:1011" ht="28.8" x14ac:dyDescent="0.3">
      <c r="A126" s="1" t="s">
        <v>84</v>
      </c>
      <c r="B126" s="1">
        <v>48</v>
      </c>
      <c r="C126" s="107" t="s">
        <v>483</v>
      </c>
      <c r="D126" s="125">
        <v>1976</v>
      </c>
      <c r="E126" s="3" t="s">
        <v>335</v>
      </c>
      <c r="F126" s="4" t="s">
        <v>42</v>
      </c>
      <c r="G126" s="4" t="s">
        <v>42</v>
      </c>
      <c r="H126" s="4">
        <v>33.380671599999999</v>
      </c>
      <c r="I126" s="5">
        <v>-84.799657299999893</v>
      </c>
      <c r="J126" s="6" t="s">
        <v>34</v>
      </c>
      <c r="K126" s="7" t="s">
        <v>92</v>
      </c>
      <c r="L126" s="8" t="s">
        <v>36</v>
      </c>
      <c r="M126" s="9" t="s">
        <v>30</v>
      </c>
      <c r="N126" s="10">
        <v>65.2</v>
      </c>
      <c r="O126" s="10" t="s">
        <v>443</v>
      </c>
      <c r="P126" s="10" t="s">
        <v>476</v>
      </c>
      <c r="Q126" s="11">
        <v>91</v>
      </c>
      <c r="R126" s="40">
        <v>1800</v>
      </c>
      <c r="S126" s="13" t="s">
        <v>82</v>
      </c>
      <c r="T126" s="14" t="s">
        <v>86</v>
      </c>
      <c r="U126" s="14">
        <v>8</v>
      </c>
      <c r="V126" s="14" t="s">
        <v>39</v>
      </c>
      <c r="W126" s="14">
        <v>35</v>
      </c>
      <c r="X126" s="14">
        <v>80</v>
      </c>
      <c r="Y126" s="14">
        <v>0.7</v>
      </c>
      <c r="Z126" s="15">
        <v>2.6</v>
      </c>
      <c r="AA126" s="16" t="s">
        <v>105</v>
      </c>
      <c r="AB126" s="17" t="s">
        <v>334</v>
      </c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</row>
    <row r="127" spans="1:1011" ht="28.8" x14ac:dyDescent="0.3">
      <c r="A127" s="1" t="s">
        <v>84</v>
      </c>
      <c r="B127" s="1">
        <v>48</v>
      </c>
      <c r="C127" s="107" t="s">
        <v>483</v>
      </c>
      <c r="D127" s="125">
        <v>1976</v>
      </c>
      <c r="E127" s="3" t="s">
        <v>336</v>
      </c>
      <c r="F127" s="4" t="s">
        <v>42</v>
      </c>
      <c r="G127" s="4" t="s">
        <v>42</v>
      </c>
      <c r="H127" s="4">
        <v>45.056004000000001</v>
      </c>
      <c r="I127" s="5">
        <v>-92.808844299999905</v>
      </c>
      <c r="J127" s="6" t="s">
        <v>34</v>
      </c>
      <c r="K127" s="7" t="s">
        <v>92</v>
      </c>
      <c r="L127" s="8" t="s">
        <v>36</v>
      </c>
      <c r="M127" s="9" t="s">
        <v>30</v>
      </c>
      <c r="N127" s="10">
        <v>65.2</v>
      </c>
      <c r="O127" s="10" t="s">
        <v>443</v>
      </c>
      <c r="P127" s="10" t="s">
        <v>476</v>
      </c>
      <c r="Q127" s="11">
        <v>91</v>
      </c>
      <c r="R127" s="40">
        <v>1800</v>
      </c>
      <c r="S127" s="13" t="s">
        <v>82</v>
      </c>
      <c r="T127" s="14" t="s">
        <v>86</v>
      </c>
      <c r="U127" s="14">
        <v>8</v>
      </c>
      <c r="V127" s="14" t="s">
        <v>39</v>
      </c>
      <c r="W127" s="14">
        <v>35</v>
      </c>
      <c r="X127" s="14">
        <v>80</v>
      </c>
      <c r="Y127" s="14">
        <v>0.7</v>
      </c>
      <c r="Z127" s="15">
        <v>2.6</v>
      </c>
      <c r="AA127" s="16" t="s">
        <v>105</v>
      </c>
      <c r="AB127" s="17" t="s">
        <v>334</v>
      </c>
    </row>
    <row r="128" spans="1:1011" ht="28.8" x14ac:dyDescent="0.3">
      <c r="A128" s="1" t="s">
        <v>84</v>
      </c>
      <c r="B128" s="1">
        <v>48</v>
      </c>
      <c r="C128" s="105" t="s">
        <v>483</v>
      </c>
      <c r="D128" s="125">
        <v>1976</v>
      </c>
      <c r="E128" s="3" t="s">
        <v>337</v>
      </c>
      <c r="F128" s="4" t="s">
        <v>42</v>
      </c>
      <c r="G128" s="4" t="s">
        <v>42</v>
      </c>
      <c r="H128" s="4">
        <v>41.003671900000001</v>
      </c>
      <c r="I128" s="5">
        <v>-80.347009</v>
      </c>
      <c r="J128" s="6" t="s">
        <v>34</v>
      </c>
      <c r="K128" s="7" t="s">
        <v>92</v>
      </c>
      <c r="L128" s="8" t="s">
        <v>36</v>
      </c>
      <c r="M128" s="9" t="s">
        <v>30</v>
      </c>
      <c r="N128" s="10">
        <v>65.2</v>
      </c>
      <c r="O128" s="10" t="s">
        <v>443</v>
      </c>
      <c r="P128" s="10" t="s">
        <v>476</v>
      </c>
      <c r="Q128" s="11">
        <v>91</v>
      </c>
      <c r="R128" s="40">
        <v>1800</v>
      </c>
      <c r="S128" s="13" t="s">
        <v>82</v>
      </c>
      <c r="T128" s="14" t="s">
        <v>86</v>
      </c>
      <c r="U128" s="14">
        <v>8</v>
      </c>
      <c r="V128" s="14" t="s">
        <v>39</v>
      </c>
      <c r="W128" s="14">
        <v>35</v>
      </c>
      <c r="X128" s="14">
        <v>80</v>
      </c>
      <c r="Y128" s="14">
        <v>0.7</v>
      </c>
      <c r="Z128" s="15">
        <v>2.6</v>
      </c>
      <c r="AA128" s="16" t="s">
        <v>105</v>
      </c>
      <c r="AB128" s="17" t="s">
        <v>334</v>
      </c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  <c r="ALR128"/>
      <c r="ALS128"/>
      <c r="ALT128"/>
      <c r="ALU128"/>
      <c r="ALV128"/>
      <c r="ALW128"/>
    </row>
    <row r="129" spans="1:1011" ht="28.8" x14ac:dyDescent="0.3">
      <c r="A129" s="1" t="s">
        <v>84</v>
      </c>
      <c r="B129" s="1">
        <v>48</v>
      </c>
      <c r="C129" s="105" t="s">
        <v>483</v>
      </c>
      <c r="D129" s="125">
        <v>1976</v>
      </c>
      <c r="E129" s="3" t="s">
        <v>338</v>
      </c>
      <c r="F129" s="4" t="s">
        <v>42</v>
      </c>
      <c r="G129" s="4" t="s">
        <v>42</v>
      </c>
      <c r="H129" s="4">
        <v>38.581571899999901</v>
      </c>
      <c r="I129" s="5">
        <v>-121.49439959999999</v>
      </c>
      <c r="J129" s="6" t="s">
        <v>34</v>
      </c>
      <c r="K129" s="7" t="s">
        <v>92</v>
      </c>
      <c r="L129" s="8" t="s">
        <v>36</v>
      </c>
      <c r="M129" s="9" t="s">
        <v>30</v>
      </c>
      <c r="N129" s="10">
        <v>65.2</v>
      </c>
      <c r="O129" s="10" t="s">
        <v>443</v>
      </c>
      <c r="P129" s="10" t="s">
        <v>476</v>
      </c>
      <c r="Q129" s="11">
        <v>91</v>
      </c>
      <c r="R129" s="40">
        <v>1800</v>
      </c>
      <c r="S129" s="13" t="s">
        <v>82</v>
      </c>
      <c r="T129" s="14" t="s">
        <v>86</v>
      </c>
      <c r="U129" s="14">
        <v>8</v>
      </c>
      <c r="V129" s="14" t="s">
        <v>39</v>
      </c>
      <c r="W129" s="14">
        <v>35</v>
      </c>
      <c r="X129" s="14">
        <v>80</v>
      </c>
      <c r="Y129" s="14">
        <v>0.7</v>
      </c>
      <c r="Z129" s="15">
        <v>2.6</v>
      </c>
      <c r="AA129" s="16" t="s">
        <v>105</v>
      </c>
      <c r="AB129" s="17" t="s">
        <v>334</v>
      </c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</row>
    <row r="130" spans="1:1011" ht="57.6" x14ac:dyDescent="0.3">
      <c r="A130" s="1" t="s">
        <v>84</v>
      </c>
      <c r="B130" s="1">
        <v>49</v>
      </c>
      <c r="C130" s="107" t="s">
        <v>483</v>
      </c>
      <c r="D130" s="125">
        <v>1979</v>
      </c>
      <c r="E130" s="3" t="s">
        <v>126</v>
      </c>
      <c r="F130" s="4" t="s">
        <v>42</v>
      </c>
      <c r="G130" s="4" t="s">
        <v>42</v>
      </c>
      <c r="H130" s="4">
        <v>32.776664199999999</v>
      </c>
      <c r="I130" s="5">
        <v>-96.796987899999905</v>
      </c>
      <c r="J130" s="6" t="s">
        <v>34</v>
      </c>
      <c r="K130" s="7" t="s">
        <v>92</v>
      </c>
      <c r="L130" s="8" t="s">
        <v>36</v>
      </c>
      <c r="M130" s="9" t="s">
        <v>30</v>
      </c>
      <c r="N130" s="10">
        <v>760</v>
      </c>
      <c r="O130" s="10" t="s">
        <v>441</v>
      </c>
      <c r="P130" s="10" t="s">
        <v>476</v>
      </c>
      <c r="Q130" s="11">
        <v>91</v>
      </c>
      <c r="R130" s="40">
        <f>15000*2</f>
        <v>30000</v>
      </c>
      <c r="S130" s="13" t="s">
        <v>82</v>
      </c>
      <c r="T130" s="14" t="s">
        <v>86</v>
      </c>
      <c r="U130" s="14">
        <v>8</v>
      </c>
      <c r="V130" s="14" t="s">
        <v>39</v>
      </c>
      <c r="W130" s="14">
        <v>35</v>
      </c>
      <c r="X130" s="14">
        <v>60</v>
      </c>
      <c r="Y130" s="14">
        <v>0.7</v>
      </c>
      <c r="Z130" s="15">
        <v>2.6</v>
      </c>
      <c r="AA130" s="16" t="s">
        <v>105</v>
      </c>
      <c r="AB130" s="17" t="s">
        <v>256</v>
      </c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</row>
    <row r="131" spans="1:1011" ht="57.6" x14ac:dyDescent="0.3">
      <c r="A131" s="1" t="s">
        <v>84</v>
      </c>
      <c r="B131" s="1">
        <v>49</v>
      </c>
      <c r="C131" s="105" t="s">
        <v>483</v>
      </c>
      <c r="D131" s="125">
        <v>1979</v>
      </c>
      <c r="E131" s="3" t="s">
        <v>340</v>
      </c>
      <c r="F131" s="4" t="s">
        <v>42</v>
      </c>
      <c r="G131" s="4" t="s">
        <v>42</v>
      </c>
      <c r="H131" s="4">
        <v>38.971668899999997</v>
      </c>
      <c r="I131" s="5">
        <v>-95.235250100000002</v>
      </c>
      <c r="J131" s="6" t="s">
        <v>34</v>
      </c>
      <c r="K131" s="7" t="s">
        <v>92</v>
      </c>
      <c r="L131" s="8" t="s">
        <v>36</v>
      </c>
      <c r="M131" s="9" t="s">
        <v>30</v>
      </c>
      <c r="N131" s="10">
        <v>380</v>
      </c>
      <c r="O131" s="10" t="s">
        <v>441</v>
      </c>
      <c r="P131" s="10" t="s">
        <v>476</v>
      </c>
      <c r="Q131" s="11">
        <v>91</v>
      </c>
      <c r="R131" s="40">
        <v>15000</v>
      </c>
      <c r="S131" s="13" t="s">
        <v>82</v>
      </c>
      <c r="T131" s="14" t="s">
        <v>86</v>
      </c>
      <c r="U131" s="14">
        <v>8</v>
      </c>
      <c r="V131" s="14" t="s">
        <v>39</v>
      </c>
      <c r="W131" s="14">
        <v>35</v>
      </c>
      <c r="X131" s="14">
        <v>60</v>
      </c>
      <c r="Y131" s="14">
        <v>0.7</v>
      </c>
      <c r="Z131" s="15">
        <v>2.6</v>
      </c>
      <c r="AA131" s="16" t="s">
        <v>105</v>
      </c>
      <c r="AB131" s="17" t="s">
        <v>256</v>
      </c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  <c r="CF131" s="62"/>
      <c r="CG131" s="62"/>
      <c r="CH131" s="62"/>
      <c r="CI131" s="62"/>
      <c r="CJ131" s="62"/>
      <c r="CK131" s="62"/>
      <c r="CL131" s="62"/>
      <c r="CM131" s="62"/>
      <c r="CN131" s="62"/>
      <c r="CO131" s="62"/>
      <c r="CP131" s="62"/>
      <c r="CQ131" s="62"/>
      <c r="CR131" s="62"/>
      <c r="CS131" s="62"/>
      <c r="CT131" s="62"/>
      <c r="CU131" s="62"/>
      <c r="CV131" s="62"/>
      <c r="CW131" s="62"/>
      <c r="CX131" s="62"/>
      <c r="CY131" s="62"/>
      <c r="CZ131" s="62"/>
      <c r="DA131" s="62"/>
      <c r="DB131" s="62"/>
      <c r="DC131" s="62"/>
      <c r="DD131" s="62"/>
      <c r="DE131" s="62"/>
      <c r="DF131" s="62"/>
      <c r="DG131" s="62"/>
      <c r="DH131" s="62"/>
      <c r="DI131" s="62"/>
      <c r="DJ131" s="62"/>
      <c r="DK131" s="62"/>
      <c r="DL131" s="62"/>
      <c r="DM131" s="62"/>
      <c r="DN131" s="62"/>
      <c r="DO131" s="62"/>
      <c r="DP131" s="62"/>
      <c r="DQ131" s="62"/>
      <c r="DR131" s="62"/>
      <c r="DS131" s="62"/>
      <c r="DT131" s="62"/>
      <c r="DU131" s="62"/>
      <c r="DV131" s="62"/>
      <c r="DW131" s="62"/>
      <c r="DX131" s="62"/>
      <c r="DY131" s="62"/>
      <c r="DZ131" s="62"/>
      <c r="EA131" s="62"/>
      <c r="EB131" s="62"/>
      <c r="EC131" s="62"/>
      <c r="ED131" s="62"/>
      <c r="EE131" s="62"/>
      <c r="EF131" s="62"/>
      <c r="EG131" s="62"/>
      <c r="EH131" s="62"/>
      <c r="EI131" s="62"/>
      <c r="EJ131" s="62"/>
      <c r="EK131" s="62"/>
      <c r="EL131" s="62"/>
      <c r="EM131" s="62"/>
      <c r="EN131" s="62"/>
      <c r="EO131" s="62"/>
      <c r="EP131" s="62"/>
      <c r="EQ131" s="62"/>
      <c r="ER131" s="62"/>
      <c r="ES131" s="62"/>
      <c r="ET131" s="62"/>
      <c r="EU131" s="62"/>
      <c r="EV131" s="62"/>
      <c r="EW131" s="62"/>
      <c r="EX131" s="62"/>
      <c r="EY131" s="62"/>
      <c r="EZ131" s="62"/>
      <c r="FA131" s="62"/>
      <c r="FB131" s="62"/>
      <c r="FC131" s="62"/>
      <c r="FD131" s="62"/>
      <c r="FE131" s="62"/>
      <c r="FF131" s="62"/>
      <c r="FG131" s="62"/>
      <c r="FH131" s="62"/>
      <c r="FI131" s="62"/>
      <c r="FJ131" s="62"/>
      <c r="FK131" s="62"/>
      <c r="FL131" s="62"/>
      <c r="FM131" s="62"/>
      <c r="FN131" s="62"/>
      <c r="FO131" s="62"/>
      <c r="FP131" s="62"/>
      <c r="FQ131" s="62"/>
      <c r="FR131" s="62"/>
      <c r="FS131" s="62"/>
      <c r="FT131" s="62"/>
      <c r="FU131" s="62"/>
      <c r="FV131" s="62"/>
      <c r="FW131" s="62"/>
      <c r="FX131" s="62"/>
      <c r="FY131" s="62"/>
      <c r="FZ131" s="62"/>
      <c r="GA131" s="62"/>
      <c r="GB131" s="62"/>
      <c r="GC131" s="62"/>
      <c r="GD131" s="62"/>
      <c r="GE131" s="62"/>
      <c r="GF131" s="62"/>
      <c r="GG131" s="62"/>
      <c r="GH131" s="62"/>
      <c r="GI131" s="62"/>
      <c r="GJ131" s="62"/>
      <c r="GK131" s="62"/>
      <c r="GL131" s="62"/>
      <c r="GM131" s="62"/>
      <c r="GN131" s="62"/>
      <c r="GO131" s="62"/>
      <c r="GP131" s="62"/>
      <c r="GQ131" s="62"/>
      <c r="GR131" s="62"/>
      <c r="GS131" s="62"/>
      <c r="GT131" s="62"/>
      <c r="GU131" s="62"/>
      <c r="GV131" s="62"/>
      <c r="GW131" s="62"/>
      <c r="GX131" s="62"/>
      <c r="GY131" s="62"/>
      <c r="GZ131" s="62"/>
      <c r="HA131" s="62"/>
      <c r="HB131" s="62"/>
      <c r="HC131" s="62"/>
      <c r="HD131" s="62"/>
      <c r="HE131" s="62"/>
      <c r="HF131" s="62"/>
      <c r="HG131" s="62"/>
      <c r="HH131" s="62"/>
      <c r="HI131" s="62"/>
      <c r="HJ131" s="62"/>
      <c r="HK131" s="62"/>
      <c r="HL131" s="62"/>
      <c r="HM131" s="62"/>
      <c r="HN131" s="62"/>
      <c r="HO131" s="62"/>
      <c r="HP131" s="62"/>
      <c r="HQ131" s="62"/>
      <c r="HR131" s="62"/>
      <c r="HS131" s="62"/>
      <c r="HT131" s="62"/>
      <c r="HU131" s="62"/>
      <c r="HV131" s="62"/>
      <c r="HW131" s="62"/>
      <c r="HX131" s="62"/>
      <c r="HY131" s="62"/>
      <c r="HZ131" s="62"/>
      <c r="IA131" s="62"/>
      <c r="IB131" s="62"/>
      <c r="IC131" s="62"/>
      <c r="ID131" s="62"/>
      <c r="IE131" s="62"/>
      <c r="IF131" s="62"/>
      <c r="IG131" s="62"/>
      <c r="IH131" s="62"/>
      <c r="II131" s="62"/>
      <c r="IJ131" s="62"/>
      <c r="IK131" s="62"/>
      <c r="IL131" s="62"/>
      <c r="IM131" s="62"/>
      <c r="IN131" s="62"/>
      <c r="IO131" s="62"/>
      <c r="IP131" s="62"/>
      <c r="IQ131" s="62"/>
      <c r="IR131" s="62"/>
      <c r="IS131" s="62"/>
      <c r="IT131" s="62"/>
      <c r="IU131" s="62"/>
      <c r="IV131" s="62"/>
      <c r="IW131" s="62"/>
      <c r="IX131" s="62"/>
      <c r="IY131" s="62"/>
      <c r="IZ131" s="62"/>
      <c r="JA131" s="62"/>
      <c r="JB131" s="62"/>
      <c r="JC131" s="62"/>
      <c r="JD131" s="62"/>
      <c r="JE131" s="62"/>
      <c r="JF131" s="62"/>
      <c r="JG131" s="62"/>
      <c r="JH131" s="62"/>
      <c r="JI131" s="62"/>
      <c r="JJ131" s="62"/>
      <c r="JK131" s="62"/>
      <c r="JL131" s="62"/>
      <c r="JM131" s="62"/>
      <c r="JN131" s="62"/>
      <c r="JO131" s="62"/>
      <c r="JP131" s="62"/>
      <c r="JQ131" s="62"/>
      <c r="JR131" s="62"/>
      <c r="JS131" s="62"/>
      <c r="JT131" s="62"/>
      <c r="JU131" s="62"/>
      <c r="JV131" s="62"/>
      <c r="JW131" s="62"/>
      <c r="JX131" s="62"/>
      <c r="JY131" s="62"/>
      <c r="JZ131" s="62"/>
      <c r="KA131" s="62"/>
      <c r="KB131" s="62"/>
      <c r="KC131" s="62"/>
      <c r="KD131" s="62"/>
      <c r="KE131" s="62"/>
      <c r="KF131" s="62"/>
      <c r="KG131" s="62"/>
      <c r="KH131" s="62"/>
      <c r="KI131" s="62"/>
      <c r="KJ131" s="62"/>
      <c r="KK131" s="62"/>
      <c r="KL131" s="62"/>
      <c r="KM131" s="62"/>
      <c r="KN131" s="62"/>
      <c r="KO131" s="62"/>
      <c r="KP131" s="62"/>
      <c r="KQ131" s="62"/>
      <c r="KR131" s="62"/>
      <c r="KS131" s="62"/>
      <c r="KT131" s="62"/>
      <c r="KU131" s="62"/>
      <c r="KV131" s="62"/>
      <c r="KW131" s="62"/>
      <c r="KX131" s="62"/>
      <c r="KY131" s="62"/>
      <c r="KZ131" s="62"/>
      <c r="LA131" s="62"/>
      <c r="LB131" s="62"/>
      <c r="LC131" s="62"/>
      <c r="LD131" s="62"/>
      <c r="LE131" s="62"/>
      <c r="LF131" s="62"/>
      <c r="LG131" s="62"/>
      <c r="LH131" s="62"/>
      <c r="LI131" s="62"/>
      <c r="LJ131" s="62"/>
      <c r="LK131" s="62"/>
      <c r="LL131" s="62"/>
      <c r="LM131" s="62"/>
      <c r="LN131" s="62"/>
      <c r="LO131" s="62"/>
      <c r="LP131" s="62"/>
      <c r="LQ131" s="62"/>
      <c r="LR131" s="62"/>
      <c r="LS131" s="62"/>
      <c r="LT131" s="62"/>
      <c r="LU131" s="62"/>
      <c r="LV131" s="62"/>
      <c r="LW131" s="62"/>
      <c r="LX131" s="62"/>
      <c r="LY131" s="62"/>
      <c r="LZ131" s="62"/>
      <c r="MA131" s="62"/>
      <c r="MB131" s="62"/>
      <c r="MC131" s="62"/>
      <c r="MD131" s="62"/>
      <c r="ME131" s="62"/>
      <c r="MF131" s="62"/>
      <c r="MG131" s="62"/>
      <c r="MH131" s="62"/>
      <c r="MI131" s="62"/>
      <c r="MJ131" s="62"/>
      <c r="MK131" s="62"/>
      <c r="ML131" s="62"/>
      <c r="MM131" s="62"/>
      <c r="MN131" s="62"/>
      <c r="MO131" s="62"/>
      <c r="MP131" s="62"/>
      <c r="MQ131" s="62"/>
      <c r="MR131" s="62"/>
      <c r="MS131" s="62"/>
      <c r="MT131" s="62"/>
      <c r="MU131" s="62"/>
      <c r="MV131" s="62"/>
      <c r="MW131" s="62"/>
      <c r="MX131" s="62"/>
      <c r="MY131" s="62"/>
      <c r="MZ131" s="62"/>
      <c r="NA131" s="62"/>
      <c r="NB131" s="62"/>
      <c r="NC131" s="62"/>
      <c r="ND131" s="62"/>
      <c r="NE131" s="62"/>
      <c r="NF131" s="62"/>
      <c r="NG131" s="62"/>
      <c r="NH131" s="62"/>
      <c r="NI131" s="62"/>
      <c r="NJ131" s="62"/>
      <c r="NK131" s="62"/>
      <c r="NL131" s="62"/>
      <c r="NM131" s="62"/>
      <c r="NN131" s="62"/>
      <c r="NO131" s="62"/>
      <c r="NP131" s="62"/>
      <c r="NQ131" s="62"/>
      <c r="NR131" s="62"/>
      <c r="NS131" s="62"/>
      <c r="NT131" s="62"/>
      <c r="NU131" s="62"/>
      <c r="NV131" s="62"/>
      <c r="NW131" s="62"/>
      <c r="NX131" s="62"/>
      <c r="NY131" s="62"/>
      <c r="NZ131" s="62"/>
      <c r="OA131" s="62"/>
      <c r="OB131" s="62"/>
      <c r="OC131" s="62"/>
      <c r="OD131" s="62"/>
      <c r="OE131" s="62"/>
      <c r="OF131" s="62"/>
      <c r="OG131" s="62"/>
      <c r="OH131" s="62"/>
      <c r="OI131" s="62"/>
      <c r="OJ131" s="62"/>
      <c r="OK131" s="62"/>
      <c r="OL131" s="62"/>
      <c r="OM131" s="62"/>
      <c r="ON131" s="62"/>
      <c r="OO131" s="62"/>
      <c r="OP131" s="62"/>
      <c r="OQ131" s="62"/>
      <c r="OR131" s="62"/>
      <c r="OS131" s="62"/>
      <c r="OT131" s="62"/>
      <c r="OU131" s="62"/>
      <c r="OV131" s="62"/>
      <c r="OW131" s="62"/>
      <c r="OX131" s="62"/>
      <c r="OY131" s="62"/>
      <c r="OZ131" s="62"/>
      <c r="PA131" s="62"/>
      <c r="PB131" s="62"/>
      <c r="PC131" s="62"/>
      <c r="PD131" s="62"/>
      <c r="PE131" s="62"/>
      <c r="PF131" s="62"/>
      <c r="PG131" s="62"/>
      <c r="PH131" s="62"/>
      <c r="PI131" s="62"/>
      <c r="PJ131" s="62"/>
      <c r="PK131" s="62"/>
      <c r="PL131" s="62"/>
      <c r="PM131" s="62"/>
      <c r="PN131" s="62"/>
      <c r="PO131" s="62"/>
      <c r="PP131" s="62"/>
      <c r="PQ131" s="62"/>
      <c r="PR131" s="62"/>
      <c r="PS131" s="62"/>
      <c r="PT131" s="62"/>
      <c r="PU131" s="62"/>
      <c r="PV131" s="62"/>
      <c r="PW131" s="62"/>
      <c r="PX131" s="62"/>
      <c r="PY131" s="62"/>
      <c r="PZ131" s="62"/>
      <c r="QA131" s="62"/>
      <c r="QB131" s="62"/>
      <c r="QC131" s="62"/>
      <c r="QD131" s="62"/>
      <c r="QE131" s="62"/>
      <c r="QF131" s="62"/>
      <c r="QG131" s="62"/>
      <c r="QH131" s="62"/>
      <c r="QI131" s="62"/>
      <c r="QJ131" s="62"/>
      <c r="QK131" s="62"/>
      <c r="QL131" s="62"/>
      <c r="QM131" s="62"/>
      <c r="QN131" s="62"/>
      <c r="QO131" s="62"/>
      <c r="QP131" s="62"/>
      <c r="QQ131" s="62"/>
      <c r="QR131" s="62"/>
      <c r="QS131" s="62"/>
      <c r="QT131" s="62"/>
      <c r="QU131" s="62"/>
      <c r="QV131" s="62"/>
      <c r="QW131" s="62"/>
      <c r="QX131" s="62"/>
      <c r="QY131" s="62"/>
      <c r="QZ131" s="62"/>
      <c r="RA131" s="62"/>
      <c r="RB131" s="62"/>
      <c r="RC131" s="62"/>
      <c r="RD131" s="62"/>
      <c r="RE131" s="62"/>
      <c r="RF131" s="62"/>
      <c r="RG131" s="62"/>
      <c r="RH131" s="62"/>
      <c r="RI131" s="62"/>
      <c r="RJ131" s="62"/>
      <c r="RK131" s="62"/>
      <c r="RL131" s="62"/>
      <c r="RM131" s="62"/>
      <c r="RN131" s="62"/>
      <c r="RO131" s="62"/>
      <c r="RP131" s="62"/>
      <c r="RQ131" s="62"/>
      <c r="RR131" s="62"/>
      <c r="RS131" s="62"/>
      <c r="RT131" s="62"/>
      <c r="RU131" s="62"/>
      <c r="RV131" s="62"/>
      <c r="RW131" s="62"/>
      <c r="RX131" s="62"/>
      <c r="RY131" s="62"/>
      <c r="RZ131" s="62"/>
      <c r="SA131" s="62"/>
      <c r="SB131" s="62"/>
      <c r="SC131" s="62"/>
      <c r="SD131" s="62"/>
      <c r="SE131" s="62"/>
      <c r="SF131" s="62"/>
      <c r="SG131" s="62"/>
      <c r="SH131" s="62"/>
      <c r="SI131" s="62"/>
      <c r="SJ131" s="62"/>
      <c r="SK131" s="62"/>
      <c r="SL131" s="62"/>
      <c r="SM131" s="62"/>
      <c r="SN131" s="62"/>
      <c r="SO131" s="62"/>
      <c r="SP131" s="62"/>
      <c r="SQ131" s="62"/>
      <c r="SR131" s="62"/>
      <c r="SS131" s="62"/>
      <c r="ST131" s="62"/>
      <c r="SU131" s="62"/>
      <c r="SV131" s="62"/>
      <c r="SW131" s="62"/>
      <c r="SX131" s="62"/>
      <c r="SY131" s="62"/>
      <c r="SZ131" s="62"/>
      <c r="TA131" s="62"/>
      <c r="TB131" s="62"/>
      <c r="TC131" s="62"/>
      <c r="TD131" s="62"/>
      <c r="TE131" s="62"/>
      <c r="TF131" s="62"/>
      <c r="TG131" s="62"/>
      <c r="TH131" s="62"/>
      <c r="TI131" s="62"/>
      <c r="TJ131" s="62"/>
      <c r="TK131" s="62"/>
      <c r="TL131" s="62"/>
      <c r="TM131" s="62"/>
      <c r="TN131" s="62"/>
      <c r="TO131" s="62"/>
      <c r="TP131" s="62"/>
      <c r="TQ131" s="62"/>
      <c r="TR131" s="62"/>
      <c r="TS131" s="62"/>
      <c r="TT131" s="62"/>
      <c r="TU131" s="62"/>
      <c r="TV131" s="62"/>
      <c r="TW131" s="62"/>
      <c r="TX131" s="62"/>
      <c r="TY131" s="62"/>
      <c r="TZ131" s="62"/>
      <c r="UA131" s="62"/>
      <c r="UB131" s="62"/>
      <c r="UC131" s="62"/>
      <c r="UD131" s="62"/>
      <c r="UE131" s="62"/>
      <c r="UF131" s="62"/>
      <c r="UG131" s="62"/>
      <c r="UH131" s="62"/>
      <c r="UI131" s="62"/>
      <c r="UJ131" s="62"/>
      <c r="UK131" s="62"/>
      <c r="UL131" s="62"/>
      <c r="UM131" s="62"/>
      <c r="UN131" s="62"/>
      <c r="UO131" s="62"/>
      <c r="UP131" s="62"/>
      <c r="UQ131" s="62"/>
      <c r="UR131" s="62"/>
      <c r="US131" s="62"/>
      <c r="UT131" s="62"/>
      <c r="UU131" s="62"/>
      <c r="UV131" s="62"/>
      <c r="UW131" s="62"/>
      <c r="UX131" s="62"/>
      <c r="UY131" s="62"/>
      <c r="UZ131" s="62"/>
      <c r="VA131" s="62"/>
      <c r="VB131" s="62"/>
      <c r="VC131" s="62"/>
      <c r="VD131" s="62"/>
      <c r="VE131" s="62"/>
      <c r="VF131" s="62"/>
      <c r="VG131" s="62"/>
      <c r="VH131" s="62"/>
      <c r="VI131" s="62"/>
      <c r="VJ131" s="62"/>
      <c r="VK131" s="62"/>
      <c r="VL131" s="62"/>
      <c r="VM131" s="62"/>
      <c r="VN131" s="62"/>
      <c r="VO131" s="62"/>
      <c r="VP131" s="62"/>
      <c r="VQ131" s="62"/>
      <c r="VR131" s="62"/>
      <c r="VS131" s="62"/>
      <c r="VT131" s="62"/>
      <c r="VU131" s="62"/>
      <c r="VV131" s="62"/>
      <c r="VW131" s="62"/>
      <c r="VX131" s="62"/>
      <c r="VY131" s="62"/>
      <c r="VZ131" s="62"/>
      <c r="WA131" s="62"/>
      <c r="WB131" s="62"/>
      <c r="WC131" s="62"/>
      <c r="WD131" s="62"/>
      <c r="WE131" s="62"/>
      <c r="WF131" s="62"/>
      <c r="WG131" s="62"/>
      <c r="WH131" s="62"/>
      <c r="WI131" s="62"/>
      <c r="WJ131" s="62"/>
      <c r="WK131" s="62"/>
      <c r="WL131" s="62"/>
      <c r="WM131" s="62"/>
      <c r="WN131" s="62"/>
      <c r="WO131" s="62"/>
      <c r="WP131" s="62"/>
      <c r="WQ131" s="62"/>
      <c r="WR131" s="62"/>
      <c r="WS131" s="62"/>
      <c r="WT131" s="62"/>
      <c r="WU131" s="62"/>
      <c r="WV131" s="62"/>
      <c r="WW131" s="62"/>
      <c r="WX131" s="62"/>
      <c r="WY131" s="62"/>
      <c r="WZ131" s="62"/>
      <c r="XA131" s="62"/>
      <c r="XB131" s="62"/>
      <c r="XC131" s="62"/>
      <c r="XD131" s="62"/>
      <c r="XE131" s="62"/>
      <c r="XF131" s="62"/>
      <c r="XG131" s="62"/>
      <c r="XH131" s="62"/>
      <c r="XI131" s="62"/>
      <c r="XJ131" s="62"/>
      <c r="XK131" s="62"/>
      <c r="XL131" s="62"/>
      <c r="XM131" s="62"/>
      <c r="XN131" s="62"/>
      <c r="XO131" s="62"/>
      <c r="XP131" s="62"/>
      <c r="XQ131" s="62"/>
      <c r="XR131" s="62"/>
      <c r="XS131" s="62"/>
      <c r="XT131" s="62"/>
      <c r="XU131" s="62"/>
      <c r="XV131" s="62"/>
      <c r="XW131" s="62"/>
      <c r="XX131" s="62"/>
      <c r="XY131" s="62"/>
      <c r="XZ131" s="62"/>
      <c r="YA131" s="62"/>
      <c r="YB131" s="62"/>
      <c r="YC131" s="62"/>
      <c r="YD131" s="62"/>
      <c r="YE131" s="62"/>
      <c r="YF131" s="62"/>
      <c r="YG131" s="62"/>
      <c r="YH131" s="62"/>
      <c r="YI131" s="62"/>
      <c r="YJ131" s="62"/>
      <c r="YK131" s="62"/>
      <c r="YL131" s="62"/>
      <c r="YM131" s="62"/>
      <c r="YN131" s="62"/>
      <c r="YO131" s="62"/>
      <c r="YP131" s="62"/>
      <c r="YQ131" s="62"/>
      <c r="YR131" s="62"/>
      <c r="YS131" s="62"/>
      <c r="YT131" s="62"/>
      <c r="YU131" s="62"/>
      <c r="YV131" s="62"/>
      <c r="YW131" s="62"/>
      <c r="YX131" s="62"/>
      <c r="YY131" s="62"/>
      <c r="YZ131" s="62"/>
      <c r="ZA131" s="62"/>
      <c r="ZB131" s="62"/>
      <c r="ZC131" s="62"/>
      <c r="ZD131" s="62"/>
      <c r="ZE131" s="62"/>
      <c r="ZF131" s="62"/>
      <c r="ZG131" s="62"/>
      <c r="ZH131" s="62"/>
      <c r="ZI131" s="62"/>
      <c r="ZJ131" s="62"/>
      <c r="ZK131" s="62"/>
      <c r="ZL131" s="62"/>
      <c r="ZM131" s="62"/>
      <c r="ZN131" s="62"/>
      <c r="ZO131" s="62"/>
      <c r="ZP131" s="62"/>
      <c r="ZQ131" s="62"/>
      <c r="ZR131" s="62"/>
      <c r="ZS131" s="62"/>
      <c r="ZT131" s="62"/>
      <c r="ZU131" s="62"/>
      <c r="ZV131" s="62"/>
      <c r="ZW131" s="62"/>
      <c r="ZX131" s="62"/>
      <c r="ZY131" s="62"/>
      <c r="ZZ131" s="62"/>
      <c r="AAA131" s="62"/>
      <c r="AAB131" s="62"/>
      <c r="AAC131" s="62"/>
      <c r="AAD131" s="62"/>
      <c r="AAE131" s="62"/>
      <c r="AAF131" s="62"/>
      <c r="AAG131" s="62"/>
      <c r="AAH131" s="62"/>
      <c r="AAI131" s="62"/>
      <c r="AAJ131" s="62"/>
      <c r="AAK131" s="62"/>
      <c r="AAL131" s="62"/>
      <c r="AAM131" s="62"/>
      <c r="AAN131" s="62"/>
      <c r="AAO131" s="62"/>
      <c r="AAP131" s="62"/>
      <c r="AAQ131" s="62"/>
      <c r="AAR131" s="62"/>
      <c r="AAS131" s="62"/>
      <c r="AAT131" s="62"/>
      <c r="AAU131" s="62"/>
      <c r="AAV131" s="62"/>
      <c r="AAW131" s="62"/>
      <c r="AAX131" s="62"/>
      <c r="AAY131" s="62"/>
      <c r="AAZ131" s="62"/>
      <c r="ABA131" s="62"/>
      <c r="ABB131" s="62"/>
      <c r="ABC131" s="62"/>
      <c r="ABD131" s="62"/>
      <c r="ABE131" s="62"/>
      <c r="ABF131" s="62"/>
      <c r="ABG131" s="62"/>
      <c r="ABH131" s="62"/>
      <c r="ABI131" s="62"/>
      <c r="ABJ131" s="62"/>
      <c r="ABK131" s="62"/>
      <c r="ABL131" s="62"/>
      <c r="ABM131" s="62"/>
      <c r="ABN131" s="62"/>
      <c r="ABO131" s="62"/>
      <c r="ABP131" s="62"/>
      <c r="ABQ131" s="62"/>
      <c r="ABR131" s="62"/>
      <c r="ABS131" s="62"/>
      <c r="ABT131" s="62"/>
      <c r="ABU131" s="62"/>
      <c r="ABV131" s="62"/>
      <c r="ABW131" s="62"/>
      <c r="ABX131" s="62"/>
      <c r="ABY131" s="62"/>
      <c r="ABZ131" s="62"/>
      <c r="ACA131" s="62"/>
      <c r="ACB131" s="62"/>
      <c r="ACC131" s="62"/>
      <c r="ACD131" s="62"/>
      <c r="ACE131" s="62"/>
      <c r="ACF131" s="62"/>
      <c r="ACG131" s="62"/>
      <c r="ACH131" s="62"/>
      <c r="ACI131" s="62"/>
      <c r="ACJ131" s="62"/>
      <c r="ACK131" s="62"/>
      <c r="ACL131" s="62"/>
      <c r="ACM131" s="62"/>
      <c r="ACN131" s="62"/>
      <c r="ACO131" s="62"/>
      <c r="ACP131" s="62"/>
      <c r="ACQ131" s="62"/>
      <c r="ACR131" s="62"/>
      <c r="ACS131" s="62"/>
      <c r="ACT131" s="62"/>
      <c r="ACU131" s="62"/>
      <c r="ACV131" s="62"/>
      <c r="ACW131" s="62"/>
      <c r="ACX131" s="62"/>
      <c r="ACY131" s="62"/>
      <c r="ACZ131" s="62"/>
      <c r="ADA131" s="62"/>
      <c r="ADB131" s="62"/>
      <c r="ADC131" s="62"/>
      <c r="ADD131" s="62"/>
      <c r="ADE131" s="62"/>
      <c r="ADF131" s="62"/>
      <c r="ADG131" s="62"/>
      <c r="ADH131" s="62"/>
      <c r="ADI131" s="62"/>
      <c r="ADJ131" s="62"/>
      <c r="ADK131" s="62"/>
      <c r="ADL131" s="62"/>
      <c r="ADM131" s="62"/>
      <c r="ADN131" s="62"/>
      <c r="ADO131" s="62"/>
      <c r="ADP131" s="62"/>
      <c r="ADQ131" s="62"/>
      <c r="ADR131" s="62"/>
      <c r="ADS131" s="62"/>
      <c r="ADT131" s="62"/>
      <c r="ADU131" s="62"/>
      <c r="ADV131" s="62"/>
      <c r="ADW131" s="62"/>
      <c r="ADX131" s="62"/>
      <c r="ADY131" s="62"/>
      <c r="ADZ131" s="62"/>
      <c r="AEA131" s="62"/>
      <c r="AEB131" s="62"/>
      <c r="AEC131" s="62"/>
      <c r="AED131" s="62"/>
      <c r="AEE131" s="62"/>
      <c r="AEF131" s="62"/>
      <c r="AEG131" s="62"/>
      <c r="AEH131" s="62"/>
      <c r="AEI131" s="62"/>
      <c r="AEJ131" s="62"/>
      <c r="AEK131" s="62"/>
      <c r="AEL131" s="62"/>
      <c r="AEM131" s="62"/>
      <c r="AEN131" s="62"/>
      <c r="AEO131" s="62"/>
      <c r="AEP131" s="62"/>
      <c r="AEQ131" s="62"/>
      <c r="AER131" s="62"/>
      <c r="AES131" s="62"/>
      <c r="AET131" s="62"/>
      <c r="AEU131" s="62"/>
      <c r="AEV131" s="62"/>
      <c r="AEW131" s="62"/>
      <c r="AEX131" s="62"/>
      <c r="AEY131" s="62"/>
      <c r="AEZ131" s="62"/>
      <c r="AFA131" s="62"/>
      <c r="AFB131" s="62"/>
      <c r="AFC131" s="62"/>
      <c r="AFD131" s="62"/>
      <c r="AFE131" s="62"/>
      <c r="AFF131" s="62"/>
      <c r="AFG131" s="62"/>
      <c r="AFH131" s="62"/>
      <c r="AFI131" s="62"/>
      <c r="AFJ131" s="62"/>
      <c r="AFK131" s="62"/>
      <c r="AFL131" s="62"/>
      <c r="AFM131" s="62"/>
      <c r="AFN131" s="62"/>
      <c r="AFO131" s="62"/>
      <c r="AFP131" s="62"/>
      <c r="AFQ131" s="62"/>
      <c r="AFR131" s="62"/>
      <c r="AFS131" s="62"/>
      <c r="AFT131" s="62"/>
      <c r="AFU131" s="62"/>
      <c r="AFV131" s="62"/>
      <c r="AFW131" s="62"/>
      <c r="AFX131" s="62"/>
      <c r="AFY131" s="62"/>
      <c r="AFZ131" s="62"/>
      <c r="AGA131" s="62"/>
      <c r="AGB131" s="62"/>
      <c r="AGC131" s="62"/>
      <c r="AGD131" s="62"/>
      <c r="AGE131" s="62"/>
      <c r="AGF131" s="62"/>
      <c r="AGG131" s="62"/>
      <c r="AGH131" s="62"/>
      <c r="AGI131" s="62"/>
      <c r="AGJ131" s="62"/>
      <c r="AGK131" s="62"/>
      <c r="AGL131" s="62"/>
      <c r="AGM131" s="62"/>
      <c r="AGN131" s="62"/>
      <c r="AGO131" s="62"/>
      <c r="AGP131" s="62"/>
      <c r="AGQ131" s="62"/>
      <c r="AGR131" s="62"/>
      <c r="AGS131" s="62"/>
      <c r="AGT131" s="62"/>
      <c r="AGU131" s="62"/>
      <c r="AGV131" s="62"/>
      <c r="AGW131" s="62"/>
      <c r="AGX131" s="62"/>
      <c r="AGY131" s="62"/>
      <c r="AGZ131" s="62"/>
      <c r="AHA131" s="62"/>
      <c r="AHB131" s="62"/>
      <c r="AHC131" s="62"/>
      <c r="AHD131" s="62"/>
      <c r="AHE131" s="62"/>
      <c r="AHF131" s="62"/>
      <c r="AHG131" s="62"/>
      <c r="AHH131" s="62"/>
      <c r="AHI131" s="62"/>
      <c r="AHJ131" s="62"/>
      <c r="AHK131" s="62"/>
      <c r="AHL131" s="62"/>
      <c r="AHM131" s="62"/>
      <c r="AHN131" s="62"/>
      <c r="AHO131" s="62"/>
      <c r="AHP131" s="62"/>
      <c r="AHQ131" s="62"/>
      <c r="AHR131" s="62"/>
      <c r="AHS131" s="62"/>
      <c r="AHT131" s="62"/>
      <c r="AHU131" s="62"/>
      <c r="AHV131" s="62"/>
      <c r="AHW131" s="62"/>
      <c r="AHX131" s="62"/>
      <c r="AHY131" s="62"/>
      <c r="AHZ131" s="62"/>
      <c r="AIA131" s="62"/>
      <c r="AIB131" s="62"/>
      <c r="AIC131" s="62"/>
      <c r="AID131" s="62"/>
      <c r="AIE131" s="62"/>
      <c r="AIF131" s="62"/>
      <c r="AIG131" s="62"/>
      <c r="AIH131" s="62"/>
      <c r="AII131" s="62"/>
      <c r="AIJ131" s="62"/>
      <c r="AIK131" s="62"/>
      <c r="AIL131" s="62"/>
      <c r="AIM131" s="62"/>
      <c r="AIN131" s="62"/>
      <c r="AIO131" s="62"/>
      <c r="AIP131" s="62"/>
      <c r="AIQ131" s="62"/>
      <c r="AIR131" s="62"/>
      <c r="AIS131" s="62"/>
      <c r="AIT131" s="62"/>
      <c r="AIU131" s="62"/>
      <c r="AIV131" s="62"/>
      <c r="AIW131" s="62"/>
      <c r="AIX131" s="62"/>
      <c r="AIY131" s="62"/>
      <c r="AIZ131" s="62"/>
      <c r="AJA131" s="62"/>
      <c r="AJB131" s="62"/>
      <c r="AJC131" s="62"/>
      <c r="AJD131" s="62"/>
      <c r="AJE131" s="62"/>
      <c r="AJF131" s="62"/>
      <c r="AJG131" s="62"/>
      <c r="AJH131" s="62"/>
      <c r="AJI131" s="62"/>
      <c r="AJJ131" s="62"/>
      <c r="AJK131" s="62"/>
      <c r="AJL131" s="62"/>
      <c r="AJM131" s="62"/>
      <c r="AJN131" s="62"/>
      <c r="AJO131" s="62"/>
      <c r="AJP131" s="62"/>
      <c r="AJQ131" s="62"/>
      <c r="AJR131" s="62"/>
      <c r="AJS131" s="62"/>
      <c r="AJT131" s="62"/>
      <c r="AJU131" s="62"/>
      <c r="AJV131" s="62"/>
      <c r="AJW131" s="62"/>
      <c r="AJX131" s="62"/>
      <c r="AJY131" s="62"/>
      <c r="AJZ131" s="62"/>
      <c r="AKA131" s="62"/>
      <c r="AKB131" s="62"/>
      <c r="AKC131" s="62"/>
      <c r="AKD131" s="62"/>
      <c r="AKE131" s="62"/>
      <c r="AKF131" s="62"/>
      <c r="AKG131" s="62"/>
      <c r="AKH131" s="62"/>
      <c r="AKI131" s="62"/>
      <c r="AKJ131" s="62"/>
      <c r="AKK131" s="62"/>
      <c r="AKL131" s="62"/>
      <c r="AKM131" s="62"/>
      <c r="AKN131" s="62"/>
      <c r="AKO131" s="62"/>
      <c r="AKP131" s="62"/>
      <c r="AKQ131" s="62"/>
      <c r="AKR131" s="62"/>
      <c r="AKS131" s="62"/>
      <c r="AKT131" s="62"/>
      <c r="AKU131" s="62"/>
      <c r="AKV131" s="62"/>
      <c r="AKW131" s="62"/>
      <c r="AKX131" s="62"/>
      <c r="AKY131" s="62"/>
      <c r="AKZ131" s="62"/>
      <c r="ALA131" s="62"/>
      <c r="ALB131" s="62"/>
      <c r="ALC131" s="62"/>
      <c r="ALD131" s="62"/>
      <c r="ALE131" s="62"/>
      <c r="ALF131" s="62"/>
      <c r="ALG131" s="62"/>
      <c r="ALH131" s="62"/>
      <c r="ALI131" s="62"/>
      <c r="ALJ131" s="62"/>
      <c r="ALK131" s="62"/>
      <c r="ALL131" s="62"/>
      <c r="ALM131" s="62"/>
      <c r="ALN131" s="62"/>
      <c r="ALO131" s="62"/>
      <c r="ALP131" s="62"/>
      <c r="ALQ131" s="62"/>
      <c r="ALR131" s="62"/>
      <c r="ALS131" s="62"/>
      <c r="ALT131" s="62"/>
      <c r="ALU131" s="62"/>
      <c r="ALV131" s="62"/>
      <c r="ALW131" s="62"/>
    </row>
    <row r="132" spans="1:1011" ht="39.299999999999997" customHeight="1" x14ac:dyDescent="0.3">
      <c r="A132" s="1" t="s">
        <v>84</v>
      </c>
      <c r="B132" s="1">
        <v>49</v>
      </c>
      <c r="C132" s="105" t="s">
        <v>483</v>
      </c>
      <c r="D132" s="125">
        <v>1979</v>
      </c>
      <c r="E132" s="3" t="s">
        <v>339</v>
      </c>
      <c r="F132" s="4" t="s">
        <v>42</v>
      </c>
      <c r="G132" s="4" t="s">
        <v>42</v>
      </c>
      <c r="H132" s="4">
        <v>32.815139199999997</v>
      </c>
      <c r="I132" s="5">
        <v>-83.590735199999997</v>
      </c>
      <c r="J132" s="6" t="s">
        <v>34</v>
      </c>
      <c r="K132" s="7" t="s">
        <v>92</v>
      </c>
      <c r="L132" s="8" t="s">
        <v>36</v>
      </c>
      <c r="M132" s="9" t="s">
        <v>30</v>
      </c>
      <c r="N132" s="10">
        <v>380</v>
      </c>
      <c r="O132" s="10" t="s">
        <v>441</v>
      </c>
      <c r="P132" s="10" t="s">
        <v>476</v>
      </c>
      <c r="Q132" s="11">
        <v>91</v>
      </c>
      <c r="R132" s="40">
        <v>15000</v>
      </c>
      <c r="S132" s="13" t="s">
        <v>82</v>
      </c>
      <c r="T132" s="14" t="s">
        <v>86</v>
      </c>
      <c r="U132" s="14">
        <v>8</v>
      </c>
      <c r="V132" s="14" t="s">
        <v>39</v>
      </c>
      <c r="W132" s="14">
        <v>35</v>
      </c>
      <c r="X132" s="14">
        <v>60</v>
      </c>
      <c r="Y132" s="14">
        <v>0.7</v>
      </c>
      <c r="Z132" s="15">
        <v>2.6</v>
      </c>
      <c r="AA132" s="16" t="s">
        <v>105</v>
      </c>
      <c r="AB132" s="17" t="s">
        <v>256</v>
      </c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</row>
    <row r="133" spans="1:1011" ht="57.6" x14ac:dyDescent="0.3">
      <c r="A133" s="1" t="s">
        <v>84</v>
      </c>
      <c r="B133" s="1">
        <v>49</v>
      </c>
      <c r="C133" s="105" t="s">
        <v>483</v>
      </c>
      <c r="D133" s="125">
        <v>1979</v>
      </c>
      <c r="E133" s="3" t="s">
        <v>341</v>
      </c>
      <c r="F133" s="4" t="s">
        <v>42</v>
      </c>
      <c r="G133" s="4" t="s">
        <v>42</v>
      </c>
      <c r="H133" s="4">
        <v>33.601759600000001</v>
      </c>
      <c r="I133" s="5">
        <v>-111.27275710000001</v>
      </c>
      <c r="J133" s="6" t="s">
        <v>34</v>
      </c>
      <c r="K133" s="7" t="s">
        <v>92</v>
      </c>
      <c r="L133" s="8" t="s">
        <v>36</v>
      </c>
      <c r="M133" s="9" t="s">
        <v>30</v>
      </c>
      <c r="N133" s="10">
        <v>760</v>
      </c>
      <c r="O133" s="10" t="s">
        <v>441</v>
      </c>
      <c r="P133" s="10" t="s">
        <v>476</v>
      </c>
      <c r="Q133" s="11">
        <v>91</v>
      </c>
      <c r="R133" s="40">
        <v>30000</v>
      </c>
      <c r="S133" s="13" t="s">
        <v>82</v>
      </c>
      <c r="T133" s="14" t="s">
        <v>86</v>
      </c>
      <c r="U133" s="14">
        <v>8</v>
      </c>
      <c r="V133" s="14" t="s">
        <v>39</v>
      </c>
      <c r="W133" s="14">
        <v>35</v>
      </c>
      <c r="X133" s="14">
        <v>60</v>
      </c>
      <c r="Y133" s="14">
        <v>0.7</v>
      </c>
      <c r="Z133" s="15">
        <v>2.6</v>
      </c>
      <c r="AA133" s="16" t="s">
        <v>105</v>
      </c>
      <c r="AB133" s="17" t="s">
        <v>256</v>
      </c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</row>
    <row r="134" spans="1:1011" ht="28.8" x14ac:dyDescent="0.3">
      <c r="A134" s="1" t="s">
        <v>84</v>
      </c>
      <c r="B134" s="2">
        <v>50</v>
      </c>
      <c r="C134" s="107" t="s">
        <v>483</v>
      </c>
      <c r="D134" s="125">
        <v>1978</v>
      </c>
      <c r="E134" s="3" t="s">
        <v>89</v>
      </c>
      <c r="F134" s="4" t="s">
        <v>42</v>
      </c>
      <c r="G134" s="4" t="s">
        <v>42</v>
      </c>
      <c r="H134" s="4">
        <v>44.977753</v>
      </c>
      <c r="I134" s="5">
        <v>-93.265010799999999</v>
      </c>
      <c r="J134" s="6" t="s">
        <v>34</v>
      </c>
      <c r="K134" s="7" t="s">
        <v>92</v>
      </c>
      <c r="L134" s="8" t="s">
        <v>36</v>
      </c>
      <c r="M134" s="9" t="s">
        <v>68</v>
      </c>
      <c r="N134" s="10">
        <v>1880</v>
      </c>
      <c r="O134" s="10" t="s">
        <v>90</v>
      </c>
      <c r="P134" s="10" t="s">
        <v>29</v>
      </c>
      <c r="Q134" s="11">
        <v>150</v>
      </c>
      <c r="R134" s="40">
        <f>2*63000</f>
        <v>126000</v>
      </c>
      <c r="S134" s="13" t="s">
        <v>64</v>
      </c>
      <c r="T134" s="14" t="s">
        <v>86</v>
      </c>
      <c r="U134" s="14">
        <v>15.9</v>
      </c>
      <c r="V134" s="14" t="s">
        <v>39</v>
      </c>
      <c r="W134" s="14">
        <v>30</v>
      </c>
      <c r="X134" s="14">
        <v>135</v>
      </c>
      <c r="Y134" s="14">
        <v>0.5</v>
      </c>
      <c r="Z134" s="15">
        <v>9.1999999999999993</v>
      </c>
      <c r="AA134" s="16" t="s">
        <v>38</v>
      </c>
      <c r="AB134" s="17" t="s">
        <v>29</v>
      </c>
    </row>
    <row r="135" spans="1:1011" ht="28.8" x14ac:dyDescent="0.3">
      <c r="A135" s="1" t="s">
        <v>84</v>
      </c>
      <c r="B135" s="46">
        <v>51</v>
      </c>
      <c r="C135" s="107" t="s">
        <v>483</v>
      </c>
      <c r="D135" s="125">
        <v>1981</v>
      </c>
      <c r="E135" s="3" t="s">
        <v>91</v>
      </c>
      <c r="F135" s="4" t="s">
        <v>42</v>
      </c>
      <c r="G135" s="4" t="s">
        <v>42</v>
      </c>
      <c r="H135" s="4">
        <v>33.448377100000002</v>
      </c>
      <c r="I135" s="5">
        <v>-112.07403729999901</v>
      </c>
      <c r="J135" s="6" t="s">
        <v>34</v>
      </c>
      <c r="K135" s="7" t="s">
        <v>92</v>
      </c>
      <c r="L135" s="8" t="s">
        <v>36</v>
      </c>
      <c r="M135" s="9" t="s">
        <v>93</v>
      </c>
      <c r="N135" s="10">
        <v>218.5</v>
      </c>
      <c r="O135" s="10" t="s">
        <v>441</v>
      </c>
      <c r="P135" s="10" t="s">
        <v>476</v>
      </c>
      <c r="Q135" s="11">
        <v>150</v>
      </c>
      <c r="R135" s="57">
        <v>8000</v>
      </c>
      <c r="S135" s="13" t="s">
        <v>82</v>
      </c>
      <c r="T135" s="42" t="s">
        <v>86</v>
      </c>
      <c r="U135" s="42" t="s">
        <v>476</v>
      </c>
      <c r="V135" s="14" t="s">
        <v>39</v>
      </c>
      <c r="W135" s="14">
        <v>54</v>
      </c>
      <c r="X135" s="14">
        <v>149</v>
      </c>
      <c r="Y135" s="14" t="s">
        <v>476</v>
      </c>
      <c r="Z135" s="15" t="s">
        <v>476</v>
      </c>
      <c r="AA135" s="16" t="s">
        <v>38</v>
      </c>
      <c r="AB135" s="17" t="s">
        <v>29</v>
      </c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</row>
    <row r="136" spans="1:1011" ht="28.8" x14ac:dyDescent="0.3">
      <c r="A136" s="1" t="s">
        <v>87</v>
      </c>
      <c r="B136" s="2">
        <v>52</v>
      </c>
      <c r="C136" s="107" t="s">
        <v>483</v>
      </c>
      <c r="D136" s="125">
        <v>1978</v>
      </c>
      <c r="E136" s="3" t="s">
        <v>88</v>
      </c>
      <c r="F136" s="4" t="s">
        <v>42</v>
      </c>
      <c r="G136" s="4" t="s">
        <v>42</v>
      </c>
      <c r="H136" s="4">
        <v>35.880036400000002</v>
      </c>
      <c r="I136" s="5">
        <v>-106.30311380000001</v>
      </c>
      <c r="J136" s="6" t="s">
        <v>34</v>
      </c>
      <c r="K136" s="7" t="s">
        <v>92</v>
      </c>
      <c r="L136" s="8" t="s">
        <v>36</v>
      </c>
      <c r="M136" s="9" t="s">
        <v>30</v>
      </c>
      <c r="N136" s="10">
        <v>750</v>
      </c>
      <c r="O136" s="10" t="s">
        <v>441</v>
      </c>
      <c r="P136" s="10" t="s">
        <v>476</v>
      </c>
      <c r="Q136" s="11">
        <v>94</v>
      </c>
      <c r="R136" s="40">
        <v>34000</v>
      </c>
      <c r="S136" s="13" t="s">
        <v>82</v>
      </c>
      <c r="T136" s="14" t="s">
        <v>83</v>
      </c>
      <c r="U136" s="14">
        <v>11</v>
      </c>
      <c r="V136" s="14" t="s">
        <v>39</v>
      </c>
      <c r="W136" s="14">
        <v>26</v>
      </c>
      <c r="X136" s="14">
        <v>86</v>
      </c>
      <c r="Y136" s="14">
        <v>1.1000000000000001</v>
      </c>
      <c r="Z136" s="15">
        <v>5.6</v>
      </c>
      <c r="AA136" s="16" t="s">
        <v>38</v>
      </c>
      <c r="AB136" s="17" t="s">
        <v>29</v>
      </c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</row>
    <row r="137" spans="1:1011" ht="57.6" x14ac:dyDescent="0.3">
      <c r="A137" s="1" t="s">
        <v>94</v>
      </c>
      <c r="B137" s="46">
        <v>53</v>
      </c>
      <c r="C137" s="107" t="s">
        <v>483</v>
      </c>
      <c r="D137" s="125">
        <v>1984</v>
      </c>
      <c r="E137" s="3" t="s">
        <v>95</v>
      </c>
      <c r="F137" s="4" t="s">
        <v>96</v>
      </c>
      <c r="G137" s="4" t="s">
        <v>466</v>
      </c>
      <c r="H137" s="4">
        <v>26.236124799999999</v>
      </c>
      <c r="I137" s="5">
        <v>50.039301700000003</v>
      </c>
      <c r="J137" s="6" t="s">
        <v>34</v>
      </c>
      <c r="K137" s="7" t="s">
        <v>342</v>
      </c>
      <c r="L137" s="8" t="s">
        <v>36</v>
      </c>
      <c r="M137" s="9" t="s">
        <v>97</v>
      </c>
      <c r="N137" s="10" t="s">
        <v>476</v>
      </c>
      <c r="O137" s="10" t="s">
        <v>441</v>
      </c>
      <c r="P137" s="10" t="s">
        <v>476</v>
      </c>
      <c r="Q137" s="11">
        <v>176.7</v>
      </c>
      <c r="R137" s="40">
        <v>7800</v>
      </c>
      <c r="S137" s="13" t="s">
        <v>82</v>
      </c>
      <c r="T137" s="14" t="s">
        <v>86</v>
      </c>
      <c r="U137" s="14" t="s">
        <v>476</v>
      </c>
      <c r="V137" s="14" t="s">
        <v>39</v>
      </c>
      <c r="W137" s="14" t="s">
        <v>476</v>
      </c>
      <c r="X137" s="14">
        <v>150</v>
      </c>
      <c r="Y137" s="14" t="s">
        <v>476</v>
      </c>
      <c r="Z137" s="15">
        <v>12</v>
      </c>
      <c r="AA137" s="16" t="s">
        <v>38</v>
      </c>
      <c r="AB137" s="17" t="s">
        <v>29</v>
      </c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  <c r="IX137" s="81"/>
      <c r="IY137" s="81"/>
      <c r="IZ137" s="81"/>
      <c r="JA137" s="81"/>
      <c r="JB137" s="81"/>
      <c r="JC137" s="81"/>
      <c r="JD137" s="81"/>
      <c r="JE137" s="81"/>
      <c r="JF137" s="81"/>
      <c r="JG137" s="81"/>
      <c r="JH137" s="81"/>
      <c r="JI137" s="81"/>
      <c r="JJ137" s="81"/>
      <c r="JK137" s="81"/>
      <c r="JL137" s="81"/>
      <c r="JM137" s="81"/>
      <c r="JN137" s="81"/>
      <c r="JO137" s="81"/>
      <c r="JP137" s="81"/>
      <c r="JQ137" s="81"/>
      <c r="JR137" s="81"/>
      <c r="JS137" s="81"/>
      <c r="JT137" s="81"/>
      <c r="JU137" s="81"/>
      <c r="JV137" s="81"/>
      <c r="JW137" s="81"/>
      <c r="JX137" s="81"/>
      <c r="JY137" s="81"/>
      <c r="JZ137" s="81"/>
      <c r="KA137" s="81"/>
      <c r="KB137" s="81"/>
      <c r="KC137" s="81"/>
      <c r="KD137" s="81"/>
      <c r="KE137" s="81"/>
      <c r="KF137" s="81"/>
      <c r="KG137" s="81"/>
      <c r="KH137" s="81"/>
      <c r="KI137" s="81"/>
      <c r="KJ137" s="81"/>
      <c r="KK137" s="81"/>
      <c r="KL137" s="81"/>
      <c r="KM137" s="81"/>
      <c r="KN137" s="81"/>
      <c r="KO137" s="81"/>
      <c r="KP137" s="81"/>
      <c r="KQ137" s="81"/>
      <c r="KR137" s="81"/>
      <c r="KS137" s="81"/>
      <c r="KT137" s="81"/>
      <c r="KU137" s="81"/>
      <c r="KV137" s="81"/>
      <c r="KW137" s="81"/>
      <c r="KX137" s="81"/>
      <c r="KY137" s="81"/>
      <c r="KZ137" s="81"/>
      <c r="LA137" s="81"/>
      <c r="LB137" s="81"/>
      <c r="LC137" s="81"/>
      <c r="LD137" s="81"/>
      <c r="LE137" s="81"/>
      <c r="LF137" s="81"/>
      <c r="LG137" s="81"/>
      <c r="LH137" s="81"/>
      <c r="LI137" s="81"/>
      <c r="LJ137" s="81"/>
      <c r="LK137" s="81"/>
      <c r="LL137" s="81"/>
      <c r="LM137" s="81"/>
      <c r="LN137" s="81"/>
      <c r="LO137" s="81"/>
      <c r="LP137" s="81"/>
      <c r="LQ137" s="81"/>
      <c r="LR137" s="81"/>
      <c r="LS137" s="81"/>
      <c r="LT137" s="81"/>
      <c r="LU137" s="81"/>
      <c r="LV137" s="81"/>
      <c r="LW137" s="81"/>
      <c r="LX137" s="81"/>
      <c r="LY137" s="81"/>
      <c r="LZ137" s="81"/>
      <c r="MA137" s="81"/>
      <c r="MB137" s="81"/>
      <c r="MC137" s="81"/>
      <c r="MD137" s="81"/>
      <c r="ME137" s="81"/>
      <c r="MF137" s="81"/>
      <c r="MG137" s="81"/>
      <c r="MH137" s="81"/>
      <c r="MI137" s="81"/>
      <c r="MJ137" s="81"/>
      <c r="MK137" s="81"/>
      <c r="ML137" s="81"/>
      <c r="MM137" s="81"/>
      <c r="MN137" s="81"/>
      <c r="MO137" s="81"/>
      <c r="MP137" s="81"/>
      <c r="MQ137" s="81"/>
      <c r="MR137" s="81"/>
      <c r="MS137" s="81"/>
      <c r="MT137" s="81"/>
      <c r="MU137" s="81"/>
      <c r="MV137" s="81"/>
      <c r="MW137" s="81"/>
      <c r="MX137" s="81"/>
      <c r="MY137" s="81"/>
      <c r="MZ137" s="81"/>
      <c r="NA137" s="81"/>
      <c r="NB137" s="81"/>
      <c r="NC137" s="81"/>
      <c r="ND137" s="81"/>
      <c r="NE137" s="81"/>
      <c r="NF137" s="81"/>
      <c r="NG137" s="81"/>
      <c r="NH137" s="81"/>
      <c r="NI137" s="81"/>
      <c r="NJ137" s="81"/>
      <c r="NK137" s="81"/>
      <c r="NL137" s="81"/>
      <c r="NM137" s="81"/>
      <c r="NN137" s="81"/>
      <c r="NO137" s="81"/>
      <c r="NP137" s="81"/>
      <c r="NQ137" s="81"/>
      <c r="NR137" s="81"/>
      <c r="NS137" s="81"/>
      <c r="NT137" s="81"/>
      <c r="NU137" s="81"/>
      <c r="NV137" s="81"/>
      <c r="NW137" s="81"/>
      <c r="NX137" s="81"/>
      <c r="NY137" s="81"/>
      <c r="NZ137" s="81"/>
      <c r="OA137" s="81"/>
      <c r="OB137" s="81"/>
      <c r="OC137" s="81"/>
      <c r="OD137" s="81"/>
      <c r="OE137" s="81"/>
      <c r="OF137" s="81"/>
      <c r="OG137" s="81"/>
      <c r="OH137" s="81"/>
      <c r="OI137" s="81"/>
      <c r="OJ137" s="81"/>
      <c r="OK137" s="81"/>
      <c r="OL137" s="81"/>
      <c r="OM137" s="81"/>
      <c r="ON137" s="81"/>
      <c r="OO137" s="81"/>
      <c r="OP137" s="81"/>
      <c r="OQ137" s="81"/>
      <c r="OR137" s="81"/>
      <c r="OS137" s="81"/>
      <c r="OT137" s="81"/>
      <c r="OU137" s="81"/>
      <c r="OV137" s="81"/>
      <c r="OW137" s="81"/>
      <c r="OX137" s="81"/>
      <c r="OY137" s="81"/>
      <c r="OZ137" s="81"/>
      <c r="PA137" s="81"/>
      <c r="PB137" s="81"/>
      <c r="PC137" s="81"/>
      <c r="PD137" s="81"/>
      <c r="PE137" s="81"/>
      <c r="PF137" s="81"/>
      <c r="PG137" s="81"/>
      <c r="PH137" s="81"/>
      <c r="PI137" s="81"/>
      <c r="PJ137" s="81"/>
      <c r="PK137" s="81"/>
      <c r="PL137" s="81"/>
      <c r="PM137" s="81"/>
      <c r="PN137" s="81"/>
      <c r="PO137" s="81"/>
      <c r="PP137" s="81"/>
      <c r="PQ137" s="81"/>
      <c r="PR137" s="81"/>
      <c r="PS137" s="81"/>
      <c r="PT137" s="81"/>
      <c r="PU137" s="81"/>
      <c r="PV137" s="81"/>
      <c r="PW137" s="81"/>
      <c r="PX137" s="81"/>
      <c r="PY137" s="81"/>
      <c r="PZ137" s="81"/>
      <c r="QA137" s="81"/>
      <c r="QB137" s="81"/>
      <c r="QC137" s="81"/>
      <c r="QD137" s="81"/>
      <c r="QE137" s="81"/>
      <c r="QF137" s="81"/>
      <c r="QG137" s="81"/>
      <c r="QH137" s="81"/>
      <c r="QI137" s="81"/>
      <c r="QJ137" s="81"/>
      <c r="QK137" s="81"/>
      <c r="QL137" s="81"/>
      <c r="QM137" s="81"/>
      <c r="QN137" s="81"/>
      <c r="QO137" s="81"/>
      <c r="QP137" s="81"/>
      <c r="QQ137" s="81"/>
      <c r="QR137" s="81"/>
      <c r="QS137" s="81"/>
      <c r="QT137" s="81"/>
      <c r="QU137" s="81"/>
      <c r="QV137" s="81"/>
      <c r="QW137" s="81"/>
      <c r="QX137" s="81"/>
      <c r="QY137" s="81"/>
      <c r="QZ137" s="81"/>
      <c r="RA137" s="81"/>
      <c r="RB137" s="81"/>
      <c r="RC137" s="81"/>
      <c r="RD137" s="81"/>
      <c r="RE137" s="81"/>
      <c r="RF137" s="81"/>
      <c r="RG137" s="81"/>
      <c r="RH137" s="81"/>
      <c r="RI137" s="81"/>
      <c r="RJ137" s="81"/>
      <c r="RK137" s="81"/>
      <c r="RL137" s="81"/>
      <c r="RM137" s="81"/>
      <c r="RN137" s="81"/>
      <c r="RO137" s="81"/>
      <c r="RP137" s="81"/>
      <c r="RQ137" s="81"/>
      <c r="RR137" s="81"/>
      <c r="RS137" s="81"/>
      <c r="RT137" s="81"/>
      <c r="RU137" s="81"/>
      <c r="RV137" s="81"/>
      <c r="RW137" s="81"/>
      <c r="RX137" s="81"/>
      <c r="RY137" s="81"/>
      <c r="RZ137" s="81"/>
      <c r="SA137" s="81"/>
      <c r="SB137" s="81"/>
      <c r="SC137" s="81"/>
      <c r="SD137" s="81"/>
      <c r="SE137" s="81"/>
      <c r="SF137" s="81"/>
      <c r="SG137" s="81"/>
      <c r="SH137" s="81"/>
      <c r="SI137" s="81"/>
      <c r="SJ137" s="81"/>
      <c r="SK137" s="81"/>
      <c r="SL137" s="81"/>
      <c r="SM137" s="81"/>
      <c r="SN137" s="81"/>
      <c r="SO137" s="81"/>
      <c r="SP137" s="81"/>
      <c r="SQ137" s="81"/>
      <c r="SR137" s="81"/>
      <c r="SS137" s="81"/>
      <c r="ST137" s="81"/>
      <c r="SU137" s="81"/>
      <c r="SV137" s="81"/>
      <c r="SW137" s="81"/>
      <c r="SX137" s="81"/>
      <c r="SY137" s="81"/>
      <c r="SZ137" s="81"/>
      <c r="TA137" s="81"/>
      <c r="TB137" s="81"/>
      <c r="TC137" s="81"/>
      <c r="TD137" s="81"/>
      <c r="TE137" s="81"/>
      <c r="TF137" s="81"/>
      <c r="TG137" s="81"/>
      <c r="TH137" s="81"/>
      <c r="TI137" s="81"/>
      <c r="TJ137" s="81"/>
      <c r="TK137" s="81"/>
      <c r="TL137" s="81"/>
      <c r="TM137" s="81"/>
      <c r="TN137" s="81"/>
      <c r="TO137" s="81"/>
      <c r="TP137" s="81"/>
      <c r="TQ137" s="81"/>
      <c r="TR137" s="81"/>
      <c r="TS137" s="81"/>
      <c r="TT137" s="81"/>
      <c r="TU137" s="81"/>
      <c r="TV137" s="81"/>
      <c r="TW137" s="81"/>
      <c r="TX137" s="81"/>
      <c r="TY137" s="81"/>
      <c r="TZ137" s="81"/>
      <c r="UA137" s="81"/>
      <c r="UB137" s="81"/>
      <c r="UC137" s="81"/>
      <c r="UD137" s="81"/>
      <c r="UE137" s="81"/>
      <c r="UF137" s="81"/>
      <c r="UG137" s="81"/>
      <c r="UH137" s="81"/>
      <c r="UI137" s="81"/>
      <c r="UJ137" s="81"/>
      <c r="UK137" s="81"/>
      <c r="UL137" s="81"/>
      <c r="UM137" s="81"/>
      <c r="UN137" s="81"/>
      <c r="UO137" s="81"/>
      <c r="UP137" s="81"/>
      <c r="UQ137" s="81"/>
      <c r="UR137" s="81"/>
      <c r="US137" s="81"/>
      <c r="UT137" s="81"/>
      <c r="UU137" s="81"/>
      <c r="UV137" s="81"/>
      <c r="UW137" s="81"/>
      <c r="UX137" s="81"/>
      <c r="UY137" s="81"/>
      <c r="UZ137" s="81"/>
      <c r="VA137" s="81"/>
      <c r="VB137" s="81"/>
      <c r="VC137" s="81"/>
      <c r="VD137" s="81"/>
      <c r="VE137" s="81"/>
      <c r="VF137" s="81"/>
      <c r="VG137" s="81"/>
      <c r="VH137" s="81"/>
      <c r="VI137" s="81"/>
      <c r="VJ137" s="81"/>
      <c r="VK137" s="81"/>
      <c r="VL137" s="81"/>
      <c r="VM137" s="81"/>
      <c r="VN137" s="81"/>
      <c r="VO137" s="81"/>
      <c r="VP137" s="81"/>
      <c r="VQ137" s="81"/>
      <c r="VR137" s="81"/>
      <c r="VS137" s="81"/>
      <c r="VT137" s="81"/>
      <c r="VU137" s="81"/>
      <c r="VV137" s="81"/>
      <c r="VW137" s="81"/>
      <c r="VX137" s="81"/>
      <c r="VY137" s="81"/>
      <c r="VZ137" s="81"/>
      <c r="WA137" s="81"/>
      <c r="WB137" s="81"/>
      <c r="WC137" s="81"/>
      <c r="WD137" s="81"/>
      <c r="WE137" s="81"/>
      <c r="WF137" s="81"/>
      <c r="WG137" s="81"/>
      <c r="WH137" s="81"/>
      <c r="WI137" s="81"/>
      <c r="WJ137" s="81"/>
      <c r="WK137" s="81"/>
      <c r="WL137" s="81"/>
      <c r="WM137" s="81"/>
      <c r="WN137" s="81"/>
      <c r="WO137" s="81"/>
      <c r="WP137" s="81"/>
      <c r="WQ137" s="81"/>
      <c r="WR137" s="81"/>
      <c r="WS137" s="81"/>
      <c r="WT137" s="81"/>
      <c r="WU137" s="81"/>
      <c r="WV137" s="81"/>
      <c r="WW137" s="81"/>
      <c r="WX137" s="81"/>
      <c r="WY137" s="81"/>
      <c r="WZ137" s="81"/>
      <c r="XA137" s="81"/>
      <c r="XB137" s="81"/>
      <c r="XC137" s="81"/>
      <c r="XD137" s="81"/>
      <c r="XE137" s="81"/>
      <c r="XF137" s="81"/>
      <c r="XG137" s="81"/>
      <c r="XH137" s="81"/>
      <c r="XI137" s="81"/>
      <c r="XJ137" s="81"/>
      <c r="XK137" s="81"/>
      <c r="XL137" s="81"/>
      <c r="XM137" s="81"/>
      <c r="XN137" s="81"/>
      <c r="XO137" s="81"/>
      <c r="XP137" s="81"/>
      <c r="XQ137" s="81"/>
      <c r="XR137" s="81"/>
      <c r="XS137" s="81"/>
      <c r="XT137" s="81"/>
      <c r="XU137" s="81"/>
      <c r="XV137" s="81"/>
      <c r="XW137" s="81"/>
      <c r="XX137" s="81"/>
      <c r="XY137" s="81"/>
      <c r="XZ137" s="81"/>
      <c r="YA137" s="81"/>
      <c r="YB137" s="81"/>
      <c r="YC137" s="81"/>
      <c r="YD137" s="81"/>
      <c r="YE137" s="81"/>
      <c r="YF137" s="81"/>
      <c r="YG137" s="81"/>
      <c r="YH137" s="81"/>
      <c r="YI137" s="81"/>
      <c r="YJ137" s="81"/>
      <c r="YK137" s="81"/>
      <c r="YL137" s="81"/>
      <c r="YM137" s="81"/>
      <c r="YN137" s="81"/>
      <c r="YO137" s="81"/>
      <c r="YP137" s="81"/>
      <c r="YQ137" s="81"/>
      <c r="YR137" s="81"/>
      <c r="YS137" s="81"/>
      <c r="YT137" s="81"/>
      <c r="YU137" s="81"/>
      <c r="YV137" s="81"/>
      <c r="YW137" s="81"/>
      <c r="YX137" s="81"/>
      <c r="YY137" s="81"/>
      <c r="YZ137" s="81"/>
      <c r="ZA137" s="81"/>
      <c r="ZB137" s="81"/>
      <c r="ZC137" s="81"/>
      <c r="ZD137" s="81"/>
      <c r="ZE137" s="81"/>
      <c r="ZF137" s="81"/>
      <c r="ZG137" s="81"/>
      <c r="ZH137" s="81"/>
      <c r="ZI137" s="81"/>
      <c r="ZJ137" s="81"/>
      <c r="ZK137" s="81"/>
      <c r="ZL137" s="81"/>
      <c r="ZM137" s="81"/>
      <c r="ZN137" s="81"/>
      <c r="ZO137" s="81"/>
      <c r="ZP137" s="81"/>
      <c r="ZQ137" s="81"/>
      <c r="ZR137" s="81"/>
      <c r="ZS137" s="81"/>
      <c r="ZT137" s="81"/>
      <c r="ZU137" s="81"/>
      <c r="ZV137" s="81"/>
      <c r="ZW137" s="81"/>
      <c r="ZX137" s="81"/>
      <c r="ZY137" s="81"/>
      <c r="ZZ137" s="81"/>
      <c r="AAA137" s="81"/>
      <c r="AAB137" s="81"/>
      <c r="AAC137" s="81"/>
      <c r="AAD137" s="81"/>
      <c r="AAE137" s="81"/>
      <c r="AAF137" s="81"/>
      <c r="AAG137" s="81"/>
      <c r="AAH137" s="81"/>
      <c r="AAI137" s="81"/>
      <c r="AAJ137" s="81"/>
      <c r="AAK137" s="81"/>
      <c r="AAL137" s="81"/>
      <c r="AAM137" s="81"/>
      <c r="AAN137" s="81"/>
      <c r="AAO137" s="81"/>
      <c r="AAP137" s="81"/>
      <c r="AAQ137" s="81"/>
      <c r="AAR137" s="81"/>
      <c r="AAS137" s="81"/>
      <c r="AAT137" s="81"/>
      <c r="AAU137" s="81"/>
      <c r="AAV137" s="81"/>
      <c r="AAW137" s="81"/>
      <c r="AAX137" s="81"/>
      <c r="AAY137" s="81"/>
      <c r="AAZ137" s="81"/>
      <c r="ABA137" s="81"/>
      <c r="ABB137" s="81"/>
      <c r="ABC137" s="81"/>
      <c r="ABD137" s="81"/>
      <c r="ABE137" s="81"/>
      <c r="ABF137" s="81"/>
      <c r="ABG137" s="81"/>
      <c r="ABH137" s="81"/>
      <c r="ABI137" s="81"/>
      <c r="ABJ137" s="81"/>
      <c r="ABK137" s="81"/>
      <c r="ABL137" s="81"/>
      <c r="ABM137" s="81"/>
      <c r="ABN137" s="81"/>
      <c r="ABO137" s="81"/>
      <c r="ABP137" s="81"/>
      <c r="ABQ137" s="81"/>
      <c r="ABR137" s="81"/>
      <c r="ABS137" s="81"/>
      <c r="ABT137" s="81"/>
      <c r="ABU137" s="81"/>
      <c r="ABV137" s="81"/>
      <c r="ABW137" s="81"/>
      <c r="ABX137" s="81"/>
      <c r="ABY137" s="81"/>
      <c r="ABZ137" s="81"/>
      <c r="ACA137" s="81"/>
      <c r="ACB137" s="81"/>
      <c r="ACC137" s="81"/>
      <c r="ACD137" s="81"/>
      <c r="ACE137" s="81"/>
      <c r="ACF137" s="81"/>
      <c r="ACG137" s="81"/>
      <c r="ACH137" s="81"/>
      <c r="ACI137" s="81"/>
      <c r="ACJ137" s="81"/>
      <c r="ACK137" s="81"/>
      <c r="ACL137" s="81"/>
      <c r="ACM137" s="81"/>
      <c r="ACN137" s="81"/>
      <c r="ACO137" s="81"/>
      <c r="ACP137" s="81"/>
      <c r="ACQ137" s="81"/>
      <c r="ACR137" s="81"/>
      <c r="ACS137" s="81"/>
      <c r="ACT137" s="81"/>
      <c r="ACU137" s="81"/>
      <c r="ACV137" s="81"/>
      <c r="ACW137" s="81"/>
      <c r="ACX137" s="81"/>
      <c r="ACY137" s="81"/>
      <c r="ACZ137" s="81"/>
      <c r="ADA137" s="81"/>
      <c r="ADB137" s="81"/>
      <c r="ADC137" s="81"/>
      <c r="ADD137" s="81"/>
      <c r="ADE137" s="81"/>
      <c r="ADF137" s="81"/>
      <c r="ADG137" s="81"/>
      <c r="ADH137" s="81"/>
      <c r="ADI137" s="81"/>
      <c r="ADJ137" s="81"/>
      <c r="ADK137" s="81"/>
      <c r="ADL137" s="81"/>
      <c r="ADM137" s="81"/>
      <c r="ADN137" s="81"/>
      <c r="ADO137" s="81"/>
      <c r="ADP137" s="81"/>
      <c r="ADQ137" s="81"/>
      <c r="ADR137" s="81"/>
      <c r="ADS137" s="81"/>
      <c r="ADT137" s="81"/>
      <c r="ADU137" s="81"/>
      <c r="ADV137" s="81"/>
      <c r="ADW137" s="81"/>
      <c r="ADX137" s="81"/>
      <c r="ADY137" s="81"/>
      <c r="ADZ137" s="81"/>
      <c r="AEA137" s="81"/>
      <c r="AEB137" s="81"/>
      <c r="AEC137" s="81"/>
      <c r="AED137" s="81"/>
      <c r="AEE137" s="81"/>
      <c r="AEF137" s="81"/>
      <c r="AEG137" s="81"/>
      <c r="AEH137" s="81"/>
      <c r="AEI137" s="81"/>
      <c r="AEJ137" s="81"/>
      <c r="AEK137" s="81"/>
      <c r="AEL137" s="81"/>
      <c r="AEM137" s="81"/>
      <c r="AEN137" s="81"/>
      <c r="AEO137" s="81"/>
      <c r="AEP137" s="81"/>
      <c r="AEQ137" s="81"/>
      <c r="AER137" s="81"/>
      <c r="AES137" s="81"/>
      <c r="AET137" s="81"/>
      <c r="AEU137" s="81"/>
      <c r="AEV137" s="81"/>
      <c r="AEW137" s="81"/>
      <c r="AEX137" s="81"/>
      <c r="AEY137" s="81"/>
      <c r="AEZ137" s="81"/>
      <c r="AFA137" s="81"/>
      <c r="AFB137" s="81"/>
      <c r="AFC137" s="81"/>
      <c r="AFD137" s="81"/>
      <c r="AFE137" s="81"/>
      <c r="AFF137" s="81"/>
      <c r="AFG137" s="81"/>
      <c r="AFH137" s="81"/>
      <c r="AFI137" s="81"/>
      <c r="AFJ137" s="81"/>
      <c r="AFK137" s="81"/>
      <c r="AFL137" s="81"/>
      <c r="AFM137" s="81"/>
      <c r="AFN137" s="81"/>
      <c r="AFO137" s="81"/>
      <c r="AFP137" s="81"/>
      <c r="AFQ137" s="81"/>
      <c r="AFR137" s="81"/>
      <c r="AFS137" s="81"/>
      <c r="AFT137" s="81"/>
      <c r="AFU137" s="81"/>
      <c r="AFV137" s="81"/>
      <c r="AFW137" s="81"/>
      <c r="AFX137" s="81"/>
      <c r="AFY137" s="81"/>
      <c r="AFZ137" s="81"/>
      <c r="AGA137" s="81"/>
      <c r="AGB137" s="81"/>
      <c r="AGC137" s="81"/>
      <c r="AGD137" s="81"/>
      <c r="AGE137" s="81"/>
      <c r="AGF137" s="81"/>
      <c r="AGG137" s="81"/>
      <c r="AGH137" s="81"/>
      <c r="AGI137" s="81"/>
      <c r="AGJ137" s="81"/>
      <c r="AGK137" s="81"/>
      <c r="AGL137" s="81"/>
      <c r="AGM137" s="81"/>
      <c r="AGN137" s="81"/>
      <c r="AGO137" s="81"/>
      <c r="AGP137" s="81"/>
      <c r="AGQ137" s="81"/>
      <c r="AGR137" s="81"/>
      <c r="AGS137" s="81"/>
      <c r="AGT137" s="81"/>
      <c r="AGU137" s="81"/>
      <c r="AGV137" s="81"/>
      <c r="AGW137" s="81"/>
      <c r="AGX137" s="81"/>
      <c r="AGY137" s="81"/>
      <c r="AGZ137" s="81"/>
      <c r="AHA137" s="81"/>
      <c r="AHB137" s="81"/>
      <c r="AHC137" s="81"/>
      <c r="AHD137" s="81"/>
      <c r="AHE137" s="81"/>
      <c r="AHF137" s="81"/>
      <c r="AHG137" s="81"/>
      <c r="AHH137" s="81"/>
      <c r="AHI137" s="81"/>
      <c r="AHJ137" s="81"/>
      <c r="AHK137" s="81"/>
      <c r="AHL137" s="81"/>
      <c r="AHM137" s="81"/>
      <c r="AHN137" s="81"/>
      <c r="AHO137" s="81"/>
      <c r="AHP137" s="81"/>
      <c r="AHQ137" s="81"/>
      <c r="AHR137" s="81"/>
      <c r="AHS137" s="81"/>
      <c r="AHT137" s="81"/>
      <c r="AHU137" s="81"/>
      <c r="AHV137" s="81"/>
      <c r="AHW137" s="81"/>
      <c r="AHX137" s="81"/>
      <c r="AHY137" s="81"/>
      <c r="AHZ137" s="81"/>
      <c r="AIA137" s="81"/>
      <c r="AIB137" s="81"/>
      <c r="AIC137" s="81"/>
      <c r="AID137" s="81"/>
      <c r="AIE137" s="81"/>
      <c r="AIF137" s="81"/>
      <c r="AIG137" s="81"/>
      <c r="AIH137" s="81"/>
      <c r="AII137" s="81"/>
      <c r="AIJ137" s="81"/>
      <c r="AIK137" s="81"/>
      <c r="AIL137" s="81"/>
      <c r="AIM137" s="81"/>
      <c r="AIN137" s="81"/>
      <c r="AIO137" s="81"/>
      <c r="AIP137" s="81"/>
      <c r="AIQ137" s="81"/>
      <c r="AIR137" s="81"/>
      <c r="AIS137" s="81"/>
      <c r="AIT137" s="81"/>
      <c r="AIU137" s="81"/>
      <c r="AIV137" s="81"/>
      <c r="AIW137" s="81"/>
      <c r="AIX137" s="81"/>
      <c r="AIY137" s="81"/>
      <c r="AIZ137" s="81"/>
      <c r="AJA137" s="81"/>
      <c r="AJB137" s="81"/>
      <c r="AJC137" s="81"/>
      <c r="AJD137" s="81"/>
      <c r="AJE137" s="81"/>
      <c r="AJF137" s="81"/>
      <c r="AJG137" s="81"/>
      <c r="AJH137" s="81"/>
      <c r="AJI137" s="81"/>
      <c r="AJJ137" s="81"/>
      <c r="AJK137" s="81"/>
      <c r="AJL137" s="81"/>
      <c r="AJM137" s="81"/>
      <c r="AJN137" s="81"/>
      <c r="AJO137" s="81"/>
      <c r="AJP137" s="81"/>
      <c r="AJQ137" s="81"/>
      <c r="AJR137" s="81"/>
      <c r="AJS137" s="81"/>
      <c r="AJT137" s="81"/>
      <c r="AJU137" s="81"/>
      <c r="AJV137" s="81"/>
      <c r="AJW137" s="81"/>
      <c r="AJX137" s="81"/>
      <c r="AJY137" s="81"/>
      <c r="AJZ137" s="81"/>
      <c r="AKA137" s="81"/>
      <c r="AKB137" s="81"/>
      <c r="AKC137" s="81"/>
      <c r="AKD137" s="81"/>
      <c r="AKE137" s="81"/>
      <c r="AKF137" s="81"/>
      <c r="AKG137" s="81"/>
      <c r="AKH137" s="81"/>
      <c r="AKI137" s="81"/>
      <c r="AKJ137" s="81"/>
      <c r="AKK137" s="81"/>
      <c r="AKL137" s="81"/>
      <c r="AKM137" s="81"/>
      <c r="AKN137" s="81"/>
      <c r="AKO137" s="81"/>
      <c r="AKP137" s="81"/>
      <c r="AKQ137" s="81"/>
      <c r="AKR137" s="81"/>
      <c r="AKS137" s="81"/>
      <c r="AKT137" s="81"/>
      <c r="AKU137" s="81"/>
      <c r="AKV137" s="81"/>
      <c r="AKW137" s="81"/>
      <c r="AKX137" s="81"/>
      <c r="AKY137" s="81"/>
      <c r="AKZ137" s="81"/>
      <c r="ALA137" s="81"/>
      <c r="ALB137" s="81"/>
      <c r="ALC137" s="81"/>
      <c r="ALD137" s="81"/>
      <c r="ALE137" s="81"/>
      <c r="ALF137" s="81"/>
      <c r="ALG137" s="81"/>
      <c r="ALH137" s="81"/>
      <c r="ALI137" s="81"/>
      <c r="ALJ137" s="81"/>
      <c r="ALK137" s="81"/>
      <c r="ALL137" s="81"/>
      <c r="ALM137" s="81"/>
      <c r="ALN137" s="81"/>
      <c r="ALO137" s="81"/>
      <c r="ALP137" s="81"/>
      <c r="ALQ137" s="81"/>
      <c r="ALR137" s="81"/>
      <c r="ALS137" s="81"/>
      <c r="ALT137" s="81"/>
      <c r="ALU137" s="81"/>
      <c r="ALV137" s="81"/>
      <c r="ALW137" s="81"/>
    </row>
    <row r="138" spans="1:1011" ht="28.8" x14ac:dyDescent="0.3">
      <c r="A138" s="1" t="s">
        <v>125</v>
      </c>
      <c r="B138" s="2">
        <v>54</v>
      </c>
      <c r="C138" s="107" t="s">
        <v>483</v>
      </c>
      <c r="D138" s="125">
        <v>1978</v>
      </c>
      <c r="E138" s="3" t="s">
        <v>126</v>
      </c>
      <c r="F138" s="4" t="s">
        <v>42</v>
      </c>
      <c r="G138" s="4" t="s">
        <v>42</v>
      </c>
      <c r="H138" s="4">
        <v>32.776664199999999</v>
      </c>
      <c r="I138" s="5">
        <v>-96.796987899999905</v>
      </c>
      <c r="J138" s="6" t="s">
        <v>34</v>
      </c>
      <c r="K138" s="7" t="s">
        <v>92</v>
      </c>
      <c r="L138" s="8" t="s">
        <v>36</v>
      </c>
      <c r="M138" s="9" t="s">
        <v>93</v>
      </c>
      <c r="N138" s="10">
        <v>32</v>
      </c>
      <c r="O138" s="10" t="s">
        <v>441</v>
      </c>
      <c r="P138" s="10" t="s">
        <v>476</v>
      </c>
      <c r="Q138" s="11">
        <v>150</v>
      </c>
      <c r="R138" s="40">
        <v>2300</v>
      </c>
      <c r="S138" s="13" t="s">
        <v>64</v>
      </c>
      <c r="T138" s="14" t="s">
        <v>127</v>
      </c>
      <c r="U138" s="14">
        <v>13</v>
      </c>
      <c r="V138" s="14" t="s">
        <v>440</v>
      </c>
      <c r="W138" s="14">
        <v>43</v>
      </c>
      <c r="X138" s="14">
        <v>140</v>
      </c>
      <c r="Y138" s="14">
        <v>1.5</v>
      </c>
      <c r="Z138" s="15">
        <v>13.8</v>
      </c>
      <c r="AA138" s="16" t="s">
        <v>38</v>
      </c>
      <c r="AB138" s="17" t="s">
        <v>476</v>
      </c>
    </row>
    <row r="139" spans="1:1011" ht="28.8" x14ac:dyDescent="0.3">
      <c r="A139" s="1" t="s">
        <v>125</v>
      </c>
      <c r="B139" s="2">
        <v>55</v>
      </c>
      <c r="C139" s="107" t="s">
        <v>483</v>
      </c>
      <c r="D139" s="125">
        <v>1978</v>
      </c>
      <c r="E139" s="3" t="s">
        <v>343</v>
      </c>
      <c r="F139" s="4" t="s">
        <v>42</v>
      </c>
      <c r="G139" s="4" t="s">
        <v>42</v>
      </c>
      <c r="H139" s="4">
        <v>34.744811200000001</v>
      </c>
      <c r="I139" s="5">
        <v>-87.667529199999905</v>
      </c>
      <c r="J139" s="6" t="s">
        <v>34</v>
      </c>
      <c r="K139" s="7" t="s">
        <v>92</v>
      </c>
      <c r="L139" s="8" t="s">
        <v>36</v>
      </c>
      <c r="M139" s="9" t="s">
        <v>93</v>
      </c>
      <c r="N139" s="10">
        <v>140</v>
      </c>
      <c r="O139" s="10" t="s">
        <v>441</v>
      </c>
      <c r="P139" s="10" t="s">
        <v>476</v>
      </c>
      <c r="Q139" s="11">
        <v>150</v>
      </c>
      <c r="R139" s="40">
        <v>7900</v>
      </c>
      <c r="S139" s="13" t="s">
        <v>64</v>
      </c>
      <c r="T139" s="14" t="s">
        <v>127</v>
      </c>
      <c r="U139" s="14">
        <v>15</v>
      </c>
      <c r="V139" s="14" t="s">
        <v>440</v>
      </c>
      <c r="W139" s="14">
        <v>43</v>
      </c>
      <c r="X139" s="14">
        <v>140</v>
      </c>
      <c r="Y139" s="14">
        <v>1.5</v>
      </c>
      <c r="Z139" s="15">
        <v>13.8</v>
      </c>
      <c r="AA139" s="16" t="s">
        <v>38</v>
      </c>
      <c r="AB139" s="89" t="s">
        <v>476</v>
      </c>
    </row>
    <row r="140" spans="1:1011" ht="28.8" x14ac:dyDescent="0.3">
      <c r="A140" s="1" t="s">
        <v>125</v>
      </c>
      <c r="B140" s="2">
        <v>55</v>
      </c>
      <c r="C140" s="105" t="s">
        <v>483</v>
      </c>
      <c r="D140" s="125">
        <v>1978</v>
      </c>
      <c r="E140" s="3" t="s">
        <v>128</v>
      </c>
      <c r="F140" s="4" t="s">
        <v>42</v>
      </c>
      <c r="G140" s="4" t="s">
        <v>42</v>
      </c>
      <c r="H140" s="4">
        <v>35.087583599999903</v>
      </c>
      <c r="I140" s="5">
        <v>-84.034631499999904</v>
      </c>
      <c r="J140" s="6" t="s">
        <v>34</v>
      </c>
      <c r="K140" s="7" t="s">
        <v>92</v>
      </c>
      <c r="L140" s="8" t="s">
        <v>36</v>
      </c>
      <c r="M140" s="9" t="s">
        <v>93</v>
      </c>
      <c r="N140" s="10">
        <v>140</v>
      </c>
      <c r="O140" s="10" t="s">
        <v>441</v>
      </c>
      <c r="P140" s="10" t="s">
        <v>476</v>
      </c>
      <c r="Q140" s="11">
        <v>150</v>
      </c>
      <c r="R140" s="40">
        <v>7900</v>
      </c>
      <c r="S140" s="13" t="s">
        <v>64</v>
      </c>
      <c r="T140" s="14" t="s">
        <v>127</v>
      </c>
      <c r="U140" s="14">
        <v>15</v>
      </c>
      <c r="V140" s="14" t="s">
        <v>440</v>
      </c>
      <c r="W140" s="14">
        <v>43</v>
      </c>
      <c r="X140" s="14">
        <v>140</v>
      </c>
      <c r="Y140" s="14">
        <v>1.5</v>
      </c>
      <c r="Z140" s="15">
        <v>13.8</v>
      </c>
      <c r="AA140" s="16" t="s">
        <v>38</v>
      </c>
      <c r="AB140" s="89" t="s">
        <v>476</v>
      </c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</row>
    <row r="141" spans="1:1011" ht="28.8" x14ac:dyDescent="0.3">
      <c r="A141" s="30" t="s">
        <v>114</v>
      </c>
      <c r="B141" s="2">
        <v>56</v>
      </c>
      <c r="C141" s="105" t="s">
        <v>483</v>
      </c>
      <c r="D141" s="125">
        <v>1978</v>
      </c>
      <c r="E141" s="31" t="s">
        <v>257</v>
      </c>
      <c r="F141" s="63" t="s">
        <v>42</v>
      </c>
      <c r="G141" s="63" t="s">
        <v>42</v>
      </c>
      <c r="H141" s="63">
        <v>33.835849199999998</v>
      </c>
      <c r="I141" s="64">
        <v>-118.340628799999</v>
      </c>
      <c r="J141" s="6" t="s">
        <v>34</v>
      </c>
      <c r="K141" s="7" t="s">
        <v>92</v>
      </c>
      <c r="L141" s="8" t="s">
        <v>36</v>
      </c>
      <c r="M141" s="9" t="s">
        <v>30</v>
      </c>
      <c r="N141" s="10">
        <v>93</v>
      </c>
      <c r="O141" s="10" t="s">
        <v>441</v>
      </c>
      <c r="P141" s="10">
        <v>90</v>
      </c>
      <c r="Q141" s="11">
        <v>93</v>
      </c>
      <c r="R141" s="40">
        <v>1700</v>
      </c>
      <c r="S141" s="13" t="s">
        <v>82</v>
      </c>
      <c r="T141" s="14" t="s">
        <v>83</v>
      </c>
      <c r="U141" s="14">
        <v>8</v>
      </c>
      <c r="V141" s="14" t="s">
        <v>39</v>
      </c>
      <c r="W141" s="14">
        <v>35</v>
      </c>
      <c r="X141" s="14">
        <v>88</v>
      </c>
      <c r="Y141" s="14">
        <v>1.4</v>
      </c>
      <c r="Z141" s="15">
        <v>6</v>
      </c>
      <c r="AA141" s="16" t="s">
        <v>444</v>
      </c>
      <c r="AB141" s="17" t="s">
        <v>476</v>
      </c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</row>
    <row r="142" spans="1:1011" ht="28.8" x14ac:dyDescent="0.3">
      <c r="A142" s="30" t="s">
        <v>114</v>
      </c>
      <c r="B142" s="46">
        <v>57</v>
      </c>
      <c r="C142" s="99" t="s">
        <v>483</v>
      </c>
      <c r="D142" s="125">
        <v>1978</v>
      </c>
      <c r="E142" s="31" t="s">
        <v>257</v>
      </c>
      <c r="F142" s="63" t="s">
        <v>42</v>
      </c>
      <c r="G142" s="63" t="s">
        <v>42</v>
      </c>
      <c r="H142" s="63">
        <v>33.835849199999998</v>
      </c>
      <c r="I142" s="64">
        <v>-118.340628799999</v>
      </c>
      <c r="J142" s="6" t="s">
        <v>34</v>
      </c>
      <c r="K142" s="7" t="s">
        <v>92</v>
      </c>
      <c r="L142" s="8" t="s">
        <v>36</v>
      </c>
      <c r="M142" s="9" t="s">
        <v>30</v>
      </c>
      <c r="N142" s="10">
        <v>930</v>
      </c>
      <c r="O142" s="10" t="s">
        <v>441</v>
      </c>
      <c r="P142" s="10">
        <v>89</v>
      </c>
      <c r="Q142" s="11">
        <v>93</v>
      </c>
      <c r="R142" s="40">
        <v>12000</v>
      </c>
      <c r="S142" s="13" t="s">
        <v>82</v>
      </c>
      <c r="T142" s="14" t="s">
        <v>83</v>
      </c>
      <c r="U142" s="14">
        <v>10</v>
      </c>
      <c r="V142" s="14" t="s">
        <v>39</v>
      </c>
      <c r="W142" s="14">
        <v>35</v>
      </c>
      <c r="X142" s="14">
        <v>88</v>
      </c>
      <c r="Y142" s="14">
        <v>1.44</v>
      </c>
      <c r="Z142" s="15">
        <v>5.8</v>
      </c>
      <c r="AA142" s="16" t="s">
        <v>444</v>
      </c>
      <c r="AB142" s="89" t="s">
        <v>476</v>
      </c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</row>
    <row r="143" spans="1:1011" ht="28.8" x14ac:dyDescent="0.3">
      <c r="A143" s="30" t="s">
        <v>114</v>
      </c>
      <c r="B143" s="30">
        <v>58</v>
      </c>
      <c r="C143" s="99" t="s">
        <v>483</v>
      </c>
      <c r="D143" s="125">
        <v>1978</v>
      </c>
      <c r="E143" s="31" t="s">
        <v>257</v>
      </c>
      <c r="F143" s="63" t="s">
        <v>42</v>
      </c>
      <c r="G143" s="63" t="s">
        <v>42</v>
      </c>
      <c r="H143" s="63">
        <v>33.835849199999998</v>
      </c>
      <c r="I143" s="64">
        <v>-118.340628799999</v>
      </c>
      <c r="J143" s="6" t="s">
        <v>34</v>
      </c>
      <c r="K143" s="7" t="s">
        <v>92</v>
      </c>
      <c r="L143" s="8" t="s">
        <v>36</v>
      </c>
      <c r="M143" s="9" t="s">
        <v>30</v>
      </c>
      <c r="N143" s="10" t="s">
        <v>476</v>
      </c>
      <c r="O143" s="10" t="s">
        <v>441</v>
      </c>
      <c r="P143" s="10">
        <v>90</v>
      </c>
      <c r="Q143" s="11">
        <v>93</v>
      </c>
      <c r="R143" s="40">
        <v>37000</v>
      </c>
      <c r="S143" s="13" t="s">
        <v>82</v>
      </c>
      <c r="T143" s="14" t="s">
        <v>83</v>
      </c>
      <c r="U143" s="14">
        <v>9</v>
      </c>
      <c r="V143" s="14" t="s">
        <v>39</v>
      </c>
      <c r="W143" s="14">
        <v>35</v>
      </c>
      <c r="X143" s="14">
        <v>88</v>
      </c>
      <c r="Y143" s="14">
        <v>1.4</v>
      </c>
      <c r="Z143" s="15">
        <v>6</v>
      </c>
      <c r="AA143" s="16" t="s">
        <v>444</v>
      </c>
      <c r="AB143" s="17" t="s">
        <v>476</v>
      </c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</row>
    <row r="144" spans="1:1011" ht="28.8" x14ac:dyDescent="0.3">
      <c r="A144" s="1" t="s">
        <v>135</v>
      </c>
      <c r="B144" s="46">
        <v>59</v>
      </c>
      <c r="C144" s="107" t="s">
        <v>483</v>
      </c>
      <c r="D144" s="125">
        <v>1977</v>
      </c>
      <c r="E144" s="3" t="s">
        <v>136</v>
      </c>
      <c r="F144" s="4" t="s">
        <v>42</v>
      </c>
      <c r="G144" s="4" t="s">
        <v>42</v>
      </c>
      <c r="H144" s="4">
        <v>43.048122100000001</v>
      </c>
      <c r="I144" s="5">
        <v>-76.147424399999906</v>
      </c>
      <c r="J144" s="6" t="s">
        <v>34</v>
      </c>
      <c r="K144" s="7" t="s">
        <v>92</v>
      </c>
      <c r="L144" s="8" t="s">
        <v>36</v>
      </c>
      <c r="M144" s="9" t="s">
        <v>93</v>
      </c>
      <c r="N144" s="10" t="s">
        <v>37</v>
      </c>
      <c r="O144" s="10" t="s">
        <v>37</v>
      </c>
      <c r="P144" s="10" t="s">
        <v>37</v>
      </c>
      <c r="Q144" s="11">
        <v>149</v>
      </c>
      <c r="R144" s="40">
        <v>20000</v>
      </c>
      <c r="S144" s="13" t="s">
        <v>82</v>
      </c>
      <c r="T144" s="14" t="s">
        <v>86</v>
      </c>
      <c r="U144" s="14">
        <v>14</v>
      </c>
      <c r="V144" s="14" t="s">
        <v>39</v>
      </c>
      <c r="W144" s="14">
        <v>49</v>
      </c>
      <c r="X144" s="14">
        <v>134</v>
      </c>
      <c r="Y144" s="14">
        <v>1.03</v>
      </c>
      <c r="Z144" s="15">
        <v>9.1</v>
      </c>
      <c r="AA144" s="16" t="s">
        <v>38</v>
      </c>
      <c r="AB144" s="89" t="s">
        <v>476</v>
      </c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</row>
    <row r="145" spans="1:1011" ht="57.6" x14ac:dyDescent="0.3">
      <c r="A145" s="1" t="s">
        <v>153</v>
      </c>
      <c r="B145" s="2">
        <v>60</v>
      </c>
      <c r="C145" s="107" t="s">
        <v>483</v>
      </c>
      <c r="D145" s="125">
        <v>1981</v>
      </c>
      <c r="E145" s="3" t="s">
        <v>91</v>
      </c>
      <c r="F145" s="4" t="s">
        <v>42</v>
      </c>
      <c r="G145" s="4" t="s">
        <v>42</v>
      </c>
      <c r="H145" s="4">
        <v>33.448377100000002</v>
      </c>
      <c r="I145" s="5">
        <v>-112.07403729999901</v>
      </c>
      <c r="J145" s="6" t="s">
        <v>34</v>
      </c>
      <c r="K145" s="7" t="s">
        <v>92</v>
      </c>
      <c r="L145" s="8" t="s">
        <v>36</v>
      </c>
      <c r="M145" s="9" t="s">
        <v>68</v>
      </c>
      <c r="N145" s="10">
        <v>122.3</v>
      </c>
      <c r="O145" s="10" t="s">
        <v>441</v>
      </c>
      <c r="P145" s="10" t="s">
        <v>476</v>
      </c>
      <c r="Q145" s="11">
        <v>150</v>
      </c>
      <c r="R145" s="40">
        <v>16000</v>
      </c>
      <c r="S145" s="13" t="s">
        <v>82</v>
      </c>
      <c r="T145" s="14" t="s">
        <v>83</v>
      </c>
      <c r="U145" s="14">
        <v>13</v>
      </c>
      <c r="V145" s="14" t="s">
        <v>39</v>
      </c>
      <c r="W145" s="14">
        <v>45</v>
      </c>
      <c r="X145" s="14">
        <v>141</v>
      </c>
      <c r="Y145" s="14">
        <v>2.0699999999999998</v>
      </c>
      <c r="Z145" s="15">
        <v>17</v>
      </c>
      <c r="AA145" s="16" t="s">
        <v>165</v>
      </c>
      <c r="AB145" s="17" t="s">
        <v>154</v>
      </c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  <c r="IX145" s="81"/>
      <c r="IY145" s="81"/>
      <c r="IZ145" s="81"/>
      <c r="JA145" s="81"/>
      <c r="JB145" s="81"/>
      <c r="JC145" s="81"/>
      <c r="JD145" s="81"/>
      <c r="JE145" s="81"/>
      <c r="JF145" s="81"/>
      <c r="JG145" s="81"/>
      <c r="JH145" s="81"/>
      <c r="JI145" s="81"/>
      <c r="JJ145" s="81"/>
      <c r="JK145" s="81"/>
      <c r="JL145" s="81"/>
      <c r="JM145" s="81"/>
      <c r="JN145" s="81"/>
      <c r="JO145" s="81"/>
      <c r="JP145" s="81"/>
      <c r="JQ145" s="81"/>
      <c r="JR145" s="81"/>
      <c r="JS145" s="81"/>
      <c r="JT145" s="81"/>
      <c r="JU145" s="81"/>
      <c r="JV145" s="81"/>
      <c r="JW145" s="81"/>
      <c r="JX145" s="81"/>
      <c r="JY145" s="81"/>
      <c r="JZ145" s="81"/>
      <c r="KA145" s="81"/>
      <c r="KB145" s="81"/>
      <c r="KC145" s="81"/>
      <c r="KD145" s="81"/>
      <c r="KE145" s="81"/>
      <c r="KF145" s="81"/>
      <c r="KG145" s="81"/>
      <c r="KH145" s="81"/>
      <c r="KI145" s="81"/>
      <c r="KJ145" s="81"/>
      <c r="KK145" s="81"/>
      <c r="KL145" s="81"/>
      <c r="KM145" s="81"/>
      <c r="KN145" s="81"/>
      <c r="KO145" s="81"/>
      <c r="KP145" s="81"/>
      <c r="KQ145" s="81"/>
      <c r="KR145" s="81"/>
      <c r="KS145" s="81"/>
      <c r="KT145" s="81"/>
      <c r="KU145" s="81"/>
      <c r="KV145" s="81"/>
      <c r="KW145" s="81"/>
      <c r="KX145" s="81"/>
      <c r="KY145" s="81"/>
      <c r="KZ145" s="81"/>
      <c r="LA145" s="81"/>
      <c r="LB145" s="81"/>
      <c r="LC145" s="81"/>
      <c r="LD145" s="81"/>
      <c r="LE145" s="81"/>
      <c r="LF145" s="81"/>
      <c r="LG145" s="81"/>
      <c r="LH145" s="81"/>
      <c r="LI145" s="81"/>
      <c r="LJ145" s="81"/>
      <c r="LK145" s="81"/>
      <c r="LL145" s="81"/>
      <c r="LM145" s="81"/>
      <c r="LN145" s="81"/>
      <c r="LO145" s="81"/>
      <c r="LP145" s="81"/>
      <c r="LQ145" s="81"/>
      <c r="LR145" s="81"/>
      <c r="LS145" s="81"/>
      <c r="LT145" s="81"/>
      <c r="LU145" s="81"/>
      <c r="LV145" s="81"/>
      <c r="LW145" s="81"/>
      <c r="LX145" s="81"/>
      <c r="LY145" s="81"/>
      <c r="LZ145" s="81"/>
      <c r="MA145" s="81"/>
      <c r="MB145" s="81"/>
      <c r="MC145" s="81"/>
      <c r="MD145" s="81"/>
      <c r="ME145" s="81"/>
      <c r="MF145" s="81"/>
      <c r="MG145" s="81"/>
      <c r="MH145" s="81"/>
      <c r="MI145" s="81"/>
      <c r="MJ145" s="81"/>
      <c r="MK145" s="81"/>
      <c r="ML145" s="81"/>
      <c r="MM145" s="81"/>
      <c r="MN145" s="81"/>
      <c r="MO145" s="81"/>
      <c r="MP145" s="81"/>
      <c r="MQ145" s="81"/>
      <c r="MR145" s="81"/>
      <c r="MS145" s="81"/>
      <c r="MT145" s="81"/>
      <c r="MU145" s="81"/>
      <c r="MV145" s="81"/>
      <c r="MW145" s="81"/>
      <c r="MX145" s="81"/>
      <c r="MY145" s="81"/>
      <c r="MZ145" s="81"/>
      <c r="NA145" s="81"/>
      <c r="NB145" s="81"/>
      <c r="NC145" s="81"/>
      <c r="ND145" s="81"/>
      <c r="NE145" s="81"/>
      <c r="NF145" s="81"/>
      <c r="NG145" s="81"/>
      <c r="NH145" s="81"/>
      <c r="NI145" s="81"/>
      <c r="NJ145" s="81"/>
      <c r="NK145" s="81"/>
      <c r="NL145" s="81"/>
      <c r="NM145" s="81"/>
      <c r="NN145" s="81"/>
      <c r="NO145" s="81"/>
      <c r="NP145" s="81"/>
      <c r="NQ145" s="81"/>
      <c r="NR145" s="81"/>
      <c r="NS145" s="81"/>
      <c r="NT145" s="81"/>
      <c r="NU145" s="81"/>
      <c r="NV145" s="81"/>
      <c r="NW145" s="81"/>
      <c r="NX145" s="81"/>
      <c r="NY145" s="81"/>
      <c r="NZ145" s="81"/>
      <c r="OA145" s="81"/>
      <c r="OB145" s="81"/>
      <c r="OC145" s="81"/>
      <c r="OD145" s="81"/>
      <c r="OE145" s="81"/>
      <c r="OF145" s="81"/>
      <c r="OG145" s="81"/>
      <c r="OH145" s="81"/>
      <c r="OI145" s="81"/>
      <c r="OJ145" s="81"/>
      <c r="OK145" s="81"/>
      <c r="OL145" s="81"/>
      <c r="OM145" s="81"/>
      <c r="ON145" s="81"/>
      <c r="OO145" s="81"/>
      <c r="OP145" s="81"/>
      <c r="OQ145" s="81"/>
      <c r="OR145" s="81"/>
      <c r="OS145" s="81"/>
      <c r="OT145" s="81"/>
      <c r="OU145" s="81"/>
      <c r="OV145" s="81"/>
      <c r="OW145" s="81"/>
      <c r="OX145" s="81"/>
      <c r="OY145" s="81"/>
      <c r="OZ145" s="81"/>
      <c r="PA145" s="81"/>
      <c r="PB145" s="81"/>
      <c r="PC145" s="81"/>
      <c r="PD145" s="81"/>
      <c r="PE145" s="81"/>
      <c r="PF145" s="81"/>
      <c r="PG145" s="81"/>
      <c r="PH145" s="81"/>
      <c r="PI145" s="81"/>
      <c r="PJ145" s="81"/>
      <c r="PK145" s="81"/>
      <c r="PL145" s="81"/>
      <c r="PM145" s="81"/>
      <c r="PN145" s="81"/>
      <c r="PO145" s="81"/>
      <c r="PP145" s="81"/>
      <c r="PQ145" s="81"/>
      <c r="PR145" s="81"/>
      <c r="PS145" s="81"/>
      <c r="PT145" s="81"/>
      <c r="PU145" s="81"/>
      <c r="PV145" s="81"/>
      <c r="PW145" s="81"/>
      <c r="PX145" s="81"/>
      <c r="PY145" s="81"/>
      <c r="PZ145" s="81"/>
      <c r="QA145" s="81"/>
      <c r="QB145" s="81"/>
      <c r="QC145" s="81"/>
      <c r="QD145" s="81"/>
      <c r="QE145" s="81"/>
      <c r="QF145" s="81"/>
      <c r="QG145" s="81"/>
      <c r="QH145" s="81"/>
      <c r="QI145" s="81"/>
      <c r="QJ145" s="81"/>
      <c r="QK145" s="81"/>
      <c r="QL145" s="81"/>
      <c r="QM145" s="81"/>
      <c r="QN145" s="81"/>
      <c r="QO145" s="81"/>
      <c r="QP145" s="81"/>
      <c r="QQ145" s="81"/>
      <c r="QR145" s="81"/>
      <c r="QS145" s="81"/>
      <c r="QT145" s="81"/>
      <c r="QU145" s="81"/>
      <c r="QV145" s="81"/>
      <c r="QW145" s="81"/>
      <c r="QX145" s="81"/>
      <c r="QY145" s="81"/>
      <c r="QZ145" s="81"/>
      <c r="RA145" s="81"/>
      <c r="RB145" s="81"/>
      <c r="RC145" s="81"/>
      <c r="RD145" s="81"/>
      <c r="RE145" s="81"/>
      <c r="RF145" s="81"/>
      <c r="RG145" s="81"/>
      <c r="RH145" s="81"/>
      <c r="RI145" s="81"/>
      <c r="RJ145" s="81"/>
      <c r="RK145" s="81"/>
      <c r="RL145" s="81"/>
      <c r="RM145" s="81"/>
      <c r="RN145" s="81"/>
      <c r="RO145" s="81"/>
      <c r="RP145" s="81"/>
      <c r="RQ145" s="81"/>
      <c r="RR145" s="81"/>
      <c r="RS145" s="81"/>
      <c r="RT145" s="81"/>
      <c r="RU145" s="81"/>
      <c r="RV145" s="81"/>
      <c r="RW145" s="81"/>
      <c r="RX145" s="81"/>
      <c r="RY145" s="81"/>
      <c r="RZ145" s="81"/>
      <c r="SA145" s="81"/>
      <c r="SB145" s="81"/>
      <c r="SC145" s="81"/>
      <c r="SD145" s="81"/>
      <c r="SE145" s="81"/>
      <c r="SF145" s="81"/>
      <c r="SG145" s="81"/>
      <c r="SH145" s="81"/>
      <c r="SI145" s="81"/>
      <c r="SJ145" s="81"/>
      <c r="SK145" s="81"/>
      <c r="SL145" s="81"/>
      <c r="SM145" s="81"/>
      <c r="SN145" s="81"/>
      <c r="SO145" s="81"/>
      <c r="SP145" s="81"/>
      <c r="SQ145" s="81"/>
      <c r="SR145" s="81"/>
      <c r="SS145" s="81"/>
      <c r="ST145" s="81"/>
      <c r="SU145" s="81"/>
      <c r="SV145" s="81"/>
      <c r="SW145" s="81"/>
      <c r="SX145" s="81"/>
      <c r="SY145" s="81"/>
      <c r="SZ145" s="81"/>
      <c r="TA145" s="81"/>
      <c r="TB145" s="81"/>
      <c r="TC145" s="81"/>
      <c r="TD145" s="81"/>
      <c r="TE145" s="81"/>
      <c r="TF145" s="81"/>
      <c r="TG145" s="81"/>
      <c r="TH145" s="81"/>
      <c r="TI145" s="81"/>
      <c r="TJ145" s="81"/>
      <c r="TK145" s="81"/>
      <c r="TL145" s="81"/>
      <c r="TM145" s="81"/>
      <c r="TN145" s="81"/>
      <c r="TO145" s="81"/>
      <c r="TP145" s="81"/>
      <c r="TQ145" s="81"/>
      <c r="TR145" s="81"/>
      <c r="TS145" s="81"/>
      <c r="TT145" s="81"/>
      <c r="TU145" s="81"/>
      <c r="TV145" s="81"/>
      <c r="TW145" s="81"/>
      <c r="TX145" s="81"/>
      <c r="TY145" s="81"/>
      <c r="TZ145" s="81"/>
      <c r="UA145" s="81"/>
      <c r="UB145" s="81"/>
      <c r="UC145" s="81"/>
      <c r="UD145" s="81"/>
      <c r="UE145" s="81"/>
      <c r="UF145" s="81"/>
      <c r="UG145" s="81"/>
      <c r="UH145" s="81"/>
      <c r="UI145" s="81"/>
      <c r="UJ145" s="81"/>
      <c r="UK145" s="81"/>
      <c r="UL145" s="81"/>
      <c r="UM145" s="81"/>
      <c r="UN145" s="81"/>
      <c r="UO145" s="81"/>
      <c r="UP145" s="81"/>
      <c r="UQ145" s="81"/>
      <c r="UR145" s="81"/>
      <c r="US145" s="81"/>
      <c r="UT145" s="81"/>
      <c r="UU145" s="81"/>
      <c r="UV145" s="81"/>
      <c r="UW145" s="81"/>
      <c r="UX145" s="81"/>
      <c r="UY145" s="81"/>
      <c r="UZ145" s="81"/>
      <c r="VA145" s="81"/>
      <c r="VB145" s="81"/>
      <c r="VC145" s="81"/>
      <c r="VD145" s="81"/>
      <c r="VE145" s="81"/>
      <c r="VF145" s="81"/>
      <c r="VG145" s="81"/>
      <c r="VH145" s="81"/>
      <c r="VI145" s="81"/>
      <c r="VJ145" s="81"/>
      <c r="VK145" s="81"/>
      <c r="VL145" s="81"/>
      <c r="VM145" s="81"/>
      <c r="VN145" s="81"/>
      <c r="VO145" s="81"/>
      <c r="VP145" s="81"/>
      <c r="VQ145" s="81"/>
      <c r="VR145" s="81"/>
      <c r="VS145" s="81"/>
      <c r="VT145" s="81"/>
      <c r="VU145" s="81"/>
      <c r="VV145" s="81"/>
      <c r="VW145" s="81"/>
      <c r="VX145" s="81"/>
      <c r="VY145" s="81"/>
      <c r="VZ145" s="81"/>
      <c r="WA145" s="81"/>
      <c r="WB145" s="81"/>
      <c r="WC145" s="81"/>
      <c r="WD145" s="81"/>
      <c r="WE145" s="81"/>
      <c r="WF145" s="81"/>
      <c r="WG145" s="81"/>
      <c r="WH145" s="81"/>
      <c r="WI145" s="81"/>
      <c r="WJ145" s="81"/>
      <c r="WK145" s="81"/>
      <c r="WL145" s="81"/>
      <c r="WM145" s="81"/>
      <c r="WN145" s="81"/>
      <c r="WO145" s="81"/>
      <c r="WP145" s="81"/>
      <c r="WQ145" s="81"/>
      <c r="WR145" s="81"/>
      <c r="WS145" s="81"/>
      <c r="WT145" s="81"/>
      <c r="WU145" s="81"/>
      <c r="WV145" s="81"/>
      <c r="WW145" s="81"/>
      <c r="WX145" s="81"/>
      <c r="WY145" s="81"/>
      <c r="WZ145" s="81"/>
      <c r="XA145" s="81"/>
      <c r="XB145" s="81"/>
      <c r="XC145" s="81"/>
      <c r="XD145" s="81"/>
      <c r="XE145" s="81"/>
      <c r="XF145" s="81"/>
      <c r="XG145" s="81"/>
      <c r="XH145" s="81"/>
      <c r="XI145" s="81"/>
      <c r="XJ145" s="81"/>
      <c r="XK145" s="81"/>
      <c r="XL145" s="81"/>
      <c r="XM145" s="81"/>
      <c r="XN145" s="81"/>
      <c r="XO145" s="81"/>
      <c r="XP145" s="81"/>
      <c r="XQ145" s="81"/>
      <c r="XR145" s="81"/>
      <c r="XS145" s="81"/>
      <c r="XT145" s="81"/>
      <c r="XU145" s="81"/>
      <c r="XV145" s="81"/>
      <c r="XW145" s="81"/>
      <c r="XX145" s="81"/>
      <c r="XY145" s="81"/>
      <c r="XZ145" s="81"/>
      <c r="YA145" s="81"/>
      <c r="YB145" s="81"/>
      <c r="YC145" s="81"/>
      <c r="YD145" s="81"/>
      <c r="YE145" s="81"/>
      <c r="YF145" s="81"/>
      <c r="YG145" s="81"/>
      <c r="YH145" s="81"/>
      <c r="YI145" s="81"/>
      <c r="YJ145" s="81"/>
      <c r="YK145" s="81"/>
      <c r="YL145" s="81"/>
      <c r="YM145" s="81"/>
      <c r="YN145" s="81"/>
      <c r="YO145" s="81"/>
      <c r="YP145" s="81"/>
      <c r="YQ145" s="81"/>
      <c r="YR145" s="81"/>
      <c r="YS145" s="81"/>
      <c r="YT145" s="81"/>
      <c r="YU145" s="81"/>
      <c r="YV145" s="81"/>
      <c r="YW145" s="81"/>
      <c r="YX145" s="81"/>
      <c r="YY145" s="81"/>
      <c r="YZ145" s="81"/>
      <c r="ZA145" s="81"/>
      <c r="ZB145" s="81"/>
      <c r="ZC145" s="81"/>
      <c r="ZD145" s="81"/>
      <c r="ZE145" s="81"/>
      <c r="ZF145" s="81"/>
      <c r="ZG145" s="81"/>
      <c r="ZH145" s="81"/>
      <c r="ZI145" s="81"/>
      <c r="ZJ145" s="81"/>
      <c r="ZK145" s="81"/>
      <c r="ZL145" s="81"/>
      <c r="ZM145" s="81"/>
      <c r="ZN145" s="81"/>
      <c r="ZO145" s="81"/>
      <c r="ZP145" s="81"/>
      <c r="ZQ145" s="81"/>
      <c r="ZR145" s="81"/>
      <c r="ZS145" s="81"/>
      <c r="ZT145" s="81"/>
      <c r="ZU145" s="81"/>
      <c r="ZV145" s="81"/>
      <c r="ZW145" s="81"/>
      <c r="ZX145" s="81"/>
      <c r="ZY145" s="81"/>
      <c r="ZZ145" s="81"/>
      <c r="AAA145" s="81"/>
      <c r="AAB145" s="81"/>
      <c r="AAC145" s="81"/>
      <c r="AAD145" s="81"/>
      <c r="AAE145" s="81"/>
      <c r="AAF145" s="81"/>
      <c r="AAG145" s="81"/>
      <c r="AAH145" s="81"/>
      <c r="AAI145" s="81"/>
      <c r="AAJ145" s="81"/>
      <c r="AAK145" s="81"/>
      <c r="AAL145" s="81"/>
      <c r="AAM145" s="81"/>
      <c r="AAN145" s="81"/>
      <c r="AAO145" s="81"/>
      <c r="AAP145" s="81"/>
      <c r="AAQ145" s="81"/>
      <c r="AAR145" s="81"/>
      <c r="AAS145" s="81"/>
      <c r="AAT145" s="81"/>
      <c r="AAU145" s="81"/>
      <c r="AAV145" s="81"/>
      <c r="AAW145" s="81"/>
      <c r="AAX145" s="81"/>
      <c r="AAY145" s="81"/>
      <c r="AAZ145" s="81"/>
      <c r="ABA145" s="81"/>
      <c r="ABB145" s="81"/>
      <c r="ABC145" s="81"/>
      <c r="ABD145" s="81"/>
      <c r="ABE145" s="81"/>
      <c r="ABF145" s="81"/>
      <c r="ABG145" s="81"/>
      <c r="ABH145" s="81"/>
      <c r="ABI145" s="81"/>
      <c r="ABJ145" s="81"/>
      <c r="ABK145" s="81"/>
      <c r="ABL145" s="81"/>
      <c r="ABM145" s="81"/>
      <c r="ABN145" s="81"/>
      <c r="ABO145" s="81"/>
      <c r="ABP145" s="81"/>
      <c r="ABQ145" s="81"/>
      <c r="ABR145" s="81"/>
      <c r="ABS145" s="81"/>
      <c r="ABT145" s="81"/>
      <c r="ABU145" s="81"/>
      <c r="ABV145" s="81"/>
      <c r="ABW145" s="81"/>
      <c r="ABX145" s="81"/>
      <c r="ABY145" s="81"/>
      <c r="ABZ145" s="81"/>
      <c r="ACA145" s="81"/>
      <c r="ACB145" s="81"/>
      <c r="ACC145" s="81"/>
      <c r="ACD145" s="81"/>
      <c r="ACE145" s="81"/>
      <c r="ACF145" s="81"/>
      <c r="ACG145" s="81"/>
      <c r="ACH145" s="81"/>
      <c r="ACI145" s="81"/>
      <c r="ACJ145" s="81"/>
      <c r="ACK145" s="81"/>
      <c r="ACL145" s="81"/>
      <c r="ACM145" s="81"/>
      <c r="ACN145" s="81"/>
      <c r="ACO145" s="81"/>
      <c r="ACP145" s="81"/>
      <c r="ACQ145" s="81"/>
      <c r="ACR145" s="81"/>
      <c r="ACS145" s="81"/>
      <c r="ACT145" s="81"/>
      <c r="ACU145" s="81"/>
      <c r="ACV145" s="81"/>
      <c r="ACW145" s="81"/>
      <c r="ACX145" s="81"/>
      <c r="ACY145" s="81"/>
      <c r="ACZ145" s="81"/>
      <c r="ADA145" s="81"/>
      <c r="ADB145" s="81"/>
      <c r="ADC145" s="81"/>
      <c r="ADD145" s="81"/>
      <c r="ADE145" s="81"/>
      <c r="ADF145" s="81"/>
      <c r="ADG145" s="81"/>
      <c r="ADH145" s="81"/>
      <c r="ADI145" s="81"/>
      <c r="ADJ145" s="81"/>
      <c r="ADK145" s="81"/>
      <c r="ADL145" s="81"/>
      <c r="ADM145" s="81"/>
      <c r="ADN145" s="81"/>
      <c r="ADO145" s="81"/>
      <c r="ADP145" s="81"/>
      <c r="ADQ145" s="81"/>
      <c r="ADR145" s="81"/>
      <c r="ADS145" s="81"/>
      <c r="ADT145" s="81"/>
      <c r="ADU145" s="81"/>
      <c r="ADV145" s="81"/>
      <c r="ADW145" s="81"/>
      <c r="ADX145" s="81"/>
      <c r="ADY145" s="81"/>
      <c r="ADZ145" s="81"/>
      <c r="AEA145" s="81"/>
      <c r="AEB145" s="81"/>
      <c r="AEC145" s="81"/>
      <c r="AED145" s="81"/>
      <c r="AEE145" s="81"/>
      <c r="AEF145" s="81"/>
      <c r="AEG145" s="81"/>
      <c r="AEH145" s="81"/>
      <c r="AEI145" s="81"/>
      <c r="AEJ145" s="81"/>
      <c r="AEK145" s="81"/>
      <c r="AEL145" s="81"/>
      <c r="AEM145" s="81"/>
      <c r="AEN145" s="81"/>
      <c r="AEO145" s="81"/>
      <c r="AEP145" s="81"/>
      <c r="AEQ145" s="81"/>
      <c r="AER145" s="81"/>
      <c r="AES145" s="81"/>
      <c r="AET145" s="81"/>
      <c r="AEU145" s="81"/>
      <c r="AEV145" s="81"/>
      <c r="AEW145" s="81"/>
      <c r="AEX145" s="81"/>
      <c r="AEY145" s="81"/>
      <c r="AEZ145" s="81"/>
      <c r="AFA145" s="81"/>
      <c r="AFB145" s="81"/>
      <c r="AFC145" s="81"/>
      <c r="AFD145" s="81"/>
      <c r="AFE145" s="81"/>
      <c r="AFF145" s="81"/>
      <c r="AFG145" s="81"/>
      <c r="AFH145" s="81"/>
      <c r="AFI145" s="81"/>
      <c r="AFJ145" s="81"/>
      <c r="AFK145" s="81"/>
      <c r="AFL145" s="81"/>
      <c r="AFM145" s="81"/>
      <c r="AFN145" s="81"/>
      <c r="AFO145" s="81"/>
      <c r="AFP145" s="81"/>
      <c r="AFQ145" s="81"/>
      <c r="AFR145" s="81"/>
      <c r="AFS145" s="81"/>
      <c r="AFT145" s="81"/>
      <c r="AFU145" s="81"/>
      <c r="AFV145" s="81"/>
      <c r="AFW145" s="81"/>
      <c r="AFX145" s="81"/>
      <c r="AFY145" s="81"/>
      <c r="AFZ145" s="81"/>
      <c r="AGA145" s="81"/>
      <c r="AGB145" s="81"/>
      <c r="AGC145" s="81"/>
      <c r="AGD145" s="81"/>
      <c r="AGE145" s="81"/>
      <c r="AGF145" s="81"/>
      <c r="AGG145" s="81"/>
      <c r="AGH145" s="81"/>
      <c r="AGI145" s="81"/>
      <c r="AGJ145" s="81"/>
      <c r="AGK145" s="81"/>
      <c r="AGL145" s="81"/>
      <c r="AGM145" s="81"/>
      <c r="AGN145" s="81"/>
      <c r="AGO145" s="81"/>
      <c r="AGP145" s="81"/>
      <c r="AGQ145" s="81"/>
      <c r="AGR145" s="81"/>
      <c r="AGS145" s="81"/>
      <c r="AGT145" s="81"/>
      <c r="AGU145" s="81"/>
      <c r="AGV145" s="81"/>
      <c r="AGW145" s="81"/>
      <c r="AGX145" s="81"/>
      <c r="AGY145" s="81"/>
      <c r="AGZ145" s="81"/>
      <c r="AHA145" s="81"/>
      <c r="AHB145" s="81"/>
      <c r="AHC145" s="81"/>
      <c r="AHD145" s="81"/>
      <c r="AHE145" s="81"/>
      <c r="AHF145" s="81"/>
      <c r="AHG145" s="81"/>
      <c r="AHH145" s="81"/>
      <c r="AHI145" s="81"/>
      <c r="AHJ145" s="81"/>
      <c r="AHK145" s="81"/>
      <c r="AHL145" s="81"/>
      <c r="AHM145" s="81"/>
      <c r="AHN145" s="81"/>
      <c r="AHO145" s="81"/>
      <c r="AHP145" s="81"/>
      <c r="AHQ145" s="81"/>
      <c r="AHR145" s="81"/>
      <c r="AHS145" s="81"/>
      <c r="AHT145" s="81"/>
      <c r="AHU145" s="81"/>
      <c r="AHV145" s="81"/>
      <c r="AHW145" s="81"/>
      <c r="AHX145" s="81"/>
      <c r="AHY145" s="81"/>
      <c r="AHZ145" s="81"/>
      <c r="AIA145" s="81"/>
      <c r="AIB145" s="81"/>
      <c r="AIC145" s="81"/>
      <c r="AID145" s="81"/>
      <c r="AIE145" s="81"/>
      <c r="AIF145" s="81"/>
      <c r="AIG145" s="81"/>
      <c r="AIH145" s="81"/>
      <c r="AII145" s="81"/>
      <c r="AIJ145" s="81"/>
      <c r="AIK145" s="81"/>
      <c r="AIL145" s="81"/>
      <c r="AIM145" s="81"/>
      <c r="AIN145" s="81"/>
      <c r="AIO145" s="81"/>
      <c r="AIP145" s="81"/>
      <c r="AIQ145" s="81"/>
      <c r="AIR145" s="81"/>
      <c r="AIS145" s="81"/>
      <c r="AIT145" s="81"/>
      <c r="AIU145" s="81"/>
      <c r="AIV145" s="81"/>
      <c r="AIW145" s="81"/>
      <c r="AIX145" s="81"/>
      <c r="AIY145" s="81"/>
      <c r="AIZ145" s="81"/>
      <c r="AJA145" s="81"/>
      <c r="AJB145" s="81"/>
      <c r="AJC145" s="81"/>
      <c r="AJD145" s="81"/>
      <c r="AJE145" s="81"/>
      <c r="AJF145" s="81"/>
      <c r="AJG145" s="81"/>
      <c r="AJH145" s="81"/>
      <c r="AJI145" s="81"/>
      <c r="AJJ145" s="81"/>
      <c r="AJK145" s="81"/>
      <c r="AJL145" s="81"/>
      <c r="AJM145" s="81"/>
      <c r="AJN145" s="81"/>
      <c r="AJO145" s="81"/>
      <c r="AJP145" s="81"/>
      <c r="AJQ145" s="81"/>
      <c r="AJR145" s="81"/>
      <c r="AJS145" s="81"/>
      <c r="AJT145" s="81"/>
      <c r="AJU145" s="81"/>
      <c r="AJV145" s="81"/>
      <c r="AJW145" s="81"/>
      <c r="AJX145" s="81"/>
      <c r="AJY145" s="81"/>
      <c r="AJZ145" s="81"/>
      <c r="AKA145" s="81"/>
      <c r="AKB145" s="81"/>
      <c r="AKC145" s="81"/>
      <c r="AKD145" s="81"/>
      <c r="AKE145" s="81"/>
      <c r="AKF145" s="81"/>
      <c r="AKG145" s="81"/>
      <c r="AKH145" s="81"/>
      <c r="AKI145" s="81"/>
      <c r="AKJ145" s="81"/>
      <c r="AKK145" s="81"/>
      <c r="AKL145" s="81"/>
      <c r="AKM145" s="81"/>
      <c r="AKN145" s="81"/>
      <c r="AKO145" s="81"/>
      <c r="AKP145" s="81"/>
      <c r="AKQ145" s="81"/>
      <c r="AKR145" s="81"/>
      <c r="AKS145" s="81"/>
      <c r="AKT145" s="81"/>
      <c r="AKU145" s="81"/>
      <c r="AKV145" s="81"/>
      <c r="AKW145" s="81"/>
      <c r="AKX145" s="81"/>
      <c r="AKY145" s="81"/>
      <c r="AKZ145" s="81"/>
      <c r="ALA145" s="81"/>
      <c r="ALB145" s="81"/>
      <c r="ALC145" s="81"/>
      <c r="ALD145" s="81"/>
      <c r="ALE145" s="81"/>
      <c r="ALF145" s="81"/>
      <c r="ALG145" s="81"/>
      <c r="ALH145" s="81"/>
      <c r="ALI145" s="81"/>
      <c r="ALJ145" s="81"/>
      <c r="ALK145" s="81"/>
      <c r="ALL145" s="81"/>
      <c r="ALM145" s="81"/>
      <c r="ALN145" s="81"/>
      <c r="ALO145" s="81"/>
      <c r="ALP145" s="81"/>
      <c r="ALQ145" s="81"/>
      <c r="ALR145" s="81"/>
      <c r="ALS145" s="81"/>
      <c r="ALT145" s="81"/>
      <c r="ALU145" s="81"/>
      <c r="ALV145" s="81"/>
      <c r="ALW145" s="81"/>
    </row>
    <row r="146" spans="1:1011" ht="28.8" x14ac:dyDescent="0.3">
      <c r="A146" s="30" t="s">
        <v>137</v>
      </c>
      <c r="B146" s="2">
        <v>62</v>
      </c>
      <c r="C146" s="105" t="s">
        <v>483</v>
      </c>
      <c r="D146" s="125">
        <v>1975</v>
      </c>
      <c r="E146" s="3" t="s">
        <v>138</v>
      </c>
      <c r="F146" s="4" t="s">
        <v>42</v>
      </c>
      <c r="G146" s="4" t="s">
        <v>42</v>
      </c>
      <c r="H146" s="4">
        <v>35.085299999999997</v>
      </c>
      <c r="I146" s="64">
        <v>106.6056</v>
      </c>
      <c r="J146" s="6" t="s">
        <v>34</v>
      </c>
      <c r="K146" s="7" t="s">
        <v>345</v>
      </c>
      <c r="L146" s="8" t="s">
        <v>36</v>
      </c>
      <c r="M146" s="9" t="s">
        <v>68</v>
      </c>
      <c r="N146" s="10">
        <v>814</v>
      </c>
      <c r="O146" s="10" t="s">
        <v>90</v>
      </c>
      <c r="P146" s="10" t="s">
        <v>476</v>
      </c>
      <c r="Q146" s="11">
        <v>316</v>
      </c>
      <c r="R146" s="40">
        <v>32000</v>
      </c>
      <c r="S146" s="13" t="s">
        <v>64</v>
      </c>
      <c r="T146" s="14" t="s">
        <v>139</v>
      </c>
      <c r="U146" s="14" t="s">
        <v>476</v>
      </c>
      <c r="V146" s="14" t="s">
        <v>39</v>
      </c>
      <c r="W146" s="14" t="s">
        <v>476</v>
      </c>
      <c r="X146" s="14">
        <v>300</v>
      </c>
      <c r="Y146" s="14" t="s">
        <v>476</v>
      </c>
      <c r="Z146" s="15" t="s">
        <v>476</v>
      </c>
      <c r="AA146" s="16" t="s">
        <v>105</v>
      </c>
      <c r="AB146" s="17" t="s">
        <v>29</v>
      </c>
    </row>
    <row r="147" spans="1:1011" ht="43.2" x14ac:dyDescent="0.3">
      <c r="A147" s="1" t="s">
        <v>278</v>
      </c>
      <c r="B147" s="2">
        <v>62</v>
      </c>
      <c r="C147" s="111" t="s">
        <v>484</v>
      </c>
      <c r="D147" s="125">
        <v>1983</v>
      </c>
      <c r="E147" s="3" t="s">
        <v>179</v>
      </c>
      <c r="F147" s="4" t="s">
        <v>42</v>
      </c>
      <c r="G147" s="4" t="s">
        <v>42</v>
      </c>
      <c r="H147" s="4">
        <v>34.864144600000003</v>
      </c>
      <c r="I147" s="5">
        <v>-118.16340750000001</v>
      </c>
      <c r="J147" s="6" t="s">
        <v>34</v>
      </c>
      <c r="K147" s="7" t="s">
        <v>81</v>
      </c>
      <c r="L147" s="8" t="s">
        <v>36</v>
      </c>
      <c r="M147" s="9" t="s">
        <v>63</v>
      </c>
      <c r="N147" s="10">
        <v>117</v>
      </c>
      <c r="O147" s="10" t="s">
        <v>374</v>
      </c>
      <c r="P147" s="10">
        <v>205</v>
      </c>
      <c r="Q147" s="11">
        <v>430</v>
      </c>
      <c r="R147" s="40">
        <v>30000</v>
      </c>
      <c r="S147" s="13" t="s">
        <v>64</v>
      </c>
      <c r="T147" s="14" t="s">
        <v>139</v>
      </c>
      <c r="U147" s="14">
        <v>30.2</v>
      </c>
      <c r="V147" s="14" t="s">
        <v>39</v>
      </c>
      <c r="W147" s="14">
        <v>50</v>
      </c>
      <c r="X147" s="14">
        <v>430</v>
      </c>
      <c r="Y147" s="14">
        <v>0.13</v>
      </c>
      <c r="Z147" s="15" t="s">
        <v>279</v>
      </c>
      <c r="AA147" s="16" t="s">
        <v>38</v>
      </c>
      <c r="AB147" s="17" t="s">
        <v>29</v>
      </c>
    </row>
    <row r="148" spans="1:1011" ht="28.8" x14ac:dyDescent="0.3">
      <c r="A148" s="49" t="s">
        <v>84</v>
      </c>
      <c r="B148" s="94">
        <v>63</v>
      </c>
      <c r="C148" s="111" t="s">
        <v>484</v>
      </c>
      <c r="D148" s="126">
        <v>1984</v>
      </c>
      <c r="E148" s="86" t="s">
        <v>138</v>
      </c>
      <c r="F148" s="50" t="s">
        <v>42</v>
      </c>
      <c r="G148" s="50" t="s">
        <v>42</v>
      </c>
      <c r="H148" s="50">
        <v>35.085333599999998</v>
      </c>
      <c r="I148" s="87">
        <v>-106.60555340000001</v>
      </c>
      <c r="J148" s="51" t="s">
        <v>34</v>
      </c>
      <c r="K148" s="52" t="s">
        <v>81</v>
      </c>
      <c r="L148" s="53" t="s">
        <v>36</v>
      </c>
      <c r="M148" s="54" t="s">
        <v>93</v>
      </c>
      <c r="N148" s="55" t="s">
        <v>476</v>
      </c>
      <c r="O148" s="10" t="s">
        <v>443</v>
      </c>
      <c r="P148" s="55" t="s">
        <v>476</v>
      </c>
      <c r="Q148" s="56" t="s">
        <v>476</v>
      </c>
      <c r="R148" s="57">
        <v>13000</v>
      </c>
      <c r="S148" s="58" t="s">
        <v>64</v>
      </c>
      <c r="T148" s="59" t="s">
        <v>476</v>
      </c>
      <c r="U148" s="59">
        <v>7.2</v>
      </c>
      <c r="V148" s="59" t="s">
        <v>39</v>
      </c>
      <c r="W148" s="59" t="s">
        <v>476</v>
      </c>
      <c r="X148" s="59" t="s">
        <v>476</v>
      </c>
      <c r="Y148" s="59" t="s">
        <v>476</v>
      </c>
      <c r="Z148" s="60" t="s">
        <v>476</v>
      </c>
      <c r="AA148" s="61" t="s">
        <v>38</v>
      </c>
      <c r="AB148" s="89" t="s">
        <v>476</v>
      </c>
    </row>
    <row r="149" spans="1:1011" x14ac:dyDescent="0.3">
      <c r="A149" s="1" t="s">
        <v>332</v>
      </c>
      <c r="B149" s="2">
        <v>64</v>
      </c>
      <c r="C149" s="90" t="s">
        <v>485</v>
      </c>
      <c r="D149" s="125">
        <v>1976</v>
      </c>
      <c r="E149" s="3" t="s">
        <v>281</v>
      </c>
      <c r="F149" s="4" t="s">
        <v>50</v>
      </c>
      <c r="G149" s="4" t="s">
        <v>463</v>
      </c>
      <c r="H149" s="4">
        <v>45.464203500000004</v>
      </c>
      <c r="I149" s="5">
        <v>9.1899819999999792</v>
      </c>
      <c r="J149" s="6" t="s">
        <v>34</v>
      </c>
      <c r="K149" s="7" t="s">
        <v>35</v>
      </c>
      <c r="L149" s="8" t="s">
        <v>36</v>
      </c>
      <c r="M149" s="9" t="s">
        <v>30</v>
      </c>
      <c r="N149" s="10">
        <v>168</v>
      </c>
      <c r="O149" s="10" t="s">
        <v>441</v>
      </c>
      <c r="P149" s="10" t="s">
        <v>476</v>
      </c>
      <c r="Q149" s="11">
        <v>80</v>
      </c>
      <c r="R149" s="40">
        <v>4000</v>
      </c>
      <c r="S149" s="13" t="s">
        <v>64</v>
      </c>
      <c r="T149" s="14" t="s">
        <v>461</v>
      </c>
      <c r="U149" s="14" t="s">
        <v>476</v>
      </c>
      <c r="V149" s="14" t="s">
        <v>39</v>
      </c>
      <c r="W149" s="14">
        <v>30</v>
      </c>
      <c r="X149" s="14">
        <v>75</v>
      </c>
      <c r="Y149" s="14">
        <f>3.1/100</f>
        <v>3.1E-2</v>
      </c>
      <c r="Z149" s="15">
        <f>23.5/100</f>
        <v>0.23499999999999999</v>
      </c>
      <c r="AA149" s="16" t="s">
        <v>38</v>
      </c>
      <c r="AB149" s="17" t="s">
        <v>29</v>
      </c>
    </row>
    <row r="150" spans="1:1011" ht="73.2" customHeight="1" x14ac:dyDescent="0.3">
      <c r="A150" s="1" t="s">
        <v>332</v>
      </c>
      <c r="B150" s="2">
        <v>64</v>
      </c>
      <c r="C150" s="90" t="s">
        <v>485</v>
      </c>
      <c r="D150" s="125">
        <v>1977</v>
      </c>
      <c r="E150" s="3" t="s">
        <v>134</v>
      </c>
      <c r="F150" s="4" t="s">
        <v>50</v>
      </c>
      <c r="G150" s="4" t="s">
        <v>463</v>
      </c>
      <c r="H150" s="4">
        <v>44.446625399999903</v>
      </c>
      <c r="I150" s="5">
        <v>9.1456153000000295</v>
      </c>
      <c r="J150" s="6" t="s">
        <v>34</v>
      </c>
      <c r="K150" s="7" t="s">
        <v>35</v>
      </c>
      <c r="L150" s="8" t="s">
        <v>36</v>
      </c>
      <c r="M150" s="9" t="s">
        <v>30</v>
      </c>
      <c r="N150" s="10">
        <v>168</v>
      </c>
      <c r="O150" s="10" t="s">
        <v>441</v>
      </c>
      <c r="P150" s="10" t="s">
        <v>476</v>
      </c>
      <c r="Q150" s="11">
        <v>80</v>
      </c>
      <c r="R150" s="40">
        <v>4000</v>
      </c>
      <c r="S150" s="13" t="s">
        <v>82</v>
      </c>
      <c r="T150" s="14" t="s">
        <v>461</v>
      </c>
      <c r="U150" s="14" t="s">
        <v>476</v>
      </c>
      <c r="V150" s="14" t="s">
        <v>39</v>
      </c>
      <c r="W150" s="14">
        <v>30</v>
      </c>
      <c r="X150" s="14">
        <v>75</v>
      </c>
      <c r="Y150" s="14">
        <f>3.1/100</f>
        <v>3.1E-2</v>
      </c>
      <c r="Z150" s="15">
        <f>23.1/100</f>
        <v>0.23100000000000001</v>
      </c>
      <c r="AA150" s="16" t="s">
        <v>38</v>
      </c>
      <c r="AB150" s="17" t="s">
        <v>29</v>
      </c>
    </row>
    <row r="151" spans="1:1011" x14ac:dyDescent="0.3">
      <c r="A151" s="1" t="s">
        <v>332</v>
      </c>
      <c r="B151" s="2">
        <v>65</v>
      </c>
      <c r="C151" s="109" t="s">
        <v>485</v>
      </c>
      <c r="D151" s="125">
        <v>1977</v>
      </c>
      <c r="E151" s="3" t="s">
        <v>476</v>
      </c>
      <c r="F151" s="4" t="s">
        <v>50</v>
      </c>
      <c r="G151" s="4" t="s">
        <v>463</v>
      </c>
      <c r="H151" s="4" t="s">
        <v>476</v>
      </c>
      <c r="I151" s="5" t="s">
        <v>476</v>
      </c>
      <c r="J151" s="6" t="s">
        <v>34</v>
      </c>
      <c r="K151" s="7" t="s">
        <v>81</v>
      </c>
      <c r="L151" s="8" t="s">
        <v>36</v>
      </c>
      <c r="M151" s="9" t="s">
        <v>169</v>
      </c>
      <c r="N151" s="10" t="s">
        <v>476</v>
      </c>
      <c r="O151" s="10" t="s">
        <v>441</v>
      </c>
      <c r="P151" s="10" t="s">
        <v>476</v>
      </c>
      <c r="Q151" s="11" t="s">
        <v>476</v>
      </c>
      <c r="R151" s="40">
        <v>3000</v>
      </c>
      <c r="S151" s="13" t="s">
        <v>82</v>
      </c>
      <c r="T151" s="14" t="s">
        <v>461</v>
      </c>
      <c r="U151" s="14" t="s">
        <v>476</v>
      </c>
      <c r="V151" s="14" t="s">
        <v>39</v>
      </c>
      <c r="W151" s="14">
        <v>40</v>
      </c>
      <c r="X151" s="14">
        <v>75</v>
      </c>
      <c r="Y151" s="14">
        <f>3.1/100</f>
        <v>3.1E-2</v>
      </c>
      <c r="Z151" s="15">
        <f>23.1/100</f>
        <v>0.23100000000000001</v>
      </c>
      <c r="AA151" s="16" t="s">
        <v>38</v>
      </c>
      <c r="AB151" s="17" t="s">
        <v>29</v>
      </c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  <c r="IX151" s="81"/>
      <c r="IY151" s="81"/>
      <c r="IZ151" s="81"/>
      <c r="JA151" s="81"/>
      <c r="JB151" s="81"/>
      <c r="JC151" s="81"/>
      <c r="JD151" s="81"/>
      <c r="JE151" s="81"/>
      <c r="JF151" s="81"/>
      <c r="JG151" s="81"/>
      <c r="JH151" s="81"/>
      <c r="JI151" s="81"/>
      <c r="JJ151" s="81"/>
      <c r="JK151" s="81"/>
      <c r="JL151" s="81"/>
      <c r="JM151" s="81"/>
      <c r="JN151" s="81"/>
      <c r="JO151" s="81"/>
      <c r="JP151" s="81"/>
      <c r="JQ151" s="81"/>
      <c r="JR151" s="81"/>
      <c r="JS151" s="81"/>
      <c r="JT151" s="81"/>
      <c r="JU151" s="81"/>
      <c r="JV151" s="81"/>
      <c r="JW151" s="81"/>
      <c r="JX151" s="81"/>
      <c r="JY151" s="81"/>
      <c r="JZ151" s="81"/>
      <c r="KA151" s="81"/>
      <c r="KB151" s="81"/>
      <c r="KC151" s="81"/>
      <c r="KD151" s="81"/>
      <c r="KE151" s="81"/>
      <c r="KF151" s="81"/>
      <c r="KG151" s="81"/>
      <c r="KH151" s="81"/>
      <c r="KI151" s="81"/>
      <c r="KJ151" s="81"/>
      <c r="KK151" s="81"/>
      <c r="KL151" s="81"/>
      <c r="KM151" s="81"/>
      <c r="KN151" s="81"/>
      <c r="KO151" s="81"/>
      <c r="KP151" s="81"/>
      <c r="KQ151" s="81"/>
      <c r="KR151" s="81"/>
      <c r="KS151" s="81"/>
      <c r="KT151" s="81"/>
      <c r="KU151" s="81"/>
      <c r="KV151" s="81"/>
      <c r="KW151" s="81"/>
      <c r="KX151" s="81"/>
      <c r="KY151" s="81"/>
      <c r="KZ151" s="81"/>
      <c r="LA151" s="81"/>
      <c r="LB151" s="81"/>
      <c r="LC151" s="81"/>
      <c r="LD151" s="81"/>
      <c r="LE151" s="81"/>
      <c r="LF151" s="81"/>
      <c r="LG151" s="81"/>
      <c r="LH151" s="81"/>
      <c r="LI151" s="81"/>
      <c r="LJ151" s="81"/>
      <c r="LK151" s="81"/>
      <c r="LL151" s="81"/>
      <c r="LM151" s="81"/>
      <c r="LN151" s="81"/>
      <c r="LO151" s="81"/>
      <c r="LP151" s="81"/>
      <c r="LQ151" s="81"/>
      <c r="LR151" s="81"/>
      <c r="LS151" s="81"/>
      <c r="LT151" s="81"/>
      <c r="LU151" s="81"/>
      <c r="LV151" s="81"/>
      <c r="LW151" s="81"/>
      <c r="LX151" s="81"/>
      <c r="LY151" s="81"/>
      <c r="LZ151" s="81"/>
      <c r="MA151" s="81"/>
      <c r="MB151" s="81"/>
      <c r="MC151" s="81"/>
      <c r="MD151" s="81"/>
      <c r="ME151" s="81"/>
      <c r="MF151" s="81"/>
      <c r="MG151" s="81"/>
      <c r="MH151" s="81"/>
      <c r="MI151" s="81"/>
      <c r="MJ151" s="81"/>
      <c r="MK151" s="81"/>
      <c r="ML151" s="81"/>
      <c r="MM151" s="81"/>
      <c r="MN151" s="81"/>
      <c r="MO151" s="81"/>
      <c r="MP151" s="81"/>
      <c r="MQ151" s="81"/>
      <c r="MR151" s="81"/>
      <c r="MS151" s="81"/>
      <c r="MT151" s="81"/>
      <c r="MU151" s="81"/>
      <c r="MV151" s="81"/>
      <c r="MW151" s="81"/>
      <c r="MX151" s="81"/>
      <c r="MY151" s="81"/>
      <c r="MZ151" s="81"/>
      <c r="NA151" s="81"/>
      <c r="NB151" s="81"/>
      <c r="NC151" s="81"/>
      <c r="ND151" s="81"/>
      <c r="NE151" s="81"/>
      <c r="NF151" s="81"/>
      <c r="NG151" s="81"/>
      <c r="NH151" s="81"/>
      <c r="NI151" s="81"/>
      <c r="NJ151" s="81"/>
      <c r="NK151" s="81"/>
      <c r="NL151" s="81"/>
      <c r="NM151" s="81"/>
      <c r="NN151" s="81"/>
      <c r="NO151" s="81"/>
      <c r="NP151" s="81"/>
      <c r="NQ151" s="81"/>
      <c r="NR151" s="81"/>
      <c r="NS151" s="81"/>
      <c r="NT151" s="81"/>
      <c r="NU151" s="81"/>
      <c r="NV151" s="81"/>
      <c r="NW151" s="81"/>
      <c r="NX151" s="81"/>
      <c r="NY151" s="81"/>
      <c r="NZ151" s="81"/>
      <c r="OA151" s="81"/>
      <c r="OB151" s="81"/>
      <c r="OC151" s="81"/>
      <c r="OD151" s="81"/>
      <c r="OE151" s="81"/>
      <c r="OF151" s="81"/>
      <c r="OG151" s="81"/>
      <c r="OH151" s="81"/>
      <c r="OI151" s="81"/>
      <c r="OJ151" s="81"/>
      <c r="OK151" s="81"/>
      <c r="OL151" s="81"/>
      <c r="OM151" s="81"/>
      <c r="ON151" s="81"/>
      <c r="OO151" s="81"/>
      <c r="OP151" s="81"/>
      <c r="OQ151" s="81"/>
      <c r="OR151" s="81"/>
      <c r="OS151" s="81"/>
      <c r="OT151" s="81"/>
      <c r="OU151" s="81"/>
      <c r="OV151" s="81"/>
      <c r="OW151" s="81"/>
      <c r="OX151" s="81"/>
      <c r="OY151" s="81"/>
      <c r="OZ151" s="81"/>
      <c r="PA151" s="81"/>
      <c r="PB151" s="81"/>
      <c r="PC151" s="81"/>
      <c r="PD151" s="81"/>
      <c r="PE151" s="81"/>
      <c r="PF151" s="81"/>
      <c r="PG151" s="81"/>
      <c r="PH151" s="81"/>
      <c r="PI151" s="81"/>
      <c r="PJ151" s="81"/>
      <c r="PK151" s="81"/>
      <c r="PL151" s="81"/>
      <c r="PM151" s="81"/>
      <c r="PN151" s="81"/>
      <c r="PO151" s="81"/>
      <c r="PP151" s="81"/>
      <c r="PQ151" s="81"/>
      <c r="PR151" s="81"/>
      <c r="PS151" s="81"/>
      <c r="PT151" s="81"/>
      <c r="PU151" s="81"/>
      <c r="PV151" s="81"/>
      <c r="PW151" s="81"/>
      <c r="PX151" s="81"/>
      <c r="PY151" s="81"/>
      <c r="PZ151" s="81"/>
      <c r="QA151" s="81"/>
      <c r="QB151" s="81"/>
      <c r="QC151" s="81"/>
      <c r="QD151" s="81"/>
      <c r="QE151" s="81"/>
      <c r="QF151" s="81"/>
      <c r="QG151" s="81"/>
      <c r="QH151" s="81"/>
      <c r="QI151" s="81"/>
      <c r="QJ151" s="81"/>
      <c r="QK151" s="81"/>
      <c r="QL151" s="81"/>
      <c r="QM151" s="81"/>
      <c r="QN151" s="81"/>
      <c r="QO151" s="81"/>
      <c r="QP151" s="81"/>
      <c r="QQ151" s="81"/>
      <c r="QR151" s="81"/>
      <c r="QS151" s="81"/>
      <c r="QT151" s="81"/>
      <c r="QU151" s="81"/>
      <c r="QV151" s="81"/>
      <c r="QW151" s="81"/>
      <c r="QX151" s="81"/>
      <c r="QY151" s="81"/>
      <c r="QZ151" s="81"/>
      <c r="RA151" s="81"/>
      <c r="RB151" s="81"/>
      <c r="RC151" s="81"/>
      <c r="RD151" s="81"/>
      <c r="RE151" s="81"/>
      <c r="RF151" s="81"/>
      <c r="RG151" s="81"/>
      <c r="RH151" s="81"/>
      <c r="RI151" s="81"/>
      <c r="RJ151" s="81"/>
      <c r="RK151" s="81"/>
      <c r="RL151" s="81"/>
      <c r="RM151" s="81"/>
      <c r="RN151" s="81"/>
      <c r="RO151" s="81"/>
      <c r="RP151" s="81"/>
      <c r="RQ151" s="81"/>
      <c r="RR151" s="81"/>
      <c r="RS151" s="81"/>
      <c r="RT151" s="81"/>
      <c r="RU151" s="81"/>
      <c r="RV151" s="81"/>
      <c r="RW151" s="81"/>
      <c r="RX151" s="81"/>
      <c r="RY151" s="81"/>
      <c r="RZ151" s="81"/>
      <c r="SA151" s="81"/>
      <c r="SB151" s="81"/>
      <c r="SC151" s="81"/>
      <c r="SD151" s="81"/>
      <c r="SE151" s="81"/>
      <c r="SF151" s="81"/>
      <c r="SG151" s="81"/>
      <c r="SH151" s="81"/>
      <c r="SI151" s="81"/>
      <c r="SJ151" s="81"/>
      <c r="SK151" s="81"/>
      <c r="SL151" s="81"/>
      <c r="SM151" s="81"/>
      <c r="SN151" s="81"/>
      <c r="SO151" s="81"/>
      <c r="SP151" s="81"/>
      <c r="SQ151" s="81"/>
      <c r="SR151" s="81"/>
      <c r="SS151" s="81"/>
      <c r="ST151" s="81"/>
      <c r="SU151" s="81"/>
      <c r="SV151" s="81"/>
      <c r="SW151" s="81"/>
      <c r="SX151" s="81"/>
      <c r="SY151" s="81"/>
      <c r="SZ151" s="81"/>
      <c r="TA151" s="81"/>
      <c r="TB151" s="81"/>
      <c r="TC151" s="81"/>
      <c r="TD151" s="81"/>
      <c r="TE151" s="81"/>
      <c r="TF151" s="81"/>
      <c r="TG151" s="81"/>
      <c r="TH151" s="81"/>
      <c r="TI151" s="81"/>
      <c r="TJ151" s="81"/>
      <c r="TK151" s="81"/>
      <c r="TL151" s="81"/>
      <c r="TM151" s="81"/>
      <c r="TN151" s="81"/>
      <c r="TO151" s="81"/>
      <c r="TP151" s="81"/>
      <c r="TQ151" s="81"/>
      <c r="TR151" s="81"/>
      <c r="TS151" s="81"/>
      <c r="TT151" s="81"/>
      <c r="TU151" s="81"/>
      <c r="TV151" s="81"/>
      <c r="TW151" s="81"/>
      <c r="TX151" s="81"/>
      <c r="TY151" s="81"/>
      <c r="TZ151" s="81"/>
      <c r="UA151" s="81"/>
      <c r="UB151" s="81"/>
      <c r="UC151" s="81"/>
      <c r="UD151" s="81"/>
      <c r="UE151" s="81"/>
      <c r="UF151" s="81"/>
      <c r="UG151" s="81"/>
      <c r="UH151" s="81"/>
      <c r="UI151" s="81"/>
      <c r="UJ151" s="81"/>
      <c r="UK151" s="81"/>
      <c r="UL151" s="81"/>
      <c r="UM151" s="81"/>
      <c r="UN151" s="81"/>
      <c r="UO151" s="81"/>
      <c r="UP151" s="81"/>
      <c r="UQ151" s="81"/>
      <c r="UR151" s="81"/>
      <c r="US151" s="81"/>
      <c r="UT151" s="81"/>
      <c r="UU151" s="81"/>
      <c r="UV151" s="81"/>
      <c r="UW151" s="81"/>
      <c r="UX151" s="81"/>
      <c r="UY151" s="81"/>
      <c r="UZ151" s="81"/>
      <c r="VA151" s="81"/>
      <c r="VB151" s="81"/>
      <c r="VC151" s="81"/>
      <c r="VD151" s="81"/>
      <c r="VE151" s="81"/>
      <c r="VF151" s="81"/>
      <c r="VG151" s="81"/>
      <c r="VH151" s="81"/>
      <c r="VI151" s="81"/>
      <c r="VJ151" s="81"/>
      <c r="VK151" s="81"/>
      <c r="VL151" s="81"/>
      <c r="VM151" s="81"/>
      <c r="VN151" s="81"/>
      <c r="VO151" s="81"/>
      <c r="VP151" s="81"/>
      <c r="VQ151" s="81"/>
      <c r="VR151" s="81"/>
      <c r="VS151" s="81"/>
      <c r="VT151" s="81"/>
      <c r="VU151" s="81"/>
      <c r="VV151" s="81"/>
      <c r="VW151" s="81"/>
      <c r="VX151" s="81"/>
      <c r="VY151" s="81"/>
      <c r="VZ151" s="81"/>
      <c r="WA151" s="81"/>
      <c r="WB151" s="81"/>
      <c r="WC151" s="81"/>
      <c r="WD151" s="81"/>
      <c r="WE151" s="81"/>
      <c r="WF151" s="81"/>
      <c r="WG151" s="81"/>
      <c r="WH151" s="81"/>
      <c r="WI151" s="81"/>
      <c r="WJ151" s="81"/>
      <c r="WK151" s="81"/>
      <c r="WL151" s="81"/>
      <c r="WM151" s="81"/>
      <c r="WN151" s="81"/>
      <c r="WO151" s="81"/>
      <c r="WP151" s="81"/>
      <c r="WQ151" s="81"/>
      <c r="WR151" s="81"/>
      <c r="WS151" s="81"/>
      <c r="WT151" s="81"/>
      <c r="WU151" s="81"/>
      <c r="WV151" s="81"/>
      <c r="WW151" s="81"/>
      <c r="WX151" s="81"/>
      <c r="WY151" s="81"/>
      <c r="WZ151" s="81"/>
      <c r="XA151" s="81"/>
      <c r="XB151" s="81"/>
      <c r="XC151" s="81"/>
      <c r="XD151" s="81"/>
      <c r="XE151" s="81"/>
      <c r="XF151" s="81"/>
      <c r="XG151" s="81"/>
      <c r="XH151" s="81"/>
      <c r="XI151" s="81"/>
      <c r="XJ151" s="81"/>
      <c r="XK151" s="81"/>
      <c r="XL151" s="81"/>
      <c r="XM151" s="81"/>
      <c r="XN151" s="81"/>
      <c r="XO151" s="81"/>
      <c r="XP151" s="81"/>
      <c r="XQ151" s="81"/>
      <c r="XR151" s="81"/>
      <c r="XS151" s="81"/>
      <c r="XT151" s="81"/>
      <c r="XU151" s="81"/>
      <c r="XV151" s="81"/>
      <c r="XW151" s="81"/>
      <c r="XX151" s="81"/>
      <c r="XY151" s="81"/>
      <c r="XZ151" s="81"/>
      <c r="YA151" s="81"/>
      <c r="YB151" s="81"/>
      <c r="YC151" s="81"/>
      <c r="YD151" s="81"/>
      <c r="YE151" s="81"/>
      <c r="YF151" s="81"/>
      <c r="YG151" s="81"/>
      <c r="YH151" s="81"/>
      <c r="YI151" s="81"/>
      <c r="YJ151" s="81"/>
      <c r="YK151" s="81"/>
      <c r="YL151" s="81"/>
      <c r="YM151" s="81"/>
      <c r="YN151" s="81"/>
      <c r="YO151" s="81"/>
      <c r="YP151" s="81"/>
      <c r="YQ151" s="81"/>
      <c r="YR151" s="81"/>
      <c r="YS151" s="81"/>
      <c r="YT151" s="81"/>
      <c r="YU151" s="81"/>
      <c r="YV151" s="81"/>
      <c r="YW151" s="81"/>
      <c r="YX151" s="81"/>
      <c r="YY151" s="81"/>
      <c r="YZ151" s="81"/>
      <c r="ZA151" s="81"/>
      <c r="ZB151" s="81"/>
      <c r="ZC151" s="81"/>
      <c r="ZD151" s="81"/>
      <c r="ZE151" s="81"/>
      <c r="ZF151" s="81"/>
      <c r="ZG151" s="81"/>
      <c r="ZH151" s="81"/>
      <c r="ZI151" s="81"/>
      <c r="ZJ151" s="81"/>
      <c r="ZK151" s="81"/>
      <c r="ZL151" s="81"/>
      <c r="ZM151" s="81"/>
      <c r="ZN151" s="81"/>
      <c r="ZO151" s="81"/>
      <c r="ZP151" s="81"/>
      <c r="ZQ151" s="81"/>
      <c r="ZR151" s="81"/>
      <c r="ZS151" s="81"/>
      <c r="ZT151" s="81"/>
      <c r="ZU151" s="81"/>
      <c r="ZV151" s="81"/>
      <c r="ZW151" s="81"/>
      <c r="ZX151" s="81"/>
      <c r="ZY151" s="81"/>
      <c r="ZZ151" s="81"/>
      <c r="AAA151" s="81"/>
      <c r="AAB151" s="81"/>
      <c r="AAC151" s="81"/>
      <c r="AAD151" s="81"/>
      <c r="AAE151" s="81"/>
      <c r="AAF151" s="81"/>
      <c r="AAG151" s="81"/>
      <c r="AAH151" s="81"/>
      <c r="AAI151" s="81"/>
      <c r="AAJ151" s="81"/>
      <c r="AAK151" s="81"/>
      <c r="AAL151" s="81"/>
      <c r="AAM151" s="81"/>
      <c r="AAN151" s="81"/>
      <c r="AAO151" s="81"/>
      <c r="AAP151" s="81"/>
      <c r="AAQ151" s="81"/>
      <c r="AAR151" s="81"/>
      <c r="AAS151" s="81"/>
      <c r="AAT151" s="81"/>
      <c r="AAU151" s="81"/>
      <c r="AAV151" s="81"/>
      <c r="AAW151" s="81"/>
      <c r="AAX151" s="81"/>
      <c r="AAY151" s="81"/>
      <c r="AAZ151" s="81"/>
      <c r="ABA151" s="81"/>
      <c r="ABB151" s="81"/>
      <c r="ABC151" s="81"/>
      <c r="ABD151" s="81"/>
      <c r="ABE151" s="81"/>
      <c r="ABF151" s="81"/>
      <c r="ABG151" s="81"/>
      <c r="ABH151" s="81"/>
      <c r="ABI151" s="81"/>
      <c r="ABJ151" s="81"/>
      <c r="ABK151" s="81"/>
      <c r="ABL151" s="81"/>
      <c r="ABM151" s="81"/>
      <c r="ABN151" s="81"/>
      <c r="ABO151" s="81"/>
      <c r="ABP151" s="81"/>
      <c r="ABQ151" s="81"/>
      <c r="ABR151" s="81"/>
      <c r="ABS151" s="81"/>
      <c r="ABT151" s="81"/>
      <c r="ABU151" s="81"/>
      <c r="ABV151" s="81"/>
      <c r="ABW151" s="81"/>
      <c r="ABX151" s="81"/>
      <c r="ABY151" s="81"/>
      <c r="ABZ151" s="81"/>
      <c r="ACA151" s="81"/>
      <c r="ACB151" s="81"/>
      <c r="ACC151" s="81"/>
      <c r="ACD151" s="81"/>
      <c r="ACE151" s="81"/>
      <c r="ACF151" s="81"/>
      <c r="ACG151" s="81"/>
      <c r="ACH151" s="81"/>
      <c r="ACI151" s="81"/>
      <c r="ACJ151" s="81"/>
      <c r="ACK151" s="81"/>
      <c r="ACL151" s="81"/>
      <c r="ACM151" s="81"/>
      <c r="ACN151" s="81"/>
      <c r="ACO151" s="81"/>
      <c r="ACP151" s="81"/>
      <c r="ACQ151" s="81"/>
      <c r="ACR151" s="81"/>
      <c r="ACS151" s="81"/>
      <c r="ACT151" s="81"/>
      <c r="ACU151" s="81"/>
      <c r="ACV151" s="81"/>
      <c r="ACW151" s="81"/>
      <c r="ACX151" s="81"/>
      <c r="ACY151" s="81"/>
      <c r="ACZ151" s="81"/>
      <c r="ADA151" s="81"/>
      <c r="ADB151" s="81"/>
      <c r="ADC151" s="81"/>
      <c r="ADD151" s="81"/>
      <c r="ADE151" s="81"/>
      <c r="ADF151" s="81"/>
      <c r="ADG151" s="81"/>
      <c r="ADH151" s="81"/>
      <c r="ADI151" s="81"/>
      <c r="ADJ151" s="81"/>
      <c r="ADK151" s="81"/>
      <c r="ADL151" s="81"/>
      <c r="ADM151" s="81"/>
      <c r="ADN151" s="81"/>
      <c r="ADO151" s="81"/>
      <c r="ADP151" s="81"/>
      <c r="ADQ151" s="81"/>
      <c r="ADR151" s="81"/>
      <c r="ADS151" s="81"/>
      <c r="ADT151" s="81"/>
      <c r="ADU151" s="81"/>
      <c r="ADV151" s="81"/>
      <c r="ADW151" s="81"/>
      <c r="ADX151" s="81"/>
      <c r="ADY151" s="81"/>
      <c r="ADZ151" s="81"/>
      <c r="AEA151" s="81"/>
      <c r="AEB151" s="81"/>
      <c r="AEC151" s="81"/>
      <c r="AED151" s="81"/>
      <c r="AEE151" s="81"/>
      <c r="AEF151" s="81"/>
      <c r="AEG151" s="81"/>
      <c r="AEH151" s="81"/>
      <c r="AEI151" s="81"/>
      <c r="AEJ151" s="81"/>
      <c r="AEK151" s="81"/>
      <c r="AEL151" s="81"/>
      <c r="AEM151" s="81"/>
      <c r="AEN151" s="81"/>
      <c r="AEO151" s="81"/>
      <c r="AEP151" s="81"/>
      <c r="AEQ151" s="81"/>
      <c r="AER151" s="81"/>
      <c r="AES151" s="81"/>
      <c r="AET151" s="81"/>
      <c r="AEU151" s="81"/>
      <c r="AEV151" s="81"/>
      <c r="AEW151" s="81"/>
      <c r="AEX151" s="81"/>
      <c r="AEY151" s="81"/>
      <c r="AEZ151" s="81"/>
      <c r="AFA151" s="81"/>
      <c r="AFB151" s="81"/>
      <c r="AFC151" s="81"/>
      <c r="AFD151" s="81"/>
      <c r="AFE151" s="81"/>
      <c r="AFF151" s="81"/>
      <c r="AFG151" s="81"/>
      <c r="AFH151" s="81"/>
      <c r="AFI151" s="81"/>
      <c r="AFJ151" s="81"/>
      <c r="AFK151" s="81"/>
      <c r="AFL151" s="81"/>
      <c r="AFM151" s="81"/>
      <c r="AFN151" s="81"/>
      <c r="AFO151" s="81"/>
      <c r="AFP151" s="81"/>
      <c r="AFQ151" s="81"/>
      <c r="AFR151" s="81"/>
      <c r="AFS151" s="81"/>
      <c r="AFT151" s="81"/>
      <c r="AFU151" s="81"/>
      <c r="AFV151" s="81"/>
      <c r="AFW151" s="81"/>
      <c r="AFX151" s="81"/>
      <c r="AFY151" s="81"/>
      <c r="AFZ151" s="81"/>
      <c r="AGA151" s="81"/>
      <c r="AGB151" s="81"/>
      <c r="AGC151" s="81"/>
      <c r="AGD151" s="81"/>
      <c r="AGE151" s="81"/>
      <c r="AGF151" s="81"/>
      <c r="AGG151" s="81"/>
      <c r="AGH151" s="81"/>
      <c r="AGI151" s="81"/>
      <c r="AGJ151" s="81"/>
      <c r="AGK151" s="81"/>
      <c r="AGL151" s="81"/>
      <c r="AGM151" s="81"/>
      <c r="AGN151" s="81"/>
      <c r="AGO151" s="81"/>
      <c r="AGP151" s="81"/>
      <c r="AGQ151" s="81"/>
      <c r="AGR151" s="81"/>
      <c r="AGS151" s="81"/>
      <c r="AGT151" s="81"/>
      <c r="AGU151" s="81"/>
      <c r="AGV151" s="81"/>
      <c r="AGW151" s="81"/>
      <c r="AGX151" s="81"/>
      <c r="AGY151" s="81"/>
      <c r="AGZ151" s="81"/>
      <c r="AHA151" s="81"/>
      <c r="AHB151" s="81"/>
      <c r="AHC151" s="81"/>
      <c r="AHD151" s="81"/>
      <c r="AHE151" s="81"/>
      <c r="AHF151" s="81"/>
      <c r="AHG151" s="81"/>
      <c r="AHH151" s="81"/>
      <c r="AHI151" s="81"/>
      <c r="AHJ151" s="81"/>
      <c r="AHK151" s="81"/>
      <c r="AHL151" s="81"/>
      <c r="AHM151" s="81"/>
      <c r="AHN151" s="81"/>
      <c r="AHO151" s="81"/>
      <c r="AHP151" s="81"/>
      <c r="AHQ151" s="81"/>
      <c r="AHR151" s="81"/>
      <c r="AHS151" s="81"/>
      <c r="AHT151" s="81"/>
      <c r="AHU151" s="81"/>
      <c r="AHV151" s="81"/>
      <c r="AHW151" s="81"/>
      <c r="AHX151" s="81"/>
      <c r="AHY151" s="81"/>
      <c r="AHZ151" s="81"/>
      <c r="AIA151" s="81"/>
      <c r="AIB151" s="81"/>
      <c r="AIC151" s="81"/>
      <c r="AID151" s="81"/>
      <c r="AIE151" s="81"/>
      <c r="AIF151" s="81"/>
      <c r="AIG151" s="81"/>
      <c r="AIH151" s="81"/>
      <c r="AII151" s="81"/>
      <c r="AIJ151" s="81"/>
      <c r="AIK151" s="81"/>
      <c r="AIL151" s="81"/>
      <c r="AIM151" s="81"/>
      <c r="AIN151" s="81"/>
      <c r="AIO151" s="81"/>
      <c r="AIP151" s="81"/>
      <c r="AIQ151" s="81"/>
      <c r="AIR151" s="81"/>
      <c r="AIS151" s="81"/>
      <c r="AIT151" s="81"/>
      <c r="AIU151" s="81"/>
      <c r="AIV151" s="81"/>
      <c r="AIW151" s="81"/>
      <c r="AIX151" s="81"/>
      <c r="AIY151" s="81"/>
      <c r="AIZ151" s="81"/>
      <c r="AJA151" s="81"/>
      <c r="AJB151" s="81"/>
      <c r="AJC151" s="81"/>
      <c r="AJD151" s="81"/>
      <c r="AJE151" s="81"/>
      <c r="AJF151" s="81"/>
      <c r="AJG151" s="81"/>
      <c r="AJH151" s="81"/>
      <c r="AJI151" s="81"/>
      <c r="AJJ151" s="81"/>
      <c r="AJK151" s="81"/>
      <c r="AJL151" s="81"/>
      <c r="AJM151" s="81"/>
      <c r="AJN151" s="81"/>
      <c r="AJO151" s="81"/>
      <c r="AJP151" s="81"/>
      <c r="AJQ151" s="81"/>
      <c r="AJR151" s="81"/>
      <c r="AJS151" s="81"/>
      <c r="AJT151" s="81"/>
      <c r="AJU151" s="81"/>
      <c r="AJV151" s="81"/>
      <c r="AJW151" s="81"/>
      <c r="AJX151" s="81"/>
      <c r="AJY151" s="81"/>
      <c r="AJZ151" s="81"/>
      <c r="AKA151" s="81"/>
      <c r="AKB151" s="81"/>
      <c r="AKC151" s="81"/>
      <c r="AKD151" s="81"/>
      <c r="AKE151" s="81"/>
      <c r="AKF151" s="81"/>
      <c r="AKG151" s="81"/>
      <c r="AKH151" s="81"/>
      <c r="AKI151" s="81"/>
      <c r="AKJ151" s="81"/>
      <c r="AKK151" s="81"/>
      <c r="AKL151" s="81"/>
      <c r="AKM151" s="81"/>
      <c r="AKN151" s="81"/>
      <c r="AKO151" s="81"/>
      <c r="AKP151" s="81"/>
      <c r="AKQ151" s="81"/>
      <c r="AKR151" s="81"/>
      <c r="AKS151" s="81"/>
      <c r="AKT151" s="81"/>
      <c r="AKU151" s="81"/>
      <c r="AKV151" s="81"/>
      <c r="AKW151" s="81"/>
      <c r="AKX151" s="81"/>
      <c r="AKY151" s="81"/>
      <c r="AKZ151" s="81"/>
      <c r="ALA151" s="81"/>
      <c r="ALB151" s="81"/>
      <c r="ALC151" s="81"/>
      <c r="ALD151" s="81"/>
      <c r="ALE151" s="81"/>
      <c r="ALF151" s="81"/>
      <c r="ALG151" s="81"/>
      <c r="ALH151" s="81"/>
      <c r="ALI151" s="81"/>
      <c r="ALJ151" s="81"/>
      <c r="ALK151" s="81"/>
      <c r="ALL151" s="81"/>
      <c r="ALM151" s="81"/>
      <c r="ALN151" s="81"/>
      <c r="ALO151" s="81"/>
      <c r="ALP151" s="81"/>
      <c r="ALQ151" s="81"/>
      <c r="ALR151" s="81"/>
      <c r="ALS151" s="81"/>
      <c r="ALT151" s="81"/>
      <c r="ALU151" s="81"/>
      <c r="ALV151" s="81"/>
      <c r="ALW151" s="81"/>
    </row>
    <row r="152" spans="1:1011" ht="28.8" x14ac:dyDescent="0.3">
      <c r="A152" s="1" t="s">
        <v>280</v>
      </c>
      <c r="B152" s="2">
        <v>66</v>
      </c>
      <c r="C152" s="90" t="s">
        <v>485</v>
      </c>
      <c r="D152" s="125">
        <v>1978</v>
      </c>
      <c r="E152" s="3" t="s">
        <v>281</v>
      </c>
      <c r="F152" s="4" t="s">
        <v>50</v>
      </c>
      <c r="G152" s="4" t="s">
        <v>463</v>
      </c>
      <c r="H152" s="4">
        <v>45.464203500000004</v>
      </c>
      <c r="I152" s="5">
        <v>9.1899819999999792</v>
      </c>
      <c r="J152" s="6" t="s">
        <v>34</v>
      </c>
      <c r="K152" s="7" t="s">
        <v>81</v>
      </c>
      <c r="L152" s="8" t="s">
        <v>36</v>
      </c>
      <c r="M152" s="9" t="s">
        <v>169</v>
      </c>
      <c r="N152" s="10" t="s">
        <v>476</v>
      </c>
      <c r="O152" s="10" t="s">
        <v>90</v>
      </c>
      <c r="P152" s="10" t="s">
        <v>476</v>
      </c>
      <c r="Q152" s="11" t="s">
        <v>476</v>
      </c>
      <c r="R152" s="40">
        <v>8000</v>
      </c>
      <c r="S152" s="13" t="s">
        <v>64</v>
      </c>
      <c r="T152" s="14" t="s">
        <v>457</v>
      </c>
      <c r="U152" s="14">
        <v>18</v>
      </c>
      <c r="V152" s="14" t="s">
        <v>39</v>
      </c>
      <c r="W152" s="14">
        <v>33</v>
      </c>
      <c r="X152" s="14">
        <v>177</v>
      </c>
      <c r="Y152" s="14" t="s">
        <v>282</v>
      </c>
      <c r="Z152" s="15">
        <v>3</v>
      </c>
      <c r="AA152" s="16" t="s">
        <v>38</v>
      </c>
      <c r="AB152" s="17" t="s">
        <v>476</v>
      </c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</row>
    <row r="153" spans="1:1011" ht="28.8" x14ac:dyDescent="0.3">
      <c r="A153" s="1" t="s">
        <v>333</v>
      </c>
      <c r="B153" s="2">
        <v>67</v>
      </c>
      <c r="C153" s="90" t="s">
        <v>485</v>
      </c>
      <c r="D153" s="125">
        <v>1982</v>
      </c>
      <c r="E153" s="3" t="s">
        <v>174</v>
      </c>
      <c r="F153" s="4" t="s">
        <v>157</v>
      </c>
      <c r="G153" s="4" t="s">
        <v>468</v>
      </c>
      <c r="H153" s="4">
        <v>-31.9505269</v>
      </c>
      <c r="I153" s="5">
        <v>115.860457199999</v>
      </c>
      <c r="J153" s="6" t="s">
        <v>34</v>
      </c>
      <c r="K153" s="7" t="s">
        <v>81</v>
      </c>
      <c r="L153" s="8" t="s">
        <v>36</v>
      </c>
      <c r="M153" s="9" t="s">
        <v>68</v>
      </c>
      <c r="N153" s="10">
        <v>430</v>
      </c>
      <c r="O153" s="10" t="s">
        <v>90</v>
      </c>
      <c r="P153" s="10">
        <v>220</v>
      </c>
      <c r="Q153" s="11">
        <v>300</v>
      </c>
      <c r="R153" s="40">
        <v>35000</v>
      </c>
      <c r="S153" s="13" t="s">
        <v>64</v>
      </c>
      <c r="T153" s="14" t="s">
        <v>460</v>
      </c>
      <c r="U153" s="14">
        <v>23.6</v>
      </c>
      <c r="V153" s="14" t="s">
        <v>39</v>
      </c>
      <c r="W153" s="14">
        <v>40</v>
      </c>
      <c r="X153" s="14">
        <v>280</v>
      </c>
      <c r="Y153" s="14">
        <v>0.1</v>
      </c>
      <c r="Z153" s="15">
        <v>12</v>
      </c>
      <c r="AA153" s="16" t="s">
        <v>444</v>
      </c>
      <c r="AB153" s="17" t="s">
        <v>175</v>
      </c>
    </row>
    <row r="154" spans="1:1011" ht="57.6" x14ac:dyDescent="0.3">
      <c r="A154" s="1" t="s">
        <v>176</v>
      </c>
      <c r="B154" s="2">
        <v>68</v>
      </c>
      <c r="C154" s="90" t="s">
        <v>485</v>
      </c>
      <c r="D154" s="125">
        <v>1982</v>
      </c>
      <c r="E154" s="3" t="s">
        <v>177</v>
      </c>
      <c r="F154" s="4" t="s">
        <v>178</v>
      </c>
      <c r="G154" s="4" t="s">
        <v>464</v>
      </c>
      <c r="H154" s="4">
        <v>36.6881165</v>
      </c>
      <c r="I154" s="5">
        <v>10.377863199999901</v>
      </c>
      <c r="J154" s="6" t="s">
        <v>34</v>
      </c>
      <c r="K154" s="7" t="s">
        <v>81</v>
      </c>
      <c r="L154" s="8" t="s">
        <v>36</v>
      </c>
      <c r="M154" s="9" t="s">
        <v>30</v>
      </c>
      <c r="N154" s="10">
        <v>750</v>
      </c>
      <c r="O154" s="10" t="s">
        <v>441</v>
      </c>
      <c r="P154" s="10">
        <v>85</v>
      </c>
      <c r="Q154" s="11">
        <v>100</v>
      </c>
      <c r="R154" s="40">
        <v>12000</v>
      </c>
      <c r="S154" s="13" t="s">
        <v>64</v>
      </c>
      <c r="T154" s="14" t="s">
        <v>461</v>
      </c>
      <c r="U154" s="14">
        <v>7.4</v>
      </c>
      <c r="V154" s="14" t="s">
        <v>39</v>
      </c>
      <c r="W154" s="14">
        <v>30</v>
      </c>
      <c r="X154" s="14">
        <v>84</v>
      </c>
      <c r="Y154" s="14">
        <v>0.04</v>
      </c>
      <c r="Z154" s="15">
        <v>3.4</v>
      </c>
      <c r="AA154" s="16" t="s">
        <v>444</v>
      </c>
      <c r="AB154" s="17" t="s">
        <v>476</v>
      </c>
    </row>
    <row r="155" spans="1:1011" ht="28.8" x14ac:dyDescent="0.3">
      <c r="A155" s="49" t="s">
        <v>106</v>
      </c>
      <c r="B155" s="94">
        <v>69</v>
      </c>
      <c r="C155" s="108" t="s">
        <v>486</v>
      </c>
      <c r="D155" s="126">
        <v>1977</v>
      </c>
      <c r="E155" s="86" t="s">
        <v>344</v>
      </c>
      <c r="F155" s="50" t="s">
        <v>107</v>
      </c>
      <c r="G155" s="50" t="s">
        <v>466</v>
      </c>
      <c r="H155" s="50">
        <v>35.689487499999998</v>
      </c>
      <c r="I155" s="87">
        <v>139.69170639999899</v>
      </c>
      <c r="J155" s="51" t="s">
        <v>34</v>
      </c>
      <c r="K155" s="52" t="s">
        <v>92</v>
      </c>
      <c r="L155" s="53" t="s">
        <v>36</v>
      </c>
      <c r="M155" s="54" t="s">
        <v>30</v>
      </c>
      <c r="N155" s="55">
        <v>48</v>
      </c>
      <c r="O155" s="55" t="s">
        <v>441</v>
      </c>
      <c r="P155" s="55" t="s">
        <v>476</v>
      </c>
      <c r="Q155" s="56">
        <v>100</v>
      </c>
      <c r="R155" s="57">
        <v>750</v>
      </c>
      <c r="S155" s="58" t="s">
        <v>82</v>
      </c>
      <c r="T155" s="59" t="s">
        <v>103</v>
      </c>
      <c r="U155" s="59">
        <v>8.1999999999999993</v>
      </c>
      <c r="V155" s="59" t="s">
        <v>31</v>
      </c>
      <c r="W155" s="59" t="s">
        <v>476</v>
      </c>
      <c r="X155" s="59">
        <v>90</v>
      </c>
      <c r="Y155" s="59" t="s">
        <v>476</v>
      </c>
      <c r="Z155" s="60">
        <v>11.4</v>
      </c>
      <c r="AA155" s="61" t="s">
        <v>105</v>
      </c>
      <c r="AB155" s="122" t="s">
        <v>29</v>
      </c>
    </row>
    <row r="156" spans="1:1011" ht="28.8" x14ac:dyDescent="0.3">
      <c r="A156" s="66" t="s">
        <v>155</v>
      </c>
      <c r="B156" s="93">
        <v>70</v>
      </c>
      <c r="C156" s="110" t="s">
        <v>486</v>
      </c>
      <c r="D156" s="127">
        <v>1981</v>
      </c>
      <c r="E156" s="67" t="s">
        <v>156</v>
      </c>
      <c r="F156" s="68" t="s">
        <v>157</v>
      </c>
      <c r="G156" s="68" t="s">
        <v>468</v>
      </c>
      <c r="H156" s="68">
        <v>-23.698041999999901</v>
      </c>
      <c r="I156" s="69">
        <v>133.88074710000001</v>
      </c>
      <c r="J156" s="70" t="s">
        <v>34</v>
      </c>
      <c r="K156" s="71" t="s">
        <v>81</v>
      </c>
      <c r="L156" s="72" t="s">
        <v>36</v>
      </c>
      <c r="M156" s="73" t="s">
        <v>110</v>
      </c>
      <c r="N156" s="74">
        <v>1600</v>
      </c>
      <c r="O156" s="74" t="s">
        <v>111</v>
      </c>
      <c r="P156" s="74" t="s">
        <v>476</v>
      </c>
      <c r="Q156" s="75">
        <v>85</v>
      </c>
      <c r="R156" s="83">
        <v>20000</v>
      </c>
      <c r="S156" s="77" t="s">
        <v>64</v>
      </c>
      <c r="T156" s="78" t="s">
        <v>103</v>
      </c>
      <c r="U156" s="78">
        <v>6</v>
      </c>
      <c r="V156" s="78" t="s">
        <v>117</v>
      </c>
      <c r="W156" s="78">
        <v>30</v>
      </c>
      <c r="X156" s="78">
        <v>80</v>
      </c>
      <c r="Y156" s="78">
        <v>2.5</v>
      </c>
      <c r="Z156" s="79">
        <v>9.1999999999999993</v>
      </c>
      <c r="AA156" s="80" t="s">
        <v>110</v>
      </c>
      <c r="AB156" s="123" t="s">
        <v>29</v>
      </c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  <c r="ALR156"/>
      <c r="ALS156"/>
      <c r="ALT156"/>
      <c r="ALU156"/>
      <c r="ALV156"/>
      <c r="ALW156"/>
    </row>
    <row r="157" spans="1:1011" ht="43.2" x14ac:dyDescent="0.3">
      <c r="A157" s="1" t="s">
        <v>100</v>
      </c>
      <c r="B157" s="2">
        <v>71</v>
      </c>
      <c r="C157" s="91" t="s">
        <v>486</v>
      </c>
      <c r="D157" s="125">
        <v>1976</v>
      </c>
      <c r="E157" s="3" t="s">
        <v>101</v>
      </c>
      <c r="F157" s="4" t="s">
        <v>102</v>
      </c>
      <c r="G157" s="4" t="s">
        <v>466</v>
      </c>
      <c r="H157" s="4">
        <v>28.6139391</v>
      </c>
      <c r="I157" s="5">
        <v>77.209021199999995</v>
      </c>
      <c r="J157" s="6" t="s">
        <v>34</v>
      </c>
      <c r="K157" s="7" t="s">
        <v>35</v>
      </c>
      <c r="L157" s="8" t="s">
        <v>36</v>
      </c>
      <c r="M157" s="9" t="s">
        <v>30</v>
      </c>
      <c r="N157" s="47">
        <v>10</v>
      </c>
      <c r="O157" s="10" t="s">
        <v>441</v>
      </c>
      <c r="P157" s="10">
        <v>80</v>
      </c>
      <c r="Q157" s="11">
        <v>85</v>
      </c>
      <c r="R157" s="40">
        <v>1000</v>
      </c>
      <c r="S157" s="13" t="s">
        <v>82</v>
      </c>
      <c r="T157" s="14" t="s">
        <v>103</v>
      </c>
      <c r="U157" s="14" t="s">
        <v>476</v>
      </c>
      <c r="V157" s="14" t="s">
        <v>104</v>
      </c>
      <c r="W157" s="14">
        <v>30</v>
      </c>
      <c r="X157" s="14">
        <v>80</v>
      </c>
      <c r="Y157" s="14">
        <v>2.4</v>
      </c>
      <c r="Z157" s="15">
        <v>9.3000000000000007</v>
      </c>
      <c r="AA157" s="16" t="s">
        <v>105</v>
      </c>
      <c r="AB157" s="89" t="s">
        <v>476</v>
      </c>
    </row>
    <row r="158" spans="1:1011" ht="28.8" x14ac:dyDescent="0.3">
      <c r="A158" s="1" t="s">
        <v>147</v>
      </c>
      <c r="B158" s="2">
        <v>72</v>
      </c>
      <c r="C158" s="108" t="s">
        <v>486</v>
      </c>
      <c r="D158" s="125">
        <v>1980</v>
      </c>
      <c r="E158" s="3" t="s">
        <v>148</v>
      </c>
      <c r="F158" s="4" t="s">
        <v>149</v>
      </c>
      <c r="G158" s="4" t="s">
        <v>466</v>
      </c>
      <c r="H158" s="4">
        <v>13.7563309</v>
      </c>
      <c r="I158" s="5">
        <v>100.5017651</v>
      </c>
      <c r="J158" s="6" t="s">
        <v>34</v>
      </c>
      <c r="K158" s="7" t="s">
        <v>35</v>
      </c>
      <c r="L158" s="8" t="s">
        <v>36</v>
      </c>
      <c r="M158" s="9" t="s">
        <v>30</v>
      </c>
      <c r="N158" s="10">
        <v>1.4</v>
      </c>
      <c r="O158" s="10" t="s">
        <v>374</v>
      </c>
      <c r="P158" s="10" t="s">
        <v>476</v>
      </c>
      <c r="Q158" s="11">
        <v>75</v>
      </c>
      <c r="R158" s="40">
        <v>3</v>
      </c>
      <c r="S158" s="13" t="s">
        <v>73</v>
      </c>
      <c r="T158" s="14" t="s">
        <v>86</v>
      </c>
      <c r="U158" s="14">
        <v>0.5</v>
      </c>
      <c r="V158" s="14" t="s">
        <v>200</v>
      </c>
      <c r="W158" s="14">
        <v>30</v>
      </c>
      <c r="X158" s="14">
        <v>75</v>
      </c>
      <c r="Y158" s="14">
        <v>0.5</v>
      </c>
      <c r="Z158" s="15">
        <v>2.4</v>
      </c>
      <c r="AA158" s="16" t="s">
        <v>38</v>
      </c>
      <c r="AB158" s="17" t="s">
        <v>29</v>
      </c>
    </row>
    <row r="159" spans="1:1011" ht="43.2" x14ac:dyDescent="0.3">
      <c r="A159" s="1" t="s">
        <v>171</v>
      </c>
      <c r="B159" s="2">
        <v>73</v>
      </c>
      <c r="C159" s="108" t="s">
        <v>486</v>
      </c>
      <c r="D159" s="125">
        <v>1982</v>
      </c>
      <c r="E159" s="3" t="s">
        <v>172</v>
      </c>
      <c r="F159" s="4" t="s">
        <v>173</v>
      </c>
      <c r="G159" s="4" t="s">
        <v>468</v>
      </c>
      <c r="H159" s="4">
        <v>-6.3149929999999896</v>
      </c>
      <c r="I159" s="5">
        <v>143.95554999999999</v>
      </c>
      <c r="J159" s="6" t="s">
        <v>34</v>
      </c>
      <c r="K159" s="7" t="s">
        <v>35</v>
      </c>
      <c r="L159" s="8" t="s">
        <v>36</v>
      </c>
      <c r="M159" s="9" t="s">
        <v>30</v>
      </c>
      <c r="N159" s="10">
        <v>4</v>
      </c>
      <c r="O159" s="10" t="s">
        <v>441</v>
      </c>
      <c r="P159" s="10" t="s">
        <v>476</v>
      </c>
      <c r="Q159" s="11">
        <v>60</v>
      </c>
      <c r="R159" s="12">
        <v>7</v>
      </c>
      <c r="S159" s="13" t="s">
        <v>73</v>
      </c>
      <c r="T159" s="14" t="s">
        <v>86</v>
      </c>
      <c r="U159" s="14">
        <v>0.5</v>
      </c>
      <c r="V159" s="14" t="s">
        <v>31</v>
      </c>
      <c r="W159" s="14">
        <v>38</v>
      </c>
      <c r="X159" s="14">
        <v>51</v>
      </c>
      <c r="Y159" s="14">
        <v>0.75</v>
      </c>
      <c r="Z159" s="15">
        <v>1.1299999999999999</v>
      </c>
      <c r="AA159" s="16" t="s">
        <v>38</v>
      </c>
      <c r="AB159" s="17" t="s">
        <v>29</v>
      </c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  <c r="ALR159"/>
      <c r="ALS159"/>
      <c r="ALT159"/>
      <c r="ALU159"/>
      <c r="ALV159"/>
      <c r="ALW159"/>
    </row>
    <row r="160" spans="1:1011" ht="28.8" x14ac:dyDescent="0.3">
      <c r="A160" s="1" t="s">
        <v>181</v>
      </c>
      <c r="B160" s="2">
        <v>74</v>
      </c>
      <c r="C160" s="91" t="s">
        <v>486</v>
      </c>
      <c r="D160" s="125">
        <v>1984</v>
      </c>
      <c r="E160" s="3" t="s">
        <v>182</v>
      </c>
      <c r="F160" s="4" t="s">
        <v>102</v>
      </c>
      <c r="G160" s="4" t="s">
        <v>466</v>
      </c>
      <c r="H160" s="4">
        <v>21.7644725</v>
      </c>
      <c r="I160" s="5">
        <v>72.151930399999998</v>
      </c>
      <c r="J160" s="6" t="s">
        <v>34</v>
      </c>
      <c r="K160" s="7" t="s">
        <v>35</v>
      </c>
      <c r="L160" s="8" t="s">
        <v>36</v>
      </c>
      <c r="M160" s="9" t="s">
        <v>30</v>
      </c>
      <c r="N160" s="10">
        <v>7</v>
      </c>
      <c r="O160" s="10" t="s">
        <v>374</v>
      </c>
      <c r="P160" s="10" t="s">
        <v>476</v>
      </c>
      <c r="Q160" s="11" t="s">
        <v>476</v>
      </c>
      <c r="R160" s="12">
        <v>50</v>
      </c>
      <c r="S160" s="13" t="s">
        <v>73</v>
      </c>
      <c r="T160" s="14" t="s">
        <v>83</v>
      </c>
      <c r="U160" s="14" t="s">
        <v>476</v>
      </c>
      <c r="V160" s="14" t="s">
        <v>31</v>
      </c>
      <c r="W160" s="14" t="s">
        <v>476</v>
      </c>
      <c r="X160" s="14" t="s">
        <v>476</v>
      </c>
      <c r="Y160" s="14" t="s">
        <v>476</v>
      </c>
      <c r="Z160" s="15" t="s">
        <v>476</v>
      </c>
      <c r="AA160" s="16" t="s">
        <v>38</v>
      </c>
      <c r="AB160" s="17" t="s">
        <v>29</v>
      </c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  <c r="ALR160"/>
      <c r="ALS160"/>
      <c r="ALT160"/>
      <c r="ALU160"/>
      <c r="ALV160"/>
      <c r="ALW160"/>
    </row>
    <row r="161" spans="1:1011" ht="72" x14ac:dyDescent="0.3">
      <c r="A161" s="1" t="s">
        <v>186</v>
      </c>
      <c r="B161" s="2">
        <v>75</v>
      </c>
      <c r="C161" s="100" t="s">
        <v>487</v>
      </c>
      <c r="D161" s="125">
        <v>2006</v>
      </c>
      <c r="E161" s="3" t="s">
        <v>187</v>
      </c>
      <c r="F161" s="4" t="s">
        <v>42</v>
      </c>
      <c r="G161" s="4" t="s">
        <v>42</v>
      </c>
      <c r="H161" s="4">
        <v>33.518982600000001</v>
      </c>
      <c r="I161" s="5">
        <v>-112.15195559999999</v>
      </c>
      <c r="J161" s="6" t="s">
        <v>34</v>
      </c>
      <c r="K161" s="7" t="s">
        <v>81</v>
      </c>
      <c r="L161" s="8" t="s">
        <v>60</v>
      </c>
      <c r="M161" s="9" t="s">
        <v>68</v>
      </c>
      <c r="N161" s="10">
        <v>10340</v>
      </c>
      <c r="O161" s="10" t="s">
        <v>90</v>
      </c>
      <c r="P161" s="10">
        <v>120</v>
      </c>
      <c r="Q161" s="11">
        <v>288</v>
      </c>
      <c r="R161" s="40">
        <v>1000000</v>
      </c>
      <c r="S161" s="13" t="s">
        <v>64</v>
      </c>
      <c r="T161" s="14" t="s">
        <v>451</v>
      </c>
      <c r="U161" s="14">
        <v>20.7</v>
      </c>
      <c r="V161" s="14" t="s">
        <v>39</v>
      </c>
      <c r="W161" s="14">
        <v>20</v>
      </c>
      <c r="X161" s="14">
        <v>240</v>
      </c>
      <c r="Y161" s="14">
        <v>0.7</v>
      </c>
      <c r="Z161" s="15">
        <v>22.3</v>
      </c>
      <c r="AA161" s="16" t="s">
        <v>105</v>
      </c>
      <c r="AB161" s="17" t="s">
        <v>188</v>
      </c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  <c r="ABW161"/>
      <c r="ABX161"/>
      <c r="ABY161"/>
      <c r="ABZ161"/>
      <c r="ACA161"/>
      <c r="ACB161"/>
      <c r="ACC161"/>
      <c r="ACD161"/>
      <c r="ACE161"/>
      <c r="ACF161"/>
      <c r="ACG161"/>
      <c r="ACH161"/>
      <c r="ACI161"/>
      <c r="ACJ161"/>
      <c r="ACK161"/>
      <c r="ACL161"/>
      <c r="ACM161"/>
      <c r="ACN161"/>
      <c r="ACO161"/>
      <c r="ACP161"/>
      <c r="ACQ161"/>
      <c r="ACR161"/>
      <c r="ACS161"/>
      <c r="ACT161"/>
      <c r="ACU161"/>
      <c r="ACV161"/>
      <c r="ACW161"/>
      <c r="ACX161"/>
      <c r="ACY161"/>
      <c r="ACZ161"/>
      <c r="ADA161"/>
      <c r="ADB161"/>
      <c r="ADC161"/>
      <c r="ADD161"/>
      <c r="ADE161"/>
      <c r="ADF161"/>
      <c r="ADG161"/>
      <c r="ADH161"/>
      <c r="ADI161"/>
      <c r="ADJ161"/>
      <c r="ADK161"/>
      <c r="ADL161"/>
      <c r="ADM161"/>
      <c r="ADN161"/>
      <c r="ADO161"/>
      <c r="ADP161"/>
      <c r="ADQ161"/>
      <c r="ADR161"/>
      <c r="ADS161"/>
      <c r="ADT161"/>
      <c r="ADU161"/>
      <c r="ADV161"/>
      <c r="ADW161"/>
      <c r="ADX161"/>
      <c r="ADY161"/>
      <c r="ADZ161"/>
      <c r="AEA161"/>
      <c r="AEB161"/>
      <c r="AEC161"/>
      <c r="AED161"/>
      <c r="AEE161"/>
      <c r="AEF161"/>
      <c r="AEG161"/>
      <c r="AEH161"/>
      <c r="AEI161"/>
      <c r="AEJ161"/>
      <c r="AEK161"/>
      <c r="AEL161"/>
      <c r="AEM161"/>
      <c r="AEN161"/>
      <c r="AEO161"/>
      <c r="AEP161"/>
      <c r="AEQ161"/>
      <c r="AER161"/>
      <c r="AES161"/>
      <c r="AET161"/>
      <c r="AEU161"/>
      <c r="AEV161"/>
      <c r="AEW161"/>
      <c r="AEX161"/>
      <c r="AEY161"/>
      <c r="AEZ161"/>
      <c r="AFA161"/>
      <c r="AFB161"/>
      <c r="AFC161"/>
      <c r="AFD161"/>
      <c r="AFE161"/>
      <c r="AFF161"/>
      <c r="AFG161"/>
      <c r="AFH161"/>
      <c r="AFI161"/>
      <c r="AFJ161"/>
      <c r="AFK161"/>
      <c r="AFL161"/>
      <c r="AFM161"/>
      <c r="AFN161"/>
      <c r="AFO161"/>
      <c r="AFP161"/>
      <c r="AFQ161"/>
      <c r="AFR161"/>
      <c r="AFS161"/>
      <c r="AFT161"/>
      <c r="AFU161"/>
      <c r="AFV161"/>
      <c r="AFW161"/>
      <c r="AFX161"/>
      <c r="AFY161"/>
      <c r="AFZ161"/>
      <c r="AGA161"/>
      <c r="AGB161"/>
      <c r="AGC161"/>
      <c r="AGD161"/>
      <c r="AGE161"/>
      <c r="AGF161"/>
      <c r="AGG161"/>
      <c r="AGH161"/>
      <c r="AGI161"/>
      <c r="AGJ161"/>
      <c r="AGK161"/>
      <c r="AGL161"/>
      <c r="AGM161"/>
      <c r="AGN161"/>
      <c r="AGO161"/>
      <c r="AGP161"/>
      <c r="AGQ161"/>
      <c r="AGR161"/>
      <c r="AGS161"/>
      <c r="AGT161"/>
      <c r="AGU161"/>
      <c r="AGV161"/>
      <c r="AGW161"/>
      <c r="AGX161"/>
      <c r="AGY161"/>
      <c r="AGZ161"/>
      <c r="AHA161"/>
      <c r="AHB161"/>
      <c r="AHC161"/>
      <c r="AHD161"/>
      <c r="AHE161"/>
      <c r="AHF161"/>
      <c r="AHG161"/>
      <c r="AHH161"/>
      <c r="AHI161"/>
      <c r="AHJ161"/>
      <c r="AHK161"/>
      <c r="AHL161"/>
      <c r="AHM161"/>
      <c r="AHN161"/>
      <c r="AHO161"/>
      <c r="AHP161"/>
      <c r="AHQ161"/>
      <c r="AHR161"/>
      <c r="AHS161"/>
      <c r="AHT161"/>
      <c r="AHU161"/>
      <c r="AHV161"/>
      <c r="AHW161"/>
      <c r="AHX161"/>
      <c r="AHY161"/>
      <c r="AHZ161"/>
      <c r="AIA161"/>
      <c r="AIB161"/>
      <c r="AIC161"/>
      <c r="AID161"/>
      <c r="AIE161"/>
      <c r="AIF161"/>
      <c r="AIG161"/>
      <c r="AIH161"/>
      <c r="AII161"/>
      <c r="AIJ161"/>
      <c r="AIK161"/>
      <c r="AIL161"/>
      <c r="AIM161"/>
      <c r="AIN161"/>
      <c r="AIO161"/>
      <c r="AIP161"/>
      <c r="AIQ161"/>
      <c r="AIR161"/>
      <c r="AIS161"/>
      <c r="AIT161"/>
      <c r="AIU161"/>
      <c r="AIV161"/>
      <c r="AIW161"/>
      <c r="AIX161"/>
      <c r="AIY161"/>
      <c r="AIZ161"/>
      <c r="AJA161"/>
      <c r="AJB161"/>
      <c r="AJC161"/>
      <c r="AJD161"/>
      <c r="AJE161"/>
      <c r="AJF161"/>
      <c r="AJG161"/>
      <c r="AJH161"/>
      <c r="AJI161"/>
      <c r="AJJ161"/>
      <c r="AJK161"/>
      <c r="AJL161"/>
      <c r="AJM161"/>
      <c r="AJN161"/>
      <c r="AJO161"/>
      <c r="AJP161"/>
      <c r="AJQ161"/>
      <c r="AJR161"/>
      <c r="AJS161"/>
      <c r="AJT161"/>
      <c r="AJU161"/>
      <c r="AJV161"/>
      <c r="AJW161"/>
      <c r="AJX161"/>
      <c r="AJY161"/>
      <c r="AJZ161"/>
      <c r="AKA161"/>
      <c r="AKB161"/>
      <c r="AKC161"/>
      <c r="AKD161"/>
      <c r="AKE161"/>
      <c r="AKF161"/>
      <c r="AKG161"/>
      <c r="AKH161"/>
      <c r="AKI161"/>
      <c r="AKJ161"/>
      <c r="AKK161"/>
      <c r="AKL161"/>
      <c r="AKM161"/>
      <c r="AKN161"/>
      <c r="AKO161"/>
      <c r="AKP161"/>
      <c r="AKQ161"/>
      <c r="AKR161"/>
      <c r="AKS161"/>
      <c r="AKT161"/>
      <c r="AKU161"/>
      <c r="AKV161"/>
      <c r="AKW161"/>
      <c r="AKX161"/>
      <c r="AKY161"/>
      <c r="AKZ161"/>
      <c r="ALA161"/>
      <c r="ALB161"/>
      <c r="ALC161"/>
      <c r="ALD161"/>
      <c r="ALE161"/>
      <c r="ALF161"/>
      <c r="ALG161"/>
      <c r="ALH161"/>
      <c r="ALI161"/>
      <c r="ALJ161"/>
      <c r="ALK161"/>
      <c r="ALL161"/>
      <c r="ALM161"/>
      <c r="ALN161"/>
      <c r="ALO161"/>
      <c r="ALP161"/>
      <c r="ALQ161"/>
      <c r="ALR161"/>
      <c r="ALS161"/>
      <c r="ALT161"/>
      <c r="ALU161"/>
      <c r="ALV161"/>
      <c r="ALW161"/>
    </row>
    <row r="162" spans="1:1011" ht="28.8" x14ac:dyDescent="0.3">
      <c r="A162" s="1" t="s">
        <v>347</v>
      </c>
      <c r="B162" s="2">
        <v>76</v>
      </c>
      <c r="C162" s="100" t="s">
        <v>487</v>
      </c>
      <c r="D162" s="125">
        <v>2016</v>
      </c>
      <c r="E162" s="3" t="s">
        <v>219</v>
      </c>
      <c r="F162" s="4" t="s">
        <v>211</v>
      </c>
      <c r="G162" s="4" t="s">
        <v>464</v>
      </c>
      <c r="H162" s="4">
        <v>32.2359364</v>
      </c>
      <c r="I162" s="5">
        <v>-7.9538377999999703</v>
      </c>
      <c r="J162" s="6" t="s">
        <v>34</v>
      </c>
      <c r="K162" s="7" t="s">
        <v>81</v>
      </c>
      <c r="L162" s="8" t="s">
        <v>60</v>
      </c>
      <c r="M162" s="9" t="s">
        <v>169</v>
      </c>
      <c r="N162" s="10">
        <v>11436</v>
      </c>
      <c r="O162" s="10" t="s">
        <v>90</v>
      </c>
      <c r="P162" s="10">
        <v>180</v>
      </c>
      <c r="Q162" s="11">
        <v>300</v>
      </c>
      <c r="R162" s="40">
        <v>1000000</v>
      </c>
      <c r="S162" s="13" t="s">
        <v>64</v>
      </c>
      <c r="T162" s="14" t="s">
        <v>451</v>
      </c>
      <c r="U162" s="14">
        <v>19.100000000000001</v>
      </c>
      <c r="V162" s="14" t="s">
        <v>39</v>
      </c>
      <c r="W162" s="14" t="s">
        <v>476</v>
      </c>
      <c r="X162" s="14" t="s">
        <v>476</v>
      </c>
      <c r="Y162" s="14" t="s">
        <v>476</v>
      </c>
      <c r="Z162" s="15" t="s">
        <v>476</v>
      </c>
      <c r="AA162" s="16" t="s">
        <v>444</v>
      </c>
      <c r="AB162" s="17" t="s">
        <v>220</v>
      </c>
    </row>
    <row r="163" spans="1:1011" s="88" customFormat="1" ht="28.8" x14ac:dyDescent="0.3">
      <c r="A163" s="1" t="s">
        <v>206</v>
      </c>
      <c r="B163" s="2">
        <v>77</v>
      </c>
      <c r="C163" s="100" t="s">
        <v>487</v>
      </c>
      <c r="D163" s="125">
        <v>2013</v>
      </c>
      <c r="E163" s="3" t="s">
        <v>207</v>
      </c>
      <c r="F163" s="4" t="s">
        <v>42</v>
      </c>
      <c r="G163" s="4" t="s">
        <v>42</v>
      </c>
      <c r="H163" s="4">
        <v>39.474869300000002</v>
      </c>
      <c r="I163" s="5">
        <v>-118.77704069999901</v>
      </c>
      <c r="J163" s="6" t="s">
        <v>208</v>
      </c>
      <c r="K163" s="7" t="s">
        <v>81</v>
      </c>
      <c r="L163" s="8" t="s">
        <v>60</v>
      </c>
      <c r="M163" s="9" t="s">
        <v>68</v>
      </c>
      <c r="N163" s="65">
        <v>25000</v>
      </c>
      <c r="O163" s="10" t="s">
        <v>441</v>
      </c>
      <c r="P163" s="10">
        <v>150</v>
      </c>
      <c r="Q163" s="11">
        <v>200</v>
      </c>
      <c r="R163" s="40">
        <v>33000000</v>
      </c>
      <c r="S163" s="13" t="s">
        <v>64</v>
      </c>
      <c r="T163" s="14" t="s">
        <v>450</v>
      </c>
      <c r="U163" s="14" t="s">
        <v>476</v>
      </c>
      <c r="V163" s="14" t="s">
        <v>39</v>
      </c>
      <c r="W163" s="14">
        <v>30</v>
      </c>
      <c r="X163" s="14">
        <v>125</v>
      </c>
      <c r="Y163" s="14">
        <v>4.2</v>
      </c>
      <c r="Z163" s="15">
        <v>34</v>
      </c>
      <c r="AA163" s="16" t="s">
        <v>38</v>
      </c>
      <c r="AB163" s="17" t="s">
        <v>29</v>
      </c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  <c r="CA163" s="81"/>
      <c r="CB163" s="81"/>
      <c r="CC163" s="81"/>
      <c r="CD163" s="81"/>
      <c r="CE163" s="81"/>
      <c r="CF163" s="81"/>
      <c r="CG163" s="81"/>
      <c r="CH163" s="81"/>
      <c r="CI163" s="81"/>
      <c r="CJ163" s="81"/>
      <c r="CK163" s="81"/>
      <c r="CL163" s="81"/>
      <c r="CM163" s="81"/>
      <c r="CN163" s="81"/>
      <c r="CO163" s="81"/>
      <c r="CP163" s="81"/>
      <c r="CQ163" s="81"/>
      <c r="CR163" s="81"/>
      <c r="CS163" s="81"/>
      <c r="CT163" s="81"/>
      <c r="CU163" s="81"/>
      <c r="CV163" s="81"/>
      <c r="CW163" s="81"/>
      <c r="CX163" s="81"/>
      <c r="CY163" s="81"/>
      <c r="CZ163" s="81"/>
      <c r="DA163" s="81"/>
      <c r="DB163" s="81"/>
      <c r="DC163" s="81"/>
      <c r="DD163" s="81"/>
      <c r="DE163" s="81"/>
      <c r="DF163" s="81"/>
      <c r="DG163" s="81"/>
      <c r="DH163" s="81"/>
      <c r="DI163" s="81"/>
      <c r="DJ163" s="81"/>
      <c r="DK163" s="81"/>
      <c r="DL163" s="81"/>
      <c r="DM163" s="81"/>
      <c r="DN163" s="81"/>
      <c r="DO163" s="81"/>
      <c r="DP163" s="81"/>
      <c r="DQ163" s="81"/>
      <c r="DR163" s="81"/>
      <c r="DS163" s="81"/>
      <c r="DT163" s="81"/>
      <c r="DU163" s="81"/>
      <c r="DV163" s="81"/>
      <c r="DW163" s="81"/>
      <c r="DX163" s="81"/>
      <c r="DY163" s="81"/>
      <c r="DZ163" s="81"/>
      <c r="EA163" s="81"/>
      <c r="EB163" s="81"/>
      <c r="EC163" s="81"/>
      <c r="ED163" s="81"/>
      <c r="EE163" s="81"/>
      <c r="EF163" s="81"/>
      <c r="EG163" s="81"/>
      <c r="EH163" s="81"/>
      <c r="EI163" s="81"/>
      <c r="EJ163" s="81"/>
      <c r="EK163" s="81"/>
      <c r="EL163" s="81"/>
      <c r="EM163" s="81"/>
      <c r="EN163" s="81"/>
      <c r="EO163" s="81"/>
      <c r="EP163" s="81"/>
      <c r="EQ163" s="81"/>
      <c r="ER163" s="81"/>
      <c r="ES163" s="81"/>
      <c r="ET163" s="81"/>
      <c r="EU163" s="81"/>
      <c r="EV163" s="81"/>
      <c r="EW163" s="81"/>
      <c r="EX163" s="81"/>
      <c r="EY163" s="81"/>
      <c r="EZ163" s="81"/>
      <c r="FA163" s="81"/>
      <c r="FB163" s="81"/>
      <c r="FC163" s="81"/>
      <c r="FD163" s="81"/>
      <c r="FE163" s="81"/>
      <c r="FF163" s="81"/>
      <c r="FG163" s="81"/>
      <c r="FH163" s="81"/>
      <c r="FI163" s="81"/>
      <c r="FJ163" s="81"/>
      <c r="FK163" s="81"/>
      <c r="FL163" s="81"/>
      <c r="FM163" s="81"/>
      <c r="FN163" s="81"/>
      <c r="FO163" s="81"/>
      <c r="FP163" s="81"/>
      <c r="FQ163" s="81"/>
      <c r="FR163" s="81"/>
      <c r="FS163" s="81"/>
      <c r="FT163" s="81"/>
      <c r="FU163" s="81"/>
      <c r="FV163" s="81"/>
      <c r="FW163" s="81"/>
      <c r="FX163" s="81"/>
      <c r="FY163" s="81"/>
      <c r="FZ163" s="81"/>
      <c r="GA163" s="81"/>
      <c r="GB163" s="81"/>
      <c r="GC163" s="81"/>
      <c r="GD163" s="81"/>
      <c r="GE163" s="81"/>
      <c r="GF163" s="81"/>
      <c r="GG163" s="81"/>
      <c r="GH163" s="81"/>
      <c r="GI163" s="81"/>
      <c r="GJ163" s="81"/>
      <c r="GK163" s="81"/>
      <c r="GL163" s="81"/>
      <c r="GM163" s="81"/>
      <c r="GN163" s="81"/>
      <c r="GO163" s="81"/>
      <c r="GP163" s="81"/>
      <c r="GQ163" s="81"/>
      <c r="GR163" s="81"/>
      <c r="GS163" s="81"/>
      <c r="GT163" s="81"/>
      <c r="GU163" s="81"/>
      <c r="GV163" s="81"/>
      <c r="GW163" s="81"/>
      <c r="GX163" s="81"/>
      <c r="GY163" s="81"/>
      <c r="GZ163" s="81"/>
      <c r="HA163" s="81"/>
      <c r="HB163" s="81"/>
      <c r="HC163" s="81"/>
      <c r="HD163" s="81"/>
      <c r="HE163" s="81"/>
      <c r="HF163" s="81"/>
      <c r="HG163" s="81"/>
      <c r="HH163" s="81"/>
      <c r="HI163" s="81"/>
      <c r="HJ163" s="81"/>
      <c r="HK163" s="81"/>
      <c r="HL163" s="81"/>
      <c r="HM163" s="81"/>
      <c r="HN163" s="81"/>
      <c r="HO163" s="81"/>
      <c r="HP163" s="81"/>
      <c r="HQ163" s="81"/>
      <c r="HR163" s="81"/>
      <c r="HS163" s="81"/>
      <c r="HT163" s="81"/>
      <c r="HU163" s="81"/>
      <c r="HV163" s="81"/>
      <c r="HW163" s="81"/>
      <c r="HX163" s="81"/>
      <c r="HY163" s="81"/>
      <c r="HZ163" s="81"/>
      <c r="IA163" s="81"/>
      <c r="IB163" s="81"/>
      <c r="IC163" s="81"/>
      <c r="ID163" s="81"/>
      <c r="IE163" s="81"/>
      <c r="IF163" s="81"/>
      <c r="IG163" s="81"/>
      <c r="IH163" s="81"/>
      <c r="II163" s="81"/>
      <c r="IJ163" s="81"/>
      <c r="IK163" s="81"/>
      <c r="IL163" s="81"/>
      <c r="IM163" s="81"/>
      <c r="IN163" s="81"/>
      <c r="IO163" s="81"/>
      <c r="IP163" s="81"/>
      <c r="IQ163" s="81"/>
      <c r="IR163" s="81"/>
      <c r="IS163" s="81"/>
      <c r="IT163" s="81"/>
      <c r="IU163" s="81"/>
      <c r="IV163" s="81"/>
      <c r="IW163" s="81"/>
      <c r="IX163" s="81"/>
      <c r="IY163" s="81"/>
      <c r="IZ163" s="81"/>
      <c r="JA163" s="81"/>
      <c r="JB163" s="81"/>
      <c r="JC163" s="81"/>
      <c r="JD163" s="81"/>
      <c r="JE163" s="81"/>
      <c r="JF163" s="81"/>
      <c r="JG163" s="81"/>
      <c r="JH163" s="81"/>
      <c r="JI163" s="81"/>
      <c r="JJ163" s="81"/>
      <c r="JK163" s="81"/>
      <c r="JL163" s="81"/>
      <c r="JM163" s="81"/>
      <c r="JN163" s="81"/>
      <c r="JO163" s="81"/>
      <c r="JP163" s="81"/>
      <c r="JQ163" s="81"/>
      <c r="JR163" s="81"/>
      <c r="JS163" s="81"/>
      <c r="JT163" s="81"/>
      <c r="JU163" s="81"/>
      <c r="JV163" s="81"/>
      <c r="JW163" s="81"/>
      <c r="JX163" s="81"/>
      <c r="JY163" s="81"/>
      <c r="JZ163" s="81"/>
      <c r="KA163" s="81"/>
      <c r="KB163" s="81"/>
      <c r="KC163" s="81"/>
      <c r="KD163" s="81"/>
      <c r="KE163" s="81"/>
      <c r="KF163" s="81"/>
      <c r="KG163" s="81"/>
      <c r="KH163" s="81"/>
      <c r="KI163" s="81"/>
      <c r="KJ163" s="81"/>
      <c r="KK163" s="81"/>
      <c r="KL163" s="81"/>
      <c r="KM163" s="81"/>
      <c r="KN163" s="81"/>
      <c r="KO163" s="81"/>
      <c r="KP163" s="81"/>
      <c r="KQ163" s="81"/>
      <c r="KR163" s="81"/>
      <c r="KS163" s="81"/>
      <c r="KT163" s="81"/>
      <c r="KU163" s="81"/>
      <c r="KV163" s="81"/>
      <c r="KW163" s="81"/>
      <c r="KX163" s="81"/>
      <c r="KY163" s="81"/>
      <c r="KZ163" s="81"/>
      <c r="LA163" s="81"/>
      <c r="LB163" s="81"/>
      <c r="LC163" s="81"/>
      <c r="LD163" s="81"/>
      <c r="LE163" s="81"/>
      <c r="LF163" s="81"/>
      <c r="LG163" s="81"/>
      <c r="LH163" s="81"/>
      <c r="LI163" s="81"/>
      <c r="LJ163" s="81"/>
      <c r="LK163" s="81"/>
      <c r="LL163" s="81"/>
      <c r="LM163" s="81"/>
      <c r="LN163" s="81"/>
      <c r="LO163" s="81"/>
      <c r="LP163" s="81"/>
      <c r="LQ163" s="81"/>
      <c r="LR163" s="81"/>
      <c r="LS163" s="81"/>
      <c r="LT163" s="81"/>
      <c r="LU163" s="81"/>
      <c r="LV163" s="81"/>
      <c r="LW163" s="81"/>
      <c r="LX163" s="81"/>
      <c r="LY163" s="81"/>
      <c r="LZ163" s="81"/>
      <c r="MA163" s="81"/>
      <c r="MB163" s="81"/>
      <c r="MC163" s="81"/>
      <c r="MD163" s="81"/>
      <c r="ME163" s="81"/>
      <c r="MF163" s="81"/>
      <c r="MG163" s="81"/>
      <c r="MH163" s="81"/>
      <c r="MI163" s="81"/>
      <c r="MJ163" s="81"/>
      <c r="MK163" s="81"/>
      <c r="ML163" s="81"/>
      <c r="MM163" s="81"/>
      <c r="MN163" s="81"/>
      <c r="MO163" s="81"/>
      <c r="MP163" s="81"/>
      <c r="MQ163" s="81"/>
      <c r="MR163" s="81"/>
      <c r="MS163" s="81"/>
      <c r="MT163" s="81"/>
      <c r="MU163" s="81"/>
      <c r="MV163" s="81"/>
      <c r="MW163" s="81"/>
      <c r="MX163" s="81"/>
      <c r="MY163" s="81"/>
      <c r="MZ163" s="81"/>
      <c r="NA163" s="81"/>
      <c r="NB163" s="81"/>
      <c r="NC163" s="81"/>
      <c r="ND163" s="81"/>
      <c r="NE163" s="81"/>
      <c r="NF163" s="81"/>
      <c r="NG163" s="81"/>
      <c r="NH163" s="81"/>
      <c r="NI163" s="81"/>
      <c r="NJ163" s="81"/>
      <c r="NK163" s="81"/>
      <c r="NL163" s="81"/>
      <c r="NM163" s="81"/>
      <c r="NN163" s="81"/>
      <c r="NO163" s="81"/>
      <c r="NP163" s="81"/>
      <c r="NQ163" s="81"/>
      <c r="NR163" s="81"/>
      <c r="NS163" s="81"/>
      <c r="NT163" s="81"/>
      <c r="NU163" s="81"/>
      <c r="NV163" s="81"/>
      <c r="NW163" s="81"/>
      <c r="NX163" s="81"/>
      <c r="NY163" s="81"/>
      <c r="NZ163" s="81"/>
      <c r="OA163" s="81"/>
      <c r="OB163" s="81"/>
      <c r="OC163" s="81"/>
      <c r="OD163" s="81"/>
      <c r="OE163" s="81"/>
      <c r="OF163" s="81"/>
      <c r="OG163" s="81"/>
      <c r="OH163" s="81"/>
      <c r="OI163" s="81"/>
      <c r="OJ163" s="81"/>
      <c r="OK163" s="81"/>
      <c r="OL163" s="81"/>
      <c r="OM163" s="81"/>
      <c r="ON163" s="81"/>
      <c r="OO163" s="81"/>
      <c r="OP163" s="81"/>
      <c r="OQ163" s="81"/>
      <c r="OR163" s="81"/>
      <c r="OS163" s="81"/>
      <c r="OT163" s="81"/>
      <c r="OU163" s="81"/>
      <c r="OV163" s="81"/>
      <c r="OW163" s="81"/>
      <c r="OX163" s="81"/>
      <c r="OY163" s="81"/>
      <c r="OZ163" s="81"/>
      <c r="PA163" s="81"/>
      <c r="PB163" s="81"/>
      <c r="PC163" s="81"/>
      <c r="PD163" s="81"/>
      <c r="PE163" s="81"/>
      <c r="PF163" s="81"/>
      <c r="PG163" s="81"/>
      <c r="PH163" s="81"/>
      <c r="PI163" s="81"/>
      <c r="PJ163" s="81"/>
      <c r="PK163" s="81"/>
      <c r="PL163" s="81"/>
      <c r="PM163" s="81"/>
      <c r="PN163" s="81"/>
      <c r="PO163" s="81"/>
      <c r="PP163" s="81"/>
      <c r="PQ163" s="81"/>
      <c r="PR163" s="81"/>
      <c r="PS163" s="81"/>
      <c r="PT163" s="81"/>
      <c r="PU163" s="81"/>
      <c r="PV163" s="81"/>
      <c r="PW163" s="81"/>
      <c r="PX163" s="81"/>
      <c r="PY163" s="81"/>
      <c r="PZ163" s="81"/>
      <c r="QA163" s="81"/>
      <c r="QB163" s="81"/>
      <c r="QC163" s="81"/>
      <c r="QD163" s="81"/>
      <c r="QE163" s="81"/>
      <c r="QF163" s="81"/>
      <c r="QG163" s="81"/>
      <c r="QH163" s="81"/>
      <c r="QI163" s="81"/>
      <c r="QJ163" s="81"/>
      <c r="QK163" s="81"/>
      <c r="QL163" s="81"/>
      <c r="QM163" s="81"/>
      <c r="QN163" s="81"/>
      <c r="QO163" s="81"/>
      <c r="QP163" s="81"/>
      <c r="QQ163" s="81"/>
      <c r="QR163" s="81"/>
      <c r="QS163" s="81"/>
      <c r="QT163" s="81"/>
      <c r="QU163" s="81"/>
      <c r="QV163" s="81"/>
      <c r="QW163" s="81"/>
      <c r="QX163" s="81"/>
      <c r="QY163" s="81"/>
      <c r="QZ163" s="81"/>
      <c r="RA163" s="81"/>
      <c r="RB163" s="81"/>
      <c r="RC163" s="81"/>
      <c r="RD163" s="81"/>
      <c r="RE163" s="81"/>
      <c r="RF163" s="81"/>
      <c r="RG163" s="81"/>
      <c r="RH163" s="81"/>
      <c r="RI163" s="81"/>
      <c r="RJ163" s="81"/>
      <c r="RK163" s="81"/>
      <c r="RL163" s="81"/>
      <c r="RM163" s="81"/>
      <c r="RN163" s="81"/>
      <c r="RO163" s="81"/>
      <c r="RP163" s="81"/>
      <c r="RQ163" s="81"/>
      <c r="RR163" s="81"/>
      <c r="RS163" s="81"/>
      <c r="RT163" s="81"/>
      <c r="RU163" s="81"/>
      <c r="RV163" s="81"/>
      <c r="RW163" s="81"/>
      <c r="RX163" s="81"/>
      <c r="RY163" s="81"/>
      <c r="RZ163" s="81"/>
      <c r="SA163" s="81"/>
      <c r="SB163" s="81"/>
      <c r="SC163" s="81"/>
      <c r="SD163" s="81"/>
      <c r="SE163" s="81"/>
      <c r="SF163" s="81"/>
      <c r="SG163" s="81"/>
      <c r="SH163" s="81"/>
      <c r="SI163" s="81"/>
      <c r="SJ163" s="81"/>
      <c r="SK163" s="81"/>
      <c r="SL163" s="81"/>
      <c r="SM163" s="81"/>
      <c r="SN163" s="81"/>
      <c r="SO163" s="81"/>
      <c r="SP163" s="81"/>
      <c r="SQ163" s="81"/>
      <c r="SR163" s="81"/>
      <c r="SS163" s="81"/>
      <c r="ST163" s="81"/>
      <c r="SU163" s="81"/>
      <c r="SV163" s="81"/>
      <c r="SW163" s="81"/>
      <c r="SX163" s="81"/>
      <c r="SY163" s="81"/>
      <c r="SZ163" s="81"/>
      <c r="TA163" s="81"/>
      <c r="TB163" s="81"/>
      <c r="TC163" s="81"/>
      <c r="TD163" s="81"/>
      <c r="TE163" s="81"/>
      <c r="TF163" s="81"/>
      <c r="TG163" s="81"/>
      <c r="TH163" s="81"/>
      <c r="TI163" s="81"/>
      <c r="TJ163" s="81"/>
      <c r="TK163" s="81"/>
      <c r="TL163" s="81"/>
      <c r="TM163" s="81"/>
      <c r="TN163" s="81"/>
      <c r="TO163" s="81"/>
      <c r="TP163" s="81"/>
      <c r="TQ163" s="81"/>
      <c r="TR163" s="81"/>
      <c r="TS163" s="81"/>
      <c r="TT163" s="81"/>
      <c r="TU163" s="81"/>
      <c r="TV163" s="81"/>
      <c r="TW163" s="81"/>
      <c r="TX163" s="81"/>
      <c r="TY163" s="81"/>
      <c r="TZ163" s="81"/>
      <c r="UA163" s="81"/>
      <c r="UB163" s="81"/>
      <c r="UC163" s="81"/>
      <c r="UD163" s="81"/>
      <c r="UE163" s="81"/>
      <c r="UF163" s="81"/>
      <c r="UG163" s="81"/>
      <c r="UH163" s="81"/>
      <c r="UI163" s="81"/>
      <c r="UJ163" s="81"/>
      <c r="UK163" s="81"/>
      <c r="UL163" s="81"/>
      <c r="UM163" s="81"/>
      <c r="UN163" s="81"/>
      <c r="UO163" s="81"/>
      <c r="UP163" s="81"/>
      <c r="UQ163" s="81"/>
      <c r="UR163" s="81"/>
      <c r="US163" s="81"/>
      <c r="UT163" s="81"/>
      <c r="UU163" s="81"/>
      <c r="UV163" s="81"/>
      <c r="UW163" s="81"/>
      <c r="UX163" s="81"/>
      <c r="UY163" s="81"/>
      <c r="UZ163" s="81"/>
      <c r="VA163" s="81"/>
      <c r="VB163" s="81"/>
      <c r="VC163" s="81"/>
      <c r="VD163" s="81"/>
      <c r="VE163" s="81"/>
      <c r="VF163" s="81"/>
      <c r="VG163" s="81"/>
      <c r="VH163" s="81"/>
      <c r="VI163" s="81"/>
      <c r="VJ163" s="81"/>
      <c r="VK163" s="81"/>
      <c r="VL163" s="81"/>
      <c r="VM163" s="81"/>
      <c r="VN163" s="81"/>
      <c r="VO163" s="81"/>
      <c r="VP163" s="81"/>
      <c r="VQ163" s="81"/>
      <c r="VR163" s="81"/>
      <c r="VS163" s="81"/>
      <c r="VT163" s="81"/>
      <c r="VU163" s="81"/>
      <c r="VV163" s="81"/>
      <c r="VW163" s="81"/>
      <c r="VX163" s="81"/>
      <c r="VY163" s="81"/>
      <c r="VZ163" s="81"/>
      <c r="WA163" s="81"/>
      <c r="WB163" s="81"/>
      <c r="WC163" s="81"/>
      <c r="WD163" s="81"/>
      <c r="WE163" s="81"/>
      <c r="WF163" s="81"/>
      <c r="WG163" s="81"/>
      <c r="WH163" s="81"/>
      <c r="WI163" s="81"/>
      <c r="WJ163" s="81"/>
      <c r="WK163" s="81"/>
      <c r="WL163" s="81"/>
      <c r="WM163" s="81"/>
      <c r="WN163" s="81"/>
      <c r="WO163" s="81"/>
      <c r="WP163" s="81"/>
      <c r="WQ163" s="81"/>
      <c r="WR163" s="81"/>
      <c r="WS163" s="81"/>
      <c r="WT163" s="81"/>
      <c r="WU163" s="81"/>
      <c r="WV163" s="81"/>
      <c r="WW163" s="81"/>
      <c r="WX163" s="81"/>
      <c r="WY163" s="81"/>
      <c r="WZ163" s="81"/>
      <c r="XA163" s="81"/>
      <c r="XB163" s="81"/>
      <c r="XC163" s="81"/>
      <c r="XD163" s="81"/>
      <c r="XE163" s="81"/>
      <c r="XF163" s="81"/>
      <c r="XG163" s="81"/>
      <c r="XH163" s="81"/>
      <c r="XI163" s="81"/>
      <c r="XJ163" s="81"/>
      <c r="XK163" s="81"/>
      <c r="XL163" s="81"/>
      <c r="XM163" s="81"/>
      <c r="XN163" s="81"/>
      <c r="XO163" s="81"/>
      <c r="XP163" s="81"/>
      <c r="XQ163" s="81"/>
      <c r="XR163" s="81"/>
      <c r="XS163" s="81"/>
      <c r="XT163" s="81"/>
      <c r="XU163" s="81"/>
      <c r="XV163" s="81"/>
      <c r="XW163" s="81"/>
      <c r="XX163" s="81"/>
      <c r="XY163" s="81"/>
      <c r="XZ163" s="81"/>
      <c r="YA163" s="81"/>
      <c r="YB163" s="81"/>
      <c r="YC163" s="81"/>
      <c r="YD163" s="81"/>
      <c r="YE163" s="81"/>
      <c r="YF163" s="81"/>
      <c r="YG163" s="81"/>
      <c r="YH163" s="81"/>
      <c r="YI163" s="81"/>
      <c r="YJ163" s="81"/>
      <c r="YK163" s="81"/>
      <c r="YL163" s="81"/>
      <c r="YM163" s="81"/>
      <c r="YN163" s="81"/>
      <c r="YO163" s="81"/>
      <c r="YP163" s="81"/>
      <c r="YQ163" s="81"/>
      <c r="YR163" s="81"/>
      <c r="YS163" s="81"/>
      <c r="YT163" s="81"/>
      <c r="YU163" s="81"/>
      <c r="YV163" s="81"/>
      <c r="YW163" s="81"/>
      <c r="YX163" s="81"/>
      <c r="YY163" s="81"/>
      <c r="YZ163" s="81"/>
      <c r="ZA163" s="81"/>
      <c r="ZB163" s="81"/>
      <c r="ZC163" s="81"/>
      <c r="ZD163" s="81"/>
      <c r="ZE163" s="81"/>
      <c r="ZF163" s="81"/>
      <c r="ZG163" s="81"/>
      <c r="ZH163" s="81"/>
      <c r="ZI163" s="81"/>
      <c r="ZJ163" s="81"/>
      <c r="ZK163" s="81"/>
      <c r="ZL163" s="81"/>
      <c r="ZM163" s="81"/>
      <c r="ZN163" s="81"/>
      <c r="ZO163" s="81"/>
      <c r="ZP163" s="81"/>
      <c r="ZQ163" s="81"/>
      <c r="ZR163" s="81"/>
      <c r="ZS163" s="81"/>
      <c r="ZT163" s="81"/>
      <c r="ZU163" s="81"/>
      <c r="ZV163" s="81"/>
      <c r="ZW163" s="81"/>
      <c r="ZX163" s="81"/>
      <c r="ZY163" s="81"/>
      <c r="ZZ163" s="81"/>
      <c r="AAA163" s="81"/>
      <c r="AAB163" s="81"/>
      <c r="AAC163" s="81"/>
      <c r="AAD163" s="81"/>
      <c r="AAE163" s="81"/>
      <c r="AAF163" s="81"/>
      <c r="AAG163" s="81"/>
      <c r="AAH163" s="81"/>
      <c r="AAI163" s="81"/>
      <c r="AAJ163" s="81"/>
      <c r="AAK163" s="81"/>
      <c r="AAL163" s="81"/>
      <c r="AAM163" s="81"/>
      <c r="AAN163" s="81"/>
      <c r="AAO163" s="81"/>
      <c r="AAP163" s="81"/>
      <c r="AAQ163" s="81"/>
      <c r="AAR163" s="81"/>
      <c r="AAS163" s="81"/>
      <c r="AAT163" s="81"/>
      <c r="AAU163" s="81"/>
      <c r="AAV163" s="81"/>
      <c r="AAW163" s="81"/>
      <c r="AAX163" s="81"/>
      <c r="AAY163" s="81"/>
      <c r="AAZ163" s="81"/>
      <c r="ABA163" s="81"/>
      <c r="ABB163" s="81"/>
      <c r="ABC163" s="81"/>
      <c r="ABD163" s="81"/>
      <c r="ABE163" s="81"/>
      <c r="ABF163" s="81"/>
      <c r="ABG163" s="81"/>
      <c r="ABH163" s="81"/>
      <c r="ABI163" s="81"/>
      <c r="ABJ163" s="81"/>
      <c r="ABK163" s="81"/>
      <c r="ABL163" s="81"/>
      <c r="ABM163" s="81"/>
      <c r="ABN163" s="81"/>
      <c r="ABO163" s="81"/>
      <c r="ABP163" s="81"/>
      <c r="ABQ163" s="81"/>
      <c r="ABR163" s="81"/>
      <c r="ABS163" s="81"/>
      <c r="ABT163" s="81"/>
      <c r="ABU163" s="81"/>
      <c r="ABV163" s="81"/>
      <c r="ABW163" s="81"/>
      <c r="ABX163" s="81"/>
      <c r="ABY163" s="81"/>
      <c r="ABZ163" s="81"/>
      <c r="ACA163" s="81"/>
      <c r="ACB163" s="81"/>
      <c r="ACC163" s="81"/>
      <c r="ACD163" s="81"/>
      <c r="ACE163" s="81"/>
      <c r="ACF163" s="81"/>
      <c r="ACG163" s="81"/>
      <c r="ACH163" s="81"/>
      <c r="ACI163" s="81"/>
      <c r="ACJ163" s="81"/>
      <c r="ACK163" s="81"/>
      <c r="ACL163" s="81"/>
      <c r="ACM163" s="81"/>
      <c r="ACN163" s="81"/>
      <c r="ACO163" s="81"/>
      <c r="ACP163" s="81"/>
      <c r="ACQ163" s="81"/>
      <c r="ACR163" s="81"/>
      <c r="ACS163" s="81"/>
      <c r="ACT163" s="81"/>
      <c r="ACU163" s="81"/>
      <c r="ACV163" s="81"/>
      <c r="ACW163" s="81"/>
      <c r="ACX163" s="81"/>
      <c r="ACY163" s="81"/>
      <c r="ACZ163" s="81"/>
      <c r="ADA163" s="81"/>
      <c r="ADB163" s="81"/>
      <c r="ADC163" s="81"/>
      <c r="ADD163" s="81"/>
      <c r="ADE163" s="81"/>
      <c r="ADF163" s="81"/>
      <c r="ADG163" s="81"/>
      <c r="ADH163" s="81"/>
      <c r="ADI163" s="81"/>
      <c r="ADJ163" s="81"/>
      <c r="ADK163" s="81"/>
      <c r="ADL163" s="81"/>
      <c r="ADM163" s="81"/>
      <c r="ADN163" s="81"/>
      <c r="ADO163" s="81"/>
      <c r="ADP163" s="81"/>
      <c r="ADQ163" s="81"/>
      <c r="ADR163" s="81"/>
      <c r="ADS163" s="81"/>
      <c r="ADT163" s="81"/>
      <c r="ADU163" s="81"/>
      <c r="ADV163" s="81"/>
      <c r="ADW163" s="81"/>
      <c r="ADX163" s="81"/>
      <c r="ADY163" s="81"/>
      <c r="ADZ163" s="81"/>
      <c r="AEA163" s="81"/>
      <c r="AEB163" s="81"/>
      <c r="AEC163" s="81"/>
      <c r="AED163" s="81"/>
      <c r="AEE163" s="81"/>
      <c r="AEF163" s="81"/>
      <c r="AEG163" s="81"/>
      <c r="AEH163" s="81"/>
      <c r="AEI163" s="81"/>
      <c r="AEJ163" s="81"/>
      <c r="AEK163" s="81"/>
      <c r="AEL163" s="81"/>
      <c r="AEM163" s="81"/>
      <c r="AEN163" s="81"/>
      <c r="AEO163" s="81"/>
      <c r="AEP163" s="81"/>
      <c r="AEQ163" s="81"/>
      <c r="AER163" s="81"/>
      <c r="AES163" s="81"/>
      <c r="AET163" s="81"/>
      <c r="AEU163" s="81"/>
      <c r="AEV163" s="81"/>
      <c r="AEW163" s="81"/>
      <c r="AEX163" s="81"/>
      <c r="AEY163" s="81"/>
      <c r="AEZ163" s="81"/>
      <c r="AFA163" s="81"/>
      <c r="AFB163" s="81"/>
      <c r="AFC163" s="81"/>
      <c r="AFD163" s="81"/>
      <c r="AFE163" s="81"/>
      <c r="AFF163" s="81"/>
      <c r="AFG163" s="81"/>
      <c r="AFH163" s="81"/>
      <c r="AFI163" s="81"/>
      <c r="AFJ163" s="81"/>
      <c r="AFK163" s="81"/>
      <c r="AFL163" s="81"/>
      <c r="AFM163" s="81"/>
      <c r="AFN163" s="81"/>
      <c r="AFO163" s="81"/>
      <c r="AFP163" s="81"/>
      <c r="AFQ163" s="81"/>
      <c r="AFR163" s="81"/>
      <c r="AFS163" s="81"/>
      <c r="AFT163" s="81"/>
      <c r="AFU163" s="81"/>
      <c r="AFV163" s="81"/>
      <c r="AFW163" s="81"/>
      <c r="AFX163" s="81"/>
      <c r="AFY163" s="81"/>
      <c r="AFZ163" s="81"/>
      <c r="AGA163" s="81"/>
      <c r="AGB163" s="81"/>
      <c r="AGC163" s="81"/>
      <c r="AGD163" s="81"/>
      <c r="AGE163" s="81"/>
      <c r="AGF163" s="81"/>
      <c r="AGG163" s="81"/>
      <c r="AGH163" s="81"/>
      <c r="AGI163" s="81"/>
      <c r="AGJ163" s="81"/>
      <c r="AGK163" s="81"/>
      <c r="AGL163" s="81"/>
      <c r="AGM163" s="81"/>
      <c r="AGN163" s="81"/>
      <c r="AGO163" s="81"/>
      <c r="AGP163" s="81"/>
      <c r="AGQ163" s="81"/>
      <c r="AGR163" s="81"/>
      <c r="AGS163" s="81"/>
      <c r="AGT163" s="81"/>
      <c r="AGU163" s="81"/>
      <c r="AGV163" s="81"/>
      <c r="AGW163" s="81"/>
      <c r="AGX163" s="81"/>
      <c r="AGY163" s="81"/>
      <c r="AGZ163" s="81"/>
      <c r="AHA163" s="81"/>
      <c r="AHB163" s="81"/>
      <c r="AHC163" s="81"/>
      <c r="AHD163" s="81"/>
      <c r="AHE163" s="81"/>
      <c r="AHF163" s="81"/>
      <c r="AHG163" s="81"/>
      <c r="AHH163" s="81"/>
      <c r="AHI163" s="81"/>
      <c r="AHJ163" s="81"/>
      <c r="AHK163" s="81"/>
      <c r="AHL163" s="81"/>
      <c r="AHM163" s="81"/>
      <c r="AHN163" s="81"/>
      <c r="AHO163" s="81"/>
      <c r="AHP163" s="81"/>
      <c r="AHQ163" s="81"/>
      <c r="AHR163" s="81"/>
      <c r="AHS163" s="81"/>
      <c r="AHT163" s="81"/>
      <c r="AHU163" s="81"/>
      <c r="AHV163" s="81"/>
      <c r="AHW163" s="81"/>
      <c r="AHX163" s="81"/>
      <c r="AHY163" s="81"/>
      <c r="AHZ163" s="81"/>
      <c r="AIA163" s="81"/>
      <c r="AIB163" s="81"/>
      <c r="AIC163" s="81"/>
      <c r="AID163" s="81"/>
      <c r="AIE163" s="81"/>
      <c r="AIF163" s="81"/>
      <c r="AIG163" s="81"/>
      <c r="AIH163" s="81"/>
      <c r="AII163" s="81"/>
      <c r="AIJ163" s="81"/>
      <c r="AIK163" s="81"/>
      <c r="AIL163" s="81"/>
      <c r="AIM163" s="81"/>
      <c r="AIN163" s="81"/>
      <c r="AIO163" s="81"/>
      <c r="AIP163" s="81"/>
      <c r="AIQ163" s="81"/>
      <c r="AIR163" s="81"/>
      <c r="AIS163" s="81"/>
      <c r="AIT163" s="81"/>
      <c r="AIU163" s="81"/>
      <c r="AIV163" s="81"/>
      <c r="AIW163" s="81"/>
      <c r="AIX163" s="81"/>
      <c r="AIY163" s="81"/>
      <c r="AIZ163" s="81"/>
      <c r="AJA163" s="81"/>
      <c r="AJB163" s="81"/>
      <c r="AJC163" s="81"/>
      <c r="AJD163" s="81"/>
      <c r="AJE163" s="81"/>
      <c r="AJF163" s="81"/>
      <c r="AJG163" s="81"/>
      <c r="AJH163" s="81"/>
      <c r="AJI163" s="81"/>
      <c r="AJJ163" s="81"/>
      <c r="AJK163" s="81"/>
      <c r="AJL163" s="81"/>
      <c r="AJM163" s="81"/>
      <c r="AJN163" s="81"/>
      <c r="AJO163" s="81"/>
      <c r="AJP163" s="81"/>
      <c r="AJQ163" s="81"/>
      <c r="AJR163" s="81"/>
      <c r="AJS163" s="81"/>
      <c r="AJT163" s="81"/>
      <c r="AJU163" s="81"/>
      <c r="AJV163" s="81"/>
      <c r="AJW163" s="81"/>
      <c r="AJX163" s="81"/>
      <c r="AJY163" s="81"/>
      <c r="AJZ163" s="81"/>
      <c r="AKA163" s="81"/>
      <c r="AKB163" s="81"/>
      <c r="AKC163" s="81"/>
      <c r="AKD163" s="81"/>
      <c r="AKE163" s="81"/>
      <c r="AKF163" s="81"/>
      <c r="AKG163" s="81"/>
      <c r="AKH163" s="81"/>
      <c r="AKI163" s="81"/>
      <c r="AKJ163" s="81"/>
      <c r="AKK163" s="81"/>
      <c r="AKL163" s="81"/>
      <c r="AKM163" s="81"/>
      <c r="AKN163" s="81"/>
      <c r="AKO163" s="81"/>
      <c r="AKP163" s="81"/>
      <c r="AKQ163" s="81"/>
      <c r="AKR163" s="81"/>
      <c r="AKS163" s="81"/>
      <c r="AKT163" s="81"/>
      <c r="AKU163" s="81"/>
      <c r="AKV163" s="81"/>
      <c r="AKW163" s="81"/>
      <c r="AKX163" s="81"/>
      <c r="AKY163" s="81"/>
      <c r="AKZ163" s="81"/>
      <c r="ALA163" s="81"/>
      <c r="ALB163" s="81"/>
      <c r="ALC163" s="81"/>
      <c r="ALD163" s="81"/>
      <c r="ALE163" s="81"/>
      <c r="ALF163" s="81"/>
      <c r="ALG163" s="81"/>
      <c r="ALH163" s="81"/>
      <c r="ALI163" s="81"/>
      <c r="ALJ163" s="81"/>
      <c r="ALK163" s="81"/>
      <c r="ALL163" s="81"/>
      <c r="ALM163" s="81"/>
      <c r="ALN163" s="81"/>
      <c r="ALO163" s="81"/>
      <c r="ALP163" s="81"/>
      <c r="ALQ163" s="81"/>
      <c r="ALR163" s="81"/>
      <c r="ALS163" s="81"/>
      <c r="ALT163" s="81"/>
      <c r="ALU163" s="81"/>
      <c r="ALV163" s="81"/>
      <c r="ALW163" s="81"/>
    </row>
    <row r="164" spans="1:1011" ht="28.8" x14ac:dyDescent="0.3">
      <c r="A164" s="1" t="s">
        <v>369</v>
      </c>
      <c r="B164" s="2">
        <v>78</v>
      </c>
      <c r="C164" s="100" t="s">
        <v>487</v>
      </c>
      <c r="D164" s="125">
        <v>2017</v>
      </c>
      <c r="E164" s="3" t="s">
        <v>367</v>
      </c>
      <c r="F164" s="4" t="s">
        <v>368</v>
      </c>
      <c r="G164" s="4" t="s">
        <v>463</v>
      </c>
      <c r="H164" s="4">
        <v>57.270903999999902</v>
      </c>
      <c r="I164" s="5">
        <v>9.9451679999999598</v>
      </c>
      <c r="J164" s="6" t="s">
        <v>370</v>
      </c>
      <c r="K164" s="7" t="s">
        <v>371</v>
      </c>
      <c r="L164" s="8" t="s">
        <v>60</v>
      </c>
      <c r="M164" s="9" t="s">
        <v>68</v>
      </c>
      <c r="N164" s="10">
        <v>26929</v>
      </c>
      <c r="O164" s="10" t="s">
        <v>90</v>
      </c>
      <c r="P164" s="10">
        <v>252</v>
      </c>
      <c r="Q164" s="11">
        <v>312</v>
      </c>
      <c r="R164" s="40">
        <v>3900000</v>
      </c>
      <c r="S164" s="13" t="s">
        <v>64</v>
      </c>
      <c r="T164" s="14" t="s">
        <v>391</v>
      </c>
      <c r="U164" s="14" t="s">
        <v>476</v>
      </c>
      <c r="V164" s="14" t="s">
        <v>39</v>
      </c>
      <c r="W164" s="14" t="s">
        <v>476</v>
      </c>
      <c r="X164" s="14" t="s">
        <v>476</v>
      </c>
      <c r="Y164" s="14" t="s">
        <v>476</v>
      </c>
      <c r="Z164" s="15" t="s">
        <v>476</v>
      </c>
      <c r="AA164" s="16" t="s">
        <v>38</v>
      </c>
      <c r="AB164" s="17" t="s">
        <v>476</v>
      </c>
    </row>
    <row r="165" spans="1:1011" ht="43.2" x14ac:dyDescent="0.3">
      <c r="A165" s="1" t="s">
        <v>209</v>
      </c>
      <c r="B165" s="2">
        <v>79</v>
      </c>
      <c r="C165" s="100" t="s">
        <v>487</v>
      </c>
      <c r="D165" s="125">
        <v>2014</v>
      </c>
      <c r="E165" s="3" t="s">
        <v>210</v>
      </c>
      <c r="F165" s="4" t="s">
        <v>211</v>
      </c>
      <c r="G165" s="4" t="s">
        <v>464</v>
      </c>
      <c r="H165" s="4">
        <v>30.068875800000001</v>
      </c>
      <c r="I165" s="5">
        <v>-9.1525340000000597</v>
      </c>
      <c r="J165" s="6" t="s">
        <v>164</v>
      </c>
      <c r="K165" s="7" t="s">
        <v>81</v>
      </c>
      <c r="L165" s="8" t="s">
        <v>60</v>
      </c>
      <c r="M165" s="9" t="s">
        <v>68</v>
      </c>
      <c r="N165" s="10">
        <v>6160</v>
      </c>
      <c r="O165" s="10" t="s">
        <v>442</v>
      </c>
      <c r="P165" s="10">
        <v>270</v>
      </c>
      <c r="Q165" s="11">
        <v>300</v>
      </c>
      <c r="R165" s="40">
        <v>2000000</v>
      </c>
      <c r="S165" s="13" t="s">
        <v>64</v>
      </c>
      <c r="T165" s="14" t="s">
        <v>391</v>
      </c>
      <c r="U165" s="14">
        <v>25</v>
      </c>
      <c r="V165" s="14" t="s">
        <v>39</v>
      </c>
      <c r="W165" s="14" t="s">
        <v>476</v>
      </c>
      <c r="X165" s="14" t="s">
        <v>476</v>
      </c>
      <c r="Y165" s="14" t="s">
        <v>476</v>
      </c>
      <c r="Z165" s="15" t="s">
        <v>476</v>
      </c>
      <c r="AA165" s="16" t="s">
        <v>444</v>
      </c>
      <c r="AB165" s="17" t="s">
        <v>212</v>
      </c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  <c r="ACC165"/>
      <c r="ACD165"/>
      <c r="ACE165"/>
      <c r="ACF165"/>
      <c r="ACG165"/>
      <c r="ACH165"/>
      <c r="ACI165"/>
      <c r="ACJ165"/>
      <c r="ACK165"/>
      <c r="ACL165"/>
      <c r="ACM165"/>
      <c r="ACN165"/>
      <c r="ACO165"/>
      <c r="ACP165"/>
      <c r="ACQ165"/>
      <c r="ACR165"/>
      <c r="ACS165"/>
      <c r="ACT165"/>
      <c r="ACU165"/>
      <c r="ACV165"/>
      <c r="ACW165"/>
      <c r="ACX165"/>
      <c r="ACY165"/>
      <c r="ACZ165"/>
      <c r="ADA165"/>
      <c r="ADB165"/>
      <c r="ADC165"/>
      <c r="ADD165"/>
      <c r="ADE165"/>
      <c r="ADF165"/>
      <c r="ADG165"/>
      <c r="ADH165"/>
      <c r="ADI165"/>
      <c r="ADJ165"/>
      <c r="ADK165"/>
      <c r="ADL165"/>
      <c r="ADM165"/>
      <c r="ADN165"/>
      <c r="ADO165"/>
      <c r="ADP165"/>
      <c r="ADQ165"/>
      <c r="ADR165"/>
      <c r="ADS165"/>
      <c r="ADT165"/>
      <c r="ADU165"/>
      <c r="ADV165"/>
      <c r="ADW165"/>
      <c r="ADX165"/>
      <c r="ADY165"/>
      <c r="ADZ165"/>
      <c r="AEA165"/>
      <c r="AEB165"/>
      <c r="AEC165"/>
      <c r="AED165"/>
      <c r="AEE165"/>
      <c r="AEF165"/>
      <c r="AEG165"/>
      <c r="AEH165"/>
      <c r="AEI165"/>
      <c r="AEJ165"/>
      <c r="AEK165"/>
      <c r="AEL165"/>
      <c r="AEM165"/>
      <c r="AEN165"/>
      <c r="AEO165"/>
      <c r="AEP165"/>
      <c r="AEQ165"/>
      <c r="AER165"/>
      <c r="AES165"/>
      <c r="AET165"/>
      <c r="AEU165"/>
      <c r="AEV165"/>
      <c r="AEW165"/>
      <c r="AEX165"/>
      <c r="AEY165"/>
      <c r="AEZ165"/>
      <c r="AFA165"/>
      <c r="AFB165"/>
      <c r="AFC165"/>
      <c r="AFD165"/>
      <c r="AFE165"/>
      <c r="AFF165"/>
      <c r="AFG165"/>
      <c r="AFH165"/>
      <c r="AFI165"/>
      <c r="AFJ165"/>
      <c r="AFK165"/>
      <c r="AFL165"/>
      <c r="AFM165"/>
      <c r="AFN165"/>
      <c r="AFO165"/>
      <c r="AFP165"/>
      <c r="AFQ165"/>
      <c r="AFR165"/>
      <c r="AFS165"/>
      <c r="AFT165"/>
      <c r="AFU165"/>
      <c r="AFV165"/>
      <c r="AFW165"/>
      <c r="AFX165"/>
      <c r="AFY165"/>
      <c r="AFZ165"/>
      <c r="AGA165"/>
      <c r="AGB165"/>
      <c r="AGC165"/>
      <c r="AGD165"/>
      <c r="AGE165"/>
      <c r="AGF165"/>
      <c r="AGG165"/>
      <c r="AGH165"/>
      <c r="AGI165"/>
      <c r="AGJ165"/>
      <c r="AGK165"/>
      <c r="AGL165"/>
      <c r="AGM165"/>
      <c r="AGN165"/>
      <c r="AGO165"/>
      <c r="AGP165"/>
      <c r="AGQ165"/>
      <c r="AGR165"/>
      <c r="AGS165"/>
      <c r="AGT165"/>
      <c r="AGU165"/>
      <c r="AGV165"/>
      <c r="AGW165"/>
      <c r="AGX165"/>
      <c r="AGY165"/>
      <c r="AGZ165"/>
      <c r="AHA165"/>
      <c r="AHB165"/>
      <c r="AHC165"/>
      <c r="AHD165"/>
      <c r="AHE165"/>
      <c r="AHF165"/>
      <c r="AHG165"/>
      <c r="AHH165"/>
      <c r="AHI165"/>
      <c r="AHJ165"/>
      <c r="AHK165"/>
      <c r="AHL165"/>
      <c r="AHM165"/>
      <c r="AHN165"/>
      <c r="AHO165"/>
      <c r="AHP165"/>
      <c r="AHQ165"/>
      <c r="AHR165"/>
      <c r="AHS165"/>
      <c r="AHT165"/>
      <c r="AHU165"/>
      <c r="AHV165"/>
      <c r="AHW165"/>
      <c r="AHX165"/>
      <c r="AHY165"/>
      <c r="AHZ165"/>
      <c r="AIA165"/>
      <c r="AIB165"/>
      <c r="AIC165"/>
      <c r="AID165"/>
      <c r="AIE165"/>
      <c r="AIF165"/>
      <c r="AIG165"/>
      <c r="AIH165"/>
      <c r="AII165"/>
      <c r="AIJ165"/>
      <c r="AIK165"/>
      <c r="AIL165"/>
      <c r="AIM165"/>
      <c r="AIN165"/>
      <c r="AIO165"/>
      <c r="AIP165"/>
      <c r="AIQ165"/>
      <c r="AIR165"/>
      <c r="AIS165"/>
      <c r="AIT165"/>
      <c r="AIU165"/>
      <c r="AIV165"/>
      <c r="AIW165"/>
      <c r="AIX165"/>
      <c r="AIY165"/>
      <c r="AIZ165"/>
      <c r="AJA165"/>
      <c r="AJB165"/>
      <c r="AJC165"/>
      <c r="AJD165"/>
      <c r="AJE165"/>
      <c r="AJF165"/>
      <c r="AJG165"/>
      <c r="AJH165"/>
      <c r="AJI165"/>
      <c r="AJJ165"/>
      <c r="AJK165"/>
      <c r="AJL165"/>
      <c r="AJM165"/>
      <c r="AJN165"/>
      <c r="AJO165"/>
      <c r="AJP165"/>
      <c r="AJQ165"/>
      <c r="AJR165"/>
      <c r="AJS165"/>
      <c r="AJT165"/>
      <c r="AJU165"/>
      <c r="AJV165"/>
      <c r="AJW165"/>
      <c r="AJX165"/>
      <c r="AJY165"/>
      <c r="AJZ165"/>
      <c r="AKA165"/>
      <c r="AKB165"/>
      <c r="AKC165"/>
      <c r="AKD165"/>
      <c r="AKE165"/>
      <c r="AKF165"/>
      <c r="AKG165"/>
      <c r="AKH165"/>
      <c r="AKI165"/>
      <c r="AKJ165"/>
      <c r="AKK165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  <c r="AKZ165"/>
      <c r="ALA165"/>
      <c r="ALB165"/>
      <c r="ALC165"/>
      <c r="ALD165"/>
      <c r="ALE165"/>
      <c r="ALF165"/>
      <c r="ALG165"/>
      <c r="ALH165"/>
      <c r="ALI165"/>
      <c r="ALJ165"/>
      <c r="ALK165"/>
      <c r="ALL165"/>
      <c r="ALM165"/>
      <c r="ALN165"/>
      <c r="ALO165"/>
      <c r="ALP165"/>
      <c r="ALQ165"/>
      <c r="ALR165"/>
      <c r="ALS165"/>
      <c r="ALT165"/>
      <c r="ALU165"/>
      <c r="ALV165"/>
      <c r="ALW165"/>
    </row>
    <row r="166" spans="1:1011" ht="43.2" x14ac:dyDescent="0.3">
      <c r="A166" s="1" t="s">
        <v>133</v>
      </c>
      <c r="B166" s="2">
        <v>80</v>
      </c>
      <c r="C166" s="100" t="s">
        <v>487</v>
      </c>
      <c r="D166" s="125">
        <v>2016</v>
      </c>
      <c r="E166" s="3" t="s">
        <v>218</v>
      </c>
      <c r="F166" s="4" t="s">
        <v>50</v>
      </c>
      <c r="G166" s="4" t="s">
        <v>463</v>
      </c>
      <c r="H166" s="4">
        <v>40.234294299999902</v>
      </c>
      <c r="I166" s="5">
        <v>9.0425556000000107</v>
      </c>
      <c r="J166" s="6" t="s">
        <v>34</v>
      </c>
      <c r="K166" s="7" t="s">
        <v>81</v>
      </c>
      <c r="L166" s="8" t="s">
        <v>60</v>
      </c>
      <c r="M166" s="9" t="s">
        <v>169</v>
      </c>
      <c r="N166" s="10">
        <f>1432*6</f>
        <v>8592</v>
      </c>
      <c r="O166" s="10" t="s">
        <v>90</v>
      </c>
      <c r="P166" s="10">
        <v>165</v>
      </c>
      <c r="Q166" s="11">
        <v>275</v>
      </c>
      <c r="R166" s="40">
        <v>630000</v>
      </c>
      <c r="S166" s="13" t="s">
        <v>64</v>
      </c>
      <c r="T166" s="14" t="s">
        <v>391</v>
      </c>
      <c r="U166" s="14">
        <v>20.3</v>
      </c>
      <c r="V166" s="14" t="s">
        <v>39</v>
      </c>
      <c r="W166" s="14" t="s">
        <v>476</v>
      </c>
      <c r="X166" s="14" t="s">
        <v>476</v>
      </c>
      <c r="Y166" s="14" t="s">
        <v>476</v>
      </c>
      <c r="Z166" s="15" t="s">
        <v>476</v>
      </c>
      <c r="AA166" s="16" t="s">
        <v>165</v>
      </c>
      <c r="AB166" s="17" t="s">
        <v>355</v>
      </c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  <c r="BO166" s="81"/>
      <c r="BP166" s="8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  <c r="CA166" s="81"/>
      <c r="CB166" s="81"/>
      <c r="CC166" s="81"/>
      <c r="CD166" s="81"/>
      <c r="CE166" s="81"/>
      <c r="CF166" s="81"/>
      <c r="CG166" s="81"/>
      <c r="CH166" s="81"/>
      <c r="CI166" s="81"/>
      <c r="CJ166" s="81"/>
      <c r="CK166" s="81"/>
      <c r="CL166" s="81"/>
      <c r="CM166" s="81"/>
      <c r="CN166" s="81"/>
      <c r="CO166" s="81"/>
      <c r="CP166" s="81"/>
      <c r="CQ166" s="81"/>
      <c r="CR166" s="81"/>
      <c r="CS166" s="81"/>
      <c r="CT166" s="81"/>
      <c r="CU166" s="81"/>
      <c r="CV166" s="81"/>
      <c r="CW166" s="81"/>
      <c r="CX166" s="81"/>
      <c r="CY166" s="81"/>
      <c r="CZ166" s="81"/>
      <c r="DA166" s="81"/>
      <c r="DB166" s="81"/>
      <c r="DC166" s="81"/>
      <c r="DD166" s="81"/>
      <c r="DE166" s="81"/>
      <c r="DF166" s="81"/>
      <c r="DG166" s="81"/>
      <c r="DH166" s="81"/>
      <c r="DI166" s="81"/>
      <c r="DJ166" s="81"/>
      <c r="DK166" s="81"/>
      <c r="DL166" s="81"/>
      <c r="DM166" s="81"/>
      <c r="DN166" s="81"/>
      <c r="DO166" s="81"/>
      <c r="DP166" s="81"/>
      <c r="DQ166" s="81"/>
      <c r="DR166" s="81"/>
      <c r="DS166" s="81"/>
      <c r="DT166" s="81"/>
      <c r="DU166" s="81"/>
      <c r="DV166" s="81"/>
      <c r="DW166" s="81"/>
      <c r="DX166" s="81"/>
      <c r="DY166" s="81"/>
      <c r="DZ166" s="81"/>
      <c r="EA166" s="81"/>
      <c r="EB166" s="81"/>
      <c r="EC166" s="81"/>
      <c r="ED166" s="81"/>
      <c r="EE166" s="81"/>
      <c r="EF166" s="81"/>
      <c r="EG166" s="81"/>
      <c r="EH166" s="81"/>
      <c r="EI166" s="81"/>
      <c r="EJ166" s="81"/>
      <c r="EK166" s="81"/>
      <c r="EL166" s="81"/>
      <c r="EM166" s="81"/>
      <c r="EN166" s="81"/>
      <c r="EO166" s="81"/>
      <c r="EP166" s="81"/>
      <c r="EQ166" s="81"/>
      <c r="ER166" s="81"/>
      <c r="ES166" s="81"/>
      <c r="ET166" s="81"/>
      <c r="EU166" s="81"/>
      <c r="EV166" s="81"/>
      <c r="EW166" s="81"/>
      <c r="EX166" s="81"/>
      <c r="EY166" s="81"/>
      <c r="EZ166" s="81"/>
      <c r="FA166" s="81"/>
      <c r="FB166" s="81"/>
      <c r="FC166" s="81"/>
      <c r="FD166" s="81"/>
      <c r="FE166" s="81"/>
      <c r="FF166" s="81"/>
      <c r="FG166" s="81"/>
      <c r="FH166" s="81"/>
      <c r="FI166" s="81"/>
      <c r="FJ166" s="81"/>
      <c r="FK166" s="81"/>
      <c r="FL166" s="81"/>
      <c r="FM166" s="81"/>
      <c r="FN166" s="81"/>
      <c r="FO166" s="81"/>
      <c r="FP166" s="81"/>
      <c r="FQ166" s="81"/>
      <c r="FR166" s="81"/>
      <c r="FS166" s="81"/>
      <c r="FT166" s="81"/>
      <c r="FU166" s="81"/>
      <c r="FV166" s="81"/>
      <c r="FW166" s="81"/>
      <c r="FX166" s="81"/>
      <c r="FY166" s="81"/>
      <c r="FZ166" s="81"/>
      <c r="GA166" s="81"/>
      <c r="GB166" s="81"/>
      <c r="GC166" s="81"/>
      <c r="GD166" s="81"/>
      <c r="GE166" s="81"/>
      <c r="GF166" s="81"/>
      <c r="GG166" s="81"/>
      <c r="GH166" s="81"/>
      <c r="GI166" s="81"/>
      <c r="GJ166" s="81"/>
      <c r="GK166" s="81"/>
      <c r="GL166" s="81"/>
      <c r="GM166" s="81"/>
      <c r="GN166" s="81"/>
      <c r="GO166" s="81"/>
      <c r="GP166" s="81"/>
      <c r="GQ166" s="81"/>
      <c r="GR166" s="81"/>
      <c r="GS166" s="81"/>
      <c r="GT166" s="81"/>
      <c r="GU166" s="81"/>
      <c r="GV166" s="81"/>
      <c r="GW166" s="81"/>
      <c r="GX166" s="81"/>
      <c r="GY166" s="81"/>
      <c r="GZ166" s="81"/>
      <c r="HA166" s="81"/>
      <c r="HB166" s="81"/>
      <c r="HC166" s="81"/>
      <c r="HD166" s="81"/>
      <c r="HE166" s="81"/>
      <c r="HF166" s="81"/>
      <c r="HG166" s="81"/>
      <c r="HH166" s="81"/>
      <c r="HI166" s="81"/>
      <c r="HJ166" s="81"/>
      <c r="HK166" s="81"/>
      <c r="HL166" s="81"/>
      <c r="HM166" s="81"/>
      <c r="HN166" s="81"/>
      <c r="HO166" s="81"/>
      <c r="HP166" s="81"/>
      <c r="HQ166" s="81"/>
      <c r="HR166" s="81"/>
      <c r="HS166" s="81"/>
      <c r="HT166" s="81"/>
      <c r="HU166" s="81"/>
      <c r="HV166" s="81"/>
      <c r="HW166" s="81"/>
      <c r="HX166" s="81"/>
      <c r="HY166" s="81"/>
      <c r="HZ166" s="81"/>
      <c r="IA166" s="81"/>
      <c r="IB166" s="81"/>
      <c r="IC166" s="81"/>
      <c r="ID166" s="81"/>
      <c r="IE166" s="81"/>
      <c r="IF166" s="81"/>
      <c r="IG166" s="81"/>
      <c r="IH166" s="81"/>
      <c r="II166" s="81"/>
      <c r="IJ166" s="81"/>
      <c r="IK166" s="81"/>
      <c r="IL166" s="81"/>
      <c r="IM166" s="81"/>
      <c r="IN166" s="81"/>
      <c r="IO166" s="81"/>
      <c r="IP166" s="81"/>
      <c r="IQ166" s="81"/>
      <c r="IR166" s="81"/>
      <c r="IS166" s="81"/>
      <c r="IT166" s="81"/>
      <c r="IU166" s="81"/>
      <c r="IV166" s="81"/>
      <c r="IW166" s="81"/>
      <c r="IX166" s="81"/>
      <c r="IY166" s="81"/>
      <c r="IZ166" s="81"/>
      <c r="JA166" s="81"/>
      <c r="JB166" s="81"/>
      <c r="JC166" s="81"/>
      <c r="JD166" s="81"/>
      <c r="JE166" s="81"/>
      <c r="JF166" s="81"/>
      <c r="JG166" s="81"/>
      <c r="JH166" s="81"/>
      <c r="JI166" s="81"/>
      <c r="JJ166" s="81"/>
      <c r="JK166" s="81"/>
      <c r="JL166" s="81"/>
      <c r="JM166" s="81"/>
      <c r="JN166" s="81"/>
      <c r="JO166" s="81"/>
      <c r="JP166" s="81"/>
      <c r="JQ166" s="81"/>
      <c r="JR166" s="81"/>
      <c r="JS166" s="81"/>
      <c r="JT166" s="81"/>
      <c r="JU166" s="81"/>
      <c r="JV166" s="81"/>
      <c r="JW166" s="81"/>
      <c r="JX166" s="81"/>
      <c r="JY166" s="81"/>
      <c r="JZ166" s="81"/>
      <c r="KA166" s="81"/>
      <c r="KB166" s="81"/>
      <c r="KC166" s="81"/>
      <c r="KD166" s="81"/>
      <c r="KE166" s="81"/>
      <c r="KF166" s="81"/>
      <c r="KG166" s="81"/>
      <c r="KH166" s="81"/>
      <c r="KI166" s="81"/>
      <c r="KJ166" s="81"/>
      <c r="KK166" s="81"/>
      <c r="KL166" s="81"/>
      <c r="KM166" s="81"/>
      <c r="KN166" s="81"/>
      <c r="KO166" s="81"/>
      <c r="KP166" s="81"/>
      <c r="KQ166" s="81"/>
      <c r="KR166" s="81"/>
      <c r="KS166" s="81"/>
      <c r="KT166" s="81"/>
      <c r="KU166" s="81"/>
      <c r="KV166" s="81"/>
      <c r="KW166" s="81"/>
      <c r="KX166" s="81"/>
      <c r="KY166" s="81"/>
      <c r="KZ166" s="81"/>
      <c r="LA166" s="81"/>
      <c r="LB166" s="81"/>
      <c r="LC166" s="81"/>
      <c r="LD166" s="81"/>
      <c r="LE166" s="81"/>
      <c r="LF166" s="81"/>
      <c r="LG166" s="81"/>
      <c r="LH166" s="81"/>
      <c r="LI166" s="81"/>
      <c r="LJ166" s="81"/>
      <c r="LK166" s="81"/>
      <c r="LL166" s="81"/>
      <c r="LM166" s="81"/>
      <c r="LN166" s="81"/>
      <c r="LO166" s="81"/>
      <c r="LP166" s="81"/>
      <c r="LQ166" s="81"/>
      <c r="LR166" s="81"/>
      <c r="LS166" s="81"/>
      <c r="LT166" s="81"/>
      <c r="LU166" s="81"/>
      <c r="LV166" s="81"/>
      <c r="LW166" s="81"/>
      <c r="LX166" s="81"/>
      <c r="LY166" s="81"/>
      <c r="LZ166" s="81"/>
      <c r="MA166" s="81"/>
      <c r="MB166" s="81"/>
      <c r="MC166" s="81"/>
      <c r="MD166" s="81"/>
      <c r="ME166" s="81"/>
      <c r="MF166" s="81"/>
      <c r="MG166" s="81"/>
      <c r="MH166" s="81"/>
      <c r="MI166" s="81"/>
      <c r="MJ166" s="81"/>
      <c r="MK166" s="81"/>
      <c r="ML166" s="81"/>
      <c r="MM166" s="81"/>
      <c r="MN166" s="81"/>
      <c r="MO166" s="81"/>
      <c r="MP166" s="81"/>
      <c r="MQ166" s="81"/>
      <c r="MR166" s="81"/>
      <c r="MS166" s="81"/>
      <c r="MT166" s="81"/>
      <c r="MU166" s="81"/>
      <c r="MV166" s="81"/>
      <c r="MW166" s="81"/>
      <c r="MX166" s="81"/>
      <c r="MY166" s="81"/>
      <c r="MZ166" s="81"/>
      <c r="NA166" s="81"/>
      <c r="NB166" s="81"/>
      <c r="NC166" s="81"/>
      <c r="ND166" s="81"/>
      <c r="NE166" s="81"/>
      <c r="NF166" s="81"/>
      <c r="NG166" s="81"/>
      <c r="NH166" s="81"/>
      <c r="NI166" s="81"/>
      <c r="NJ166" s="81"/>
      <c r="NK166" s="81"/>
      <c r="NL166" s="81"/>
      <c r="NM166" s="81"/>
      <c r="NN166" s="81"/>
      <c r="NO166" s="81"/>
      <c r="NP166" s="81"/>
      <c r="NQ166" s="81"/>
      <c r="NR166" s="81"/>
      <c r="NS166" s="81"/>
      <c r="NT166" s="81"/>
      <c r="NU166" s="81"/>
      <c r="NV166" s="81"/>
      <c r="NW166" s="81"/>
      <c r="NX166" s="81"/>
      <c r="NY166" s="81"/>
      <c r="NZ166" s="81"/>
      <c r="OA166" s="81"/>
      <c r="OB166" s="81"/>
      <c r="OC166" s="81"/>
      <c r="OD166" s="81"/>
      <c r="OE166" s="81"/>
      <c r="OF166" s="81"/>
      <c r="OG166" s="81"/>
      <c r="OH166" s="81"/>
      <c r="OI166" s="81"/>
      <c r="OJ166" s="81"/>
      <c r="OK166" s="81"/>
      <c r="OL166" s="81"/>
      <c r="OM166" s="81"/>
      <c r="ON166" s="81"/>
      <c r="OO166" s="81"/>
      <c r="OP166" s="81"/>
      <c r="OQ166" s="81"/>
      <c r="OR166" s="81"/>
      <c r="OS166" s="81"/>
      <c r="OT166" s="81"/>
      <c r="OU166" s="81"/>
      <c r="OV166" s="81"/>
      <c r="OW166" s="81"/>
      <c r="OX166" s="81"/>
      <c r="OY166" s="81"/>
      <c r="OZ166" s="81"/>
      <c r="PA166" s="81"/>
      <c r="PB166" s="81"/>
      <c r="PC166" s="81"/>
      <c r="PD166" s="81"/>
      <c r="PE166" s="81"/>
      <c r="PF166" s="81"/>
      <c r="PG166" s="81"/>
      <c r="PH166" s="81"/>
      <c r="PI166" s="81"/>
      <c r="PJ166" s="81"/>
      <c r="PK166" s="81"/>
      <c r="PL166" s="81"/>
      <c r="PM166" s="81"/>
      <c r="PN166" s="81"/>
      <c r="PO166" s="81"/>
      <c r="PP166" s="81"/>
      <c r="PQ166" s="81"/>
      <c r="PR166" s="81"/>
      <c r="PS166" s="81"/>
      <c r="PT166" s="81"/>
      <c r="PU166" s="81"/>
      <c r="PV166" s="81"/>
      <c r="PW166" s="81"/>
      <c r="PX166" s="81"/>
      <c r="PY166" s="81"/>
      <c r="PZ166" s="81"/>
      <c r="QA166" s="81"/>
      <c r="QB166" s="81"/>
      <c r="QC166" s="81"/>
      <c r="QD166" s="81"/>
      <c r="QE166" s="81"/>
      <c r="QF166" s="81"/>
      <c r="QG166" s="81"/>
      <c r="QH166" s="81"/>
      <c r="QI166" s="81"/>
      <c r="QJ166" s="81"/>
      <c r="QK166" s="81"/>
      <c r="QL166" s="81"/>
      <c r="QM166" s="81"/>
      <c r="QN166" s="81"/>
      <c r="QO166" s="81"/>
      <c r="QP166" s="81"/>
      <c r="QQ166" s="81"/>
      <c r="QR166" s="81"/>
      <c r="QS166" s="81"/>
      <c r="QT166" s="81"/>
      <c r="QU166" s="81"/>
      <c r="QV166" s="81"/>
      <c r="QW166" s="81"/>
      <c r="QX166" s="81"/>
      <c r="QY166" s="81"/>
      <c r="QZ166" s="81"/>
      <c r="RA166" s="81"/>
      <c r="RB166" s="81"/>
      <c r="RC166" s="81"/>
      <c r="RD166" s="81"/>
      <c r="RE166" s="81"/>
      <c r="RF166" s="81"/>
      <c r="RG166" s="81"/>
      <c r="RH166" s="81"/>
      <c r="RI166" s="81"/>
      <c r="RJ166" s="81"/>
      <c r="RK166" s="81"/>
      <c r="RL166" s="81"/>
      <c r="RM166" s="81"/>
      <c r="RN166" s="81"/>
      <c r="RO166" s="81"/>
      <c r="RP166" s="81"/>
      <c r="RQ166" s="81"/>
      <c r="RR166" s="81"/>
      <c r="RS166" s="81"/>
      <c r="RT166" s="81"/>
      <c r="RU166" s="81"/>
      <c r="RV166" s="81"/>
      <c r="RW166" s="81"/>
      <c r="RX166" s="81"/>
      <c r="RY166" s="81"/>
      <c r="RZ166" s="81"/>
      <c r="SA166" s="81"/>
      <c r="SB166" s="81"/>
      <c r="SC166" s="81"/>
      <c r="SD166" s="81"/>
      <c r="SE166" s="81"/>
      <c r="SF166" s="81"/>
      <c r="SG166" s="81"/>
      <c r="SH166" s="81"/>
      <c r="SI166" s="81"/>
      <c r="SJ166" s="81"/>
      <c r="SK166" s="81"/>
      <c r="SL166" s="81"/>
      <c r="SM166" s="81"/>
      <c r="SN166" s="81"/>
      <c r="SO166" s="81"/>
      <c r="SP166" s="81"/>
      <c r="SQ166" s="81"/>
      <c r="SR166" s="81"/>
      <c r="SS166" s="81"/>
      <c r="ST166" s="81"/>
      <c r="SU166" s="81"/>
      <c r="SV166" s="81"/>
      <c r="SW166" s="81"/>
      <c r="SX166" s="81"/>
      <c r="SY166" s="81"/>
      <c r="SZ166" s="81"/>
      <c r="TA166" s="81"/>
      <c r="TB166" s="81"/>
      <c r="TC166" s="81"/>
      <c r="TD166" s="81"/>
      <c r="TE166" s="81"/>
      <c r="TF166" s="81"/>
      <c r="TG166" s="81"/>
      <c r="TH166" s="81"/>
      <c r="TI166" s="81"/>
      <c r="TJ166" s="81"/>
      <c r="TK166" s="81"/>
      <c r="TL166" s="81"/>
      <c r="TM166" s="81"/>
      <c r="TN166" s="81"/>
      <c r="TO166" s="81"/>
      <c r="TP166" s="81"/>
      <c r="TQ166" s="81"/>
      <c r="TR166" s="81"/>
      <c r="TS166" s="81"/>
      <c r="TT166" s="81"/>
      <c r="TU166" s="81"/>
      <c r="TV166" s="81"/>
      <c r="TW166" s="81"/>
      <c r="TX166" s="81"/>
      <c r="TY166" s="81"/>
      <c r="TZ166" s="81"/>
      <c r="UA166" s="81"/>
      <c r="UB166" s="81"/>
      <c r="UC166" s="81"/>
      <c r="UD166" s="81"/>
      <c r="UE166" s="81"/>
      <c r="UF166" s="81"/>
      <c r="UG166" s="81"/>
      <c r="UH166" s="81"/>
      <c r="UI166" s="81"/>
      <c r="UJ166" s="81"/>
      <c r="UK166" s="81"/>
      <c r="UL166" s="81"/>
      <c r="UM166" s="81"/>
      <c r="UN166" s="81"/>
      <c r="UO166" s="81"/>
      <c r="UP166" s="81"/>
      <c r="UQ166" s="81"/>
      <c r="UR166" s="81"/>
      <c r="US166" s="81"/>
      <c r="UT166" s="81"/>
      <c r="UU166" s="81"/>
      <c r="UV166" s="81"/>
      <c r="UW166" s="81"/>
      <c r="UX166" s="81"/>
      <c r="UY166" s="81"/>
      <c r="UZ166" s="81"/>
      <c r="VA166" s="81"/>
      <c r="VB166" s="81"/>
      <c r="VC166" s="81"/>
      <c r="VD166" s="81"/>
      <c r="VE166" s="81"/>
      <c r="VF166" s="81"/>
      <c r="VG166" s="81"/>
      <c r="VH166" s="81"/>
      <c r="VI166" s="81"/>
      <c r="VJ166" s="81"/>
      <c r="VK166" s="81"/>
      <c r="VL166" s="81"/>
      <c r="VM166" s="81"/>
      <c r="VN166" s="81"/>
      <c r="VO166" s="81"/>
      <c r="VP166" s="81"/>
      <c r="VQ166" s="81"/>
      <c r="VR166" s="81"/>
      <c r="VS166" s="81"/>
      <c r="VT166" s="81"/>
      <c r="VU166" s="81"/>
      <c r="VV166" s="81"/>
      <c r="VW166" s="81"/>
      <c r="VX166" s="81"/>
      <c r="VY166" s="81"/>
      <c r="VZ166" s="81"/>
      <c r="WA166" s="81"/>
      <c r="WB166" s="81"/>
      <c r="WC166" s="81"/>
      <c r="WD166" s="81"/>
      <c r="WE166" s="81"/>
      <c r="WF166" s="81"/>
      <c r="WG166" s="81"/>
      <c r="WH166" s="81"/>
      <c r="WI166" s="81"/>
      <c r="WJ166" s="81"/>
      <c r="WK166" s="81"/>
      <c r="WL166" s="81"/>
      <c r="WM166" s="81"/>
      <c r="WN166" s="81"/>
      <c r="WO166" s="81"/>
      <c r="WP166" s="81"/>
      <c r="WQ166" s="81"/>
      <c r="WR166" s="81"/>
      <c r="WS166" s="81"/>
      <c r="WT166" s="81"/>
      <c r="WU166" s="81"/>
      <c r="WV166" s="81"/>
      <c r="WW166" s="81"/>
      <c r="WX166" s="81"/>
      <c r="WY166" s="81"/>
      <c r="WZ166" s="81"/>
      <c r="XA166" s="81"/>
      <c r="XB166" s="81"/>
      <c r="XC166" s="81"/>
      <c r="XD166" s="81"/>
      <c r="XE166" s="81"/>
      <c r="XF166" s="81"/>
      <c r="XG166" s="81"/>
      <c r="XH166" s="81"/>
      <c r="XI166" s="81"/>
      <c r="XJ166" s="81"/>
      <c r="XK166" s="81"/>
      <c r="XL166" s="81"/>
      <c r="XM166" s="81"/>
      <c r="XN166" s="81"/>
      <c r="XO166" s="81"/>
      <c r="XP166" s="81"/>
      <c r="XQ166" s="81"/>
      <c r="XR166" s="81"/>
      <c r="XS166" s="81"/>
      <c r="XT166" s="81"/>
      <c r="XU166" s="81"/>
      <c r="XV166" s="81"/>
      <c r="XW166" s="81"/>
      <c r="XX166" s="81"/>
      <c r="XY166" s="81"/>
      <c r="XZ166" s="81"/>
      <c r="YA166" s="81"/>
      <c r="YB166" s="81"/>
      <c r="YC166" s="81"/>
      <c r="YD166" s="81"/>
      <c r="YE166" s="81"/>
      <c r="YF166" s="81"/>
      <c r="YG166" s="81"/>
      <c r="YH166" s="81"/>
      <c r="YI166" s="81"/>
      <c r="YJ166" s="81"/>
      <c r="YK166" s="81"/>
      <c r="YL166" s="81"/>
      <c r="YM166" s="81"/>
      <c r="YN166" s="81"/>
      <c r="YO166" s="81"/>
      <c r="YP166" s="81"/>
      <c r="YQ166" s="81"/>
      <c r="YR166" s="81"/>
      <c r="YS166" s="81"/>
      <c r="YT166" s="81"/>
      <c r="YU166" s="81"/>
      <c r="YV166" s="81"/>
      <c r="YW166" s="81"/>
      <c r="YX166" s="81"/>
      <c r="YY166" s="81"/>
      <c r="YZ166" s="81"/>
      <c r="ZA166" s="81"/>
      <c r="ZB166" s="81"/>
      <c r="ZC166" s="81"/>
      <c r="ZD166" s="81"/>
      <c r="ZE166" s="81"/>
      <c r="ZF166" s="81"/>
      <c r="ZG166" s="81"/>
      <c r="ZH166" s="81"/>
      <c r="ZI166" s="81"/>
      <c r="ZJ166" s="81"/>
      <c r="ZK166" s="81"/>
      <c r="ZL166" s="81"/>
      <c r="ZM166" s="81"/>
      <c r="ZN166" s="81"/>
      <c r="ZO166" s="81"/>
      <c r="ZP166" s="81"/>
      <c r="ZQ166" s="81"/>
      <c r="ZR166" s="81"/>
      <c r="ZS166" s="81"/>
      <c r="ZT166" s="81"/>
      <c r="ZU166" s="81"/>
      <c r="ZV166" s="81"/>
      <c r="ZW166" s="81"/>
      <c r="ZX166" s="81"/>
      <c r="ZY166" s="81"/>
      <c r="ZZ166" s="81"/>
      <c r="AAA166" s="81"/>
      <c r="AAB166" s="81"/>
      <c r="AAC166" s="81"/>
      <c r="AAD166" s="81"/>
      <c r="AAE166" s="81"/>
      <c r="AAF166" s="81"/>
      <c r="AAG166" s="81"/>
      <c r="AAH166" s="81"/>
      <c r="AAI166" s="81"/>
      <c r="AAJ166" s="81"/>
      <c r="AAK166" s="81"/>
      <c r="AAL166" s="81"/>
      <c r="AAM166" s="81"/>
      <c r="AAN166" s="81"/>
      <c r="AAO166" s="81"/>
      <c r="AAP166" s="81"/>
      <c r="AAQ166" s="81"/>
      <c r="AAR166" s="81"/>
      <c r="AAS166" s="81"/>
      <c r="AAT166" s="81"/>
      <c r="AAU166" s="81"/>
      <c r="AAV166" s="81"/>
      <c r="AAW166" s="81"/>
      <c r="AAX166" s="81"/>
      <c r="AAY166" s="81"/>
      <c r="AAZ166" s="81"/>
      <c r="ABA166" s="81"/>
      <c r="ABB166" s="81"/>
      <c r="ABC166" s="81"/>
      <c r="ABD166" s="81"/>
      <c r="ABE166" s="81"/>
      <c r="ABF166" s="81"/>
      <c r="ABG166" s="81"/>
      <c r="ABH166" s="81"/>
      <c r="ABI166" s="81"/>
      <c r="ABJ166" s="81"/>
      <c r="ABK166" s="81"/>
      <c r="ABL166" s="81"/>
      <c r="ABM166" s="81"/>
      <c r="ABN166" s="81"/>
      <c r="ABO166" s="81"/>
      <c r="ABP166" s="81"/>
      <c r="ABQ166" s="81"/>
      <c r="ABR166" s="81"/>
      <c r="ABS166" s="81"/>
      <c r="ABT166" s="81"/>
      <c r="ABU166" s="81"/>
      <c r="ABV166" s="81"/>
      <c r="ABW166" s="81"/>
      <c r="ABX166" s="81"/>
      <c r="ABY166" s="81"/>
      <c r="ABZ166" s="81"/>
      <c r="ACA166" s="81"/>
      <c r="ACB166" s="81"/>
      <c r="ACC166" s="81"/>
      <c r="ACD166" s="81"/>
      <c r="ACE166" s="81"/>
      <c r="ACF166" s="81"/>
      <c r="ACG166" s="81"/>
      <c r="ACH166" s="81"/>
      <c r="ACI166" s="81"/>
      <c r="ACJ166" s="81"/>
      <c r="ACK166" s="81"/>
      <c r="ACL166" s="81"/>
      <c r="ACM166" s="81"/>
      <c r="ACN166" s="81"/>
      <c r="ACO166" s="81"/>
      <c r="ACP166" s="81"/>
      <c r="ACQ166" s="81"/>
      <c r="ACR166" s="81"/>
      <c r="ACS166" s="81"/>
      <c r="ACT166" s="81"/>
      <c r="ACU166" s="81"/>
      <c r="ACV166" s="81"/>
      <c r="ACW166" s="81"/>
      <c r="ACX166" s="81"/>
      <c r="ACY166" s="81"/>
      <c r="ACZ166" s="81"/>
      <c r="ADA166" s="81"/>
      <c r="ADB166" s="81"/>
      <c r="ADC166" s="81"/>
      <c r="ADD166" s="81"/>
      <c r="ADE166" s="81"/>
      <c r="ADF166" s="81"/>
      <c r="ADG166" s="81"/>
      <c r="ADH166" s="81"/>
      <c r="ADI166" s="81"/>
      <c r="ADJ166" s="81"/>
      <c r="ADK166" s="81"/>
      <c r="ADL166" s="81"/>
      <c r="ADM166" s="81"/>
      <c r="ADN166" s="81"/>
      <c r="ADO166" s="81"/>
      <c r="ADP166" s="81"/>
      <c r="ADQ166" s="81"/>
      <c r="ADR166" s="81"/>
      <c r="ADS166" s="81"/>
      <c r="ADT166" s="81"/>
      <c r="ADU166" s="81"/>
      <c r="ADV166" s="81"/>
      <c r="ADW166" s="81"/>
      <c r="ADX166" s="81"/>
      <c r="ADY166" s="81"/>
      <c r="ADZ166" s="81"/>
      <c r="AEA166" s="81"/>
      <c r="AEB166" s="81"/>
      <c r="AEC166" s="81"/>
      <c r="AED166" s="81"/>
      <c r="AEE166" s="81"/>
      <c r="AEF166" s="81"/>
      <c r="AEG166" s="81"/>
      <c r="AEH166" s="81"/>
      <c r="AEI166" s="81"/>
      <c r="AEJ166" s="81"/>
      <c r="AEK166" s="81"/>
      <c r="AEL166" s="81"/>
      <c r="AEM166" s="81"/>
      <c r="AEN166" s="81"/>
      <c r="AEO166" s="81"/>
      <c r="AEP166" s="81"/>
      <c r="AEQ166" s="81"/>
      <c r="AER166" s="81"/>
      <c r="AES166" s="81"/>
      <c r="AET166" s="81"/>
      <c r="AEU166" s="81"/>
      <c r="AEV166" s="81"/>
      <c r="AEW166" s="81"/>
      <c r="AEX166" s="81"/>
      <c r="AEY166" s="81"/>
      <c r="AEZ166" s="81"/>
      <c r="AFA166" s="81"/>
      <c r="AFB166" s="81"/>
      <c r="AFC166" s="81"/>
      <c r="AFD166" s="81"/>
      <c r="AFE166" s="81"/>
      <c r="AFF166" s="81"/>
      <c r="AFG166" s="81"/>
      <c r="AFH166" s="81"/>
      <c r="AFI166" s="81"/>
      <c r="AFJ166" s="81"/>
      <c r="AFK166" s="81"/>
      <c r="AFL166" s="81"/>
      <c r="AFM166" s="81"/>
      <c r="AFN166" s="81"/>
      <c r="AFO166" s="81"/>
      <c r="AFP166" s="81"/>
      <c r="AFQ166" s="81"/>
      <c r="AFR166" s="81"/>
      <c r="AFS166" s="81"/>
      <c r="AFT166" s="81"/>
      <c r="AFU166" s="81"/>
      <c r="AFV166" s="81"/>
      <c r="AFW166" s="81"/>
      <c r="AFX166" s="81"/>
      <c r="AFY166" s="81"/>
      <c r="AFZ166" s="81"/>
      <c r="AGA166" s="81"/>
      <c r="AGB166" s="81"/>
      <c r="AGC166" s="81"/>
      <c r="AGD166" s="81"/>
      <c r="AGE166" s="81"/>
      <c r="AGF166" s="81"/>
      <c r="AGG166" s="81"/>
      <c r="AGH166" s="81"/>
      <c r="AGI166" s="81"/>
      <c r="AGJ166" s="81"/>
      <c r="AGK166" s="81"/>
      <c r="AGL166" s="81"/>
      <c r="AGM166" s="81"/>
      <c r="AGN166" s="81"/>
      <c r="AGO166" s="81"/>
      <c r="AGP166" s="81"/>
      <c r="AGQ166" s="81"/>
      <c r="AGR166" s="81"/>
      <c r="AGS166" s="81"/>
      <c r="AGT166" s="81"/>
      <c r="AGU166" s="81"/>
      <c r="AGV166" s="81"/>
      <c r="AGW166" s="81"/>
      <c r="AGX166" s="81"/>
      <c r="AGY166" s="81"/>
      <c r="AGZ166" s="81"/>
      <c r="AHA166" s="81"/>
      <c r="AHB166" s="81"/>
      <c r="AHC166" s="81"/>
      <c r="AHD166" s="81"/>
      <c r="AHE166" s="81"/>
      <c r="AHF166" s="81"/>
      <c r="AHG166" s="81"/>
      <c r="AHH166" s="81"/>
      <c r="AHI166" s="81"/>
      <c r="AHJ166" s="81"/>
      <c r="AHK166" s="81"/>
      <c r="AHL166" s="81"/>
      <c r="AHM166" s="81"/>
      <c r="AHN166" s="81"/>
      <c r="AHO166" s="81"/>
      <c r="AHP166" s="81"/>
      <c r="AHQ166" s="81"/>
      <c r="AHR166" s="81"/>
      <c r="AHS166" s="81"/>
      <c r="AHT166" s="81"/>
      <c r="AHU166" s="81"/>
      <c r="AHV166" s="81"/>
      <c r="AHW166" s="81"/>
      <c r="AHX166" s="81"/>
      <c r="AHY166" s="81"/>
      <c r="AHZ166" s="81"/>
      <c r="AIA166" s="81"/>
      <c r="AIB166" s="81"/>
      <c r="AIC166" s="81"/>
      <c r="AID166" s="81"/>
      <c r="AIE166" s="81"/>
      <c r="AIF166" s="81"/>
      <c r="AIG166" s="81"/>
      <c r="AIH166" s="81"/>
      <c r="AII166" s="81"/>
      <c r="AIJ166" s="81"/>
      <c r="AIK166" s="81"/>
      <c r="AIL166" s="81"/>
      <c r="AIM166" s="81"/>
      <c r="AIN166" s="81"/>
      <c r="AIO166" s="81"/>
      <c r="AIP166" s="81"/>
      <c r="AIQ166" s="81"/>
      <c r="AIR166" s="81"/>
      <c r="AIS166" s="81"/>
      <c r="AIT166" s="81"/>
      <c r="AIU166" s="81"/>
      <c r="AIV166" s="81"/>
      <c r="AIW166" s="81"/>
      <c r="AIX166" s="81"/>
      <c r="AIY166" s="81"/>
      <c r="AIZ166" s="81"/>
      <c r="AJA166" s="81"/>
      <c r="AJB166" s="81"/>
      <c r="AJC166" s="81"/>
      <c r="AJD166" s="81"/>
      <c r="AJE166" s="81"/>
      <c r="AJF166" s="81"/>
      <c r="AJG166" s="81"/>
      <c r="AJH166" s="81"/>
      <c r="AJI166" s="81"/>
      <c r="AJJ166" s="81"/>
      <c r="AJK166" s="81"/>
      <c r="AJL166" s="81"/>
      <c r="AJM166" s="81"/>
      <c r="AJN166" s="81"/>
      <c r="AJO166" s="81"/>
      <c r="AJP166" s="81"/>
      <c r="AJQ166" s="81"/>
      <c r="AJR166" s="81"/>
      <c r="AJS166" s="81"/>
      <c r="AJT166" s="81"/>
      <c r="AJU166" s="81"/>
      <c r="AJV166" s="81"/>
      <c r="AJW166" s="81"/>
      <c r="AJX166" s="81"/>
      <c r="AJY166" s="81"/>
      <c r="AJZ166" s="81"/>
      <c r="AKA166" s="81"/>
      <c r="AKB166" s="81"/>
      <c r="AKC166" s="81"/>
      <c r="AKD166" s="81"/>
      <c r="AKE166" s="81"/>
      <c r="AKF166" s="81"/>
      <c r="AKG166" s="81"/>
      <c r="AKH166" s="81"/>
      <c r="AKI166" s="81"/>
      <c r="AKJ166" s="81"/>
      <c r="AKK166" s="81"/>
      <c r="AKL166" s="81"/>
      <c r="AKM166" s="81"/>
      <c r="AKN166" s="81"/>
      <c r="AKO166" s="81"/>
      <c r="AKP166" s="81"/>
      <c r="AKQ166" s="81"/>
      <c r="AKR166" s="81"/>
      <c r="AKS166" s="81"/>
      <c r="AKT166" s="81"/>
      <c r="AKU166" s="81"/>
      <c r="AKV166" s="81"/>
      <c r="AKW166" s="81"/>
      <c r="AKX166" s="81"/>
      <c r="AKY166" s="81"/>
      <c r="AKZ166" s="81"/>
      <c r="ALA166" s="81"/>
      <c r="ALB166" s="81"/>
      <c r="ALC166" s="81"/>
      <c r="ALD166" s="81"/>
      <c r="ALE166" s="81"/>
      <c r="ALF166" s="81"/>
      <c r="ALG166" s="81"/>
      <c r="ALH166" s="81"/>
      <c r="ALI166" s="81"/>
      <c r="ALJ166" s="81"/>
      <c r="ALK166" s="81"/>
      <c r="ALL166" s="81"/>
      <c r="ALM166" s="81"/>
      <c r="ALN166" s="81"/>
      <c r="ALO166" s="81"/>
      <c r="ALP166" s="81"/>
      <c r="ALQ166" s="81"/>
      <c r="ALR166" s="81"/>
      <c r="ALS166" s="81"/>
      <c r="ALT166" s="81"/>
      <c r="ALU166" s="81"/>
      <c r="ALV166" s="81"/>
      <c r="ALW166" s="81"/>
    </row>
    <row r="167" spans="1:1011" ht="28.8" x14ac:dyDescent="0.3">
      <c r="A167" s="1" t="s">
        <v>191</v>
      </c>
      <c r="B167" s="2">
        <v>81</v>
      </c>
      <c r="C167" s="101" t="s">
        <v>488</v>
      </c>
      <c r="D167" s="125">
        <v>2009</v>
      </c>
      <c r="E167" s="3" t="s">
        <v>192</v>
      </c>
      <c r="F167" s="4" t="s">
        <v>42</v>
      </c>
      <c r="G167" s="4" t="s">
        <v>42</v>
      </c>
      <c r="H167" s="4">
        <v>19.639994000000002</v>
      </c>
      <c r="I167" s="5">
        <v>-155.9969261</v>
      </c>
      <c r="J167" s="6" t="s">
        <v>34</v>
      </c>
      <c r="K167" s="7" t="s">
        <v>81</v>
      </c>
      <c r="L167" s="8" t="s">
        <v>36</v>
      </c>
      <c r="M167" s="9" t="s">
        <v>68</v>
      </c>
      <c r="N167" s="10">
        <v>5550</v>
      </c>
      <c r="O167" s="10" t="s">
        <v>90</v>
      </c>
      <c r="P167" s="10">
        <v>93</v>
      </c>
      <c r="Q167" s="11">
        <v>175</v>
      </c>
      <c r="R167" s="40">
        <v>500000</v>
      </c>
      <c r="S167" s="13" t="s">
        <v>64</v>
      </c>
      <c r="T167" s="14" t="s">
        <v>29</v>
      </c>
      <c r="U167" s="14" t="s">
        <v>476</v>
      </c>
      <c r="V167" s="14" t="s">
        <v>29</v>
      </c>
      <c r="W167" s="14" t="s">
        <v>476</v>
      </c>
      <c r="X167" s="14" t="s">
        <v>476</v>
      </c>
      <c r="Y167" s="14" t="s">
        <v>476</v>
      </c>
      <c r="Z167" s="15" t="s">
        <v>476</v>
      </c>
      <c r="AA167" s="16" t="s">
        <v>165</v>
      </c>
      <c r="AB167" s="17" t="s">
        <v>193</v>
      </c>
    </row>
    <row r="168" spans="1:1011" ht="28.8" x14ac:dyDescent="0.3">
      <c r="A168" s="1" t="s">
        <v>346</v>
      </c>
      <c r="B168" s="2">
        <v>82</v>
      </c>
      <c r="C168" s="101" t="s">
        <v>488</v>
      </c>
      <c r="D168" s="125">
        <v>2010</v>
      </c>
      <c r="E168" s="3" t="s">
        <v>194</v>
      </c>
      <c r="F168" s="4" t="s">
        <v>195</v>
      </c>
      <c r="G168" s="4" t="s">
        <v>463</v>
      </c>
      <c r="H168" s="4">
        <v>35.186344900000002</v>
      </c>
      <c r="I168" s="5">
        <v>32.966301799999997</v>
      </c>
      <c r="J168" s="6" t="s">
        <v>43</v>
      </c>
      <c r="K168" s="7" t="s">
        <v>81</v>
      </c>
      <c r="L168" s="8" t="s">
        <v>36</v>
      </c>
      <c r="M168" s="9" t="s">
        <v>68</v>
      </c>
      <c r="N168" s="10">
        <v>216</v>
      </c>
      <c r="O168" s="10" t="s">
        <v>441</v>
      </c>
      <c r="P168" s="10">
        <v>77</v>
      </c>
      <c r="Q168" s="11">
        <v>123</v>
      </c>
      <c r="R168" s="40">
        <v>18000</v>
      </c>
      <c r="S168" s="13" t="s">
        <v>64</v>
      </c>
      <c r="T168" s="14" t="s">
        <v>196</v>
      </c>
      <c r="U168" s="14">
        <v>4.5</v>
      </c>
      <c r="V168" s="14" t="s">
        <v>117</v>
      </c>
      <c r="W168" s="14" t="s">
        <v>476</v>
      </c>
      <c r="X168" s="14" t="s">
        <v>476</v>
      </c>
      <c r="Y168" s="14" t="s">
        <v>476</v>
      </c>
      <c r="Z168" s="15" t="s">
        <v>476</v>
      </c>
      <c r="AA168" s="16" t="s">
        <v>38</v>
      </c>
      <c r="AB168" s="17" t="s">
        <v>29</v>
      </c>
    </row>
    <row r="169" spans="1:1011" ht="57.6" x14ac:dyDescent="0.3">
      <c r="A169" s="1" t="s">
        <v>201</v>
      </c>
      <c r="B169" s="2">
        <v>83</v>
      </c>
      <c r="C169" s="101" t="s">
        <v>488</v>
      </c>
      <c r="D169" s="125">
        <v>2013</v>
      </c>
      <c r="E169" s="3" t="s">
        <v>202</v>
      </c>
      <c r="F169" s="4" t="s">
        <v>42</v>
      </c>
      <c r="G169" s="4" t="s">
        <v>42</v>
      </c>
      <c r="H169" s="4">
        <v>30.2140928</v>
      </c>
      <c r="I169" s="5">
        <v>-92.374576099999999</v>
      </c>
      <c r="J169" s="6" t="s">
        <v>34</v>
      </c>
      <c r="K169" s="7" t="s">
        <v>81</v>
      </c>
      <c r="L169" s="8" t="s">
        <v>60</v>
      </c>
      <c r="M169" s="9" t="s">
        <v>68</v>
      </c>
      <c r="N169" s="10">
        <v>1051</v>
      </c>
      <c r="O169" s="10" t="s">
        <v>441</v>
      </c>
      <c r="P169" s="10">
        <v>93</v>
      </c>
      <c r="Q169" s="11">
        <v>120</v>
      </c>
      <c r="R169" s="40">
        <v>50000</v>
      </c>
      <c r="S169" s="13" t="s">
        <v>64</v>
      </c>
      <c r="T169" s="14" t="s">
        <v>196</v>
      </c>
      <c r="U169" s="14">
        <v>8</v>
      </c>
      <c r="V169" s="14" t="s">
        <v>117</v>
      </c>
      <c r="W169" s="14" t="s">
        <v>476</v>
      </c>
      <c r="X169" s="14" t="s">
        <v>476</v>
      </c>
      <c r="Y169" s="14" t="s">
        <v>476</v>
      </c>
      <c r="Z169" s="15" t="s">
        <v>476</v>
      </c>
      <c r="AA169" s="16" t="s">
        <v>38</v>
      </c>
      <c r="AB169" s="17" t="s">
        <v>29</v>
      </c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</row>
    <row r="170" spans="1:1011" s="88" customFormat="1" ht="28.8" x14ac:dyDescent="0.3">
      <c r="A170" s="1" t="s">
        <v>203</v>
      </c>
      <c r="B170" s="2">
        <v>84</v>
      </c>
      <c r="C170" s="101" t="s">
        <v>488</v>
      </c>
      <c r="D170" s="125">
        <v>2013</v>
      </c>
      <c r="E170" s="3" t="s">
        <v>204</v>
      </c>
      <c r="F170" s="4" t="s">
        <v>205</v>
      </c>
      <c r="G170" s="4" t="s">
        <v>42</v>
      </c>
      <c r="H170" s="4">
        <v>27.950574999999901</v>
      </c>
      <c r="I170" s="5">
        <v>-82.457177599999994</v>
      </c>
      <c r="J170" s="6" t="s">
        <v>34</v>
      </c>
      <c r="K170" s="7" t="s">
        <v>81</v>
      </c>
      <c r="L170" s="8" t="s">
        <v>60</v>
      </c>
      <c r="M170" s="9" t="s">
        <v>68</v>
      </c>
      <c r="N170" s="10">
        <v>1091</v>
      </c>
      <c r="O170" s="10" t="s">
        <v>443</v>
      </c>
      <c r="P170" s="10" t="s">
        <v>476</v>
      </c>
      <c r="Q170" s="11" t="s">
        <v>476</v>
      </c>
      <c r="R170" s="40">
        <v>50000</v>
      </c>
      <c r="S170" s="13" t="s">
        <v>64</v>
      </c>
      <c r="T170" s="14" t="s">
        <v>196</v>
      </c>
      <c r="U170" s="14">
        <v>10.7</v>
      </c>
      <c r="V170" s="14" t="s">
        <v>117</v>
      </c>
      <c r="W170" s="14" t="s">
        <v>476</v>
      </c>
      <c r="X170" s="14">
        <v>116</v>
      </c>
      <c r="Y170" s="14" t="s">
        <v>476</v>
      </c>
      <c r="Z170" s="15" t="s">
        <v>476</v>
      </c>
      <c r="AA170" s="16" t="s">
        <v>38</v>
      </c>
      <c r="AB170" s="17" t="s">
        <v>29</v>
      </c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  <c r="IX170" s="18"/>
      <c r="IY170" s="18"/>
      <c r="IZ170" s="18"/>
      <c r="JA170" s="18"/>
      <c r="JB170" s="18"/>
      <c r="JC170" s="18"/>
      <c r="JD170" s="18"/>
      <c r="JE170" s="18"/>
      <c r="JF170" s="18"/>
      <c r="JG170" s="18"/>
      <c r="JH170" s="18"/>
      <c r="JI170" s="18"/>
      <c r="JJ170" s="18"/>
      <c r="JK170" s="18"/>
      <c r="JL170" s="18"/>
      <c r="JM170" s="18"/>
      <c r="JN170" s="18"/>
      <c r="JO170" s="18"/>
      <c r="JP170" s="18"/>
      <c r="JQ170" s="18"/>
      <c r="JR170" s="18"/>
      <c r="JS170" s="18"/>
      <c r="JT170" s="18"/>
      <c r="JU170" s="18"/>
      <c r="JV170" s="18"/>
      <c r="JW170" s="18"/>
      <c r="JX170" s="18"/>
      <c r="JY170" s="18"/>
      <c r="JZ170" s="18"/>
      <c r="KA170" s="18"/>
      <c r="KB170" s="18"/>
      <c r="KC170" s="18"/>
      <c r="KD170" s="18"/>
      <c r="KE170" s="18"/>
      <c r="KF170" s="18"/>
      <c r="KG170" s="18"/>
      <c r="KH170" s="18"/>
      <c r="KI170" s="18"/>
      <c r="KJ170" s="18"/>
      <c r="KK170" s="18"/>
      <c r="KL170" s="18"/>
      <c r="KM170" s="18"/>
      <c r="KN170" s="18"/>
      <c r="KO170" s="18"/>
      <c r="KP170" s="18"/>
      <c r="KQ170" s="18"/>
      <c r="KR170" s="18"/>
      <c r="KS170" s="18"/>
      <c r="KT170" s="18"/>
      <c r="KU170" s="18"/>
      <c r="KV170" s="18"/>
      <c r="KW170" s="18"/>
      <c r="KX170" s="18"/>
      <c r="KY170" s="18"/>
      <c r="KZ170" s="18"/>
      <c r="LA170" s="18"/>
      <c r="LB170" s="18"/>
      <c r="LC170" s="18"/>
      <c r="LD170" s="18"/>
      <c r="LE170" s="18"/>
      <c r="LF170" s="18"/>
      <c r="LG170" s="18"/>
      <c r="LH170" s="18"/>
      <c r="LI170" s="18"/>
      <c r="LJ170" s="18"/>
      <c r="LK170" s="18"/>
      <c r="LL170" s="18"/>
      <c r="LM170" s="18"/>
      <c r="LN170" s="18"/>
      <c r="LO170" s="18"/>
      <c r="LP170" s="18"/>
      <c r="LQ170" s="18"/>
      <c r="LR170" s="18"/>
      <c r="LS170" s="18"/>
      <c r="LT170" s="18"/>
      <c r="LU170" s="18"/>
      <c r="LV170" s="18"/>
      <c r="LW170" s="18"/>
      <c r="LX170" s="18"/>
      <c r="LY170" s="18"/>
      <c r="LZ170" s="18"/>
      <c r="MA170" s="18"/>
      <c r="MB170" s="18"/>
      <c r="MC170" s="18"/>
      <c r="MD170" s="18"/>
      <c r="ME170" s="18"/>
      <c r="MF170" s="18"/>
      <c r="MG170" s="18"/>
      <c r="MH170" s="18"/>
      <c r="MI170" s="18"/>
      <c r="MJ170" s="18"/>
      <c r="MK170" s="18"/>
      <c r="ML170" s="18"/>
      <c r="MM170" s="18"/>
      <c r="MN170" s="18"/>
      <c r="MO170" s="18"/>
      <c r="MP170" s="18"/>
      <c r="MQ170" s="18"/>
      <c r="MR170" s="18"/>
      <c r="MS170" s="18"/>
      <c r="MT170" s="18"/>
      <c r="MU170" s="18"/>
      <c r="MV170" s="18"/>
      <c r="MW170" s="18"/>
      <c r="MX170" s="18"/>
      <c r="MY170" s="18"/>
      <c r="MZ170" s="18"/>
      <c r="NA170" s="18"/>
      <c r="NB170" s="18"/>
      <c r="NC170" s="18"/>
      <c r="ND170" s="18"/>
      <c r="NE170" s="18"/>
      <c r="NF170" s="18"/>
      <c r="NG170" s="18"/>
      <c r="NH170" s="18"/>
      <c r="NI170" s="18"/>
      <c r="NJ170" s="18"/>
      <c r="NK170" s="18"/>
      <c r="NL170" s="18"/>
      <c r="NM170" s="18"/>
      <c r="NN170" s="18"/>
      <c r="NO170" s="18"/>
      <c r="NP170" s="18"/>
      <c r="NQ170" s="18"/>
      <c r="NR170" s="18"/>
      <c r="NS170" s="18"/>
      <c r="NT170" s="18"/>
      <c r="NU170" s="18"/>
      <c r="NV170" s="18"/>
      <c r="NW170" s="18"/>
      <c r="NX170" s="18"/>
      <c r="NY170" s="18"/>
      <c r="NZ170" s="18"/>
      <c r="OA170" s="18"/>
      <c r="OB170" s="18"/>
      <c r="OC170" s="18"/>
      <c r="OD170" s="18"/>
      <c r="OE170" s="18"/>
      <c r="OF170" s="18"/>
      <c r="OG170" s="18"/>
      <c r="OH170" s="18"/>
      <c r="OI170" s="18"/>
      <c r="OJ170" s="18"/>
      <c r="OK170" s="18"/>
      <c r="OL170" s="18"/>
      <c r="OM170" s="18"/>
      <c r="ON170" s="18"/>
      <c r="OO170" s="18"/>
      <c r="OP170" s="18"/>
      <c r="OQ170" s="18"/>
      <c r="OR170" s="18"/>
      <c r="OS170" s="18"/>
      <c r="OT170" s="18"/>
      <c r="OU170" s="18"/>
      <c r="OV170" s="18"/>
      <c r="OW170" s="18"/>
      <c r="OX170" s="18"/>
      <c r="OY170" s="18"/>
      <c r="OZ170" s="18"/>
      <c r="PA170" s="18"/>
      <c r="PB170" s="18"/>
      <c r="PC170" s="18"/>
      <c r="PD170" s="18"/>
      <c r="PE170" s="18"/>
      <c r="PF170" s="18"/>
      <c r="PG170" s="18"/>
      <c r="PH170" s="18"/>
      <c r="PI170" s="18"/>
      <c r="PJ170" s="18"/>
      <c r="PK170" s="18"/>
      <c r="PL170" s="18"/>
      <c r="PM170" s="18"/>
      <c r="PN170" s="18"/>
      <c r="PO170" s="18"/>
      <c r="PP170" s="18"/>
      <c r="PQ170" s="18"/>
      <c r="PR170" s="18"/>
      <c r="PS170" s="18"/>
      <c r="PT170" s="18"/>
      <c r="PU170" s="18"/>
      <c r="PV170" s="18"/>
      <c r="PW170" s="18"/>
      <c r="PX170" s="18"/>
      <c r="PY170" s="18"/>
      <c r="PZ170" s="18"/>
      <c r="QA170" s="18"/>
      <c r="QB170" s="18"/>
      <c r="QC170" s="18"/>
      <c r="QD170" s="18"/>
      <c r="QE170" s="18"/>
      <c r="QF170" s="18"/>
      <c r="QG170" s="18"/>
      <c r="QH170" s="18"/>
      <c r="QI170" s="18"/>
      <c r="QJ170" s="18"/>
      <c r="QK170" s="18"/>
      <c r="QL170" s="18"/>
      <c r="QM170" s="18"/>
      <c r="QN170" s="18"/>
      <c r="QO170" s="18"/>
      <c r="QP170" s="18"/>
      <c r="QQ170" s="18"/>
      <c r="QR170" s="18"/>
      <c r="QS170" s="18"/>
      <c r="QT170" s="18"/>
      <c r="QU170" s="18"/>
      <c r="QV170" s="18"/>
      <c r="QW170" s="18"/>
      <c r="QX170" s="18"/>
      <c r="QY170" s="18"/>
      <c r="QZ170" s="18"/>
      <c r="RA170" s="18"/>
      <c r="RB170" s="18"/>
      <c r="RC170" s="18"/>
      <c r="RD170" s="18"/>
      <c r="RE170" s="18"/>
      <c r="RF170" s="18"/>
      <c r="RG170" s="18"/>
      <c r="RH170" s="18"/>
      <c r="RI170" s="18"/>
      <c r="RJ170" s="18"/>
      <c r="RK170" s="18"/>
      <c r="RL170" s="18"/>
      <c r="RM170" s="18"/>
      <c r="RN170" s="18"/>
      <c r="RO170" s="18"/>
      <c r="RP170" s="18"/>
      <c r="RQ170" s="18"/>
      <c r="RR170" s="18"/>
      <c r="RS170" s="18"/>
      <c r="RT170" s="18"/>
      <c r="RU170" s="18"/>
      <c r="RV170" s="18"/>
      <c r="RW170" s="18"/>
      <c r="RX170" s="18"/>
      <c r="RY170" s="18"/>
      <c r="RZ170" s="18"/>
      <c r="SA170" s="18"/>
      <c r="SB170" s="18"/>
      <c r="SC170" s="18"/>
      <c r="SD170" s="18"/>
      <c r="SE170" s="18"/>
      <c r="SF170" s="18"/>
      <c r="SG170" s="18"/>
      <c r="SH170" s="18"/>
      <c r="SI170" s="18"/>
      <c r="SJ170" s="18"/>
      <c r="SK170" s="18"/>
      <c r="SL170" s="18"/>
      <c r="SM170" s="18"/>
      <c r="SN170" s="18"/>
      <c r="SO170" s="18"/>
      <c r="SP170" s="18"/>
      <c r="SQ170" s="18"/>
      <c r="SR170" s="18"/>
      <c r="SS170" s="18"/>
      <c r="ST170" s="18"/>
      <c r="SU170" s="18"/>
      <c r="SV170" s="18"/>
      <c r="SW170" s="18"/>
      <c r="SX170" s="18"/>
      <c r="SY170" s="18"/>
      <c r="SZ170" s="18"/>
      <c r="TA170" s="18"/>
      <c r="TB170" s="18"/>
      <c r="TC170" s="18"/>
      <c r="TD170" s="18"/>
      <c r="TE170" s="18"/>
      <c r="TF170" s="18"/>
      <c r="TG170" s="18"/>
      <c r="TH170" s="18"/>
      <c r="TI170" s="18"/>
      <c r="TJ170" s="18"/>
      <c r="TK170" s="18"/>
      <c r="TL170" s="18"/>
      <c r="TM170" s="18"/>
      <c r="TN170" s="18"/>
      <c r="TO170" s="18"/>
      <c r="TP170" s="18"/>
      <c r="TQ170" s="18"/>
      <c r="TR170" s="18"/>
      <c r="TS170" s="18"/>
      <c r="TT170" s="18"/>
      <c r="TU170" s="18"/>
      <c r="TV170" s="18"/>
      <c r="TW170" s="18"/>
      <c r="TX170" s="18"/>
      <c r="TY170" s="18"/>
      <c r="TZ170" s="18"/>
      <c r="UA170" s="18"/>
      <c r="UB170" s="18"/>
      <c r="UC170" s="18"/>
      <c r="UD170" s="18"/>
      <c r="UE170" s="18"/>
      <c r="UF170" s="18"/>
      <c r="UG170" s="18"/>
      <c r="UH170" s="18"/>
      <c r="UI170" s="18"/>
      <c r="UJ170" s="18"/>
      <c r="UK170" s="18"/>
      <c r="UL170" s="18"/>
      <c r="UM170" s="18"/>
      <c r="UN170" s="18"/>
      <c r="UO170" s="18"/>
      <c r="UP170" s="18"/>
      <c r="UQ170" s="18"/>
      <c r="UR170" s="18"/>
      <c r="US170" s="18"/>
      <c r="UT170" s="18"/>
      <c r="UU170" s="18"/>
      <c r="UV170" s="18"/>
      <c r="UW170" s="18"/>
      <c r="UX170" s="18"/>
      <c r="UY170" s="18"/>
      <c r="UZ170" s="18"/>
      <c r="VA170" s="18"/>
      <c r="VB170" s="18"/>
      <c r="VC170" s="18"/>
      <c r="VD170" s="18"/>
      <c r="VE170" s="18"/>
      <c r="VF170" s="18"/>
      <c r="VG170" s="18"/>
      <c r="VH170" s="18"/>
      <c r="VI170" s="18"/>
      <c r="VJ170" s="18"/>
      <c r="VK170" s="18"/>
      <c r="VL170" s="18"/>
      <c r="VM170" s="18"/>
      <c r="VN170" s="18"/>
      <c r="VO170" s="18"/>
      <c r="VP170" s="18"/>
      <c r="VQ170" s="18"/>
      <c r="VR170" s="18"/>
      <c r="VS170" s="18"/>
      <c r="VT170" s="18"/>
      <c r="VU170" s="18"/>
      <c r="VV170" s="18"/>
      <c r="VW170" s="18"/>
      <c r="VX170" s="18"/>
      <c r="VY170" s="18"/>
      <c r="VZ170" s="18"/>
      <c r="WA170" s="18"/>
      <c r="WB170" s="18"/>
      <c r="WC170" s="18"/>
      <c r="WD170" s="18"/>
      <c r="WE170" s="18"/>
      <c r="WF170" s="18"/>
      <c r="WG170" s="18"/>
      <c r="WH170" s="18"/>
      <c r="WI170" s="18"/>
      <c r="WJ170" s="18"/>
      <c r="WK170" s="18"/>
      <c r="WL170" s="18"/>
      <c r="WM170" s="18"/>
      <c r="WN170" s="18"/>
      <c r="WO170" s="18"/>
      <c r="WP170" s="18"/>
      <c r="WQ170" s="18"/>
      <c r="WR170" s="18"/>
      <c r="WS170" s="18"/>
      <c r="WT170" s="18"/>
      <c r="WU170" s="18"/>
      <c r="WV170" s="18"/>
      <c r="WW170" s="18"/>
      <c r="WX170" s="18"/>
      <c r="WY170" s="18"/>
      <c r="WZ170" s="18"/>
      <c r="XA170" s="18"/>
      <c r="XB170" s="18"/>
      <c r="XC170" s="18"/>
      <c r="XD170" s="18"/>
      <c r="XE170" s="18"/>
      <c r="XF170" s="18"/>
      <c r="XG170" s="18"/>
      <c r="XH170" s="18"/>
      <c r="XI170" s="18"/>
      <c r="XJ170" s="18"/>
      <c r="XK170" s="18"/>
      <c r="XL170" s="18"/>
      <c r="XM170" s="18"/>
      <c r="XN170" s="18"/>
      <c r="XO170" s="18"/>
      <c r="XP170" s="18"/>
      <c r="XQ170" s="18"/>
      <c r="XR170" s="18"/>
      <c r="XS170" s="18"/>
      <c r="XT170" s="18"/>
      <c r="XU170" s="18"/>
      <c r="XV170" s="18"/>
      <c r="XW170" s="18"/>
      <c r="XX170" s="18"/>
      <c r="XY170" s="18"/>
      <c r="XZ170" s="18"/>
      <c r="YA170" s="18"/>
      <c r="YB170" s="18"/>
      <c r="YC170" s="18"/>
      <c r="YD170" s="18"/>
      <c r="YE170" s="18"/>
      <c r="YF170" s="18"/>
      <c r="YG170" s="18"/>
      <c r="YH170" s="18"/>
      <c r="YI170" s="18"/>
      <c r="YJ170" s="18"/>
      <c r="YK170" s="18"/>
      <c r="YL170" s="18"/>
      <c r="YM170" s="18"/>
      <c r="YN170" s="18"/>
      <c r="YO170" s="18"/>
      <c r="YP170" s="18"/>
      <c r="YQ170" s="18"/>
      <c r="YR170" s="18"/>
      <c r="YS170" s="18"/>
      <c r="YT170" s="18"/>
      <c r="YU170" s="18"/>
      <c r="YV170" s="18"/>
      <c r="YW170" s="18"/>
      <c r="YX170" s="18"/>
      <c r="YY170" s="18"/>
      <c r="YZ170" s="18"/>
      <c r="ZA170" s="18"/>
      <c r="ZB170" s="18"/>
      <c r="ZC170" s="18"/>
      <c r="ZD170" s="18"/>
      <c r="ZE170" s="18"/>
      <c r="ZF170" s="18"/>
      <c r="ZG170" s="18"/>
      <c r="ZH170" s="18"/>
      <c r="ZI170" s="18"/>
      <c r="ZJ170" s="18"/>
      <c r="ZK170" s="18"/>
      <c r="ZL170" s="18"/>
      <c r="ZM170" s="18"/>
      <c r="ZN170" s="18"/>
      <c r="ZO170" s="18"/>
      <c r="ZP170" s="18"/>
      <c r="ZQ170" s="18"/>
      <c r="ZR170" s="18"/>
      <c r="ZS170" s="18"/>
      <c r="ZT170" s="18"/>
      <c r="ZU170" s="18"/>
      <c r="ZV170" s="18"/>
      <c r="ZW170" s="18"/>
      <c r="ZX170" s="18"/>
      <c r="ZY170" s="18"/>
      <c r="ZZ170" s="18"/>
      <c r="AAA170" s="18"/>
      <c r="AAB170" s="18"/>
      <c r="AAC170" s="18"/>
      <c r="AAD170" s="18"/>
      <c r="AAE170" s="18"/>
      <c r="AAF170" s="18"/>
      <c r="AAG170" s="18"/>
      <c r="AAH170" s="18"/>
      <c r="AAI170" s="18"/>
      <c r="AAJ170" s="18"/>
      <c r="AAK170" s="18"/>
      <c r="AAL170" s="18"/>
      <c r="AAM170" s="18"/>
      <c r="AAN170" s="18"/>
      <c r="AAO170" s="18"/>
      <c r="AAP170" s="18"/>
      <c r="AAQ170" s="18"/>
      <c r="AAR170" s="18"/>
      <c r="AAS170" s="18"/>
      <c r="AAT170" s="18"/>
      <c r="AAU170" s="18"/>
      <c r="AAV170" s="18"/>
      <c r="AAW170" s="18"/>
      <c r="AAX170" s="18"/>
      <c r="AAY170" s="18"/>
      <c r="AAZ170" s="18"/>
      <c r="ABA170" s="18"/>
      <c r="ABB170" s="18"/>
      <c r="ABC170" s="18"/>
      <c r="ABD170" s="18"/>
      <c r="ABE170" s="18"/>
      <c r="ABF170" s="18"/>
      <c r="ABG170" s="18"/>
      <c r="ABH170" s="18"/>
      <c r="ABI170" s="18"/>
      <c r="ABJ170" s="18"/>
      <c r="ABK170" s="18"/>
      <c r="ABL170" s="18"/>
      <c r="ABM170" s="18"/>
      <c r="ABN170" s="18"/>
      <c r="ABO170" s="18"/>
      <c r="ABP170" s="18"/>
      <c r="ABQ170" s="18"/>
      <c r="ABR170" s="18"/>
      <c r="ABS170" s="18"/>
      <c r="ABT170" s="18"/>
      <c r="ABU170" s="18"/>
      <c r="ABV170" s="18"/>
      <c r="ABW170" s="18"/>
      <c r="ABX170" s="18"/>
      <c r="ABY170" s="18"/>
      <c r="ABZ170" s="18"/>
      <c r="ACA170" s="18"/>
      <c r="ACB170" s="18"/>
      <c r="ACC170" s="18"/>
      <c r="ACD170" s="18"/>
      <c r="ACE170" s="18"/>
      <c r="ACF170" s="18"/>
      <c r="ACG170" s="18"/>
      <c r="ACH170" s="18"/>
      <c r="ACI170" s="18"/>
      <c r="ACJ170" s="18"/>
      <c r="ACK170" s="18"/>
      <c r="ACL170" s="18"/>
      <c r="ACM170" s="18"/>
      <c r="ACN170" s="18"/>
      <c r="ACO170" s="18"/>
      <c r="ACP170" s="18"/>
      <c r="ACQ170" s="18"/>
      <c r="ACR170" s="18"/>
      <c r="ACS170" s="18"/>
      <c r="ACT170" s="18"/>
      <c r="ACU170" s="18"/>
      <c r="ACV170" s="18"/>
      <c r="ACW170" s="18"/>
      <c r="ACX170" s="18"/>
      <c r="ACY170" s="18"/>
      <c r="ACZ170" s="18"/>
      <c r="ADA170" s="18"/>
      <c r="ADB170" s="18"/>
      <c r="ADC170" s="18"/>
      <c r="ADD170" s="18"/>
      <c r="ADE170" s="18"/>
      <c r="ADF170" s="18"/>
      <c r="ADG170" s="18"/>
      <c r="ADH170" s="18"/>
      <c r="ADI170" s="18"/>
      <c r="ADJ170" s="18"/>
      <c r="ADK170" s="18"/>
      <c r="ADL170" s="18"/>
      <c r="ADM170" s="18"/>
      <c r="ADN170" s="18"/>
      <c r="ADO170" s="18"/>
      <c r="ADP170" s="18"/>
      <c r="ADQ170" s="18"/>
      <c r="ADR170" s="18"/>
      <c r="ADS170" s="18"/>
      <c r="ADT170" s="18"/>
      <c r="ADU170" s="18"/>
      <c r="ADV170" s="18"/>
      <c r="ADW170" s="18"/>
      <c r="ADX170" s="18"/>
      <c r="ADY170" s="18"/>
      <c r="ADZ170" s="18"/>
      <c r="AEA170" s="18"/>
      <c r="AEB170" s="18"/>
      <c r="AEC170" s="18"/>
      <c r="AED170" s="18"/>
      <c r="AEE170" s="18"/>
      <c r="AEF170" s="18"/>
      <c r="AEG170" s="18"/>
      <c r="AEH170" s="18"/>
      <c r="AEI170" s="18"/>
      <c r="AEJ170" s="18"/>
      <c r="AEK170" s="18"/>
      <c r="AEL170" s="18"/>
      <c r="AEM170" s="18"/>
      <c r="AEN170" s="18"/>
      <c r="AEO170" s="18"/>
      <c r="AEP170" s="18"/>
      <c r="AEQ170" s="18"/>
      <c r="AER170" s="18"/>
      <c r="AES170" s="18"/>
      <c r="AET170" s="18"/>
      <c r="AEU170" s="18"/>
      <c r="AEV170" s="18"/>
      <c r="AEW170" s="18"/>
      <c r="AEX170" s="18"/>
      <c r="AEY170" s="18"/>
      <c r="AEZ170" s="18"/>
      <c r="AFA170" s="18"/>
      <c r="AFB170" s="18"/>
      <c r="AFC170" s="18"/>
      <c r="AFD170" s="18"/>
      <c r="AFE170" s="18"/>
      <c r="AFF170" s="18"/>
      <c r="AFG170" s="18"/>
      <c r="AFH170" s="18"/>
      <c r="AFI170" s="18"/>
      <c r="AFJ170" s="18"/>
      <c r="AFK170" s="18"/>
      <c r="AFL170" s="18"/>
      <c r="AFM170" s="18"/>
      <c r="AFN170" s="18"/>
      <c r="AFO170" s="18"/>
      <c r="AFP170" s="18"/>
      <c r="AFQ170" s="18"/>
      <c r="AFR170" s="18"/>
      <c r="AFS170" s="18"/>
      <c r="AFT170" s="18"/>
      <c r="AFU170" s="18"/>
      <c r="AFV170" s="18"/>
      <c r="AFW170" s="18"/>
      <c r="AFX170" s="18"/>
      <c r="AFY170" s="18"/>
      <c r="AFZ170" s="18"/>
      <c r="AGA170" s="18"/>
      <c r="AGB170" s="18"/>
      <c r="AGC170" s="18"/>
      <c r="AGD170" s="18"/>
      <c r="AGE170" s="18"/>
      <c r="AGF170" s="18"/>
      <c r="AGG170" s="18"/>
      <c r="AGH170" s="18"/>
      <c r="AGI170" s="18"/>
      <c r="AGJ170" s="18"/>
      <c r="AGK170" s="18"/>
      <c r="AGL170" s="18"/>
      <c r="AGM170" s="18"/>
      <c r="AGN170" s="18"/>
      <c r="AGO170" s="18"/>
      <c r="AGP170" s="18"/>
      <c r="AGQ170" s="18"/>
      <c r="AGR170" s="18"/>
      <c r="AGS170" s="18"/>
      <c r="AGT170" s="18"/>
      <c r="AGU170" s="18"/>
      <c r="AGV170" s="18"/>
      <c r="AGW170" s="18"/>
      <c r="AGX170" s="18"/>
      <c r="AGY170" s="18"/>
      <c r="AGZ170" s="18"/>
      <c r="AHA170" s="18"/>
      <c r="AHB170" s="18"/>
      <c r="AHC170" s="18"/>
      <c r="AHD170" s="18"/>
      <c r="AHE170" s="18"/>
      <c r="AHF170" s="18"/>
      <c r="AHG170" s="18"/>
      <c r="AHH170" s="18"/>
      <c r="AHI170" s="18"/>
      <c r="AHJ170" s="18"/>
      <c r="AHK170" s="18"/>
      <c r="AHL170" s="18"/>
      <c r="AHM170" s="18"/>
      <c r="AHN170" s="18"/>
      <c r="AHO170" s="18"/>
      <c r="AHP170" s="18"/>
      <c r="AHQ170" s="18"/>
      <c r="AHR170" s="18"/>
      <c r="AHS170" s="18"/>
      <c r="AHT170" s="18"/>
      <c r="AHU170" s="18"/>
      <c r="AHV170" s="18"/>
      <c r="AHW170" s="18"/>
      <c r="AHX170" s="18"/>
      <c r="AHY170" s="18"/>
      <c r="AHZ170" s="18"/>
      <c r="AIA170" s="18"/>
      <c r="AIB170" s="18"/>
      <c r="AIC170" s="18"/>
      <c r="AID170" s="18"/>
      <c r="AIE170" s="18"/>
      <c r="AIF170" s="18"/>
      <c r="AIG170" s="18"/>
      <c r="AIH170" s="18"/>
      <c r="AII170" s="18"/>
      <c r="AIJ170" s="18"/>
      <c r="AIK170" s="18"/>
      <c r="AIL170" s="18"/>
      <c r="AIM170" s="18"/>
      <c r="AIN170" s="18"/>
      <c r="AIO170" s="18"/>
      <c r="AIP170" s="18"/>
      <c r="AIQ170" s="18"/>
      <c r="AIR170" s="18"/>
      <c r="AIS170" s="18"/>
      <c r="AIT170" s="18"/>
      <c r="AIU170" s="18"/>
      <c r="AIV170" s="18"/>
      <c r="AIW170" s="18"/>
      <c r="AIX170" s="18"/>
      <c r="AIY170" s="18"/>
      <c r="AIZ170" s="18"/>
      <c r="AJA170" s="18"/>
      <c r="AJB170" s="18"/>
      <c r="AJC170" s="18"/>
      <c r="AJD170" s="18"/>
      <c r="AJE170" s="18"/>
      <c r="AJF170" s="18"/>
      <c r="AJG170" s="18"/>
      <c r="AJH170" s="18"/>
      <c r="AJI170" s="18"/>
      <c r="AJJ170" s="18"/>
      <c r="AJK170" s="18"/>
      <c r="AJL170" s="18"/>
      <c r="AJM170" s="18"/>
      <c r="AJN170" s="18"/>
      <c r="AJO170" s="18"/>
      <c r="AJP170" s="18"/>
      <c r="AJQ170" s="18"/>
      <c r="AJR170" s="18"/>
      <c r="AJS170" s="18"/>
      <c r="AJT170" s="18"/>
      <c r="AJU170" s="18"/>
      <c r="AJV170" s="18"/>
      <c r="AJW170" s="18"/>
      <c r="AJX170" s="18"/>
      <c r="AJY170" s="18"/>
      <c r="AJZ170" s="18"/>
      <c r="AKA170" s="18"/>
      <c r="AKB170" s="18"/>
      <c r="AKC170" s="18"/>
      <c r="AKD170" s="18"/>
      <c r="AKE170" s="18"/>
      <c r="AKF170" s="18"/>
      <c r="AKG170" s="18"/>
      <c r="AKH170" s="18"/>
      <c r="AKI170" s="18"/>
      <c r="AKJ170" s="18"/>
      <c r="AKK170" s="18"/>
      <c r="AKL170" s="18"/>
      <c r="AKM170" s="18"/>
      <c r="AKN170" s="18"/>
      <c r="AKO170" s="18"/>
      <c r="AKP170" s="18"/>
      <c r="AKQ170" s="18"/>
      <c r="AKR170" s="18"/>
      <c r="AKS170" s="18"/>
      <c r="AKT170" s="18"/>
      <c r="AKU170" s="18"/>
      <c r="AKV170" s="18"/>
      <c r="AKW170" s="18"/>
      <c r="AKX170" s="18"/>
      <c r="AKY170" s="18"/>
      <c r="AKZ170" s="18"/>
      <c r="ALA170" s="18"/>
      <c r="ALB170" s="18"/>
      <c r="ALC170" s="18"/>
      <c r="ALD170" s="18"/>
      <c r="ALE170" s="18"/>
      <c r="ALF170" s="18"/>
      <c r="ALG170" s="18"/>
      <c r="ALH170" s="18"/>
      <c r="ALI170" s="18"/>
      <c r="ALJ170" s="18"/>
      <c r="ALK170" s="18"/>
      <c r="ALL170" s="18"/>
      <c r="ALM170" s="18"/>
      <c r="ALN170" s="18"/>
      <c r="ALO170" s="18"/>
      <c r="ALP170" s="18"/>
      <c r="ALQ170" s="18"/>
      <c r="ALR170" s="18"/>
      <c r="ALS170" s="18"/>
      <c r="ALT170" s="18"/>
      <c r="ALU170" s="18"/>
      <c r="ALV170" s="18"/>
      <c r="ALW170" s="18"/>
    </row>
    <row r="171" spans="1:1011" s="88" customFormat="1" ht="73.95" customHeight="1" x14ac:dyDescent="0.3">
      <c r="A171" s="66" t="s">
        <v>213</v>
      </c>
      <c r="B171" s="2">
        <v>85</v>
      </c>
      <c r="C171" s="101" t="s">
        <v>488</v>
      </c>
      <c r="D171" s="125">
        <v>2016</v>
      </c>
      <c r="E171" s="3" t="s">
        <v>214</v>
      </c>
      <c r="F171" s="4" t="s">
        <v>50</v>
      </c>
      <c r="G171" s="4" t="s">
        <v>463</v>
      </c>
      <c r="H171" s="4">
        <v>38.115699999999997</v>
      </c>
      <c r="I171" s="5">
        <v>13.3613</v>
      </c>
      <c r="J171" s="6" t="s">
        <v>370</v>
      </c>
      <c r="K171" s="7" t="s">
        <v>365</v>
      </c>
      <c r="L171" s="8" t="s">
        <v>60</v>
      </c>
      <c r="M171" s="9" t="s">
        <v>169</v>
      </c>
      <c r="N171" s="10">
        <v>480</v>
      </c>
      <c r="O171" s="10" t="s">
        <v>90</v>
      </c>
      <c r="P171" s="10">
        <v>240</v>
      </c>
      <c r="Q171" s="11">
        <v>280</v>
      </c>
      <c r="R171" s="40">
        <v>10000</v>
      </c>
      <c r="S171" s="13" t="s">
        <v>64</v>
      </c>
      <c r="T171" s="14" t="s">
        <v>196</v>
      </c>
      <c r="U171" s="14" t="s">
        <v>476</v>
      </c>
      <c r="V171" s="14" t="s">
        <v>117</v>
      </c>
      <c r="W171" s="14" t="s">
        <v>476</v>
      </c>
      <c r="X171" s="14" t="s">
        <v>476</v>
      </c>
      <c r="Y171" s="14" t="s">
        <v>476</v>
      </c>
      <c r="Z171" s="15" t="s">
        <v>476</v>
      </c>
      <c r="AA171" s="16" t="s">
        <v>444</v>
      </c>
      <c r="AB171" s="17" t="s">
        <v>476</v>
      </c>
      <c r="AC171"/>
      <c r="AD171"/>
      <c r="AE171" s="18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</row>
    <row r="172" spans="1:1011" s="88" customFormat="1" ht="28.8" x14ac:dyDescent="0.3">
      <c r="A172" s="66" t="s">
        <v>352</v>
      </c>
      <c r="B172" s="2">
        <v>86</v>
      </c>
      <c r="C172" s="101" t="s">
        <v>488</v>
      </c>
      <c r="D172" s="125">
        <v>2018</v>
      </c>
      <c r="E172" s="3" t="s">
        <v>351</v>
      </c>
      <c r="F172" s="4" t="s">
        <v>350</v>
      </c>
      <c r="G172" s="4" t="s">
        <v>466</v>
      </c>
      <c r="H172" s="68">
        <v>38.423699999999997</v>
      </c>
      <c r="I172" s="5">
        <v>27.142800000000001</v>
      </c>
      <c r="J172" s="6" t="s">
        <v>382</v>
      </c>
      <c r="K172" s="7" t="s">
        <v>366</v>
      </c>
      <c r="L172" s="8" t="s">
        <v>60</v>
      </c>
      <c r="M172" s="9" t="s">
        <v>68</v>
      </c>
      <c r="N172" s="10">
        <v>2184</v>
      </c>
      <c r="O172" s="10" t="s">
        <v>90</v>
      </c>
      <c r="P172" s="10" t="s">
        <v>476</v>
      </c>
      <c r="Q172" s="11">
        <v>225</v>
      </c>
      <c r="R172" s="40">
        <v>150000</v>
      </c>
      <c r="S172" s="13" t="s">
        <v>353</v>
      </c>
      <c r="T172" s="14" t="s">
        <v>196</v>
      </c>
      <c r="U172" s="14">
        <v>12</v>
      </c>
      <c r="V172" s="14" t="s">
        <v>117</v>
      </c>
      <c r="W172" s="14" t="s">
        <v>476</v>
      </c>
      <c r="X172" s="14" t="s">
        <v>476</v>
      </c>
      <c r="Y172" s="14" t="s">
        <v>476</v>
      </c>
      <c r="Z172" s="15" t="s">
        <v>476</v>
      </c>
      <c r="AA172" s="16" t="s">
        <v>38</v>
      </c>
      <c r="AB172" s="17" t="s">
        <v>381</v>
      </c>
    </row>
    <row r="173" spans="1:1011" ht="28.8" x14ac:dyDescent="0.3">
      <c r="A173" s="49" t="s">
        <v>380</v>
      </c>
      <c r="B173" s="94">
        <v>87</v>
      </c>
      <c r="C173" s="101" t="s">
        <v>488</v>
      </c>
      <c r="D173" s="126">
        <v>2019</v>
      </c>
      <c r="E173" s="86" t="s">
        <v>379</v>
      </c>
      <c r="F173" s="50" t="s">
        <v>33</v>
      </c>
      <c r="G173" s="50" t="s">
        <v>463</v>
      </c>
      <c r="H173" s="50">
        <v>43.604500000000002</v>
      </c>
      <c r="I173" s="87">
        <v>1.444</v>
      </c>
      <c r="J173" s="51" t="s">
        <v>34</v>
      </c>
      <c r="K173" s="52" t="s">
        <v>366</v>
      </c>
      <c r="L173" s="53" t="s">
        <v>60</v>
      </c>
      <c r="M173" s="54" t="s">
        <v>30</v>
      </c>
      <c r="N173" s="55">
        <v>350</v>
      </c>
      <c r="O173" s="55" t="s">
        <v>476</v>
      </c>
      <c r="P173" s="55" t="s">
        <v>476</v>
      </c>
      <c r="Q173" s="56">
        <v>90</v>
      </c>
      <c r="R173" s="57">
        <v>2500</v>
      </c>
      <c r="S173" s="58" t="s">
        <v>353</v>
      </c>
      <c r="T173" s="59" t="s">
        <v>196</v>
      </c>
      <c r="U173" s="59" t="s">
        <v>476</v>
      </c>
      <c r="V173" s="59" t="s">
        <v>117</v>
      </c>
      <c r="W173" s="59" t="s">
        <v>476</v>
      </c>
      <c r="X173" s="59" t="s">
        <v>476</v>
      </c>
      <c r="Y173" s="59" t="s">
        <v>476</v>
      </c>
      <c r="Z173" s="60" t="s">
        <v>476</v>
      </c>
      <c r="AA173" s="16" t="s">
        <v>165</v>
      </c>
      <c r="AB173" s="122" t="s">
        <v>476</v>
      </c>
    </row>
    <row r="174" spans="1:1011" ht="28.8" x14ac:dyDescent="0.3">
      <c r="A174" s="66" t="s">
        <v>215</v>
      </c>
      <c r="B174" s="2">
        <v>88</v>
      </c>
      <c r="C174" s="101" t="s">
        <v>488</v>
      </c>
      <c r="D174" s="125">
        <v>2013</v>
      </c>
      <c r="E174" s="3" t="s">
        <v>284</v>
      </c>
      <c r="F174" s="4" t="s">
        <v>216</v>
      </c>
      <c r="G174" s="4" t="s">
        <v>467</v>
      </c>
      <c r="H174" s="4">
        <v>22.422999999999998</v>
      </c>
      <c r="I174" s="5">
        <v>45.460299999999997</v>
      </c>
      <c r="J174" s="6" t="s">
        <v>34</v>
      </c>
      <c r="K174" s="7" t="s">
        <v>81</v>
      </c>
      <c r="L174" s="8" t="s">
        <v>60</v>
      </c>
      <c r="M174" s="9" t="s">
        <v>68</v>
      </c>
      <c r="N174" s="10">
        <v>115</v>
      </c>
      <c r="O174" s="10" t="s">
        <v>441</v>
      </c>
      <c r="P174" s="10" t="s">
        <v>476</v>
      </c>
      <c r="Q174" s="11">
        <v>120</v>
      </c>
      <c r="R174" s="40">
        <v>10000</v>
      </c>
      <c r="S174" s="13" t="s">
        <v>64</v>
      </c>
      <c r="T174" s="14" t="s">
        <v>196</v>
      </c>
      <c r="U174" s="14" t="s">
        <v>476</v>
      </c>
      <c r="V174" s="14" t="s">
        <v>39</v>
      </c>
      <c r="W174" s="14" t="s">
        <v>476</v>
      </c>
      <c r="X174" s="14" t="s">
        <v>476</v>
      </c>
      <c r="Y174" s="14" t="s">
        <v>476</v>
      </c>
      <c r="Z174" s="15" t="s">
        <v>476</v>
      </c>
      <c r="AA174" s="16" t="s">
        <v>38</v>
      </c>
      <c r="AB174" s="17" t="s">
        <v>476</v>
      </c>
    </row>
    <row r="175" spans="1:1011" ht="28.8" x14ac:dyDescent="0.3">
      <c r="A175" s="66" t="s">
        <v>215</v>
      </c>
      <c r="B175" s="2">
        <v>89</v>
      </c>
      <c r="C175" s="101" t="s">
        <v>488</v>
      </c>
      <c r="D175" s="125">
        <v>2015</v>
      </c>
      <c r="E175" s="3" t="s">
        <v>285</v>
      </c>
      <c r="F175" s="4" t="s">
        <v>217</v>
      </c>
      <c r="G175" s="4" t="s">
        <v>463</v>
      </c>
      <c r="H175" s="4">
        <v>41.13</v>
      </c>
      <c r="I175" s="5">
        <v>24.886500000000002</v>
      </c>
      <c r="J175" s="6" t="s">
        <v>208</v>
      </c>
      <c r="K175" s="7" t="s">
        <v>81</v>
      </c>
      <c r="L175" s="8" t="s">
        <v>60</v>
      </c>
      <c r="M175" s="9" t="s">
        <v>68</v>
      </c>
      <c r="N175" s="10">
        <v>450</v>
      </c>
      <c r="O175" s="10" t="s">
        <v>90</v>
      </c>
      <c r="P175" s="10" t="s">
        <v>476</v>
      </c>
      <c r="Q175" s="11">
        <v>150</v>
      </c>
      <c r="R175" s="40">
        <v>5000</v>
      </c>
      <c r="S175" s="13" t="s">
        <v>64</v>
      </c>
      <c r="T175" s="14" t="s">
        <v>196</v>
      </c>
      <c r="U175" s="14">
        <v>6.8</v>
      </c>
      <c r="V175" s="14" t="s">
        <v>39</v>
      </c>
      <c r="W175" s="14" t="s">
        <v>476</v>
      </c>
      <c r="X175" s="14" t="s">
        <v>476</v>
      </c>
      <c r="Y175" s="14" t="s">
        <v>476</v>
      </c>
      <c r="Z175" s="15" t="s">
        <v>476</v>
      </c>
      <c r="AA175" s="16" t="s">
        <v>105</v>
      </c>
      <c r="AB175" s="17" t="s">
        <v>476</v>
      </c>
    </row>
    <row r="176" spans="1:1011" s="88" customFormat="1" ht="33" customHeight="1" x14ac:dyDescent="0.3">
      <c r="A176" s="66" t="s">
        <v>215</v>
      </c>
      <c r="B176" s="2">
        <v>90</v>
      </c>
      <c r="C176" s="101" t="s">
        <v>488</v>
      </c>
      <c r="D176" s="125">
        <v>2015</v>
      </c>
      <c r="E176" s="3" t="s">
        <v>119</v>
      </c>
      <c r="F176" s="4" t="s">
        <v>120</v>
      </c>
      <c r="G176" s="4" t="s">
        <v>464</v>
      </c>
      <c r="H176" s="4">
        <v>30.0444</v>
      </c>
      <c r="I176" s="5">
        <v>31.235700000000001</v>
      </c>
      <c r="J176" s="6" t="s">
        <v>34</v>
      </c>
      <c r="K176" s="7" t="s">
        <v>388</v>
      </c>
      <c r="L176" s="8" t="s">
        <v>60</v>
      </c>
      <c r="M176" s="9" t="s">
        <v>169</v>
      </c>
      <c r="N176" s="10">
        <v>300</v>
      </c>
      <c r="O176" s="10" t="s">
        <v>90</v>
      </c>
      <c r="P176" s="10" t="s">
        <v>476</v>
      </c>
      <c r="Q176" s="11">
        <v>140</v>
      </c>
      <c r="R176" s="40">
        <v>5120</v>
      </c>
      <c r="S176" s="13" t="s">
        <v>64</v>
      </c>
      <c r="T176" s="14" t="s">
        <v>283</v>
      </c>
      <c r="U176" s="14" t="s">
        <v>476</v>
      </c>
      <c r="V176" s="14" t="s">
        <v>39</v>
      </c>
      <c r="W176" s="14" t="s">
        <v>476</v>
      </c>
      <c r="X176" s="14" t="s">
        <v>476</v>
      </c>
      <c r="Y176" s="14" t="s">
        <v>476</v>
      </c>
      <c r="Z176" s="15" t="s">
        <v>476</v>
      </c>
      <c r="AA176" s="16" t="s">
        <v>38</v>
      </c>
      <c r="AB176" s="17" t="s">
        <v>387</v>
      </c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</row>
    <row r="177" spans="1:1011" s="88" customFormat="1" ht="31.95" customHeight="1" x14ac:dyDescent="0.3">
      <c r="A177" s="66" t="s">
        <v>215</v>
      </c>
      <c r="B177" s="2">
        <v>91</v>
      </c>
      <c r="C177" s="101" t="s">
        <v>488</v>
      </c>
      <c r="D177" s="125">
        <v>2015</v>
      </c>
      <c r="E177" s="3" t="s">
        <v>286</v>
      </c>
      <c r="F177" s="4" t="s">
        <v>33</v>
      </c>
      <c r="G177" s="4" t="s">
        <v>463</v>
      </c>
      <c r="H177" s="4">
        <v>42.518300000000004</v>
      </c>
      <c r="I177" s="5">
        <v>2.0322</v>
      </c>
      <c r="J177" s="6" t="s">
        <v>34</v>
      </c>
      <c r="K177" s="7" t="s">
        <v>81</v>
      </c>
      <c r="L177" s="8" t="s">
        <v>60</v>
      </c>
      <c r="M177" s="9" t="s">
        <v>68</v>
      </c>
      <c r="N177" s="10">
        <f>3*12*5.7</f>
        <v>205.20000000000002</v>
      </c>
      <c r="O177" s="10" t="s">
        <v>90</v>
      </c>
      <c r="P177" s="10">
        <v>220</v>
      </c>
      <c r="Q177" s="11">
        <v>160</v>
      </c>
      <c r="R177" s="40">
        <v>15000</v>
      </c>
      <c r="S177" s="13" t="s">
        <v>64</v>
      </c>
      <c r="T177" s="14" t="s">
        <v>283</v>
      </c>
      <c r="U177" s="14" t="s">
        <v>476</v>
      </c>
      <c r="V177" s="14" t="s">
        <v>39</v>
      </c>
      <c r="W177" s="14" t="s">
        <v>476</v>
      </c>
      <c r="X177" s="14" t="s">
        <v>476</v>
      </c>
      <c r="Y177" s="14" t="s">
        <v>476</v>
      </c>
      <c r="Z177" s="15" t="s">
        <v>476</v>
      </c>
      <c r="AA177" s="16" t="s">
        <v>444</v>
      </c>
      <c r="AB177" s="17" t="s">
        <v>348</v>
      </c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</row>
    <row r="178" spans="1:1011" s="88" customFormat="1" ht="31.95" customHeight="1" x14ac:dyDescent="0.3">
      <c r="A178" s="66" t="s">
        <v>215</v>
      </c>
      <c r="B178" s="2">
        <v>92</v>
      </c>
      <c r="C178" s="101" t="s">
        <v>488</v>
      </c>
      <c r="D178" s="125">
        <v>2015</v>
      </c>
      <c r="E178" s="3" t="s">
        <v>349</v>
      </c>
      <c r="F178" s="4" t="s">
        <v>287</v>
      </c>
      <c r="G178" s="4" t="s">
        <v>466</v>
      </c>
      <c r="H178" s="4">
        <v>25.285447300000001</v>
      </c>
      <c r="I178" s="5">
        <v>51.531039799999903</v>
      </c>
      <c r="J178" s="6" t="s">
        <v>34</v>
      </c>
      <c r="K178" s="7" t="s">
        <v>81</v>
      </c>
      <c r="L178" s="8" t="s">
        <v>60</v>
      </c>
      <c r="M178" s="9" t="s">
        <v>30</v>
      </c>
      <c r="N178" s="10">
        <v>176</v>
      </c>
      <c r="O178" s="10" t="s">
        <v>476</v>
      </c>
      <c r="P178" s="10">
        <v>90</v>
      </c>
      <c r="Q178" s="11">
        <v>100</v>
      </c>
      <c r="R178" s="40">
        <v>2500</v>
      </c>
      <c r="S178" s="13" t="s">
        <v>476</v>
      </c>
      <c r="T178" s="14" t="s">
        <v>196</v>
      </c>
      <c r="U178" s="14" t="s">
        <v>476</v>
      </c>
      <c r="V178" s="14" t="s">
        <v>39</v>
      </c>
      <c r="W178" s="14" t="s">
        <v>476</v>
      </c>
      <c r="X178" s="14" t="s">
        <v>476</v>
      </c>
      <c r="Y178" s="14" t="s">
        <v>476</v>
      </c>
      <c r="Z178" s="15" t="s">
        <v>476</v>
      </c>
      <c r="AA178" s="80" t="s">
        <v>38</v>
      </c>
      <c r="AB178" s="17" t="s">
        <v>476</v>
      </c>
    </row>
    <row r="179" spans="1:1011" s="88" customFormat="1" ht="28.8" x14ac:dyDescent="0.3">
      <c r="A179" s="66" t="s">
        <v>215</v>
      </c>
      <c r="B179" s="2">
        <v>93</v>
      </c>
      <c r="C179" s="101" t="s">
        <v>488</v>
      </c>
      <c r="D179" s="125">
        <v>2018</v>
      </c>
      <c r="E179" s="3" t="s">
        <v>373</v>
      </c>
      <c r="F179" s="4" t="s">
        <v>152</v>
      </c>
      <c r="G179" s="4" t="s">
        <v>463</v>
      </c>
      <c r="H179" s="4">
        <v>41.305999999999997</v>
      </c>
      <c r="I179" s="5">
        <v>0.4234</v>
      </c>
      <c r="J179" s="6" t="s">
        <v>34</v>
      </c>
      <c r="K179" s="7" t="s">
        <v>389</v>
      </c>
      <c r="L179" s="8" t="s">
        <v>60</v>
      </c>
      <c r="M179" s="9" t="s">
        <v>169</v>
      </c>
      <c r="N179" s="10">
        <v>146</v>
      </c>
      <c r="O179" s="10" t="s">
        <v>90</v>
      </c>
      <c r="P179" s="10" t="s">
        <v>476</v>
      </c>
      <c r="Q179" s="11">
        <v>220</v>
      </c>
      <c r="R179" s="40">
        <v>3000</v>
      </c>
      <c r="S179" s="13" t="s">
        <v>64</v>
      </c>
      <c r="T179" s="14" t="s">
        <v>283</v>
      </c>
      <c r="U179" s="14" t="s">
        <v>476</v>
      </c>
      <c r="V179" s="14" t="s">
        <v>39</v>
      </c>
      <c r="W179" s="14" t="s">
        <v>476</v>
      </c>
      <c r="X179" s="14">
        <v>200</v>
      </c>
      <c r="Y179" s="14" t="s">
        <v>476</v>
      </c>
      <c r="Z179" s="15" t="s">
        <v>476</v>
      </c>
      <c r="AA179" s="16" t="s">
        <v>445</v>
      </c>
      <c r="AB179" s="17" t="s">
        <v>390</v>
      </c>
      <c r="AC179" s="62"/>
      <c r="AD179" s="62"/>
      <c r="AE179" s="62">
        <f>1000*10*2/3600</f>
        <v>5.5555555555555554</v>
      </c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  <c r="BT179" s="62"/>
      <c r="BU179" s="62"/>
      <c r="BV179" s="62"/>
      <c r="BW179" s="62"/>
      <c r="BX179" s="62"/>
      <c r="BY179" s="62"/>
      <c r="BZ179" s="62"/>
      <c r="CA179" s="62"/>
      <c r="CB179" s="62"/>
      <c r="CC179" s="62"/>
      <c r="CD179" s="62"/>
      <c r="CE179" s="62"/>
      <c r="CF179" s="62"/>
      <c r="CG179" s="62"/>
      <c r="CH179" s="62"/>
      <c r="CI179" s="62"/>
      <c r="CJ179" s="62"/>
      <c r="CK179" s="62"/>
      <c r="CL179" s="62"/>
      <c r="CM179" s="62"/>
      <c r="CN179" s="62"/>
      <c r="CO179" s="62"/>
      <c r="CP179" s="62"/>
      <c r="CQ179" s="62"/>
      <c r="CR179" s="62"/>
      <c r="CS179" s="62"/>
      <c r="CT179" s="62"/>
      <c r="CU179" s="62"/>
      <c r="CV179" s="62"/>
      <c r="CW179" s="62"/>
      <c r="CX179" s="62"/>
      <c r="CY179" s="62"/>
      <c r="CZ179" s="62"/>
      <c r="DA179" s="62"/>
      <c r="DB179" s="62"/>
      <c r="DC179" s="62"/>
      <c r="DD179" s="62"/>
      <c r="DE179" s="62"/>
      <c r="DF179" s="62"/>
      <c r="DG179" s="62"/>
      <c r="DH179" s="62"/>
      <c r="DI179" s="62"/>
      <c r="DJ179" s="62"/>
      <c r="DK179" s="62"/>
      <c r="DL179" s="62"/>
      <c r="DM179" s="62"/>
      <c r="DN179" s="62"/>
      <c r="DO179" s="62"/>
      <c r="DP179" s="62"/>
      <c r="DQ179" s="62"/>
      <c r="DR179" s="62"/>
      <c r="DS179" s="62"/>
      <c r="DT179" s="62"/>
      <c r="DU179" s="62"/>
      <c r="DV179" s="62"/>
      <c r="DW179" s="62"/>
      <c r="DX179" s="62"/>
      <c r="DY179" s="62"/>
      <c r="DZ179" s="62"/>
      <c r="EA179" s="62"/>
      <c r="EB179" s="62"/>
      <c r="EC179" s="62"/>
      <c r="ED179" s="62"/>
      <c r="EE179" s="62"/>
      <c r="EF179" s="62"/>
      <c r="EG179" s="62"/>
      <c r="EH179" s="62"/>
      <c r="EI179" s="62"/>
      <c r="EJ179" s="62"/>
      <c r="EK179" s="62"/>
      <c r="EL179" s="62"/>
      <c r="EM179" s="62"/>
      <c r="EN179" s="62"/>
      <c r="EO179" s="62"/>
      <c r="EP179" s="62"/>
      <c r="EQ179" s="62"/>
      <c r="ER179" s="62"/>
      <c r="ES179" s="62"/>
      <c r="ET179" s="62"/>
      <c r="EU179" s="62"/>
      <c r="EV179" s="62"/>
      <c r="EW179" s="62"/>
      <c r="EX179" s="62"/>
      <c r="EY179" s="62"/>
      <c r="EZ179" s="62"/>
      <c r="FA179" s="62"/>
      <c r="FB179" s="62"/>
      <c r="FC179" s="62"/>
      <c r="FD179" s="62"/>
      <c r="FE179" s="62"/>
      <c r="FF179" s="62"/>
      <c r="FG179" s="62"/>
      <c r="FH179" s="62"/>
      <c r="FI179" s="62"/>
      <c r="FJ179" s="62"/>
      <c r="FK179" s="62"/>
      <c r="FL179" s="62"/>
      <c r="FM179" s="62"/>
      <c r="FN179" s="62"/>
      <c r="FO179" s="62"/>
      <c r="FP179" s="62"/>
      <c r="FQ179" s="62"/>
      <c r="FR179" s="62"/>
      <c r="FS179" s="62"/>
      <c r="FT179" s="62"/>
      <c r="FU179" s="62"/>
      <c r="FV179" s="62"/>
      <c r="FW179" s="62"/>
      <c r="FX179" s="62"/>
      <c r="FY179" s="62"/>
      <c r="FZ179" s="62"/>
      <c r="GA179" s="62"/>
      <c r="GB179" s="62"/>
      <c r="GC179" s="62"/>
      <c r="GD179" s="62"/>
      <c r="GE179" s="62"/>
      <c r="GF179" s="62"/>
      <c r="GG179" s="62"/>
      <c r="GH179" s="62"/>
      <c r="GI179" s="62"/>
      <c r="GJ179" s="62"/>
      <c r="GK179" s="62"/>
      <c r="GL179" s="62"/>
      <c r="GM179" s="62"/>
      <c r="GN179" s="62"/>
      <c r="GO179" s="62"/>
      <c r="GP179" s="62"/>
      <c r="GQ179" s="62"/>
      <c r="GR179" s="62"/>
      <c r="GS179" s="62"/>
      <c r="GT179" s="62"/>
      <c r="GU179" s="62"/>
      <c r="GV179" s="62"/>
      <c r="GW179" s="62"/>
      <c r="GX179" s="62"/>
      <c r="GY179" s="62"/>
      <c r="GZ179" s="62"/>
      <c r="HA179" s="62"/>
      <c r="HB179" s="62"/>
      <c r="HC179" s="62"/>
      <c r="HD179" s="62"/>
      <c r="HE179" s="62"/>
      <c r="HF179" s="62"/>
      <c r="HG179" s="62"/>
      <c r="HH179" s="62"/>
      <c r="HI179" s="62"/>
      <c r="HJ179" s="62"/>
      <c r="HK179" s="62"/>
      <c r="HL179" s="62"/>
      <c r="HM179" s="62"/>
      <c r="HN179" s="62"/>
      <c r="HO179" s="62"/>
      <c r="HP179" s="62"/>
      <c r="HQ179" s="62"/>
      <c r="HR179" s="62"/>
      <c r="HS179" s="62"/>
      <c r="HT179" s="62"/>
      <c r="HU179" s="62"/>
      <c r="HV179" s="62"/>
      <c r="HW179" s="62"/>
      <c r="HX179" s="62"/>
      <c r="HY179" s="62"/>
      <c r="HZ179" s="62"/>
      <c r="IA179" s="62"/>
      <c r="IB179" s="62"/>
      <c r="IC179" s="62"/>
      <c r="ID179" s="62"/>
      <c r="IE179" s="62"/>
      <c r="IF179" s="62"/>
      <c r="IG179" s="62"/>
      <c r="IH179" s="62"/>
      <c r="II179" s="62"/>
      <c r="IJ179" s="62"/>
      <c r="IK179" s="62"/>
      <c r="IL179" s="62"/>
      <c r="IM179" s="62"/>
      <c r="IN179" s="62"/>
      <c r="IO179" s="62"/>
      <c r="IP179" s="62"/>
      <c r="IQ179" s="62"/>
      <c r="IR179" s="62"/>
      <c r="IS179" s="62"/>
      <c r="IT179" s="62"/>
      <c r="IU179" s="62"/>
      <c r="IV179" s="62"/>
      <c r="IW179" s="62"/>
      <c r="IX179" s="62"/>
      <c r="IY179" s="62"/>
      <c r="IZ179" s="62"/>
      <c r="JA179" s="62"/>
      <c r="JB179" s="62"/>
      <c r="JC179" s="62"/>
      <c r="JD179" s="62"/>
      <c r="JE179" s="62"/>
      <c r="JF179" s="62"/>
      <c r="JG179" s="62"/>
      <c r="JH179" s="62"/>
      <c r="JI179" s="62"/>
      <c r="JJ179" s="62"/>
      <c r="JK179" s="62"/>
      <c r="JL179" s="62"/>
      <c r="JM179" s="62"/>
      <c r="JN179" s="62"/>
      <c r="JO179" s="62"/>
      <c r="JP179" s="62"/>
      <c r="JQ179" s="62"/>
      <c r="JR179" s="62"/>
      <c r="JS179" s="62"/>
      <c r="JT179" s="62"/>
      <c r="JU179" s="62"/>
      <c r="JV179" s="62"/>
      <c r="JW179" s="62"/>
      <c r="JX179" s="62"/>
      <c r="JY179" s="62"/>
      <c r="JZ179" s="62"/>
      <c r="KA179" s="62"/>
      <c r="KB179" s="62"/>
      <c r="KC179" s="62"/>
      <c r="KD179" s="62"/>
      <c r="KE179" s="62"/>
      <c r="KF179" s="62"/>
      <c r="KG179" s="62"/>
      <c r="KH179" s="62"/>
      <c r="KI179" s="62"/>
      <c r="KJ179" s="62"/>
      <c r="KK179" s="62"/>
      <c r="KL179" s="62"/>
      <c r="KM179" s="62"/>
      <c r="KN179" s="62"/>
      <c r="KO179" s="62"/>
      <c r="KP179" s="62"/>
      <c r="KQ179" s="62"/>
      <c r="KR179" s="62"/>
      <c r="KS179" s="62"/>
      <c r="KT179" s="62"/>
      <c r="KU179" s="62"/>
      <c r="KV179" s="62"/>
      <c r="KW179" s="62"/>
      <c r="KX179" s="62"/>
      <c r="KY179" s="62"/>
      <c r="KZ179" s="62"/>
      <c r="LA179" s="62"/>
      <c r="LB179" s="62"/>
      <c r="LC179" s="62"/>
      <c r="LD179" s="62"/>
      <c r="LE179" s="62"/>
      <c r="LF179" s="62"/>
      <c r="LG179" s="62"/>
      <c r="LH179" s="62"/>
      <c r="LI179" s="62"/>
      <c r="LJ179" s="62"/>
      <c r="LK179" s="62"/>
      <c r="LL179" s="62"/>
      <c r="LM179" s="62"/>
      <c r="LN179" s="62"/>
      <c r="LO179" s="62"/>
      <c r="LP179" s="62"/>
      <c r="LQ179" s="62"/>
      <c r="LR179" s="62"/>
      <c r="LS179" s="62"/>
      <c r="LT179" s="62"/>
      <c r="LU179" s="62"/>
      <c r="LV179" s="62"/>
      <c r="LW179" s="62"/>
      <c r="LX179" s="62"/>
      <c r="LY179" s="62"/>
      <c r="LZ179" s="62"/>
      <c r="MA179" s="62"/>
      <c r="MB179" s="62"/>
      <c r="MC179" s="62"/>
      <c r="MD179" s="62"/>
      <c r="ME179" s="62"/>
      <c r="MF179" s="62"/>
      <c r="MG179" s="62"/>
      <c r="MH179" s="62"/>
      <c r="MI179" s="62"/>
      <c r="MJ179" s="62"/>
      <c r="MK179" s="62"/>
      <c r="ML179" s="62"/>
      <c r="MM179" s="62"/>
      <c r="MN179" s="62"/>
      <c r="MO179" s="62"/>
      <c r="MP179" s="62"/>
      <c r="MQ179" s="62"/>
      <c r="MR179" s="62"/>
      <c r="MS179" s="62"/>
      <c r="MT179" s="62"/>
      <c r="MU179" s="62"/>
      <c r="MV179" s="62"/>
      <c r="MW179" s="62"/>
      <c r="MX179" s="62"/>
      <c r="MY179" s="62"/>
      <c r="MZ179" s="62"/>
      <c r="NA179" s="62"/>
      <c r="NB179" s="62"/>
      <c r="NC179" s="62"/>
      <c r="ND179" s="62"/>
      <c r="NE179" s="62"/>
      <c r="NF179" s="62"/>
      <c r="NG179" s="62"/>
      <c r="NH179" s="62"/>
      <c r="NI179" s="62"/>
      <c r="NJ179" s="62"/>
      <c r="NK179" s="62"/>
      <c r="NL179" s="62"/>
      <c r="NM179" s="62"/>
      <c r="NN179" s="62"/>
      <c r="NO179" s="62"/>
      <c r="NP179" s="62"/>
      <c r="NQ179" s="62"/>
      <c r="NR179" s="62"/>
      <c r="NS179" s="62"/>
      <c r="NT179" s="62"/>
      <c r="NU179" s="62"/>
      <c r="NV179" s="62"/>
      <c r="NW179" s="62"/>
      <c r="NX179" s="62"/>
      <c r="NY179" s="62"/>
      <c r="NZ179" s="62"/>
      <c r="OA179" s="62"/>
      <c r="OB179" s="62"/>
      <c r="OC179" s="62"/>
      <c r="OD179" s="62"/>
      <c r="OE179" s="62"/>
      <c r="OF179" s="62"/>
      <c r="OG179" s="62"/>
      <c r="OH179" s="62"/>
      <c r="OI179" s="62"/>
      <c r="OJ179" s="62"/>
      <c r="OK179" s="62"/>
      <c r="OL179" s="62"/>
      <c r="OM179" s="62"/>
      <c r="ON179" s="62"/>
      <c r="OO179" s="62"/>
      <c r="OP179" s="62"/>
      <c r="OQ179" s="62"/>
      <c r="OR179" s="62"/>
      <c r="OS179" s="62"/>
      <c r="OT179" s="62"/>
      <c r="OU179" s="62"/>
      <c r="OV179" s="62"/>
      <c r="OW179" s="62"/>
      <c r="OX179" s="62"/>
      <c r="OY179" s="62"/>
      <c r="OZ179" s="62"/>
      <c r="PA179" s="62"/>
      <c r="PB179" s="62"/>
      <c r="PC179" s="62"/>
      <c r="PD179" s="62"/>
      <c r="PE179" s="62"/>
      <c r="PF179" s="62"/>
      <c r="PG179" s="62"/>
      <c r="PH179" s="62"/>
      <c r="PI179" s="62"/>
      <c r="PJ179" s="62"/>
      <c r="PK179" s="62"/>
      <c r="PL179" s="62"/>
      <c r="PM179" s="62"/>
      <c r="PN179" s="62"/>
      <c r="PO179" s="62"/>
      <c r="PP179" s="62"/>
      <c r="PQ179" s="62"/>
      <c r="PR179" s="62"/>
      <c r="PS179" s="62"/>
      <c r="PT179" s="62"/>
      <c r="PU179" s="62"/>
      <c r="PV179" s="62"/>
      <c r="PW179" s="62"/>
      <c r="PX179" s="62"/>
      <c r="PY179" s="62"/>
      <c r="PZ179" s="62"/>
      <c r="QA179" s="62"/>
      <c r="QB179" s="62"/>
      <c r="QC179" s="62"/>
      <c r="QD179" s="62"/>
      <c r="QE179" s="62"/>
      <c r="QF179" s="62"/>
      <c r="QG179" s="62"/>
      <c r="QH179" s="62"/>
      <c r="QI179" s="62"/>
      <c r="QJ179" s="62"/>
      <c r="QK179" s="62"/>
      <c r="QL179" s="62"/>
      <c r="QM179" s="62"/>
      <c r="QN179" s="62"/>
      <c r="QO179" s="62"/>
      <c r="QP179" s="62"/>
      <c r="QQ179" s="62"/>
      <c r="QR179" s="62"/>
      <c r="QS179" s="62"/>
      <c r="QT179" s="62"/>
      <c r="QU179" s="62"/>
      <c r="QV179" s="62"/>
      <c r="QW179" s="62"/>
      <c r="QX179" s="62"/>
      <c r="QY179" s="62"/>
      <c r="QZ179" s="62"/>
      <c r="RA179" s="62"/>
      <c r="RB179" s="62"/>
      <c r="RC179" s="62"/>
      <c r="RD179" s="62"/>
      <c r="RE179" s="62"/>
      <c r="RF179" s="62"/>
      <c r="RG179" s="62"/>
      <c r="RH179" s="62"/>
      <c r="RI179" s="62"/>
      <c r="RJ179" s="62"/>
      <c r="RK179" s="62"/>
      <c r="RL179" s="62"/>
      <c r="RM179" s="62"/>
      <c r="RN179" s="62"/>
      <c r="RO179" s="62"/>
      <c r="RP179" s="62"/>
      <c r="RQ179" s="62"/>
      <c r="RR179" s="62"/>
      <c r="RS179" s="62"/>
      <c r="RT179" s="62"/>
      <c r="RU179" s="62"/>
      <c r="RV179" s="62"/>
      <c r="RW179" s="62"/>
      <c r="RX179" s="62"/>
      <c r="RY179" s="62"/>
      <c r="RZ179" s="62"/>
      <c r="SA179" s="62"/>
      <c r="SB179" s="62"/>
      <c r="SC179" s="62"/>
      <c r="SD179" s="62"/>
      <c r="SE179" s="62"/>
      <c r="SF179" s="62"/>
      <c r="SG179" s="62"/>
      <c r="SH179" s="62"/>
      <c r="SI179" s="62"/>
      <c r="SJ179" s="62"/>
      <c r="SK179" s="62"/>
      <c r="SL179" s="62"/>
      <c r="SM179" s="62"/>
      <c r="SN179" s="62"/>
      <c r="SO179" s="62"/>
      <c r="SP179" s="62"/>
      <c r="SQ179" s="62"/>
      <c r="SR179" s="62"/>
      <c r="SS179" s="62"/>
      <c r="ST179" s="62"/>
      <c r="SU179" s="62"/>
      <c r="SV179" s="62"/>
      <c r="SW179" s="62"/>
      <c r="SX179" s="62"/>
      <c r="SY179" s="62"/>
      <c r="SZ179" s="62"/>
      <c r="TA179" s="62"/>
      <c r="TB179" s="62"/>
      <c r="TC179" s="62"/>
      <c r="TD179" s="62"/>
      <c r="TE179" s="62"/>
      <c r="TF179" s="62"/>
      <c r="TG179" s="62"/>
      <c r="TH179" s="62"/>
      <c r="TI179" s="62"/>
      <c r="TJ179" s="62"/>
      <c r="TK179" s="62"/>
      <c r="TL179" s="62"/>
      <c r="TM179" s="62"/>
      <c r="TN179" s="62"/>
      <c r="TO179" s="62"/>
      <c r="TP179" s="62"/>
      <c r="TQ179" s="62"/>
      <c r="TR179" s="62"/>
      <c r="TS179" s="62"/>
      <c r="TT179" s="62"/>
      <c r="TU179" s="62"/>
      <c r="TV179" s="62"/>
      <c r="TW179" s="62"/>
      <c r="TX179" s="62"/>
      <c r="TY179" s="62"/>
      <c r="TZ179" s="62"/>
      <c r="UA179" s="62"/>
      <c r="UB179" s="62"/>
      <c r="UC179" s="62"/>
      <c r="UD179" s="62"/>
      <c r="UE179" s="62"/>
      <c r="UF179" s="62"/>
      <c r="UG179" s="62"/>
      <c r="UH179" s="62"/>
      <c r="UI179" s="62"/>
      <c r="UJ179" s="62"/>
      <c r="UK179" s="62"/>
      <c r="UL179" s="62"/>
      <c r="UM179" s="62"/>
      <c r="UN179" s="62"/>
      <c r="UO179" s="62"/>
      <c r="UP179" s="62"/>
      <c r="UQ179" s="62"/>
      <c r="UR179" s="62"/>
      <c r="US179" s="62"/>
      <c r="UT179" s="62"/>
      <c r="UU179" s="62"/>
      <c r="UV179" s="62"/>
      <c r="UW179" s="62"/>
      <c r="UX179" s="62"/>
      <c r="UY179" s="62"/>
      <c r="UZ179" s="62"/>
      <c r="VA179" s="62"/>
      <c r="VB179" s="62"/>
      <c r="VC179" s="62"/>
      <c r="VD179" s="62"/>
      <c r="VE179" s="62"/>
      <c r="VF179" s="62"/>
      <c r="VG179" s="62"/>
      <c r="VH179" s="62"/>
      <c r="VI179" s="62"/>
      <c r="VJ179" s="62"/>
      <c r="VK179" s="62"/>
      <c r="VL179" s="62"/>
      <c r="VM179" s="62"/>
      <c r="VN179" s="62"/>
      <c r="VO179" s="62"/>
      <c r="VP179" s="62"/>
      <c r="VQ179" s="62"/>
      <c r="VR179" s="62"/>
      <c r="VS179" s="62"/>
      <c r="VT179" s="62"/>
      <c r="VU179" s="62"/>
      <c r="VV179" s="62"/>
      <c r="VW179" s="62"/>
      <c r="VX179" s="62"/>
      <c r="VY179" s="62"/>
      <c r="VZ179" s="62"/>
      <c r="WA179" s="62"/>
      <c r="WB179" s="62"/>
      <c r="WC179" s="62"/>
      <c r="WD179" s="62"/>
      <c r="WE179" s="62"/>
      <c r="WF179" s="62"/>
      <c r="WG179" s="62"/>
      <c r="WH179" s="62"/>
      <c r="WI179" s="62"/>
      <c r="WJ179" s="62"/>
      <c r="WK179" s="62"/>
      <c r="WL179" s="62"/>
      <c r="WM179" s="62"/>
      <c r="WN179" s="62"/>
      <c r="WO179" s="62"/>
      <c r="WP179" s="62"/>
      <c r="WQ179" s="62"/>
      <c r="WR179" s="62"/>
      <c r="WS179" s="62"/>
      <c r="WT179" s="62"/>
      <c r="WU179" s="62"/>
      <c r="WV179" s="62"/>
      <c r="WW179" s="62"/>
      <c r="WX179" s="62"/>
      <c r="WY179" s="62"/>
      <c r="WZ179" s="62"/>
      <c r="XA179" s="62"/>
      <c r="XB179" s="62"/>
      <c r="XC179" s="62"/>
      <c r="XD179" s="62"/>
      <c r="XE179" s="62"/>
      <c r="XF179" s="62"/>
      <c r="XG179" s="62"/>
      <c r="XH179" s="62"/>
      <c r="XI179" s="62"/>
      <c r="XJ179" s="62"/>
      <c r="XK179" s="62"/>
      <c r="XL179" s="62"/>
      <c r="XM179" s="62"/>
      <c r="XN179" s="62"/>
      <c r="XO179" s="62"/>
      <c r="XP179" s="62"/>
      <c r="XQ179" s="62"/>
      <c r="XR179" s="62"/>
      <c r="XS179" s="62"/>
      <c r="XT179" s="62"/>
      <c r="XU179" s="62"/>
      <c r="XV179" s="62"/>
      <c r="XW179" s="62"/>
      <c r="XX179" s="62"/>
      <c r="XY179" s="62"/>
      <c r="XZ179" s="62"/>
      <c r="YA179" s="62"/>
      <c r="YB179" s="62"/>
      <c r="YC179" s="62"/>
      <c r="YD179" s="62"/>
      <c r="YE179" s="62"/>
      <c r="YF179" s="62"/>
      <c r="YG179" s="62"/>
      <c r="YH179" s="62"/>
      <c r="YI179" s="62"/>
      <c r="YJ179" s="62"/>
      <c r="YK179" s="62"/>
      <c r="YL179" s="62"/>
      <c r="YM179" s="62"/>
      <c r="YN179" s="62"/>
      <c r="YO179" s="62"/>
      <c r="YP179" s="62"/>
      <c r="YQ179" s="62"/>
      <c r="YR179" s="62"/>
      <c r="YS179" s="62"/>
      <c r="YT179" s="62"/>
      <c r="YU179" s="62"/>
      <c r="YV179" s="62"/>
      <c r="YW179" s="62"/>
      <c r="YX179" s="62"/>
      <c r="YY179" s="62"/>
      <c r="YZ179" s="62"/>
      <c r="ZA179" s="62"/>
      <c r="ZB179" s="62"/>
      <c r="ZC179" s="62"/>
      <c r="ZD179" s="62"/>
      <c r="ZE179" s="62"/>
      <c r="ZF179" s="62"/>
      <c r="ZG179" s="62"/>
      <c r="ZH179" s="62"/>
      <c r="ZI179" s="62"/>
      <c r="ZJ179" s="62"/>
      <c r="ZK179" s="62"/>
      <c r="ZL179" s="62"/>
      <c r="ZM179" s="62"/>
      <c r="ZN179" s="62"/>
      <c r="ZO179" s="62"/>
      <c r="ZP179" s="62"/>
      <c r="ZQ179" s="62"/>
      <c r="ZR179" s="62"/>
      <c r="ZS179" s="62"/>
      <c r="ZT179" s="62"/>
      <c r="ZU179" s="62"/>
      <c r="ZV179" s="62"/>
      <c r="ZW179" s="62"/>
      <c r="ZX179" s="62"/>
      <c r="ZY179" s="62"/>
      <c r="ZZ179" s="62"/>
      <c r="AAA179" s="62"/>
      <c r="AAB179" s="62"/>
      <c r="AAC179" s="62"/>
      <c r="AAD179" s="62"/>
      <c r="AAE179" s="62"/>
      <c r="AAF179" s="62"/>
      <c r="AAG179" s="62"/>
      <c r="AAH179" s="62"/>
      <c r="AAI179" s="62"/>
      <c r="AAJ179" s="62"/>
      <c r="AAK179" s="62"/>
      <c r="AAL179" s="62"/>
      <c r="AAM179" s="62"/>
      <c r="AAN179" s="62"/>
      <c r="AAO179" s="62"/>
      <c r="AAP179" s="62"/>
      <c r="AAQ179" s="62"/>
      <c r="AAR179" s="62"/>
      <c r="AAS179" s="62"/>
      <c r="AAT179" s="62"/>
      <c r="AAU179" s="62"/>
      <c r="AAV179" s="62"/>
      <c r="AAW179" s="62"/>
      <c r="AAX179" s="62"/>
      <c r="AAY179" s="62"/>
      <c r="AAZ179" s="62"/>
      <c r="ABA179" s="62"/>
      <c r="ABB179" s="62"/>
      <c r="ABC179" s="62"/>
      <c r="ABD179" s="62"/>
      <c r="ABE179" s="62"/>
      <c r="ABF179" s="62"/>
      <c r="ABG179" s="62"/>
      <c r="ABH179" s="62"/>
      <c r="ABI179" s="62"/>
      <c r="ABJ179" s="62"/>
      <c r="ABK179" s="62"/>
      <c r="ABL179" s="62"/>
      <c r="ABM179" s="62"/>
      <c r="ABN179" s="62"/>
      <c r="ABO179" s="62"/>
      <c r="ABP179" s="62"/>
      <c r="ABQ179" s="62"/>
      <c r="ABR179" s="62"/>
      <c r="ABS179" s="62"/>
      <c r="ABT179" s="62"/>
      <c r="ABU179" s="62"/>
      <c r="ABV179" s="62"/>
      <c r="ABW179" s="62"/>
      <c r="ABX179" s="62"/>
      <c r="ABY179" s="62"/>
      <c r="ABZ179" s="62"/>
      <c r="ACA179" s="62"/>
      <c r="ACB179" s="62"/>
      <c r="ACC179" s="62"/>
      <c r="ACD179" s="62"/>
      <c r="ACE179" s="62"/>
      <c r="ACF179" s="62"/>
      <c r="ACG179" s="62"/>
      <c r="ACH179" s="62"/>
      <c r="ACI179" s="62"/>
      <c r="ACJ179" s="62"/>
      <c r="ACK179" s="62"/>
      <c r="ACL179" s="62"/>
      <c r="ACM179" s="62"/>
      <c r="ACN179" s="62"/>
      <c r="ACO179" s="62"/>
      <c r="ACP179" s="62"/>
      <c r="ACQ179" s="62"/>
      <c r="ACR179" s="62"/>
      <c r="ACS179" s="62"/>
      <c r="ACT179" s="62"/>
      <c r="ACU179" s="62"/>
      <c r="ACV179" s="62"/>
      <c r="ACW179" s="62"/>
      <c r="ACX179" s="62"/>
      <c r="ACY179" s="62"/>
      <c r="ACZ179" s="62"/>
      <c r="ADA179" s="62"/>
      <c r="ADB179" s="62"/>
      <c r="ADC179" s="62"/>
      <c r="ADD179" s="62"/>
      <c r="ADE179" s="62"/>
      <c r="ADF179" s="62"/>
      <c r="ADG179" s="62"/>
      <c r="ADH179" s="62"/>
      <c r="ADI179" s="62"/>
      <c r="ADJ179" s="62"/>
      <c r="ADK179" s="62"/>
      <c r="ADL179" s="62"/>
      <c r="ADM179" s="62"/>
      <c r="ADN179" s="62"/>
      <c r="ADO179" s="62"/>
      <c r="ADP179" s="62"/>
      <c r="ADQ179" s="62"/>
      <c r="ADR179" s="62"/>
      <c r="ADS179" s="62"/>
      <c r="ADT179" s="62"/>
      <c r="ADU179" s="62"/>
      <c r="ADV179" s="62"/>
      <c r="ADW179" s="62"/>
      <c r="ADX179" s="62"/>
      <c r="ADY179" s="62"/>
      <c r="ADZ179" s="62"/>
      <c r="AEA179" s="62"/>
      <c r="AEB179" s="62"/>
      <c r="AEC179" s="62"/>
      <c r="AED179" s="62"/>
      <c r="AEE179" s="62"/>
      <c r="AEF179" s="62"/>
      <c r="AEG179" s="62"/>
      <c r="AEH179" s="62"/>
      <c r="AEI179" s="62"/>
      <c r="AEJ179" s="62"/>
      <c r="AEK179" s="62"/>
      <c r="AEL179" s="62"/>
      <c r="AEM179" s="62"/>
      <c r="AEN179" s="62"/>
      <c r="AEO179" s="62"/>
      <c r="AEP179" s="62"/>
      <c r="AEQ179" s="62"/>
      <c r="AER179" s="62"/>
      <c r="AES179" s="62"/>
      <c r="AET179" s="62"/>
      <c r="AEU179" s="62"/>
      <c r="AEV179" s="62"/>
      <c r="AEW179" s="62"/>
      <c r="AEX179" s="62"/>
      <c r="AEY179" s="62"/>
      <c r="AEZ179" s="62"/>
      <c r="AFA179" s="62"/>
      <c r="AFB179" s="62"/>
      <c r="AFC179" s="62"/>
      <c r="AFD179" s="62"/>
      <c r="AFE179" s="62"/>
      <c r="AFF179" s="62"/>
      <c r="AFG179" s="62"/>
      <c r="AFH179" s="62"/>
      <c r="AFI179" s="62"/>
      <c r="AFJ179" s="62"/>
      <c r="AFK179" s="62"/>
      <c r="AFL179" s="62"/>
      <c r="AFM179" s="62"/>
      <c r="AFN179" s="62"/>
      <c r="AFO179" s="62"/>
      <c r="AFP179" s="62"/>
      <c r="AFQ179" s="62"/>
      <c r="AFR179" s="62"/>
      <c r="AFS179" s="62"/>
      <c r="AFT179" s="62"/>
      <c r="AFU179" s="62"/>
      <c r="AFV179" s="62"/>
      <c r="AFW179" s="62"/>
      <c r="AFX179" s="62"/>
      <c r="AFY179" s="62"/>
      <c r="AFZ179" s="62"/>
      <c r="AGA179" s="62"/>
      <c r="AGB179" s="62"/>
      <c r="AGC179" s="62"/>
      <c r="AGD179" s="62"/>
      <c r="AGE179" s="62"/>
      <c r="AGF179" s="62"/>
      <c r="AGG179" s="62"/>
      <c r="AGH179" s="62"/>
      <c r="AGI179" s="62"/>
      <c r="AGJ179" s="62"/>
      <c r="AGK179" s="62"/>
      <c r="AGL179" s="62"/>
      <c r="AGM179" s="62"/>
      <c r="AGN179" s="62"/>
      <c r="AGO179" s="62"/>
      <c r="AGP179" s="62"/>
      <c r="AGQ179" s="62"/>
      <c r="AGR179" s="62"/>
      <c r="AGS179" s="62"/>
      <c r="AGT179" s="62"/>
      <c r="AGU179" s="62"/>
      <c r="AGV179" s="62"/>
      <c r="AGW179" s="62"/>
      <c r="AGX179" s="62"/>
      <c r="AGY179" s="62"/>
      <c r="AGZ179" s="62"/>
      <c r="AHA179" s="62"/>
      <c r="AHB179" s="62"/>
      <c r="AHC179" s="62"/>
      <c r="AHD179" s="62"/>
      <c r="AHE179" s="62"/>
      <c r="AHF179" s="62"/>
      <c r="AHG179" s="62"/>
      <c r="AHH179" s="62"/>
      <c r="AHI179" s="62"/>
      <c r="AHJ179" s="62"/>
      <c r="AHK179" s="62"/>
      <c r="AHL179" s="62"/>
      <c r="AHM179" s="62"/>
      <c r="AHN179" s="62"/>
      <c r="AHO179" s="62"/>
      <c r="AHP179" s="62"/>
      <c r="AHQ179" s="62"/>
      <c r="AHR179" s="62"/>
      <c r="AHS179" s="62"/>
      <c r="AHT179" s="62"/>
      <c r="AHU179" s="62"/>
      <c r="AHV179" s="62"/>
      <c r="AHW179" s="62"/>
      <c r="AHX179" s="62"/>
      <c r="AHY179" s="62"/>
      <c r="AHZ179" s="62"/>
      <c r="AIA179" s="62"/>
      <c r="AIB179" s="62"/>
      <c r="AIC179" s="62"/>
      <c r="AID179" s="62"/>
      <c r="AIE179" s="62"/>
      <c r="AIF179" s="62"/>
      <c r="AIG179" s="62"/>
      <c r="AIH179" s="62"/>
      <c r="AII179" s="62"/>
      <c r="AIJ179" s="62"/>
      <c r="AIK179" s="62"/>
      <c r="AIL179" s="62"/>
      <c r="AIM179" s="62"/>
      <c r="AIN179" s="62"/>
      <c r="AIO179" s="62"/>
      <c r="AIP179" s="62"/>
      <c r="AIQ179" s="62"/>
      <c r="AIR179" s="62"/>
      <c r="AIS179" s="62"/>
      <c r="AIT179" s="62"/>
      <c r="AIU179" s="62"/>
      <c r="AIV179" s="62"/>
      <c r="AIW179" s="62"/>
      <c r="AIX179" s="62"/>
      <c r="AIY179" s="62"/>
      <c r="AIZ179" s="62"/>
      <c r="AJA179" s="62"/>
      <c r="AJB179" s="62"/>
      <c r="AJC179" s="62"/>
      <c r="AJD179" s="62"/>
      <c r="AJE179" s="62"/>
      <c r="AJF179" s="62"/>
      <c r="AJG179" s="62"/>
      <c r="AJH179" s="62"/>
      <c r="AJI179" s="62"/>
      <c r="AJJ179" s="62"/>
      <c r="AJK179" s="62"/>
      <c r="AJL179" s="62"/>
      <c r="AJM179" s="62"/>
      <c r="AJN179" s="62"/>
      <c r="AJO179" s="62"/>
      <c r="AJP179" s="62"/>
      <c r="AJQ179" s="62"/>
      <c r="AJR179" s="62"/>
      <c r="AJS179" s="62"/>
      <c r="AJT179" s="62"/>
      <c r="AJU179" s="62"/>
      <c r="AJV179" s="62"/>
      <c r="AJW179" s="62"/>
      <c r="AJX179" s="62"/>
      <c r="AJY179" s="62"/>
      <c r="AJZ179" s="62"/>
      <c r="AKA179" s="62"/>
      <c r="AKB179" s="62"/>
      <c r="AKC179" s="62"/>
      <c r="AKD179" s="62"/>
      <c r="AKE179" s="62"/>
      <c r="AKF179" s="62"/>
      <c r="AKG179" s="62"/>
      <c r="AKH179" s="62"/>
      <c r="AKI179" s="62"/>
      <c r="AKJ179" s="62"/>
      <c r="AKK179" s="62"/>
      <c r="AKL179" s="62"/>
      <c r="AKM179" s="62"/>
      <c r="AKN179" s="62"/>
      <c r="AKO179" s="62"/>
      <c r="AKP179" s="62"/>
      <c r="AKQ179" s="62"/>
      <c r="AKR179" s="62"/>
      <c r="AKS179" s="62"/>
      <c r="AKT179" s="62"/>
      <c r="AKU179" s="62"/>
      <c r="AKV179" s="62"/>
      <c r="AKW179" s="62"/>
      <c r="AKX179" s="62"/>
      <c r="AKY179" s="62"/>
      <c r="AKZ179" s="62"/>
      <c r="ALA179" s="62"/>
      <c r="ALB179" s="62"/>
      <c r="ALC179" s="62"/>
      <c r="ALD179" s="62"/>
      <c r="ALE179" s="62"/>
      <c r="ALF179" s="62"/>
      <c r="ALG179" s="62"/>
      <c r="ALH179" s="62"/>
      <c r="ALI179" s="62"/>
      <c r="ALJ179" s="62"/>
      <c r="ALK179" s="62"/>
      <c r="ALL179" s="62"/>
      <c r="ALM179" s="62"/>
      <c r="ALN179" s="62"/>
      <c r="ALO179" s="62"/>
      <c r="ALP179" s="62"/>
      <c r="ALQ179" s="62"/>
      <c r="ALR179" s="62"/>
      <c r="ALS179" s="62"/>
      <c r="ALT179" s="62"/>
      <c r="ALU179" s="62"/>
      <c r="ALV179" s="62"/>
      <c r="ALW179" s="62"/>
    </row>
    <row r="180" spans="1:1011" s="88" customFormat="1" ht="25.95" customHeight="1" x14ac:dyDescent="0.3">
      <c r="A180" s="66" t="s">
        <v>215</v>
      </c>
      <c r="B180" s="2">
        <v>94</v>
      </c>
      <c r="C180" s="101" t="s">
        <v>488</v>
      </c>
      <c r="D180" s="125">
        <v>2018</v>
      </c>
      <c r="E180" s="3" t="s">
        <v>384</v>
      </c>
      <c r="F180" s="4" t="s">
        <v>211</v>
      </c>
      <c r="G180" s="4" t="s">
        <v>464</v>
      </c>
      <c r="H180" s="4">
        <v>32.479999999999997</v>
      </c>
      <c r="I180" s="5">
        <v>-7.92</v>
      </c>
      <c r="J180" s="6" t="s">
        <v>385</v>
      </c>
      <c r="K180" s="7" t="s">
        <v>81</v>
      </c>
      <c r="L180" s="8" t="s">
        <v>60</v>
      </c>
      <c r="M180" s="9" t="s">
        <v>386</v>
      </c>
      <c r="N180" s="10">
        <v>146</v>
      </c>
      <c r="O180" s="10" t="s">
        <v>90</v>
      </c>
      <c r="P180" s="10" t="s">
        <v>476</v>
      </c>
      <c r="Q180" s="11">
        <v>177</v>
      </c>
      <c r="R180" s="40">
        <v>6000</v>
      </c>
      <c r="S180" s="13" t="s">
        <v>64</v>
      </c>
      <c r="T180" s="14" t="s">
        <v>196</v>
      </c>
      <c r="U180" s="14" t="s">
        <v>476</v>
      </c>
      <c r="V180" s="14" t="s">
        <v>39</v>
      </c>
      <c r="W180" s="14" t="s">
        <v>476</v>
      </c>
      <c r="X180" s="14" t="s">
        <v>476</v>
      </c>
      <c r="Y180" s="14" t="s">
        <v>476</v>
      </c>
      <c r="Z180" s="15" t="s">
        <v>476</v>
      </c>
      <c r="AA180" s="16" t="s">
        <v>38</v>
      </c>
      <c r="AB180" s="17" t="s">
        <v>476</v>
      </c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  <c r="ABW180"/>
      <c r="ABX180"/>
      <c r="ABY180"/>
      <c r="ABZ180"/>
      <c r="ACA180"/>
      <c r="ACB180"/>
      <c r="ACC180"/>
      <c r="ACD180"/>
      <c r="ACE180"/>
      <c r="ACF180"/>
      <c r="ACG180"/>
      <c r="ACH180"/>
      <c r="ACI180"/>
      <c r="ACJ180"/>
      <c r="ACK180"/>
      <c r="ACL180"/>
      <c r="ACM180"/>
      <c r="ACN180"/>
      <c r="ACO180"/>
      <c r="ACP180"/>
      <c r="ACQ180"/>
      <c r="ACR180"/>
      <c r="ACS180"/>
      <c r="ACT180"/>
      <c r="ACU180"/>
      <c r="ACV180"/>
      <c r="ACW180"/>
      <c r="ACX180"/>
      <c r="ACY180"/>
      <c r="ACZ180"/>
      <c r="ADA180"/>
      <c r="ADB180"/>
      <c r="ADC180"/>
      <c r="ADD180"/>
      <c r="ADE180"/>
      <c r="ADF180"/>
      <c r="ADG180"/>
      <c r="ADH180"/>
      <c r="ADI180"/>
      <c r="ADJ180"/>
      <c r="ADK180"/>
      <c r="ADL180"/>
      <c r="ADM180"/>
      <c r="ADN180"/>
      <c r="ADO180"/>
      <c r="ADP180"/>
      <c r="ADQ180"/>
      <c r="ADR180"/>
      <c r="ADS180"/>
      <c r="ADT180"/>
      <c r="ADU180"/>
      <c r="ADV180"/>
      <c r="ADW180"/>
      <c r="ADX180"/>
      <c r="ADY180"/>
      <c r="ADZ180"/>
      <c r="AEA180"/>
      <c r="AEB180"/>
      <c r="AEC180"/>
      <c r="AED180"/>
      <c r="AEE180"/>
      <c r="AEF180"/>
      <c r="AEG180"/>
      <c r="AEH180"/>
      <c r="AEI180"/>
      <c r="AEJ180"/>
      <c r="AEK180"/>
      <c r="AEL180"/>
      <c r="AEM180"/>
      <c r="AEN180"/>
      <c r="AEO180"/>
      <c r="AEP180"/>
      <c r="AEQ180"/>
      <c r="AER180"/>
      <c r="AES180"/>
      <c r="AET180"/>
      <c r="AEU180"/>
      <c r="AEV180"/>
      <c r="AEW180"/>
      <c r="AEX180"/>
      <c r="AEY180"/>
      <c r="AEZ180"/>
      <c r="AFA180"/>
      <c r="AFB180"/>
      <c r="AFC180"/>
      <c r="AFD180"/>
      <c r="AFE180"/>
      <c r="AFF180"/>
      <c r="AFG180"/>
      <c r="AFH180"/>
      <c r="AFI180"/>
      <c r="AFJ180"/>
      <c r="AFK180"/>
      <c r="AFL180"/>
      <c r="AFM180"/>
      <c r="AFN180"/>
      <c r="AFO180"/>
      <c r="AFP180"/>
      <c r="AFQ180"/>
      <c r="AFR180"/>
      <c r="AFS180"/>
      <c r="AFT180"/>
      <c r="AFU180"/>
      <c r="AFV180"/>
      <c r="AFW180"/>
      <c r="AFX180"/>
      <c r="AFY180"/>
      <c r="AFZ180"/>
      <c r="AGA180"/>
      <c r="AGB180"/>
      <c r="AGC180"/>
      <c r="AGD180"/>
      <c r="AGE180"/>
      <c r="AGF180"/>
      <c r="AGG180"/>
      <c r="AGH180"/>
      <c r="AGI180"/>
      <c r="AGJ180"/>
      <c r="AGK180"/>
      <c r="AGL180"/>
      <c r="AGM180"/>
      <c r="AGN180"/>
      <c r="AGO180"/>
      <c r="AGP180"/>
      <c r="AGQ180"/>
      <c r="AGR180"/>
      <c r="AGS180"/>
      <c r="AGT180"/>
      <c r="AGU180"/>
      <c r="AGV180"/>
      <c r="AGW180"/>
      <c r="AGX180"/>
      <c r="AGY180"/>
      <c r="AGZ180"/>
      <c r="AHA180"/>
      <c r="AHB180"/>
      <c r="AHC180"/>
      <c r="AHD180"/>
      <c r="AHE180"/>
      <c r="AHF180"/>
      <c r="AHG180"/>
      <c r="AHH180"/>
      <c r="AHI180"/>
      <c r="AHJ180"/>
      <c r="AHK180"/>
      <c r="AHL180"/>
      <c r="AHM180"/>
      <c r="AHN180"/>
      <c r="AHO180"/>
      <c r="AHP180"/>
      <c r="AHQ180"/>
      <c r="AHR180"/>
      <c r="AHS180"/>
      <c r="AHT180"/>
      <c r="AHU180"/>
      <c r="AHV180"/>
      <c r="AHW180"/>
      <c r="AHX180"/>
      <c r="AHY180"/>
      <c r="AHZ180"/>
      <c r="AIA180"/>
      <c r="AIB180"/>
      <c r="AIC180"/>
      <c r="AID180"/>
      <c r="AIE180"/>
      <c r="AIF180"/>
      <c r="AIG180"/>
      <c r="AIH180"/>
      <c r="AII180"/>
      <c r="AIJ180"/>
      <c r="AIK180"/>
      <c r="AIL180"/>
      <c r="AIM180"/>
      <c r="AIN180"/>
      <c r="AIO180"/>
      <c r="AIP180"/>
      <c r="AIQ180"/>
      <c r="AIR180"/>
      <c r="AIS180"/>
      <c r="AIT180"/>
      <c r="AIU180"/>
      <c r="AIV180"/>
      <c r="AIW180"/>
      <c r="AIX180"/>
      <c r="AIY180"/>
      <c r="AIZ180"/>
      <c r="AJA180"/>
      <c r="AJB180"/>
      <c r="AJC180"/>
      <c r="AJD180"/>
      <c r="AJE180"/>
      <c r="AJF180"/>
      <c r="AJG180"/>
      <c r="AJH180"/>
      <c r="AJI180"/>
      <c r="AJJ180"/>
      <c r="AJK180"/>
      <c r="AJL180"/>
      <c r="AJM180"/>
      <c r="AJN180"/>
      <c r="AJO180"/>
      <c r="AJP180"/>
      <c r="AJQ180"/>
      <c r="AJR180"/>
      <c r="AJS180"/>
      <c r="AJT180"/>
      <c r="AJU180"/>
      <c r="AJV180"/>
      <c r="AJW180"/>
      <c r="AJX180"/>
      <c r="AJY180"/>
      <c r="AJZ180"/>
      <c r="AKA180"/>
      <c r="AKB180"/>
      <c r="AKC180"/>
      <c r="AKD180"/>
      <c r="AKE180"/>
      <c r="AKF180"/>
      <c r="AKG180"/>
      <c r="AKH180"/>
      <c r="AKI180"/>
      <c r="AKJ180"/>
      <c r="AKK180"/>
      <c r="AKL180"/>
      <c r="AKM180"/>
      <c r="AKN180"/>
      <c r="AKO180"/>
      <c r="AKP180"/>
      <c r="AKQ180"/>
      <c r="AKR180"/>
      <c r="AKS180"/>
      <c r="AKT180"/>
      <c r="AKU180"/>
      <c r="AKV180"/>
      <c r="AKW180"/>
      <c r="AKX180"/>
      <c r="AKY180"/>
      <c r="AKZ180"/>
      <c r="ALA180"/>
      <c r="ALB180"/>
      <c r="ALC180"/>
      <c r="ALD180"/>
      <c r="ALE180"/>
      <c r="ALF180"/>
      <c r="ALG180"/>
      <c r="ALH180"/>
      <c r="ALI180"/>
      <c r="ALJ180"/>
      <c r="ALK180"/>
      <c r="ALL180"/>
      <c r="ALM180"/>
      <c r="ALN180"/>
      <c r="ALO180"/>
      <c r="ALP180"/>
      <c r="ALQ180"/>
      <c r="ALR180"/>
      <c r="ALS180"/>
      <c r="ALT180"/>
      <c r="ALU180"/>
      <c r="ALV180"/>
      <c r="ALW180"/>
    </row>
    <row r="181" spans="1:1011" ht="28.8" x14ac:dyDescent="0.3">
      <c r="A181" s="1" t="s">
        <v>376</v>
      </c>
      <c r="B181" s="2">
        <v>95</v>
      </c>
      <c r="C181" s="101" t="s">
        <v>488</v>
      </c>
      <c r="D181" s="125">
        <v>2015</v>
      </c>
      <c r="E181" s="3" t="s">
        <v>378</v>
      </c>
      <c r="F181" s="4" t="s">
        <v>50</v>
      </c>
      <c r="G181" s="4" t="s">
        <v>463</v>
      </c>
      <c r="H181" s="4">
        <v>37.565555000000003</v>
      </c>
      <c r="I181" s="5">
        <v>14.275191</v>
      </c>
      <c r="J181" s="6" t="s">
        <v>372</v>
      </c>
      <c r="K181" s="7" t="s">
        <v>81</v>
      </c>
      <c r="L181" s="8" t="s">
        <v>60</v>
      </c>
      <c r="M181" s="9" t="s">
        <v>68</v>
      </c>
      <c r="N181" s="10" t="s">
        <v>476</v>
      </c>
      <c r="O181" s="10" t="s">
        <v>476</v>
      </c>
      <c r="P181" s="10" t="s">
        <v>476</v>
      </c>
      <c r="Q181" s="11" t="s">
        <v>476</v>
      </c>
      <c r="R181" s="40">
        <v>50000</v>
      </c>
      <c r="S181" s="13" t="s">
        <v>64</v>
      </c>
      <c r="T181" s="14" t="s">
        <v>377</v>
      </c>
      <c r="U181" s="14">
        <v>9</v>
      </c>
      <c r="V181" s="14" t="s">
        <v>39</v>
      </c>
      <c r="W181" s="14" t="s">
        <v>476</v>
      </c>
      <c r="X181" s="14" t="s">
        <v>476</v>
      </c>
      <c r="Y181" s="14" t="s">
        <v>476</v>
      </c>
      <c r="Z181" s="15" t="s">
        <v>476</v>
      </c>
      <c r="AA181" s="16" t="s">
        <v>38</v>
      </c>
      <c r="AB181" s="17" t="s">
        <v>476</v>
      </c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  <c r="ABW181"/>
      <c r="ABX181"/>
      <c r="ABY181"/>
      <c r="ABZ181"/>
      <c r="ACA181"/>
      <c r="ACB181"/>
      <c r="ACC181"/>
      <c r="ACD181"/>
      <c r="ACE181"/>
      <c r="ACF181"/>
      <c r="ACG181"/>
      <c r="ACH181"/>
      <c r="ACI181"/>
      <c r="ACJ181"/>
      <c r="ACK181"/>
      <c r="ACL181"/>
      <c r="ACM181"/>
      <c r="ACN181"/>
      <c r="ACO181"/>
      <c r="ACP181"/>
      <c r="ACQ181"/>
      <c r="ACR181"/>
      <c r="ACS181"/>
      <c r="ACT181"/>
      <c r="ACU181"/>
      <c r="ACV181"/>
      <c r="ACW181"/>
      <c r="ACX181"/>
      <c r="ACY181"/>
      <c r="ACZ181"/>
      <c r="ADA181"/>
      <c r="ADB181"/>
      <c r="ADC181"/>
      <c r="ADD181"/>
      <c r="ADE181"/>
      <c r="ADF181"/>
      <c r="ADG181"/>
      <c r="ADH181"/>
      <c r="ADI181"/>
      <c r="ADJ181"/>
      <c r="ADK181"/>
      <c r="ADL181"/>
      <c r="ADM181"/>
      <c r="ADN181"/>
      <c r="ADO181"/>
      <c r="ADP181"/>
      <c r="ADQ181"/>
      <c r="ADR181"/>
      <c r="ADS181"/>
      <c r="ADT181"/>
      <c r="ADU181"/>
      <c r="ADV181"/>
      <c r="ADW181"/>
      <c r="ADX181"/>
      <c r="ADY181"/>
      <c r="ADZ181"/>
      <c r="AEA181"/>
      <c r="AEB181"/>
      <c r="AEC181"/>
      <c r="AED181"/>
      <c r="AEE181"/>
      <c r="AEF181"/>
      <c r="AEG181"/>
      <c r="AEH181"/>
      <c r="AEI181"/>
      <c r="AEJ181"/>
      <c r="AEK181"/>
      <c r="AEL181"/>
      <c r="AEM181"/>
      <c r="AEN181"/>
      <c r="AEO181"/>
      <c r="AEP181"/>
      <c r="AEQ181"/>
      <c r="AER181"/>
      <c r="AES181"/>
      <c r="AET181"/>
      <c r="AEU181"/>
      <c r="AEV181"/>
      <c r="AEW181"/>
      <c r="AEX181"/>
      <c r="AEY181"/>
      <c r="AEZ181"/>
      <c r="AFA181"/>
      <c r="AFB181"/>
      <c r="AFC181"/>
      <c r="AFD181"/>
      <c r="AFE181"/>
      <c r="AFF181"/>
      <c r="AFG181"/>
      <c r="AFH181"/>
      <c r="AFI181"/>
      <c r="AFJ181"/>
      <c r="AFK181"/>
      <c r="AFL181"/>
      <c r="AFM181"/>
      <c r="AFN181"/>
      <c r="AFO181"/>
      <c r="AFP181"/>
      <c r="AFQ181"/>
      <c r="AFR181"/>
      <c r="AFS181"/>
      <c r="AFT181"/>
      <c r="AFU181"/>
      <c r="AFV181"/>
      <c r="AFW181"/>
      <c r="AFX181"/>
      <c r="AFY181"/>
      <c r="AFZ181"/>
      <c r="AGA181"/>
      <c r="AGB181"/>
      <c r="AGC181"/>
      <c r="AGD181"/>
      <c r="AGE181"/>
      <c r="AGF181"/>
      <c r="AGG181"/>
      <c r="AGH181"/>
      <c r="AGI181"/>
      <c r="AGJ181"/>
      <c r="AGK181"/>
      <c r="AGL181"/>
      <c r="AGM181"/>
      <c r="AGN181"/>
      <c r="AGO181"/>
      <c r="AGP181"/>
      <c r="AGQ181"/>
      <c r="AGR181"/>
      <c r="AGS181"/>
      <c r="AGT181"/>
      <c r="AGU181"/>
      <c r="AGV181"/>
      <c r="AGW181"/>
      <c r="AGX181"/>
      <c r="AGY181"/>
      <c r="AGZ181"/>
      <c r="AHA181"/>
      <c r="AHB181"/>
      <c r="AHC181"/>
      <c r="AHD181"/>
      <c r="AHE181"/>
      <c r="AHF181"/>
      <c r="AHG181"/>
      <c r="AHH181"/>
      <c r="AHI181"/>
      <c r="AHJ181"/>
      <c r="AHK181"/>
      <c r="AHL181"/>
      <c r="AHM181"/>
      <c r="AHN181"/>
      <c r="AHO181"/>
      <c r="AHP181"/>
      <c r="AHQ181"/>
      <c r="AHR181"/>
      <c r="AHS181"/>
      <c r="AHT181"/>
      <c r="AHU181"/>
      <c r="AHV181"/>
      <c r="AHW181"/>
      <c r="AHX181"/>
      <c r="AHY181"/>
      <c r="AHZ181"/>
      <c r="AIA181"/>
      <c r="AIB181"/>
      <c r="AIC181"/>
      <c r="AID181"/>
      <c r="AIE181"/>
      <c r="AIF181"/>
      <c r="AIG181"/>
      <c r="AIH181"/>
      <c r="AII181"/>
      <c r="AIJ181"/>
      <c r="AIK181"/>
      <c r="AIL181"/>
      <c r="AIM181"/>
      <c r="AIN181"/>
      <c r="AIO181"/>
      <c r="AIP181"/>
      <c r="AIQ181"/>
      <c r="AIR181"/>
      <c r="AIS181"/>
      <c r="AIT181"/>
      <c r="AIU181"/>
      <c r="AIV181"/>
      <c r="AIW181"/>
      <c r="AIX181"/>
      <c r="AIY181"/>
      <c r="AIZ181"/>
      <c r="AJA181"/>
      <c r="AJB181"/>
      <c r="AJC181"/>
      <c r="AJD181"/>
      <c r="AJE181"/>
      <c r="AJF181"/>
      <c r="AJG181"/>
      <c r="AJH181"/>
      <c r="AJI181"/>
      <c r="AJJ181"/>
      <c r="AJK181"/>
      <c r="AJL181"/>
      <c r="AJM181"/>
      <c r="AJN181"/>
      <c r="AJO181"/>
      <c r="AJP181"/>
      <c r="AJQ181"/>
      <c r="AJR181"/>
      <c r="AJS181"/>
      <c r="AJT181"/>
      <c r="AJU181"/>
      <c r="AJV181"/>
      <c r="AJW181"/>
      <c r="AJX181"/>
      <c r="AJY181"/>
      <c r="AJZ181"/>
      <c r="AKA181"/>
      <c r="AKB181"/>
      <c r="AKC181"/>
      <c r="AKD181"/>
      <c r="AKE181"/>
      <c r="AKF181"/>
      <c r="AKG181"/>
      <c r="AKH181"/>
      <c r="AKI181"/>
      <c r="AKJ181"/>
      <c r="AKK181"/>
      <c r="AKL181"/>
      <c r="AKM181"/>
      <c r="AKN181"/>
      <c r="AKO181"/>
      <c r="AKP181"/>
      <c r="AKQ181"/>
      <c r="AKR181"/>
      <c r="AKS181"/>
      <c r="AKT181"/>
      <c r="AKU181"/>
      <c r="AKV181"/>
      <c r="AKW181"/>
      <c r="AKX181"/>
      <c r="AKY181"/>
      <c r="AKZ181"/>
      <c r="ALA181"/>
      <c r="ALB181"/>
      <c r="ALC181"/>
      <c r="ALD181"/>
      <c r="ALE181"/>
      <c r="ALF181"/>
      <c r="ALG181"/>
      <c r="ALH181"/>
      <c r="ALI181"/>
      <c r="ALJ181"/>
      <c r="ALK181"/>
      <c r="ALL181"/>
      <c r="ALM181"/>
      <c r="ALN181"/>
      <c r="ALO181"/>
      <c r="ALP181"/>
      <c r="ALQ181"/>
      <c r="ALR181"/>
      <c r="ALS181"/>
      <c r="ALT181"/>
      <c r="ALU181"/>
      <c r="ALV181"/>
      <c r="ALW181"/>
    </row>
    <row r="182" spans="1:1011" ht="28.8" x14ac:dyDescent="0.3">
      <c r="A182" s="1" t="s">
        <v>376</v>
      </c>
      <c r="B182" s="2">
        <v>96</v>
      </c>
      <c r="C182" s="101" t="s">
        <v>488</v>
      </c>
      <c r="D182" s="125">
        <v>2018</v>
      </c>
      <c r="E182" s="3" t="s">
        <v>375</v>
      </c>
      <c r="F182" s="4" t="s">
        <v>178</v>
      </c>
      <c r="G182" s="4" t="s">
        <v>464</v>
      </c>
      <c r="H182" s="4">
        <v>36.806389000000003</v>
      </c>
      <c r="I182" s="5">
        <v>10.181666999999999</v>
      </c>
      <c r="J182" s="6" t="s">
        <v>370</v>
      </c>
      <c r="K182" s="7" t="s">
        <v>81</v>
      </c>
      <c r="L182" s="8" t="s">
        <v>258</v>
      </c>
      <c r="M182" s="9" t="s">
        <v>68</v>
      </c>
      <c r="N182" s="10">
        <v>984</v>
      </c>
      <c r="O182" s="10" t="s">
        <v>441</v>
      </c>
      <c r="P182" s="10">
        <v>148</v>
      </c>
      <c r="Q182" s="11">
        <v>175</v>
      </c>
      <c r="R182" s="40">
        <v>60000</v>
      </c>
      <c r="S182" s="13" t="s">
        <v>64</v>
      </c>
      <c r="T182" s="14" t="s">
        <v>377</v>
      </c>
      <c r="U182" s="14">
        <v>14</v>
      </c>
      <c r="V182" s="14" t="s">
        <v>39</v>
      </c>
      <c r="W182" s="14">
        <v>160</v>
      </c>
      <c r="X182" s="14" t="s">
        <v>476</v>
      </c>
      <c r="Y182" s="14" t="s">
        <v>476</v>
      </c>
      <c r="Z182" s="15" t="s">
        <v>476</v>
      </c>
      <c r="AA182" s="16" t="s">
        <v>38</v>
      </c>
      <c r="AB182" s="17" t="s">
        <v>476</v>
      </c>
    </row>
    <row r="183" spans="1:1011" ht="28.8" x14ac:dyDescent="0.3">
      <c r="A183" s="1" t="s">
        <v>215</v>
      </c>
      <c r="B183" s="2">
        <v>97</v>
      </c>
      <c r="C183" s="101" t="s">
        <v>488</v>
      </c>
      <c r="D183" s="125">
        <v>2012</v>
      </c>
      <c r="E183" s="3" t="s">
        <v>197</v>
      </c>
      <c r="F183" s="63" t="s">
        <v>77</v>
      </c>
      <c r="G183" s="63" t="s">
        <v>464</v>
      </c>
      <c r="H183" s="4">
        <v>12.446667</v>
      </c>
      <c r="I183" s="5">
        <v>-1.5625</v>
      </c>
      <c r="J183" s="6" t="s">
        <v>34</v>
      </c>
      <c r="K183" s="7" t="s">
        <v>81</v>
      </c>
      <c r="L183" s="8" t="s">
        <v>36</v>
      </c>
      <c r="M183" s="9" t="s">
        <v>198</v>
      </c>
      <c r="N183" s="10">
        <v>180</v>
      </c>
      <c r="O183" s="10" t="s">
        <v>90</v>
      </c>
      <c r="P183" s="10">
        <v>150</v>
      </c>
      <c r="Q183" s="11">
        <v>210</v>
      </c>
      <c r="R183" s="40">
        <v>10000</v>
      </c>
      <c r="S183" s="13" t="s">
        <v>64</v>
      </c>
      <c r="T183" s="14" t="s">
        <v>196</v>
      </c>
      <c r="U183" s="14" t="s">
        <v>476</v>
      </c>
      <c r="V183" s="14" t="s">
        <v>39</v>
      </c>
      <c r="W183" s="14" t="s">
        <v>476</v>
      </c>
      <c r="X183" s="14" t="s">
        <v>476</v>
      </c>
      <c r="Y183" s="14" t="s">
        <v>476</v>
      </c>
      <c r="Z183" s="15" t="s">
        <v>476</v>
      </c>
      <c r="AA183" s="16" t="s">
        <v>165</v>
      </c>
      <c r="AB183" s="17" t="s">
        <v>199</v>
      </c>
    </row>
    <row r="184" spans="1:1011" ht="28.8" x14ac:dyDescent="0.3">
      <c r="A184" s="49" t="s">
        <v>354</v>
      </c>
      <c r="B184" s="94">
        <v>98</v>
      </c>
      <c r="C184" s="101" t="s">
        <v>488</v>
      </c>
      <c r="D184" s="126">
        <v>2017</v>
      </c>
      <c r="E184" s="86" t="s">
        <v>393</v>
      </c>
      <c r="F184" s="50" t="s">
        <v>392</v>
      </c>
      <c r="G184" s="50" t="s">
        <v>463</v>
      </c>
      <c r="H184" s="50">
        <v>44.368000000000002</v>
      </c>
      <c r="I184" s="87">
        <v>10.298</v>
      </c>
      <c r="J184" s="51" t="s">
        <v>34</v>
      </c>
      <c r="K184" s="52" t="s">
        <v>35</v>
      </c>
      <c r="L184" s="53" t="s">
        <v>60</v>
      </c>
      <c r="M184" s="54" t="s">
        <v>30</v>
      </c>
      <c r="N184" s="55">
        <v>8</v>
      </c>
      <c r="O184" s="55" t="s">
        <v>441</v>
      </c>
      <c r="P184" s="55" t="s">
        <v>476</v>
      </c>
      <c r="Q184" s="56">
        <v>80</v>
      </c>
      <c r="R184" s="57">
        <v>10</v>
      </c>
      <c r="S184" s="58" t="s">
        <v>73</v>
      </c>
      <c r="T184" s="59" t="s">
        <v>363</v>
      </c>
      <c r="U184" s="59" t="s">
        <v>476</v>
      </c>
      <c r="V184" s="59" t="s">
        <v>31</v>
      </c>
      <c r="W184" s="59" t="s">
        <v>476</v>
      </c>
      <c r="X184" s="59" t="s">
        <v>476</v>
      </c>
      <c r="Y184" s="59" t="s">
        <v>476</v>
      </c>
      <c r="Z184" s="60" t="s">
        <v>476</v>
      </c>
      <c r="AA184" s="80" t="s">
        <v>38</v>
      </c>
      <c r="AB184" s="122" t="s">
        <v>476</v>
      </c>
    </row>
    <row r="185" spans="1:1011" ht="28.8" x14ac:dyDescent="0.3">
      <c r="A185" s="1" t="s">
        <v>406</v>
      </c>
      <c r="B185" s="2">
        <v>99</v>
      </c>
      <c r="C185" s="102" t="s">
        <v>489</v>
      </c>
      <c r="D185" s="125">
        <v>2003</v>
      </c>
      <c r="E185" s="3" t="s">
        <v>404</v>
      </c>
      <c r="F185" s="4" t="s">
        <v>405</v>
      </c>
      <c r="G185" s="4" t="s">
        <v>463</v>
      </c>
      <c r="H185" s="4">
        <v>46.506</v>
      </c>
      <c r="I185" s="5">
        <v>6.6429999999999998</v>
      </c>
      <c r="J185" s="6" t="s">
        <v>164</v>
      </c>
      <c r="K185" s="7" t="s">
        <v>81</v>
      </c>
      <c r="L185" s="8" t="s">
        <v>36</v>
      </c>
      <c r="M185" s="9" t="s">
        <v>169</v>
      </c>
      <c r="N185" s="10">
        <v>100</v>
      </c>
      <c r="O185" s="10" t="s">
        <v>441</v>
      </c>
      <c r="P185" s="10">
        <v>140</v>
      </c>
      <c r="Q185" s="11">
        <v>160</v>
      </c>
      <c r="R185" s="40">
        <v>15000</v>
      </c>
      <c r="S185" s="13" t="s">
        <v>314</v>
      </c>
      <c r="T185" s="14" t="s">
        <v>363</v>
      </c>
      <c r="U185" s="14" t="s">
        <v>476</v>
      </c>
      <c r="V185" s="14" t="s">
        <v>104</v>
      </c>
      <c r="W185" s="14" t="s">
        <v>476</v>
      </c>
      <c r="X185" s="14" t="s">
        <v>476</v>
      </c>
      <c r="Y185" s="14" t="s">
        <v>476</v>
      </c>
      <c r="Z185" s="15" t="s">
        <v>476</v>
      </c>
      <c r="AA185" s="16" t="s">
        <v>38</v>
      </c>
      <c r="AB185" s="17" t="s">
        <v>476</v>
      </c>
    </row>
    <row r="186" spans="1:1011" ht="28.8" x14ac:dyDescent="0.3">
      <c r="A186" s="1" t="s">
        <v>409</v>
      </c>
      <c r="B186" s="2">
        <v>100</v>
      </c>
      <c r="C186" s="102" t="s">
        <v>489</v>
      </c>
      <c r="D186" s="125">
        <v>2006</v>
      </c>
      <c r="E186" s="3" t="s">
        <v>410</v>
      </c>
      <c r="F186" s="4" t="s">
        <v>411</v>
      </c>
      <c r="G186" s="4" t="s">
        <v>463</v>
      </c>
      <c r="H186" s="4">
        <v>52.947499999999998</v>
      </c>
      <c r="I186" s="5">
        <v>-1.1599999999999999</v>
      </c>
      <c r="J186" s="6" t="s">
        <v>382</v>
      </c>
      <c r="K186" s="7" t="s">
        <v>371</v>
      </c>
      <c r="L186" s="8" t="s">
        <v>36</v>
      </c>
      <c r="M186" s="9" t="s">
        <v>93</v>
      </c>
      <c r="N186" s="10" t="s">
        <v>476</v>
      </c>
      <c r="O186" s="10" t="s">
        <v>476</v>
      </c>
      <c r="P186" s="10" t="s">
        <v>476</v>
      </c>
      <c r="Q186" s="11" t="s">
        <v>476</v>
      </c>
      <c r="R186" s="40">
        <v>1500</v>
      </c>
      <c r="S186" s="13" t="s">
        <v>64</v>
      </c>
      <c r="T186" s="14" t="s">
        <v>451</v>
      </c>
      <c r="U186" s="14" t="s">
        <v>476</v>
      </c>
      <c r="V186" s="14" t="s">
        <v>39</v>
      </c>
      <c r="W186" s="14" t="s">
        <v>476</v>
      </c>
      <c r="X186" s="14" t="s">
        <v>476</v>
      </c>
      <c r="Y186" s="14" t="s">
        <v>476</v>
      </c>
      <c r="Z186" s="15" t="s">
        <v>476</v>
      </c>
      <c r="AA186" s="16" t="s">
        <v>38</v>
      </c>
      <c r="AB186" s="17" t="s">
        <v>476</v>
      </c>
    </row>
    <row r="187" spans="1:1011" ht="28.8" x14ac:dyDescent="0.3">
      <c r="A187" s="1" t="s">
        <v>400</v>
      </c>
      <c r="B187" s="2">
        <v>101</v>
      </c>
      <c r="C187" s="102" t="s">
        <v>489</v>
      </c>
      <c r="D187" s="125">
        <v>2006</v>
      </c>
      <c r="E187" s="3" t="s">
        <v>364</v>
      </c>
      <c r="F187" s="4" t="s">
        <v>217</v>
      </c>
      <c r="G187" s="4" t="s">
        <v>463</v>
      </c>
      <c r="H187" s="4">
        <v>38.159837600000003</v>
      </c>
      <c r="I187" s="5">
        <v>23.977436899999901</v>
      </c>
      <c r="J187" s="6" t="s">
        <v>34</v>
      </c>
      <c r="K187" s="7" t="s">
        <v>132</v>
      </c>
      <c r="L187" s="8" t="s">
        <v>36</v>
      </c>
      <c r="M187" s="9" t="s">
        <v>93</v>
      </c>
      <c r="N187" s="10">
        <v>216</v>
      </c>
      <c r="O187" s="10" t="s">
        <v>441</v>
      </c>
      <c r="P187" s="10">
        <v>70</v>
      </c>
      <c r="Q187" s="11">
        <v>77</v>
      </c>
      <c r="R187" s="40">
        <v>2000</v>
      </c>
      <c r="S187" s="13" t="s">
        <v>82</v>
      </c>
      <c r="T187" s="14" t="s">
        <v>363</v>
      </c>
      <c r="U187" s="14">
        <v>4</v>
      </c>
      <c r="V187" s="14" t="s">
        <v>104</v>
      </c>
      <c r="W187" s="14">
        <v>35</v>
      </c>
      <c r="X187" s="14">
        <v>75</v>
      </c>
      <c r="Y187" s="14">
        <v>9</v>
      </c>
      <c r="Z187" s="15">
        <v>21</v>
      </c>
      <c r="AA187" s="80" t="s">
        <v>38</v>
      </c>
      <c r="AB187" s="17" t="s">
        <v>29</v>
      </c>
    </row>
    <row r="188" spans="1:1011" ht="28.8" x14ac:dyDescent="0.3">
      <c r="A188" s="1" t="s">
        <v>356</v>
      </c>
      <c r="B188" s="2">
        <v>102</v>
      </c>
      <c r="C188" s="102" t="s">
        <v>489</v>
      </c>
      <c r="D188" s="125">
        <v>2007</v>
      </c>
      <c r="E188" s="3" t="s">
        <v>361</v>
      </c>
      <c r="F188" s="4" t="s">
        <v>357</v>
      </c>
      <c r="G188" s="4" t="s">
        <v>464</v>
      </c>
      <c r="H188" s="4">
        <v>-30.203281499999999</v>
      </c>
      <c r="I188" s="5">
        <v>27.858264899999899</v>
      </c>
      <c r="J188" s="6" t="s">
        <v>34</v>
      </c>
      <c r="K188" s="7" t="s">
        <v>366</v>
      </c>
      <c r="L188" s="8" t="s">
        <v>36</v>
      </c>
      <c r="M188" s="9" t="s">
        <v>68</v>
      </c>
      <c r="N188" s="10">
        <v>24</v>
      </c>
      <c r="O188" s="10" t="s">
        <v>443</v>
      </c>
      <c r="P188" s="10">
        <v>120</v>
      </c>
      <c r="Q188" s="11">
        <v>150</v>
      </c>
      <c r="R188" s="40">
        <v>1000</v>
      </c>
      <c r="S188" s="13" t="s">
        <v>64</v>
      </c>
      <c r="T188" s="14" t="s">
        <v>196</v>
      </c>
      <c r="U188" s="14" t="s">
        <v>476</v>
      </c>
      <c r="V188" s="14" t="s">
        <v>104</v>
      </c>
      <c r="W188" s="14" t="s">
        <v>476</v>
      </c>
      <c r="X188" s="14" t="s">
        <v>476</v>
      </c>
      <c r="Y188" s="14" t="s">
        <v>476</v>
      </c>
      <c r="Z188" s="15" t="s">
        <v>476</v>
      </c>
      <c r="AA188" s="16" t="s">
        <v>38</v>
      </c>
      <c r="AB188" s="17" t="s">
        <v>476</v>
      </c>
    </row>
    <row r="189" spans="1:1011" ht="28.8" x14ac:dyDescent="0.3">
      <c r="A189" s="1" t="s">
        <v>407</v>
      </c>
      <c r="B189" s="2">
        <v>103</v>
      </c>
      <c r="C189" s="102" t="s">
        <v>489</v>
      </c>
      <c r="D189" s="125">
        <v>2007</v>
      </c>
      <c r="E189" s="3" t="s">
        <v>408</v>
      </c>
      <c r="F189" s="4" t="s">
        <v>107</v>
      </c>
      <c r="G189" s="4" t="s">
        <v>466</v>
      </c>
      <c r="H189" s="4">
        <v>37.438600000000001</v>
      </c>
      <c r="I189" s="5">
        <v>138.8278</v>
      </c>
      <c r="J189" s="6" t="s">
        <v>34</v>
      </c>
      <c r="K189" s="7" t="s">
        <v>81</v>
      </c>
      <c r="L189" s="8" t="s">
        <v>476</v>
      </c>
      <c r="M189" s="9" t="s">
        <v>386</v>
      </c>
      <c r="N189" s="10">
        <v>5.75</v>
      </c>
      <c r="O189" s="10" t="s">
        <v>441</v>
      </c>
      <c r="P189" s="10">
        <v>50</v>
      </c>
      <c r="Q189" s="11">
        <v>140</v>
      </c>
      <c r="R189" s="40">
        <v>450</v>
      </c>
      <c r="S189" s="13" t="s">
        <v>318</v>
      </c>
      <c r="T189" s="14" t="s">
        <v>86</v>
      </c>
      <c r="U189" s="14" t="s">
        <v>476</v>
      </c>
      <c r="V189" s="14" t="s">
        <v>104</v>
      </c>
      <c r="W189" s="14">
        <v>35</v>
      </c>
      <c r="X189" s="14">
        <v>136</v>
      </c>
      <c r="Y189" s="14">
        <v>0.8</v>
      </c>
      <c r="Z189" s="15" t="s">
        <v>476</v>
      </c>
      <c r="AA189" s="16" t="s">
        <v>38</v>
      </c>
      <c r="AB189" s="17" t="s">
        <v>476</v>
      </c>
    </row>
    <row r="190" spans="1:1011" ht="28.8" x14ac:dyDescent="0.3">
      <c r="A190" s="1" t="s">
        <v>401</v>
      </c>
      <c r="B190" s="2">
        <v>104</v>
      </c>
      <c r="C190" s="102" t="s">
        <v>489</v>
      </c>
      <c r="D190" s="125">
        <v>2010</v>
      </c>
      <c r="E190" s="3" t="s">
        <v>189</v>
      </c>
      <c r="F190" s="4" t="s">
        <v>190</v>
      </c>
      <c r="G190" s="4" t="s">
        <v>466</v>
      </c>
      <c r="H190" s="4">
        <v>39.133330999999998</v>
      </c>
      <c r="I190" s="5">
        <v>117.183334</v>
      </c>
      <c r="J190" s="6" t="s">
        <v>403</v>
      </c>
      <c r="K190" s="7" t="s">
        <v>81</v>
      </c>
      <c r="L190" s="8" t="s">
        <v>36</v>
      </c>
      <c r="M190" s="9" t="s">
        <v>93</v>
      </c>
      <c r="N190" s="10" t="s">
        <v>402</v>
      </c>
      <c r="O190" s="10" t="s">
        <v>374</v>
      </c>
      <c r="P190" s="10">
        <v>25</v>
      </c>
      <c r="Q190" s="11">
        <v>110</v>
      </c>
      <c r="R190" s="40">
        <v>1300</v>
      </c>
      <c r="S190" s="13" t="s">
        <v>64</v>
      </c>
      <c r="T190" s="14" t="s">
        <v>196</v>
      </c>
      <c r="U190" s="14" t="s">
        <v>476</v>
      </c>
      <c r="V190" s="14" t="s">
        <v>440</v>
      </c>
      <c r="W190" s="14">
        <v>20</v>
      </c>
      <c r="X190" s="14">
        <v>110</v>
      </c>
      <c r="Y190" s="14">
        <v>1.5</v>
      </c>
      <c r="Z190" s="15">
        <v>9</v>
      </c>
      <c r="AA190" s="16" t="s">
        <v>38</v>
      </c>
      <c r="AB190" s="17" t="s">
        <v>476</v>
      </c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88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88"/>
      <c r="BD190" s="88"/>
      <c r="BE190" s="88"/>
      <c r="BF190" s="88"/>
      <c r="BG190" s="88"/>
      <c r="BH190" s="88"/>
      <c r="BI190" s="88"/>
      <c r="BJ190" s="88"/>
      <c r="BK190" s="88"/>
      <c r="BL190" s="88"/>
      <c r="BM190" s="88"/>
      <c r="BN190" s="88"/>
      <c r="BO190" s="88"/>
      <c r="BP190" s="88"/>
      <c r="BQ190" s="88"/>
      <c r="BR190" s="88"/>
      <c r="BS190" s="88"/>
      <c r="BT190" s="88"/>
      <c r="BU190" s="88"/>
      <c r="BV190" s="88"/>
      <c r="BW190" s="88"/>
      <c r="BX190" s="88"/>
      <c r="BY190" s="88"/>
      <c r="BZ190" s="88"/>
      <c r="CA190" s="88"/>
      <c r="CB190" s="88"/>
      <c r="CC190" s="88"/>
      <c r="CD190" s="88"/>
      <c r="CE190" s="88"/>
      <c r="CF190" s="88"/>
      <c r="CG190" s="88"/>
      <c r="CH190" s="88"/>
      <c r="CI190" s="88"/>
      <c r="CJ190" s="88"/>
      <c r="CK190" s="88"/>
      <c r="CL190" s="88"/>
      <c r="CM190" s="88"/>
      <c r="CN190" s="88"/>
      <c r="CO190" s="88"/>
      <c r="CP190" s="88"/>
      <c r="CQ190" s="88"/>
      <c r="CR190" s="88"/>
      <c r="CS190" s="88"/>
      <c r="CT190" s="88"/>
      <c r="CU190" s="88"/>
      <c r="CV190" s="88"/>
      <c r="CW190" s="88"/>
      <c r="CX190" s="88"/>
      <c r="CY190" s="88"/>
      <c r="CZ190" s="88"/>
      <c r="DA190" s="88"/>
      <c r="DB190" s="88"/>
      <c r="DC190" s="88"/>
      <c r="DD190" s="88"/>
      <c r="DE190" s="88"/>
      <c r="DF190" s="88"/>
      <c r="DG190" s="88"/>
      <c r="DH190" s="88"/>
      <c r="DI190" s="88"/>
      <c r="DJ190" s="88"/>
      <c r="DK190" s="88"/>
      <c r="DL190" s="88"/>
      <c r="DM190" s="88"/>
      <c r="DN190" s="88"/>
      <c r="DO190" s="88"/>
      <c r="DP190" s="88"/>
      <c r="DQ190" s="88"/>
      <c r="DR190" s="88"/>
      <c r="DS190" s="88"/>
      <c r="DT190" s="88"/>
      <c r="DU190" s="88"/>
      <c r="DV190" s="88"/>
      <c r="DW190" s="88"/>
      <c r="DX190" s="88"/>
      <c r="DY190" s="88"/>
      <c r="DZ190" s="88"/>
      <c r="EA190" s="88"/>
      <c r="EB190" s="88"/>
      <c r="EC190" s="88"/>
      <c r="ED190" s="88"/>
      <c r="EE190" s="88"/>
      <c r="EF190" s="88"/>
      <c r="EG190" s="88"/>
      <c r="EH190" s="88"/>
      <c r="EI190" s="88"/>
      <c r="EJ190" s="88"/>
      <c r="EK190" s="88"/>
      <c r="EL190" s="88"/>
      <c r="EM190" s="88"/>
      <c r="EN190" s="88"/>
      <c r="EO190" s="88"/>
      <c r="EP190" s="88"/>
      <c r="EQ190" s="88"/>
      <c r="ER190" s="88"/>
      <c r="ES190" s="88"/>
      <c r="ET190" s="88"/>
      <c r="EU190" s="88"/>
      <c r="EV190" s="88"/>
      <c r="EW190" s="88"/>
      <c r="EX190" s="88"/>
      <c r="EY190" s="88"/>
      <c r="EZ190" s="88"/>
      <c r="FA190" s="88"/>
      <c r="FB190" s="88"/>
      <c r="FC190" s="88"/>
      <c r="FD190" s="88"/>
      <c r="FE190" s="88"/>
      <c r="FF190" s="88"/>
      <c r="FG190" s="88"/>
      <c r="FH190" s="88"/>
      <c r="FI190" s="88"/>
      <c r="FJ190" s="88"/>
      <c r="FK190" s="88"/>
      <c r="FL190" s="88"/>
      <c r="FM190" s="88"/>
      <c r="FN190" s="88"/>
      <c r="FO190" s="88"/>
      <c r="FP190" s="88"/>
      <c r="FQ190" s="88"/>
      <c r="FR190" s="88"/>
      <c r="FS190" s="88"/>
      <c r="FT190" s="88"/>
      <c r="FU190" s="88"/>
      <c r="FV190" s="88"/>
      <c r="FW190" s="88"/>
      <c r="FX190" s="88"/>
      <c r="FY190" s="88"/>
      <c r="FZ190" s="88"/>
      <c r="GA190" s="88"/>
      <c r="GB190" s="88"/>
      <c r="GC190" s="88"/>
      <c r="GD190" s="88"/>
      <c r="GE190" s="88"/>
      <c r="GF190" s="88"/>
      <c r="GG190" s="88"/>
      <c r="GH190" s="88"/>
      <c r="GI190" s="88"/>
      <c r="GJ190" s="88"/>
      <c r="GK190" s="88"/>
      <c r="GL190" s="88"/>
      <c r="GM190" s="88"/>
      <c r="GN190" s="88"/>
      <c r="GO190" s="88"/>
      <c r="GP190" s="88"/>
      <c r="GQ190" s="88"/>
      <c r="GR190" s="88"/>
      <c r="GS190" s="88"/>
      <c r="GT190" s="88"/>
      <c r="GU190" s="88"/>
      <c r="GV190" s="88"/>
      <c r="GW190" s="88"/>
      <c r="GX190" s="88"/>
      <c r="GY190" s="88"/>
      <c r="GZ190" s="88"/>
      <c r="HA190" s="88"/>
      <c r="HB190" s="88"/>
      <c r="HC190" s="88"/>
      <c r="HD190" s="88"/>
      <c r="HE190" s="88"/>
      <c r="HF190" s="88"/>
      <c r="HG190" s="88"/>
      <c r="HH190" s="88"/>
      <c r="HI190" s="88"/>
      <c r="HJ190" s="88"/>
      <c r="HK190" s="88"/>
      <c r="HL190" s="88"/>
      <c r="HM190" s="88"/>
      <c r="HN190" s="88"/>
      <c r="HO190" s="88"/>
      <c r="HP190" s="88"/>
      <c r="HQ190" s="88"/>
      <c r="HR190" s="88"/>
      <c r="HS190" s="88"/>
      <c r="HT190" s="88"/>
      <c r="HU190" s="88"/>
      <c r="HV190" s="88"/>
      <c r="HW190" s="88"/>
      <c r="HX190" s="88"/>
      <c r="HY190" s="88"/>
      <c r="HZ190" s="88"/>
      <c r="IA190" s="88"/>
      <c r="IB190" s="88"/>
      <c r="IC190" s="88"/>
      <c r="ID190" s="88"/>
      <c r="IE190" s="88"/>
      <c r="IF190" s="88"/>
      <c r="IG190" s="88"/>
      <c r="IH190" s="88"/>
      <c r="II190" s="88"/>
      <c r="IJ190" s="88"/>
      <c r="IK190" s="88"/>
      <c r="IL190" s="88"/>
      <c r="IM190" s="88"/>
      <c r="IN190" s="88"/>
      <c r="IO190" s="88"/>
      <c r="IP190" s="88"/>
      <c r="IQ190" s="88"/>
      <c r="IR190" s="88"/>
      <c r="IS190" s="88"/>
      <c r="IT190" s="88"/>
      <c r="IU190" s="88"/>
      <c r="IV190" s="88"/>
      <c r="IW190" s="88"/>
      <c r="IX190" s="88"/>
      <c r="IY190" s="88"/>
      <c r="IZ190" s="88"/>
      <c r="JA190" s="88"/>
      <c r="JB190" s="88"/>
      <c r="JC190" s="88"/>
      <c r="JD190" s="88"/>
      <c r="JE190" s="88"/>
      <c r="JF190" s="88"/>
      <c r="JG190" s="88"/>
      <c r="JH190" s="88"/>
      <c r="JI190" s="88"/>
      <c r="JJ190" s="88"/>
      <c r="JK190" s="88"/>
      <c r="JL190" s="88"/>
      <c r="JM190" s="88"/>
      <c r="JN190" s="88"/>
      <c r="JO190" s="88"/>
      <c r="JP190" s="88"/>
      <c r="JQ190" s="88"/>
      <c r="JR190" s="88"/>
      <c r="JS190" s="88"/>
      <c r="JT190" s="88"/>
      <c r="JU190" s="88"/>
      <c r="JV190" s="88"/>
      <c r="JW190" s="88"/>
      <c r="JX190" s="88"/>
      <c r="JY190" s="88"/>
      <c r="JZ190" s="88"/>
      <c r="KA190" s="88"/>
      <c r="KB190" s="88"/>
      <c r="KC190" s="88"/>
      <c r="KD190" s="88"/>
      <c r="KE190" s="88"/>
      <c r="KF190" s="88"/>
      <c r="KG190" s="88"/>
      <c r="KH190" s="88"/>
      <c r="KI190" s="88"/>
      <c r="KJ190" s="88"/>
      <c r="KK190" s="88"/>
      <c r="KL190" s="88"/>
      <c r="KM190" s="88"/>
      <c r="KN190" s="88"/>
      <c r="KO190" s="88"/>
      <c r="KP190" s="88"/>
      <c r="KQ190" s="88"/>
      <c r="KR190" s="88"/>
      <c r="KS190" s="88"/>
      <c r="KT190" s="88"/>
      <c r="KU190" s="88"/>
      <c r="KV190" s="88"/>
      <c r="KW190" s="88"/>
      <c r="KX190" s="88"/>
      <c r="KY190" s="88"/>
      <c r="KZ190" s="88"/>
      <c r="LA190" s="88"/>
      <c r="LB190" s="88"/>
      <c r="LC190" s="88"/>
      <c r="LD190" s="88"/>
      <c r="LE190" s="88"/>
      <c r="LF190" s="88"/>
      <c r="LG190" s="88"/>
      <c r="LH190" s="88"/>
      <c r="LI190" s="88"/>
      <c r="LJ190" s="88"/>
      <c r="LK190" s="88"/>
      <c r="LL190" s="88"/>
      <c r="LM190" s="88"/>
      <c r="LN190" s="88"/>
      <c r="LO190" s="88"/>
      <c r="LP190" s="88"/>
      <c r="LQ190" s="88"/>
      <c r="LR190" s="88"/>
      <c r="LS190" s="88"/>
      <c r="LT190" s="88"/>
      <c r="LU190" s="88"/>
      <c r="LV190" s="88"/>
      <c r="LW190" s="88"/>
      <c r="LX190" s="88"/>
      <c r="LY190" s="88"/>
      <c r="LZ190" s="88"/>
      <c r="MA190" s="88"/>
      <c r="MB190" s="88"/>
      <c r="MC190" s="88"/>
      <c r="MD190" s="88"/>
      <c r="ME190" s="88"/>
      <c r="MF190" s="88"/>
      <c r="MG190" s="88"/>
      <c r="MH190" s="88"/>
      <c r="MI190" s="88"/>
      <c r="MJ190" s="88"/>
      <c r="MK190" s="88"/>
      <c r="ML190" s="88"/>
      <c r="MM190" s="88"/>
      <c r="MN190" s="88"/>
      <c r="MO190" s="88"/>
      <c r="MP190" s="88"/>
      <c r="MQ190" s="88"/>
      <c r="MR190" s="88"/>
      <c r="MS190" s="88"/>
      <c r="MT190" s="88"/>
      <c r="MU190" s="88"/>
      <c r="MV190" s="88"/>
      <c r="MW190" s="88"/>
      <c r="MX190" s="88"/>
      <c r="MY190" s="88"/>
      <c r="MZ190" s="88"/>
      <c r="NA190" s="88"/>
      <c r="NB190" s="88"/>
      <c r="NC190" s="88"/>
      <c r="ND190" s="88"/>
      <c r="NE190" s="88"/>
      <c r="NF190" s="88"/>
      <c r="NG190" s="88"/>
      <c r="NH190" s="88"/>
      <c r="NI190" s="88"/>
      <c r="NJ190" s="88"/>
      <c r="NK190" s="88"/>
      <c r="NL190" s="88"/>
      <c r="NM190" s="88"/>
      <c r="NN190" s="88"/>
      <c r="NO190" s="88"/>
      <c r="NP190" s="88"/>
      <c r="NQ190" s="88"/>
      <c r="NR190" s="88"/>
      <c r="NS190" s="88"/>
      <c r="NT190" s="88"/>
      <c r="NU190" s="88"/>
      <c r="NV190" s="88"/>
      <c r="NW190" s="88"/>
      <c r="NX190" s="88"/>
      <c r="NY190" s="88"/>
      <c r="NZ190" s="88"/>
      <c r="OA190" s="88"/>
      <c r="OB190" s="88"/>
      <c r="OC190" s="88"/>
      <c r="OD190" s="88"/>
      <c r="OE190" s="88"/>
      <c r="OF190" s="88"/>
      <c r="OG190" s="88"/>
      <c r="OH190" s="88"/>
      <c r="OI190" s="88"/>
      <c r="OJ190" s="88"/>
      <c r="OK190" s="88"/>
      <c r="OL190" s="88"/>
      <c r="OM190" s="88"/>
      <c r="ON190" s="88"/>
      <c r="OO190" s="88"/>
      <c r="OP190" s="88"/>
      <c r="OQ190" s="88"/>
      <c r="OR190" s="88"/>
      <c r="OS190" s="88"/>
      <c r="OT190" s="88"/>
      <c r="OU190" s="88"/>
      <c r="OV190" s="88"/>
      <c r="OW190" s="88"/>
      <c r="OX190" s="88"/>
      <c r="OY190" s="88"/>
      <c r="OZ190" s="88"/>
      <c r="PA190" s="88"/>
      <c r="PB190" s="88"/>
      <c r="PC190" s="88"/>
      <c r="PD190" s="88"/>
      <c r="PE190" s="88"/>
      <c r="PF190" s="88"/>
      <c r="PG190" s="88"/>
      <c r="PH190" s="88"/>
      <c r="PI190" s="88"/>
      <c r="PJ190" s="88"/>
      <c r="PK190" s="88"/>
      <c r="PL190" s="88"/>
      <c r="PM190" s="88"/>
      <c r="PN190" s="88"/>
      <c r="PO190" s="88"/>
      <c r="PP190" s="88"/>
      <c r="PQ190" s="88"/>
      <c r="PR190" s="88"/>
      <c r="PS190" s="88"/>
      <c r="PT190" s="88"/>
      <c r="PU190" s="88"/>
      <c r="PV190" s="88"/>
      <c r="PW190" s="88"/>
      <c r="PX190" s="88"/>
      <c r="PY190" s="88"/>
      <c r="PZ190" s="88"/>
      <c r="QA190" s="88"/>
      <c r="QB190" s="88"/>
      <c r="QC190" s="88"/>
      <c r="QD190" s="88"/>
      <c r="QE190" s="88"/>
      <c r="QF190" s="88"/>
      <c r="QG190" s="88"/>
      <c r="QH190" s="88"/>
      <c r="QI190" s="88"/>
      <c r="QJ190" s="88"/>
      <c r="QK190" s="88"/>
      <c r="QL190" s="88"/>
      <c r="QM190" s="88"/>
      <c r="QN190" s="88"/>
      <c r="QO190" s="88"/>
      <c r="QP190" s="88"/>
      <c r="QQ190" s="88"/>
      <c r="QR190" s="88"/>
      <c r="QS190" s="88"/>
      <c r="QT190" s="88"/>
      <c r="QU190" s="88"/>
      <c r="QV190" s="88"/>
      <c r="QW190" s="88"/>
      <c r="QX190" s="88"/>
      <c r="QY190" s="88"/>
      <c r="QZ190" s="88"/>
      <c r="RA190" s="88"/>
      <c r="RB190" s="88"/>
      <c r="RC190" s="88"/>
      <c r="RD190" s="88"/>
      <c r="RE190" s="88"/>
      <c r="RF190" s="88"/>
      <c r="RG190" s="88"/>
      <c r="RH190" s="88"/>
      <c r="RI190" s="88"/>
      <c r="RJ190" s="88"/>
      <c r="RK190" s="88"/>
      <c r="RL190" s="88"/>
      <c r="RM190" s="88"/>
      <c r="RN190" s="88"/>
      <c r="RO190" s="88"/>
      <c r="RP190" s="88"/>
      <c r="RQ190" s="88"/>
      <c r="RR190" s="88"/>
      <c r="RS190" s="88"/>
      <c r="RT190" s="88"/>
      <c r="RU190" s="88"/>
      <c r="RV190" s="88"/>
      <c r="RW190" s="88"/>
      <c r="RX190" s="88"/>
      <c r="RY190" s="88"/>
      <c r="RZ190" s="88"/>
      <c r="SA190" s="88"/>
      <c r="SB190" s="88"/>
      <c r="SC190" s="88"/>
      <c r="SD190" s="88"/>
      <c r="SE190" s="88"/>
      <c r="SF190" s="88"/>
      <c r="SG190" s="88"/>
      <c r="SH190" s="88"/>
      <c r="SI190" s="88"/>
      <c r="SJ190" s="88"/>
      <c r="SK190" s="88"/>
      <c r="SL190" s="88"/>
      <c r="SM190" s="88"/>
      <c r="SN190" s="88"/>
      <c r="SO190" s="88"/>
      <c r="SP190" s="88"/>
      <c r="SQ190" s="88"/>
      <c r="SR190" s="88"/>
      <c r="SS190" s="88"/>
      <c r="ST190" s="88"/>
      <c r="SU190" s="88"/>
      <c r="SV190" s="88"/>
      <c r="SW190" s="88"/>
      <c r="SX190" s="88"/>
      <c r="SY190" s="88"/>
      <c r="SZ190" s="88"/>
      <c r="TA190" s="88"/>
      <c r="TB190" s="88"/>
      <c r="TC190" s="88"/>
      <c r="TD190" s="88"/>
      <c r="TE190" s="88"/>
      <c r="TF190" s="88"/>
      <c r="TG190" s="88"/>
      <c r="TH190" s="88"/>
      <c r="TI190" s="88"/>
      <c r="TJ190" s="88"/>
      <c r="TK190" s="88"/>
      <c r="TL190" s="88"/>
      <c r="TM190" s="88"/>
      <c r="TN190" s="88"/>
      <c r="TO190" s="88"/>
      <c r="TP190" s="88"/>
      <c r="TQ190" s="88"/>
      <c r="TR190" s="88"/>
      <c r="TS190" s="88"/>
      <c r="TT190" s="88"/>
      <c r="TU190" s="88"/>
      <c r="TV190" s="88"/>
      <c r="TW190" s="88"/>
      <c r="TX190" s="88"/>
      <c r="TY190" s="88"/>
      <c r="TZ190" s="88"/>
      <c r="UA190" s="88"/>
      <c r="UB190" s="88"/>
      <c r="UC190" s="88"/>
      <c r="UD190" s="88"/>
      <c r="UE190" s="88"/>
      <c r="UF190" s="88"/>
      <c r="UG190" s="88"/>
      <c r="UH190" s="88"/>
      <c r="UI190" s="88"/>
      <c r="UJ190" s="88"/>
      <c r="UK190" s="88"/>
      <c r="UL190" s="88"/>
      <c r="UM190" s="88"/>
      <c r="UN190" s="88"/>
      <c r="UO190" s="88"/>
      <c r="UP190" s="88"/>
      <c r="UQ190" s="88"/>
      <c r="UR190" s="88"/>
      <c r="US190" s="88"/>
      <c r="UT190" s="88"/>
      <c r="UU190" s="88"/>
      <c r="UV190" s="88"/>
      <c r="UW190" s="88"/>
      <c r="UX190" s="88"/>
      <c r="UY190" s="88"/>
      <c r="UZ190" s="88"/>
      <c r="VA190" s="88"/>
      <c r="VB190" s="88"/>
      <c r="VC190" s="88"/>
      <c r="VD190" s="88"/>
      <c r="VE190" s="88"/>
      <c r="VF190" s="88"/>
      <c r="VG190" s="88"/>
      <c r="VH190" s="88"/>
      <c r="VI190" s="88"/>
      <c r="VJ190" s="88"/>
      <c r="VK190" s="88"/>
      <c r="VL190" s="88"/>
      <c r="VM190" s="88"/>
      <c r="VN190" s="88"/>
      <c r="VO190" s="88"/>
      <c r="VP190" s="88"/>
      <c r="VQ190" s="88"/>
      <c r="VR190" s="88"/>
      <c r="VS190" s="88"/>
      <c r="VT190" s="88"/>
      <c r="VU190" s="88"/>
      <c r="VV190" s="88"/>
      <c r="VW190" s="88"/>
      <c r="VX190" s="88"/>
      <c r="VY190" s="88"/>
      <c r="VZ190" s="88"/>
      <c r="WA190" s="88"/>
      <c r="WB190" s="88"/>
      <c r="WC190" s="88"/>
      <c r="WD190" s="88"/>
      <c r="WE190" s="88"/>
      <c r="WF190" s="88"/>
      <c r="WG190" s="88"/>
      <c r="WH190" s="88"/>
      <c r="WI190" s="88"/>
      <c r="WJ190" s="88"/>
      <c r="WK190" s="88"/>
      <c r="WL190" s="88"/>
      <c r="WM190" s="88"/>
      <c r="WN190" s="88"/>
      <c r="WO190" s="88"/>
      <c r="WP190" s="88"/>
      <c r="WQ190" s="88"/>
      <c r="WR190" s="88"/>
      <c r="WS190" s="88"/>
      <c r="WT190" s="88"/>
      <c r="WU190" s="88"/>
      <c r="WV190" s="88"/>
      <c r="WW190" s="88"/>
      <c r="WX190" s="88"/>
      <c r="WY190" s="88"/>
      <c r="WZ190" s="88"/>
      <c r="XA190" s="88"/>
      <c r="XB190" s="88"/>
      <c r="XC190" s="88"/>
      <c r="XD190" s="88"/>
      <c r="XE190" s="88"/>
      <c r="XF190" s="88"/>
      <c r="XG190" s="88"/>
      <c r="XH190" s="88"/>
      <c r="XI190" s="88"/>
      <c r="XJ190" s="88"/>
      <c r="XK190" s="88"/>
      <c r="XL190" s="88"/>
      <c r="XM190" s="88"/>
      <c r="XN190" s="88"/>
      <c r="XO190" s="88"/>
      <c r="XP190" s="88"/>
      <c r="XQ190" s="88"/>
      <c r="XR190" s="88"/>
      <c r="XS190" s="88"/>
      <c r="XT190" s="88"/>
      <c r="XU190" s="88"/>
      <c r="XV190" s="88"/>
      <c r="XW190" s="88"/>
      <c r="XX190" s="88"/>
      <c r="XY190" s="88"/>
      <c r="XZ190" s="88"/>
      <c r="YA190" s="88"/>
      <c r="YB190" s="88"/>
      <c r="YC190" s="88"/>
      <c r="YD190" s="88"/>
      <c r="YE190" s="88"/>
      <c r="YF190" s="88"/>
      <c r="YG190" s="88"/>
      <c r="YH190" s="88"/>
      <c r="YI190" s="88"/>
      <c r="YJ190" s="88"/>
      <c r="YK190" s="88"/>
      <c r="YL190" s="88"/>
      <c r="YM190" s="88"/>
      <c r="YN190" s="88"/>
      <c r="YO190" s="88"/>
      <c r="YP190" s="88"/>
      <c r="YQ190" s="88"/>
      <c r="YR190" s="88"/>
      <c r="YS190" s="88"/>
      <c r="YT190" s="88"/>
      <c r="YU190" s="88"/>
      <c r="YV190" s="88"/>
      <c r="YW190" s="88"/>
      <c r="YX190" s="88"/>
      <c r="YY190" s="88"/>
      <c r="YZ190" s="88"/>
      <c r="ZA190" s="88"/>
      <c r="ZB190" s="88"/>
      <c r="ZC190" s="88"/>
      <c r="ZD190" s="88"/>
      <c r="ZE190" s="88"/>
      <c r="ZF190" s="88"/>
      <c r="ZG190" s="88"/>
      <c r="ZH190" s="88"/>
      <c r="ZI190" s="88"/>
      <c r="ZJ190" s="88"/>
      <c r="ZK190" s="88"/>
      <c r="ZL190" s="88"/>
      <c r="ZM190" s="88"/>
      <c r="ZN190" s="88"/>
      <c r="ZO190" s="88"/>
      <c r="ZP190" s="88"/>
      <c r="ZQ190" s="88"/>
      <c r="ZR190" s="88"/>
      <c r="ZS190" s="88"/>
      <c r="ZT190" s="88"/>
      <c r="ZU190" s="88"/>
      <c r="ZV190" s="88"/>
      <c r="ZW190" s="88"/>
      <c r="ZX190" s="88"/>
      <c r="ZY190" s="88"/>
      <c r="ZZ190" s="88"/>
      <c r="AAA190" s="88"/>
      <c r="AAB190" s="88"/>
      <c r="AAC190" s="88"/>
      <c r="AAD190" s="88"/>
      <c r="AAE190" s="88"/>
      <c r="AAF190" s="88"/>
      <c r="AAG190" s="88"/>
      <c r="AAH190" s="88"/>
      <c r="AAI190" s="88"/>
      <c r="AAJ190" s="88"/>
      <c r="AAK190" s="88"/>
      <c r="AAL190" s="88"/>
      <c r="AAM190" s="88"/>
      <c r="AAN190" s="88"/>
      <c r="AAO190" s="88"/>
      <c r="AAP190" s="88"/>
      <c r="AAQ190" s="88"/>
      <c r="AAR190" s="88"/>
      <c r="AAS190" s="88"/>
      <c r="AAT190" s="88"/>
      <c r="AAU190" s="88"/>
      <c r="AAV190" s="88"/>
      <c r="AAW190" s="88"/>
      <c r="AAX190" s="88"/>
      <c r="AAY190" s="88"/>
      <c r="AAZ190" s="88"/>
      <c r="ABA190" s="88"/>
      <c r="ABB190" s="88"/>
      <c r="ABC190" s="88"/>
      <c r="ABD190" s="88"/>
      <c r="ABE190" s="88"/>
      <c r="ABF190" s="88"/>
      <c r="ABG190" s="88"/>
      <c r="ABH190" s="88"/>
      <c r="ABI190" s="88"/>
      <c r="ABJ190" s="88"/>
      <c r="ABK190" s="88"/>
      <c r="ABL190" s="88"/>
      <c r="ABM190" s="88"/>
      <c r="ABN190" s="88"/>
      <c r="ABO190" s="88"/>
      <c r="ABP190" s="88"/>
      <c r="ABQ190" s="88"/>
      <c r="ABR190" s="88"/>
      <c r="ABS190" s="88"/>
      <c r="ABT190" s="88"/>
      <c r="ABU190" s="88"/>
      <c r="ABV190" s="88"/>
      <c r="ABW190" s="88"/>
      <c r="ABX190" s="88"/>
      <c r="ABY190" s="88"/>
      <c r="ABZ190" s="88"/>
      <c r="ACA190" s="88"/>
      <c r="ACB190" s="88"/>
      <c r="ACC190" s="88"/>
      <c r="ACD190" s="88"/>
      <c r="ACE190" s="88"/>
      <c r="ACF190" s="88"/>
      <c r="ACG190" s="88"/>
      <c r="ACH190" s="88"/>
      <c r="ACI190" s="88"/>
      <c r="ACJ190" s="88"/>
      <c r="ACK190" s="88"/>
      <c r="ACL190" s="88"/>
      <c r="ACM190" s="88"/>
      <c r="ACN190" s="88"/>
      <c r="ACO190" s="88"/>
      <c r="ACP190" s="88"/>
      <c r="ACQ190" s="88"/>
      <c r="ACR190" s="88"/>
      <c r="ACS190" s="88"/>
      <c r="ACT190" s="88"/>
      <c r="ACU190" s="88"/>
      <c r="ACV190" s="88"/>
      <c r="ACW190" s="88"/>
      <c r="ACX190" s="88"/>
      <c r="ACY190" s="88"/>
      <c r="ACZ190" s="88"/>
      <c r="ADA190" s="88"/>
      <c r="ADB190" s="88"/>
      <c r="ADC190" s="88"/>
      <c r="ADD190" s="88"/>
      <c r="ADE190" s="88"/>
      <c r="ADF190" s="88"/>
      <c r="ADG190" s="88"/>
      <c r="ADH190" s="88"/>
      <c r="ADI190" s="88"/>
      <c r="ADJ190" s="88"/>
      <c r="ADK190" s="88"/>
      <c r="ADL190" s="88"/>
      <c r="ADM190" s="88"/>
      <c r="ADN190" s="88"/>
      <c r="ADO190" s="88"/>
      <c r="ADP190" s="88"/>
      <c r="ADQ190" s="88"/>
      <c r="ADR190" s="88"/>
      <c r="ADS190" s="88"/>
      <c r="ADT190" s="88"/>
      <c r="ADU190" s="88"/>
      <c r="ADV190" s="88"/>
      <c r="ADW190" s="88"/>
      <c r="ADX190" s="88"/>
      <c r="ADY190" s="88"/>
      <c r="ADZ190" s="88"/>
      <c r="AEA190" s="88"/>
      <c r="AEB190" s="88"/>
      <c r="AEC190" s="88"/>
      <c r="AED190" s="88"/>
      <c r="AEE190" s="88"/>
      <c r="AEF190" s="88"/>
      <c r="AEG190" s="88"/>
      <c r="AEH190" s="88"/>
      <c r="AEI190" s="88"/>
      <c r="AEJ190" s="88"/>
      <c r="AEK190" s="88"/>
      <c r="AEL190" s="88"/>
      <c r="AEM190" s="88"/>
      <c r="AEN190" s="88"/>
      <c r="AEO190" s="88"/>
      <c r="AEP190" s="88"/>
      <c r="AEQ190" s="88"/>
      <c r="AER190" s="88"/>
      <c r="AES190" s="88"/>
      <c r="AET190" s="88"/>
      <c r="AEU190" s="88"/>
      <c r="AEV190" s="88"/>
      <c r="AEW190" s="88"/>
      <c r="AEX190" s="88"/>
      <c r="AEY190" s="88"/>
      <c r="AEZ190" s="88"/>
      <c r="AFA190" s="88"/>
      <c r="AFB190" s="88"/>
      <c r="AFC190" s="88"/>
      <c r="AFD190" s="88"/>
      <c r="AFE190" s="88"/>
      <c r="AFF190" s="88"/>
      <c r="AFG190" s="88"/>
      <c r="AFH190" s="88"/>
      <c r="AFI190" s="88"/>
      <c r="AFJ190" s="88"/>
      <c r="AFK190" s="88"/>
      <c r="AFL190" s="88"/>
      <c r="AFM190" s="88"/>
      <c r="AFN190" s="88"/>
      <c r="AFO190" s="88"/>
      <c r="AFP190" s="88"/>
      <c r="AFQ190" s="88"/>
      <c r="AFR190" s="88"/>
      <c r="AFS190" s="88"/>
      <c r="AFT190" s="88"/>
      <c r="AFU190" s="88"/>
      <c r="AFV190" s="88"/>
      <c r="AFW190" s="88"/>
      <c r="AFX190" s="88"/>
      <c r="AFY190" s="88"/>
      <c r="AFZ190" s="88"/>
      <c r="AGA190" s="88"/>
      <c r="AGB190" s="88"/>
      <c r="AGC190" s="88"/>
      <c r="AGD190" s="88"/>
      <c r="AGE190" s="88"/>
      <c r="AGF190" s="88"/>
      <c r="AGG190" s="88"/>
      <c r="AGH190" s="88"/>
      <c r="AGI190" s="88"/>
      <c r="AGJ190" s="88"/>
      <c r="AGK190" s="88"/>
      <c r="AGL190" s="88"/>
      <c r="AGM190" s="88"/>
      <c r="AGN190" s="88"/>
      <c r="AGO190" s="88"/>
      <c r="AGP190" s="88"/>
      <c r="AGQ190" s="88"/>
      <c r="AGR190" s="88"/>
      <c r="AGS190" s="88"/>
      <c r="AGT190" s="88"/>
      <c r="AGU190" s="88"/>
      <c r="AGV190" s="88"/>
      <c r="AGW190" s="88"/>
      <c r="AGX190" s="88"/>
      <c r="AGY190" s="88"/>
      <c r="AGZ190" s="88"/>
      <c r="AHA190" s="88"/>
      <c r="AHB190" s="88"/>
      <c r="AHC190" s="88"/>
      <c r="AHD190" s="88"/>
      <c r="AHE190" s="88"/>
      <c r="AHF190" s="88"/>
      <c r="AHG190" s="88"/>
      <c r="AHH190" s="88"/>
      <c r="AHI190" s="88"/>
      <c r="AHJ190" s="88"/>
      <c r="AHK190" s="88"/>
      <c r="AHL190" s="88"/>
      <c r="AHM190" s="88"/>
      <c r="AHN190" s="88"/>
      <c r="AHO190" s="88"/>
      <c r="AHP190" s="88"/>
      <c r="AHQ190" s="88"/>
      <c r="AHR190" s="88"/>
      <c r="AHS190" s="88"/>
      <c r="AHT190" s="88"/>
      <c r="AHU190" s="88"/>
      <c r="AHV190" s="88"/>
      <c r="AHW190" s="88"/>
      <c r="AHX190" s="88"/>
      <c r="AHY190" s="88"/>
      <c r="AHZ190" s="88"/>
      <c r="AIA190" s="88"/>
      <c r="AIB190" s="88"/>
      <c r="AIC190" s="88"/>
      <c r="AID190" s="88"/>
      <c r="AIE190" s="88"/>
      <c r="AIF190" s="88"/>
      <c r="AIG190" s="88"/>
      <c r="AIH190" s="88"/>
      <c r="AII190" s="88"/>
      <c r="AIJ190" s="88"/>
      <c r="AIK190" s="88"/>
      <c r="AIL190" s="88"/>
      <c r="AIM190" s="88"/>
      <c r="AIN190" s="88"/>
      <c r="AIO190" s="88"/>
      <c r="AIP190" s="88"/>
      <c r="AIQ190" s="88"/>
      <c r="AIR190" s="88"/>
      <c r="AIS190" s="88"/>
      <c r="AIT190" s="88"/>
      <c r="AIU190" s="88"/>
      <c r="AIV190" s="88"/>
      <c r="AIW190" s="88"/>
      <c r="AIX190" s="88"/>
      <c r="AIY190" s="88"/>
      <c r="AIZ190" s="88"/>
      <c r="AJA190" s="88"/>
      <c r="AJB190" s="88"/>
      <c r="AJC190" s="88"/>
      <c r="AJD190" s="88"/>
      <c r="AJE190" s="88"/>
      <c r="AJF190" s="88"/>
      <c r="AJG190" s="88"/>
      <c r="AJH190" s="88"/>
      <c r="AJI190" s="88"/>
      <c r="AJJ190" s="88"/>
      <c r="AJK190" s="88"/>
      <c r="AJL190" s="88"/>
      <c r="AJM190" s="88"/>
      <c r="AJN190" s="88"/>
      <c r="AJO190" s="88"/>
      <c r="AJP190" s="88"/>
      <c r="AJQ190" s="88"/>
      <c r="AJR190" s="88"/>
      <c r="AJS190" s="88"/>
      <c r="AJT190" s="88"/>
      <c r="AJU190" s="88"/>
      <c r="AJV190" s="88"/>
      <c r="AJW190" s="88"/>
      <c r="AJX190" s="88"/>
      <c r="AJY190" s="88"/>
      <c r="AJZ190" s="88"/>
      <c r="AKA190" s="88"/>
      <c r="AKB190" s="88"/>
      <c r="AKC190" s="88"/>
      <c r="AKD190" s="88"/>
      <c r="AKE190" s="88"/>
      <c r="AKF190" s="88"/>
      <c r="AKG190" s="88"/>
      <c r="AKH190" s="88"/>
      <c r="AKI190" s="88"/>
      <c r="AKJ190" s="88"/>
      <c r="AKK190" s="88"/>
      <c r="AKL190" s="88"/>
      <c r="AKM190" s="88"/>
      <c r="AKN190" s="88"/>
      <c r="AKO190" s="88"/>
      <c r="AKP190" s="88"/>
      <c r="AKQ190" s="88"/>
      <c r="AKR190" s="88"/>
      <c r="AKS190" s="88"/>
      <c r="AKT190" s="88"/>
      <c r="AKU190" s="88"/>
      <c r="AKV190" s="88"/>
      <c r="AKW190" s="88"/>
      <c r="AKX190" s="88"/>
      <c r="AKY190" s="88"/>
      <c r="AKZ190" s="88"/>
      <c r="ALA190" s="88"/>
      <c r="ALB190" s="88"/>
      <c r="ALC190" s="88"/>
      <c r="ALD190" s="88"/>
      <c r="ALE190" s="88"/>
      <c r="ALF190" s="88"/>
      <c r="ALG190" s="88"/>
      <c r="ALH190" s="88"/>
      <c r="ALI190" s="88"/>
      <c r="ALJ190" s="88"/>
      <c r="ALK190" s="88"/>
      <c r="ALL190" s="88"/>
      <c r="ALM190" s="88"/>
      <c r="ALN190" s="88"/>
      <c r="ALO190" s="88"/>
      <c r="ALP190" s="88"/>
      <c r="ALQ190" s="88"/>
      <c r="ALR190" s="88"/>
      <c r="ALS190" s="88"/>
      <c r="ALT190" s="88"/>
      <c r="ALU190" s="88"/>
      <c r="ALV190" s="88"/>
      <c r="ALW190" s="88"/>
    </row>
    <row r="191" spans="1:1011" ht="28.8" x14ac:dyDescent="0.3">
      <c r="A191" s="1" t="s">
        <v>356</v>
      </c>
      <c r="B191" s="2">
        <v>105</v>
      </c>
      <c r="C191" s="102" t="s">
        <v>489</v>
      </c>
      <c r="D191" s="125">
        <v>2010</v>
      </c>
      <c r="E191" s="3" t="s">
        <v>358</v>
      </c>
      <c r="F191" s="4" t="s">
        <v>42</v>
      </c>
      <c r="G191" s="4" t="s">
        <v>42</v>
      </c>
      <c r="H191" s="4">
        <v>27.751828400000001</v>
      </c>
      <c r="I191" s="5">
        <v>-82.626734499999998</v>
      </c>
      <c r="J191" s="6" t="s">
        <v>34</v>
      </c>
      <c r="K191" s="7" t="s">
        <v>81</v>
      </c>
      <c r="L191" s="8" t="s">
        <v>36</v>
      </c>
      <c r="M191" s="9" t="s">
        <v>68</v>
      </c>
      <c r="N191" s="10">
        <v>104</v>
      </c>
      <c r="O191" s="10" t="s">
        <v>443</v>
      </c>
      <c r="P191" s="10">
        <v>120</v>
      </c>
      <c r="Q191" s="11">
        <v>150</v>
      </c>
      <c r="R191" s="40">
        <v>5000</v>
      </c>
      <c r="S191" s="13" t="s">
        <v>64</v>
      </c>
      <c r="T191" s="14" t="s">
        <v>196</v>
      </c>
      <c r="U191" s="14" t="s">
        <v>476</v>
      </c>
      <c r="V191" s="14" t="s">
        <v>104</v>
      </c>
      <c r="W191" s="14">
        <v>30</v>
      </c>
      <c r="X191" s="14">
        <v>140</v>
      </c>
      <c r="Y191" s="14">
        <v>2</v>
      </c>
      <c r="Z191" s="15">
        <v>25</v>
      </c>
      <c r="AA191" s="16" t="s">
        <v>105</v>
      </c>
      <c r="AB191" s="89" t="s">
        <v>476</v>
      </c>
    </row>
    <row r="192" spans="1:1011" ht="28.8" x14ac:dyDescent="0.3">
      <c r="A192" s="1" t="s">
        <v>415</v>
      </c>
      <c r="B192" s="2">
        <v>106</v>
      </c>
      <c r="C192" s="102" t="s">
        <v>489</v>
      </c>
      <c r="D192" s="125">
        <v>2011</v>
      </c>
      <c r="E192" s="3" t="s">
        <v>412</v>
      </c>
      <c r="F192" s="4" t="s">
        <v>413</v>
      </c>
      <c r="G192" s="4" t="s">
        <v>463</v>
      </c>
      <c r="H192" s="4">
        <v>51.09</v>
      </c>
      <c r="I192" s="5">
        <v>17.02</v>
      </c>
      <c r="J192" s="6" t="s">
        <v>34</v>
      </c>
      <c r="K192" s="7" t="s">
        <v>414</v>
      </c>
      <c r="L192" s="8" t="s">
        <v>36</v>
      </c>
      <c r="M192" s="9" t="s">
        <v>386</v>
      </c>
      <c r="N192" s="10">
        <v>38</v>
      </c>
      <c r="O192" s="10" t="s">
        <v>443</v>
      </c>
      <c r="P192" s="10" t="s">
        <v>476</v>
      </c>
      <c r="Q192" s="11">
        <v>95</v>
      </c>
      <c r="R192" s="40">
        <v>1000</v>
      </c>
      <c r="S192" s="13" t="s">
        <v>64</v>
      </c>
      <c r="T192" s="14" t="s">
        <v>196</v>
      </c>
      <c r="U192" s="14" t="s">
        <v>476</v>
      </c>
      <c r="V192" s="14" t="s">
        <v>440</v>
      </c>
      <c r="W192" s="14">
        <v>30</v>
      </c>
      <c r="X192" s="14">
        <v>88</v>
      </c>
      <c r="Y192" s="14">
        <v>1.4</v>
      </c>
      <c r="Z192" s="15">
        <v>9.5</v>
      </c>
      <c r="AA192" s="16" t="s">
        <v>38</v>
      </c>
      <c r="AB192" s="17" t="s">
        <v>476</v>
      </c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88"/>
      <c r="AY192" s="88"/>
      <c r="AZ192" s="88"/>
      <c r="BA192" s="88"/>
      <c r="BB192" s="88"/>
      <c r="BC192" s="88"/>
      <c r="BD192" s="88"/>
      <c r="BE192" s="88"/>
      <c r="BF192" s="88"/>
      <c r="BG192" s="88"/>
      <c r="BH192" s="88"/>
      <c r="BI192" s="88"/>
      <c r="BJ192" s="88"/>
      <c r="BK192" s="88"/>
      <c r="BL192" s="88"/>
      <c r="BM192" s="88"/>
      <c r="BN192" s="88"/>
      <c r="BO192" s="88"/>
      <c r="BP192" s="88"/>
      <c r="BQ192" s="88"/>
      <c r="BR192" s="88"/>
      <c r="BS192" s="88"/>
      <c r="BT192" s="88"/>
      <c r="BU192" s="88"/>
      <c r="BV192" s="88"/>
      <c r="BW192" s="88"/>
      <c r="BX192" s="88"/>
      <c r="BY192" s="88"/>
      <c r="BZ192" s="88"/>
      <c r="CA192" s="88"/>
      <c r="CB192" s="88"/>
      <c r="CC192" s="88"/>
      <c r="CD192" s="88"/>
      <c r="CE192" s="88"/>
      <c r="CF192" s="88"/>
      <c r="CG192" s="88"/>
      <c r="CH192" s="88"/>
      <c r="CI192" s="88"/>
      <c r="CJ192" s="88"/>
      <c r="CK192" s="88"/>
      <c r="CL192" s="88"/>
      <c r="CM192" s="88"/>
      <c r="CN192" s="88"/>
      <c r="CO192" s="88"/>
      <c r="CP192" s="88"/>
      <c r="CQ192" s="88"/>
      <c r="CR192" s="88"/>
      <c r="CS192" s="88"/>
      <c r="CT192" s="88"/>
      <c r="CU192" s="88"/>
      <c r="CV192" s="88"/>
      <c r="CW192" s="88"/>
      <c r="CX192" s="88"/>
      <c r="CY192" s="88"/>
      <c r="CZ192" s="88"/>
      <c r="DA192" s="88"/>
      <c r="DB192" s="88"/>
      <c r="DC192" s="88"/>
      <c r="DD192" s="88"/>
      <c r="DE192" s="88"/>
      <c r="DF192" s="88"/>
      <c r="DG192" s="88"/>
      <c r="DH192" s="88"/>
      <c r="DI192" s="88"/>
      <c r="DJ192" s="88"/>
      <c r="DK192" s="88"/>
      <c r="DL192" s="88"/>
      <c r="DM192" s="88"/>
      <c r="DN192" s="88"/>
      <c r="DO192" s="88"/>
      <c r="DP192" s="88"/>
      <c r="DQ192" s="88"/>
      <c r="DR192" s="88"/>
      <c r="DS192" s="88"/>
      <c r="DT192" s="88"/>
      <c r="DU192" s="88"/>
      <c r="DV192" s="88"/>
      <c r="DW192" s="88"/>
      <c r="DX192" s="88"/>
      <c r="DY192" s="88"/>
      <c r="DZ192" s="88"/>
      <c r="EA192" s="88"/>
      <c r="EB192" s="88"/>
      <c r="EC192" s="88"/>
      <c r="ED192" s="88"/>
      <c r="EE192" s="88"/>
      <c r="EF192" s="88"/>
      <c r="EG192" s="88"/>
      <c r="EH192" s="88"/>
      <c r="EI192" s="88"/>
      <c r="EJ192" s="88"/>
      <c r="EK192" s="88"/>
      <c r="EL192" s="88"/>
      <c r="EM192" s="88"/>
      <c r="EN192" s="88"/>
      <c r="EO192" s="88"/>
      <c r="EP192" s="88"/>
      <c r="EQ192" s="88"/>
      <c r="ER192" s="88"/>
      <c r="ES192" s="88"/>
      <c r="ET192" s="88"/>
      <c r="EU192" s="88"/>
      <c r="EV192" s="88"/>
      <c r="EW192" s="88"/>
      <c r="EX192" s="88"/>
      <c r="EY192" s="88"/>
      <c r="EZ192" s="88"/>
      <c r="FA192" s="88"/>
      <c r="FB192" s="88"/>
      <c r="FC192" s="88"/>
      <c r="FD192" s="88"/>
      <c r="FE192" s="88"/>
      <c r="FF192" s="88"/>
      <c r="FG192" s="88"/>
      <c r="FH192" s="88"/>
      <c r="FI192" s="88"/>
      <c r="FJ192" s="88"/>
      <c r="FK192" s="88"/>
      <c r="FL192" s="88"/>
      <c r="FM192" s="88"/>
      <c r="FN192" s="88"/>
      <c r="FO192" s="88"/>
      <c r="FP192" s="88"/>
      <c r="FQ192" s="88"/>
      <c r="FR192" s="88"/>
      <c r="FS192" s="88"/>
      <c r="FT192" s="88"/>
      <c r="FU192" s="88"/>
      <c r="FV192" s="88"/>
      <c r="FW192" s="88"/>
      <c r="FX192" s="88"/>
      <c r="FY192" s="88"/>
      <c r="FZ192" s="88"/>
      <c r="GA192" s="88"/>
      <c r="GB192" s="88"/>
      <c r="GC192" s="88"/>
      <c r="GD192" s="88"/>
      <c r="GE192" s="88"/>
      <c r="GF192" s="88"/>
      <c r="GG192" s="88"/>
      <c r="GH192" s="88"/>
      <c r="GI192" s="88"/>
      <c r="GJ192" s="88"/>
      <c r="GK192" s="88"/>
      <c r="GL192" s="88"/>
      <c r="GM192" s="88"/>
      <c r="GN192" s="88"/>
      <c r="GO192" s="88"/>
      <c r="GP192" s="88"/>
      <c r="GQ192" s="88"/>
      <c r="GR192" s="88"/>
      <c r="GS192" s="88"/>
      <c r="GT192" s="88"/>
      <c r="GU192" s="88"/>
      <c r="GV192" s="88"/>
      <c r="GW192" s="88"/>
      <c r="GX192" s="88"/>
      <c r="GY192" s="88"/>
      <c r="GZ192" s="88"/>
      <c r="HA192" s="88"/>
      <c r="HB192" s="88"/>
      <c r="HC192" s="88"/>
      <c r="HD192" s="88"/>
      <c r="HE192" s="88"/>
      <c r="HF192" s="88"/>
      <c r="HG192" s="88"/>
      <c r="HH192" s="88"/>
      <c r="HI192" s="88"/>
      <c r="HJ192" s="88"/>
      <c r="HK192" s="88"/>
      <c r="HL192" s="88"/>
      <c r="HM192" s="88"/>
      <c r="HN192" s="88"/>
      <c r="HO192" s="88"/>
      <c r="HP192" s="88"/>
      <c r="HQ192" s="88"/>
      <c r="HR192" s="88"/>
      <c r="HS192" s="88"/>
      <c r="HT192" s="88"/>
      <c r="HU192" s="88"/>
      <c r="HV192" s="88"/>
      <c r="HW192" s="88"/>
      <c r="HX192" s="88"/>
      <c r="HY192" s="88"/>
      <c r="HZ192" s="88"/>
      <c r="IA192" s="88"/>
      <c r="IB192" s="88"/>
      <c r="IC192" s="88"/>
      <c r="ID192" s="88"/>
      <c r="IE192" s="88"/>
      <c r="IF192" s="88"/>
      <c r="IG192" s="88"/>
      <c r="IH192" s="88"/>
      <c r="II192" s="88"/>
      <c r="IJ192" s="88"/>
      <c r="IK192" s="88"/>
      <c r="IL192" s="88"/>
      <c r="IM192" s="88"/>
      <c r="IN192" s="88"/>
      <c r="IO192" s="88"/>
      <c r="IP192" s="88"/>
      <c r="IQ192" s="88"/>
      <c r="IR192" s="88"/>
      <c r="IS192" s="88"/>
      <c r="IT192" s="88"/>
      <c r="IU192" s="88"/>
      <c r="IV192" s="88"/>
      <c r="IW192" s="88"/>
      <c r="IX192" s="88"/>
      <c r="IY192" s="88"/>
      <c r="IZ192" s="88"/>
      <c r="JA192" s="88"/>
      <c r="JB192" s="88"/>
      <c r="JC192" s="88"/>
      <c r="JD192" s="88"/>
      <c r="JE192" s="88"/>
      <c r="JF192" s="88"/>
      <c r="JG192" s="88"/>
      <c r="JH192" s="88"/>
      <c r="JI192" s="88"/>
      <c r="JJ192" s="88"/>
      <c r="JK192" s="88"/>
      <c r="JL192" s="88"/>
      <c r="JM192" s="88"/>
      <c r="JN192" s="88"/>
      <c r="JO192" s="88"/>
      <c r="JP192" s="88"/>
      <c r="JQ192" s="88"/>
      <c r="JR192" s="88"/>
      <c r="JS192" s="88"/>
      <c r="JT192" s="88"/>
      <c r="JU192" s="88"/>
      <c r="JV192" s="88"/>
      <c r="JW192" s="88"/>
      <c r="JX192" s="88"/>
      <c r="JY192" s="88"/>
      <c r="JZ192" s="88"/>
      <c r="KA192" s="88"/>
      <c r="KB192" s="88"/>
      <c r="KC192" s="88"/>
      <c r="KD192" s="88"/>
      <c r="KE192" s="88"/>
      <c r="KF192" s="88"/>
      <c r="KG192" s="88"/>
      <c r="KH192" s="88"/>
      <c r="KI192" s="88"/>
      <c r="KJ192" s="88"/>
      <c r="KK192" s="88"/>
      <c r="KL192" s="88"/>
      <c r="KM192" s="88"/>
      <c r="KN192" s="88"/>
      <c r="KO192" s="88"/>
      <c r="KP192" s="88"/>
      <c r="KQ192" s="88"/>
      <c r="KR192" s="88"/>
      <c r="KS192" s="88"/>
      <c r="KT192" s="88"/>
      <c r="KU192" s="88"/>
      <c r="KV192" s="88"/>
      <c r="KW192" s="88"/>
      <c r="KX192" s="88"/>
      <c r="KY192" s="88"/>
      <c r="KZ192" s="88"/>
      <c r="LA192" s="88"/>
      <c r="LB192" s="88"/>
      <c r="LC192" s="88"/>
      <c r="LD192" s="88"/>
      <c r="LE192" s="88"/>
      <c r="LF192" s="88"/>
      <c r="LG192" s="88"/>
      <c r="LH192" s="88"/>
      <c r="LI192" s="88"/>
      <c r="LJ192" s="88"/>
      <c r="LK192" s="88"/>
      <c r="LL192" s="88"/>
      <c r="LM192" s="88"/>
      <c r="LN192" s="88"/>
      <c r="LO192" s="88"/>
      <c r="LP192" s="88"/>
      <c r="LQ192" s="88"/>
      <c r="LR192" s="88"/>
      <c r="LS192" s="88"/>
      <c r="LT192" s="88"/>
      <c r="LU192" s="88"/>
      <c r="LV192" s="88"/>
      <c r="LW192" s="88"/>
      <c r="LX192" s="88"/>
      <c r="LY192" s="88"/>
      <c r="LZ192" s="88"/>
      <c r="MA192" s="88"/>
      <c r="MB192" s="88"/>
      <c r="MC192" s="88"/>
      <c r="MD192" s="88"/>
      <c r="ME192" s="88"/>
      <c r="MF192" s="88"/>
      <c r="MG192" s="88"/>
      <c r="MH192" s="88"/>
      <c r="MI192" s="88"/>
      <c r="MJ192" s="88"/>
      <c r="MK192" s="88"/>
      <c r="ML192" s="88"/>
      <c r="MM192" s="88"/>
      <c r="MN192" s="88"/>
      <c r="MO192" s="88"/>
      <c r="MP192" s="88"/>
      <c r="MQ192" s="88"/>
      <c r="MR192" s="88"/>
      <c r="MS192" s="88"/>
      <c r="MT192" s="88"/>
      <c r="MU192" s="88"/>
      <c r="MV192" s="88"/>
      <c r="MW192" s="88"/>
      <c r="MX192" s="88"/>
      <c r="MY192" s="88"/>
      <c r="MZ192" s="88"/>
      <c r="NA192" s="88"/>
      <c r="NB192" s="88"/>
      <c r="NC192" s="88"/>
      <c r="ND192" s="88"/>
      <c r="NE192" s="88"/>
      <c r="NF192" s="88"/>
      <c r="NG192" s="88"/>
      <c r="NH192" s="88"/>
      <c r="NI192" s="88"/>
      <c r="NJ192" s="88"/>
      <c r="NK192" s="88"/>
      <c r="NL192" s="88"/>
      <c r="NM192" s="88"/>
      <c r="NN192" s="88"/>
      <c r="NO192" s="88"/>
      <c r="NP192" s="88"/>
      <c r="NQ192" s="88"/>
      <c r="NR192" s="88"/>
      <c r="NS192" s="88"/>
      <c r="NT192" s="88"/>
      <c r="NU192" s="88"/>
      <c r="NV192" s="88"/>
      <c r="NW192" s="88"/>
      <c r="NX192" s="88"/>
      <c r="NY192" s="88"/>
      <c r="NZ192" s="88"/>
      <c r="OA192" s="88"/>
      <c r="OB192" s="88"/>
      <c r="OC192" s="88"/>
      <c r="OD192" s="88"/>
      <c r="OE192" s="88"/>
      <c r="OF192" s="88"/>
      <c r="OG192" s="88"/>
      <c r="OH192" s="88"/>
      <c r="OI192" s="88"/>
      <c r="OJ192" s="88"/>
      <c r="OK192" s="88"/>
      <c r="OL192" s="88"/>
      <c r="OM192" s="88"/>
      <c r="ON192" s="88"/>
      <c r="OO192" s="88"/>
      <c r="OP192" s="88"/>
      <c r="OQ192" s="88"/>
      <c r="OR192" s="88"/>
      <c r="OS192" s="88"/>
      <c r="OT192" s="88"/>
      <c r="OU192" s="88"/>
      <c r="OV192" s="88"/>
      <c r="OW192" s="88"/>
      <c r="OX192" s="88"/>
      <c r="OY192" s="88"/>
      <c r="OZ192" s="88"/>
      <c r="PA192" s="88"/>
      <c r="PB192" s="88"/>
      <c r="PC192" s="88"/>
      <c r="PD192" s="88"/>
      <c r="PE192" s="88"/>
      <c r="PF192" s="88"/>
      <c r="PG192" s="88"/>
      <c r="PH192" s="88"/>
      <c r="PI192" s="88"/>
      <c r="PJ192" s="88"/>
      <c r="PK192" s="88"/>
      <c r="PL192" s="88"/>
      <c r="PM192" s="88"/>
      <c r="PN192" s="88"/>
      <c r="PO192" s="88"/>
      <c r="PP192" s="88"/>
      <c r="PQ192" s="88"/>
      <c r="PR192" s="88"/>
      <c r="PS192" s="88"/>
      <c r="PT192" s="88"/>
      <c r="PU192" s="88"/>
      <c r="PV192" s="88"/>
      <c r="PW192" s="88"/>
      <c r="PX192" s="88"/>
      <c r="PY192" s="88"/>
      <c r="PZ192" s="88"/>
      <c r="QA192" s="88"/>
      <c r="QB192" s="88"/>
      <c r="QC192" s="88"/>
      <c r="QD192" s="88"/>
      <c r="QE192" s="88"/>
      <c r="QF192" s="88"/>
      <c r="QG192" s="88"/>
      <c r="QH192" s="88"/>
      <c r="QI192" s="88"/>
      <c r="QJ192" s="88"/>
      <c r="QK192" s="88"/>
      <c r="QL192" s="88"/>
      <c r="QM192" s="88"/>
      <c r="QN192" s="88"/>
      <c r="QO192" s="88"/>
      <c r="QP192" s="88"/>
      <c r="QQ192" s="88"/>
      <c r="QR192" s="88"/>
      <c r="QS192" s="88"/>
      <c r="QT192" s="88"/>
      <c r="QU192" s="88"/>
      <c r="QV192" s="88"/>
      <c r="QW192" s="88"/>
      <c r="QX192" s="88"/>
      <c r="QY192" s="88"/>
      <c r="QZ192" s="88"/>
      <c r="RA192" s="88"/>
      <c r="RB192" s="88"/>
      <c r="RC192" s="88"/>
      <c r="RD192" s="88"/>
      <c r="RE192" s="88"/>
      <c r="RF192" s="88"/>
      <c r="RG192" s="88"/>
      <c r="RH192" s="88"/>
      <c r="RI192" s="88"/>
      <c r="RJ192" s="88"/>
      <c r="RK192" s="88"/>
      <c r="RL192" s="88"/>
      <c r="RM192" s="88"/>
      <c r="RN192" s="88"/>
      <c r="RO192" s="88"/>
      <c r="RP192" s="88"/>
      <c r="RQ192" s="88"/>
      <c r="RR192" s="88"/>
      <c r="RS192" s="88"/>
      <c r="RT192" s="88"/>
      <c r="RU192" s="88"/>
      <c r="RV192" s="88"/>
      <c r="RW192" s="88"/>
      <c r="RX192" s="88"/>
      <c r="RY192" s="88"/>
      <c r="RZ192" s="88"/>
      <c r="SA192" s="88"/>
      <c r="SB192" s="88"/>
      <c r="SC192" s="88"/>
      <c r="SD192" s="88"/>
      <c r="SE192" s="88"/>
      <c r="SF192" s="88"/>
      <c r="SG192" s="88"/>
      <c r="SH192" s="88"/>
      <c r="SI192" s="88"/>
      <c r="SJ192" s="88"/>
      <c r="SK192" s="88"/>
      <c r="SL192" s="88"/>
      <c r="SM192" s="88"/>
      <c r="SN192" s="88"/>
      <c r="SO192" s="88"/>
      <c r="SP192" s="88"/>
      <c r="SQ192" s="88"/>
      <c r="SR192" s="88"/>
      <c r="SS192" s="88"/>
      <c r="ST192" s="88"/>
      <c r="SU192" s="88"/>
      <c r="SV192" s="88"/>
      <c r="SW192" s="88"/>
      <c r="SX192" s="88"/>
      <c r="SY192" s="88"/>
      <c r="SZ192" s="88"/>
      <c r="TA192" s="88"/>
      <c r="TB192" s="88"/>
      <c r="TC192" s="88"/>
      <c r="TD192" s="88"/>
      <c r="TE192" s="88"/>
      <c r="TF192" s="88"/>
      <c r="TG192" s="88"/>
      <c r="TH192" s="88"/>
      <c r="TI192" s="88"/>
      <c r="TJ192" s="88"/>
      <c r="TK192" s="88"/>
      <c r="TL192" s="88"/>
      <c r="TM192" s="88"/>
      <c r="TN192" s="88"/>
      <c r="TO192" s="88"/>
      <c r="TP192" s="88"/>
      <c r="TQ192" s="88"/>
      <c r="TR192" s="88"/>
      <c r="TS192" s="88"/>
      <c r="TT192" s="88"/>
      <c r="TU192" s="88"/>
      <c r="TV192" s="88"/>
      <c r="TW192" s="88"/>
      <c r="TX192" s="88"/>
      <c r="TY192" s="88"/>
      <c r="TZ192" s="88"/>
      <c r="UA192" s="88"/>
      <c r="UB192" s="88"/>
      <c r="UC192" s="88"/>
      <c r="UD192" s="88"/>
      <c r="UE192" s="88"/>
      <c r="UF192" s="88"/>
      <c r="UG192" s="88"/>
      <c r="UH192" s="88"/>
      <c r="UI192" s="88"/>
      <c r="UJ192" s="88"/>
      <c r="UK192" s="88"/>
      <c r="UL192" s="88"/>
      <c r="UM192" s="88"/>
      <c r="UN192" s="88"/>
      <c r="UO192" s="88"/>
      <c r="UP192" s="88"/>
      <c r="UQ192" s="88"/>
      <c r="UR192" s="88"/>
      <c r="US192" s="88"/>
      <c r="UT192" s="88"/>
      <c r="UU192" s="88"/>
      <c r="UV192" s="88"/>
      <c r="UW192" s="88"/>
      <c r="UX192" s="88"/>
      <c r="UY192" s="88"/>
      <c r="UZ192" s="88"/>
      <c r="VA192" s="88"/>
      <c r="VB192" s="88"/>
      <c r="VC192" s="88"/>
      <c r="VD192" s="88"/>
      <c r="VE192" s="88"/>
      <c r="VF192" s="88"/>
      <c r="VG192" s="88"/>
      <c r="VH192" s="88"/>
      <c r="VI192" s="88"/>
      <c r="VJ192" s="88"/>
      <c r="VK192" s="88"/>
      <c r="VL192" s="88"/>
      <c r="VM192" s="88"/>
      <c r="VN192" s="88"/>
      <c r="VO192" s="88"/>
      <c r="VP192" s="88"/>
      <c r="VQ192" s="88"/>
      <c r="VR192" s="88"/>
      <c r="VS192" s="88"/>
      <c r="VT192" s="88"/>
      <c r="VU192" s="88"/>
      <c r="VV192" s="88"/>
      <c r="VW192" s="88"/>
      <c r="VX192" s="88"/>
      <c r="VY192" s="88"/>
      <c r="VZ192" s="88"/>
      <c r="WA192" s="88"/>
      <c r="WB192" s="88"/>
      <c r="WC192" s="88"/>
      <c r="WD192" s="88"/>
      <c r="WE192" s="88"/>
      <c r="WF192" s="88"/>
      <c r="WG192" s="88"/>
      <c r="WH192" s="88"/>
      <c r="WI192" s="88"/>
      <c r="WJ192" s="88"/>
      <c r="WK192" s="88"/>
      <c r="WL192" s="88"/>
      <c r="WM192" s="88"/>
      <c r="WN192" s="88"/>
      <c r="WO192" s="88"/>
      <c r="WP192" s="88"/>
      <c r="WQ192" s="88"/>
      <c r="WR192" s="88"/>
      <c r="WS192" s="88"/>
      <c r="WT192" s="88"/>
      <c r="WU192" s="88"/>
      <c r="WV192" s="88"/>
      <c r="WW192" s="88"/>
      <c r="WX192" s="88"/>
      <c r="WY192" s="88"/>
      <c r="WZ192" s="88"/>
      <c r="XA192" s="88"/>
      <c r="XB192" s="88"/>
      <c r="XC192" s="88"/>
      <c r="XD192" s="88"/>
      <c r="XE192" s="88"/>
      <c r="XF192" s="88"/>
      <c r="XG192" s="88"/>
      <c r="XH192" s="88"/>
      <c r="XI192" s="88"/>
      <c r="XJ192" s="88"/>
      <c r="XK192" s="88"/>
      <c r="XL192" s="88"/>
      <c r="XM192" s="88"/>
      <c r="XN192" s="88"/>
      <c r="XO192" s="88"/>
      <c r="XP192" s="88"/>
      <c r="XQ192" s="88"/>
      <c r="XR192" s="88"/>
      <c r="XS192" s="88"/>
      <c r="XT192" s="88"/>
      <c r="XU192" s="88"/>
      <c r="XV192" s="88"/>
      <c r="XW192" s="88"/>
      <c r="XX192" s="88"/>
      <c r="XY192" s="88"/>
      <c r="XZ192" s="88"/>
      <c r="YA192" s="88"/>
      <c r="YB192" s="88"/>
      <c r="YC192" s="88"/>
      <c r="YD192" s="88"/>
      <c r="YE192" s="88"/>
      <c r="YF192" s="88"/>
      <c r="YG192" s="88"/>
      <c r="YH192" s="88"/>
      <c r="YI192" s="88"/>
      <c r="YJ192" s="88"/>
      <c r="YK192" s="88"/>
      <c r="YL192" s="88"/>
      <c r="YM192" s="88"/>
      <c r="YN192" s="88"/>
      <c r="YO192" s="88"/>
      <c r="YP192" s="88"/>
      <c r="YQ192" s="88"/>
      <c r="YR192" s="88"/>
      <c r="YS192" s="88"/>
      <c r="YT192" s="88"/>
      <c r="YU192" s="88"/>
      <c r="YV192" s="88"/>
      <c r="YW192" s="88"/>
      <c r="YX192" s="88"/>
      <c r="YY192" s="88"/>
      <c r="YZ192" s="88"/>
      <c r="ZA192" s="88"/>
      <c r="ZB192" s="88"/>
      <c r="ZC192" s="88"/>
      <c r="ZD192" s="88"/>
      <c r="ZE192" s="88"/>
      <c r="ZF192" s="88"/>
      <c r="ZG192" s="88"/>
      <c r="ZH192" s="88"/>
      <c r="ZI192" s="88"/>
      <c r="ZJ192" s="88"/>
      <c r="ZK192" s="88"/>
      <c r="ZL192" s="88"/>
      <c r="ZM192" s="88"/>
      <c r="ZN192" s="88"/>
      <c r="ZO192" s="88"/>
      <c r="ZP192" s="88"/>
      <c r="ZQ192" s="88"/>
      <c r="ZR192" s="88"/>
      <c r="ZS192" s="88"/>
      <c r="ZT192" s="88"/>
      <c r="ZU192" s="88"/>
      <c r="ZV192" s="88"/>
      <c r="ZW192" s="88"/>
      <c r="ZX192" s="88"/>
      <c r="ZY192" s="88"/>
      <c r="ZZ192" s="88"/>
      <c r="AAA192" s="88"/>
      <c r="AAB192" s="88"/>
      <c r="AAC192" s="88"/>
      <c r="AAD192" s="88"/>
      <c r="AAE192" s="88"/>
      <c r="AAF192" s="88"/>
      <c r="AAG192" s="88"/>
      <c r="AAH192" s="88"/>
      <c r="AAI192" s="88"/>
      <c r="AAJ192" s="88"/>
      <c r="AAK192" s="88"/>
      <c r="AAL192" s="88"/>
      <c r="AAM192" s="88"/>
      <c r="AAN192" s="88"/>
      <c r="AAO192" s="88"/>
      <c r="AAP192" s="88"/>
      <c r="AAQ192" s="88"/>
      <c r="AAR192" s="88"/>
      <c r="AAS192" s="88"/>
      <c r="AAT192" s="88"/>
      <c r="AAU192" s="88"/>
      <c r="AAV192" s="88"/>
      <c r="AAW192" s="88"/>
      <c r="AAX192" s="88"/>
      <c r="AAY192" s="88"/>
      <c r="AAZ192" s="88"/>
      <c r="ABA192" s="88"/>
      <c r="ABB192" s="88"/>
      <c r="ABC192" s="88"/>
      <c r="ABD192" s="88"/>
      <c r="ABE192" s="88"/>
      <c r="ABF192" s="88"/>
      <c r="ABG192" s="88"/>
      <c r="ABH192" s="88"/>
      <c r="ABI192" s="88"/>
      <c r="ABJ192" s="88"/>
      <c r="ABK192" s="88"/>
      <c r="ABL192" s="88"/>
      <c r="ABM192" s="88"/>
      <c r="ABN192" s="88"/>
      <c r="ABO192" s="88"/>
      <c r="ABP192" s="88"/>
      <c r="ABQ192" s="88"/>
      <c r="ABR192" s="88"/>
      <c r="ABS192" s="88"/>
      <c r="ABT192" s="88"/>
      <c r="ABU192" s="88"/>
      <c r="ABV192" s="88"/>
      <c r="ABW192" s="88"/>
      <c r="ABX192" s="88"/>
      <c r="ABY192" s="88"/>
      <c r="ABZ192" s="88"/>
      <c r="ACA192" s="88"/>
      <c r="ACB192" s="88"/>
      <c r="ACC192" s="88"/>
      <c r="ACD192" s="88"/>
      <c r="ACE192" s="88"/>
      <c r="ACF192" s="88"/>
      <c r="ACG192" s="88"/>
      <c r="ACH192" s="88"/>
      <c r="ACI192" s="88"/>
      <c r="ACJ192" s="88"/>
      <c r="ACK192" s="88"/>
      <c r="ACL192" s="88"/>
      <c r="ACM192" s="88"/>
      <c r="ACN192" s="88"/>
      <c r="ACO192" s="88"/>
      <c r="ACP192" s="88"/>
      <c r="ACQ192" s="88"/>
      <c r="ACR192" s="88"/>
      <c r="ACS192" s="88"/>
      <c r="ACT192" s="88"/>
      <c r="ACU192" s="88"/>
      <c r="ACV192" s="88"/>
      <c r="ACW192" s="88"/>
      <c r="ACX192" s="88"/>
      <c r="ACY192" s="88"/>
      <c r="ACZ192" s="88"/>
      <c r="ADA192" s="88"/>
      <c r="ADB192" s="88"/>
      <c r="ADC192" s="88"/>
      <c r="ADD192" s="88"/>
      <c r="ADE192" s="88"/>
      <c r="ADF192" s="88"/>
      <c r="ADG192" s="88"/>
      <c r="ADH192" s="88"/>
      <c r="ADI192" s="88"/>
      <c r="ADJ192" s="88"/>
      <c r="ADK192" s="88"/>
      <c r="ADL192" s="88"/>
      <c r="ADM192" s="88"/>
      <c r="ADN192" s="88"/>
      <c r="ADO192" s="88"/>
      <c r="ADP192" s="88"/>
      <c r="ADQ192" s="88"/>
      <c r="ADR192" s="88"/>
      <c r="ADS192" s="88"/>
      <c r="ADT192" s="88"/>
      <c r="ADU192" s="88"/>
      <c r="ADV192" s="88"/>
      <c r="ADW192" s="88"/>
      <c r="ADX192" s="88"/>
      <c r="ADY192" s="88"/>
      <c r="ADZ192" s="88"/>
      <c r="AEA192" s="88"/>
      <c r="AEB192" s="88"/>
      <c r="AEC192" s="88"/>
      <c r="AED192" s="88"/>
      <c r="AEE192" s="88"/>
      <c r="AEF192" s="88"/>
      <c r="AEG192" s="88"/>
      <c r="AEH192" s="88"/>
      <c r="AEI192" s="88"/>
      <c r="AEJ192" s="88"/>
      <c r="AEK192" s="88"/>
      <c r="AEL192" s="88"/>
      <c r="AEM192" s="88"/>
      <c r="AEN192" s="88"/>
      <c r="AEO192" s="88"/>
      <c r="AEP192" s="88"/>
      <c r="AEQ192" s="88"/>
      <c r="AER192" s="88"/>
      <c r="AES192" s="88"/>
      <c r="AET192" s="88"/>
      <c r="AEU192" s="88"/>
      <c r="AEV192" s="88"/>
      <c r="AEW192" s="88"/>
      <c r="AEX192" s="88"/>
      <c r="AEY192" s="88"/>
      <c r="AEZ192" s="88"/>
      <c r="AFA192" s="88"/>
      <c r="AFB192" s="88"/>
      <c r="AFC192" s="88"/>
      <c r="AFD192" s="88"/>
      <c r="AFE192" s="88"/>
      <c r="AFF192" s="88"/>
      <c r="AFG192" s="88"/>
      <c r="AFH192" s="88"/>
      <c r="AFI192" s="88"/>
      <c r="AFJ192" s="88"/>
      <c r="AFK192" s="88"/>
      <c r="AFL192" s="88"/>
      <c r="AFM192" s="88"/>
      <c r="AFN192" s="88"/>
      <c r="AFO192" s="88"/>
      <c r="AFP192" s="88"/>
      <c r="AFQ192" s="88"/>
      <c r="AFR192" s="88"/>
      <c r="AFS192" s="88"/>
      <c r="AFT192" s="88"/>
      <c r="AFU192" s="88"/>
      <c r="AFV192" s="88"/>
      <c r="AFW192" s="88"/>
      <c r="AFX192" s="88"/>
      <c r="AFY192" s="88"/>
      <c r="AFZ192" s="88"/>
      <c r="AGA192" s="88"/>
      <c r="AGB192" s="88"/>
      <c r="AGC192" s="88"/>
      <c r="AGD192" s="88"/>
      <c r="AGE192" s="88"/>
      <c r="AGF192" s="88"/>
      <c r="AGG192" s="88"/>
      <c r="AGH192" s="88"/>
      <c r="AGI192" s="88"/>
      <c r="AGJ192" s="88"/>
      <c r="AGK192" s="88"/>
      <c r="AGL192" s="88"/>
      <c r="AGM192" s="88"/>
      <c r="AGN192" s="88"/>
      <c r="AGO192" s="88"/>
      <c r="AGP192" s="88"/>
      <c r="AGQ192" s="88"/>
      <c r="AGR192" s="88"/>
      <c r="AGS192" s="88"/>
      <c r="AGT192" s="88"/>
      <c r="AGU192" s="88"/>
      <c r="AGV192" s="88"/>
      <c r="AGW192" s="88"/>
      <c r="AGX192" s="88"/>
      <c r="AGY192" s="88"/>
      <c r="AGZ192" s="88"/>
      <c r="AHA192" s="88"/>
      <c r="AHB192" s="88"/>
      <c r="AHC192" s="88"/>
      <c r="AHD192" s="88"/>
      <c r="AHE192" s="88"/>
      <c r="AHF192" s="88"/>
      <c r="AHG192" s="88"/>
      <c r="AHH192" s="88"/>
      <c r="AHI192" s="88"/>
      <c r="AHJ192" s="88"/>
      <c r="AHK192" s="88"/>
      <c r="AHL192" s="88"/>
      <c r="AHM192" s="88"/>
      <c r="AHN192" s="88"/>
      <c r="AHO192" s="88"/>
      <c r="AHP192" s="88"/>
      <c r="AHQ192" s="88"/>
      <c r="AHR192" s="88"/>
      <c r="AHS192" s="88"/>
      <c r="AHT192" s="88"/>
      <c r="AHU192" s="88"/>
      <c r="AHV192" s="88"/>
      <c r="AHW192" s="88"/>
      <c r="AHX192" s="88"/>
      <c r="AHY192" s="88"/>
      <c r="AHZ192" s="88"/>
      <c r="AIA192" s="88"/>
      <c r="AIB192" s="88"/>
      <c r="AIC192" s="88"/>
      <c r="AID192" s="88"/>
      <c r="AIE192" s="88"/>
      <c r="AIF192" s="88"/>
      <c r="AIG192" s="88"/>
      <c r="AIH192" s="88"/>
      <c r="AII192" s="88"/>
      <c r="AIJ192" s="88"/>
      <c r="AIK192" s="88"/>
      <c r="AIL192" s="88"/>
      <c r="AIM192" s="88"/>
      <c r="AIN192" s="88"/>
      <c r="AIO192" s="88"/>
      <c r="AIP192" s="88"/>
      <c r="AIQ192" s="88"/>
      <c r="AIR192" s="88"/>
      <c r="AIS192" s="88"/>
      <c r="AIT192" s="88"/>
      <c r="AIU192" s="88"/>
      <c r="AIV192" s="88"/>
      <c r="AIW192" s="88"/>
      <c r="AIX192" s="88"/>
      <c r="AIY192" s="88"/>
      <c r="AIZ192" s="88"/>
      <c r="AJA192" s="88"/>
      <c r="AJB192" s="88"/>
      <c r="AJC192" s="88"/>
      <c r="AJD192" s="88"/>
      <c r="AJE192" s="88"/>
      <c r="AJF192" s="88"/>
      <c r="AJG192" s="88"/>
      <c r="AJH192" s="88"/>
      <c r="AJI192" s="88"/>
      <c r="AJJ192" s="88"/>
      <c r="AJK192" s="88"/>
      <c r="AJL192" s="88"/>
      <c r="AJM192" s="88"/>
      <c r="AJN192" s="88"/>
      <c r="AJO192" s="88"/>
      <c r="AJP192" s="88"/>
      <c r="AJQ192" s="88"/>
      <c r="AJR192" s="88"/>
      <c r="AJS192" s="88"/>
      <c r="AJT192" s="88"/>
      <c r="AJU192" s="88"/>
      <c r="AJV192" s="88"/>
      <c r="AJW192" s="88"/>
      <c r="AJX192" s="88"/>
      <c r="AJY192" s="88"/>
      <c r="AJZ192" s="88"/>
      <c r="AKA192" s="88"/>
      <c r="AKB192" s="88"/>
      <c r="AKC192" s="88"/>
      <c r="AKD192" s="88"/>
      <c r="AKE192" s="88"/>
      <c r="AKF192" s="88"/>
      <c r="AKG192" s="88"/>
      <c r="AKH192" s="88"/>
      <c r="AKI192" s="88"/>
      <c r="AKJ192" s="88"/>
      <c r="AKK192" s="88"/>
      <c r="AKL192" s="88"/>
      <c r="AKM192" s="88"/>
      <c r="AKN192" s="88"/>
      <c r="AKO192" s="88"/>
      <c r="AKP192" s="88"/>
      <c r="AKQ192" s="88"/>
      <c r="AKR192" s="88"/>
      <c r="AKS192" s="88"/>
      <c r="AKT192" s="88"/>
      <c r="AKU192" s="88"/>
      <c r="AKV192" s="88"/>
      <c r="AKW192" s="88"/>
      <c r="AKX192" s="88"/>
      <c r="AKY192" s="88"/>
      <c r="AKZ192" s="88"/>
      <c r="ALA192" s="88"/>
      <c r="ALB192" s="88"/>
      <c r="ALC192" s="88"/>
      <c r="ALD192" s="88"/>
      <c r="ALE192" s="88"/>
      <c r="ALF192" s="88"/>
      <c r="ALG192" s="88"/>
      <c r="ALH192" s="88"/>
      <c r="ALI192" s="88"/>
      <c r="ALJ192" s="88"/>
      <c r="ALK192" s="88"/>
      <c r="ALL192" s="88"/>
      <c r="ALM192" s="88"/>
      <c r="ALN192" s="88"/>
      <c r="ALO192" s="88"/>
      <c r="ALP192" s="88"/>
      <c r="ALQ192" s="88"/>
      <c r="ALR192" s="88"/>
      <c r="ALS192" s="88"/>
      <c r="ALT192" s="88"/>
      <c r="ALU192" s="88"/>
      <c r="ALV192" s="88"/>
      <c r="ALW192" s="88"/>
    </row>
    <row r="193" spans="1:1011" ht="28.8" x14ac:dyDescent="0.3">
      <c r="A193" s="1" t="s">
        <v>356</v>
      </c>
      <c r="B193" s="2">
        <v>107</v>
      </c>
      <c r="C193" s="102" t="s">
        <v>489</v>
      </c>
      <c r="D193" s="125">
        <v>2012</v>
      </c>
      <c r="E193" s="3" t="s">
        <v>360</v>
      </c>
      <c r="F193" s="4" t="s">
        <v>357</v>
      </c>
      <c r="G193" s="4" t="s">
        <v>464</v>
      </c>
      <c r="H193" s="4">
        <v>-29.228000000000002</v>
      </c>
      <c r="I193" s="5">
        <v>27.869</v>
      </c>
      <c r="J193" s="6" t="s">
        <v>34</v>
      </c>
      <c r="K193" s="7" t="s">
        <v>366</v>
      </c>
      <c r="L193" s="8" t="s">
        <v>36</v>
      </c>
      <c r="M193" s="9" t="s">
        <v>68</v>
      </c>
      <c r="N193" s="10">
        <v>75</v>
      </c>
      <c r="O193" s="10" t="s">
        <v>443</v>
      </c>
      <c r="P193" s="10">
        <v>120</v>
      </c>
      <c r="Q193" s="11">
        <v>145</v>
      </c>
      <c r="R193" s="40">
        <v>3000</v>
      </c>
      <c r="S193" s="13" t="s">
        <v>64</v>
      </c>
      <c r="T193" s="14" t="s">
        <v>196</v>
      </c>
      <c r="U193" s="14" t="s">
        <v>476</v>
      </c>
      <c r="V193" s="14" t="s">
        <v>104</v>
      </c>
      <c r="W193" s="14">
        <v>27</v>
      </c>
      <c r="X193" s="14">
        <v>134</v>
      </c>
      <c r="Y193" s="14">
        <v>1.8</v>
      </c>
      <c r="Z193" s="15">
        <v>25</v>
      </c>
      <c r="AA193" s="16" t="s">
        <v>105</v>
      </c>
      <c r="AB193" s="89" t="s">
        <v>476</v>
      </c>
    </row>
    <row r="194" spans="1:1011" ht="28.8" x14ac:dyDescent="0.3">
      <c r="A194" s="1" t="s">
        <v>421</v>
      </c>
      <c r="B194" s="2">
        <v>108</v>
      </c>
      <c r="C194" s="102" t="s">
        <v>489</v>
      </c>
      <c r="D194" s="125">
        <v>2013</v>
      </c>
      <c r="E194" s="3" t="s">
        <v>131</v>
      </c>
      <c r="F194" s="4" t="s">
        <v>33</v>
      </c>
      <c r="G194" s="4" t="s">
        <v>463</v>
      </c>
      <c r="H194" s="4">
        <v>43.7</v>
      </c>
      <c r="I194" s="5">
        <v>5.74</v>
      </c>
      <c r="J194" s="6" t="s">
        <v>34</v>
      </c>
      <c r="K194" s="7" t="s">
        <v>414</v>
      </c>
      <c r="L194" s="8" t="s">
        <v>36</v>
      </c>
      <c r="M194" s="9" t="s">
        <v>68</v>
      </c>
      <c r="N194" s="10">
        <v>550</v>
      </c>
      <c r="O194" s="10" t="s">
        <v>441</v>
      </c>
      <c r="P194" s="10">
        <v>120</v>
      </c>
      <c r="Q194" s="11">
        <v>180</v>
      </c>
      <c r="R194" s="40">
        <v>10000</v>
      </c>
      <c r="S194" s="13" t="s">
        <v>64</v>
      </c>
      <c r="T194" s="14" t="s">
        <v>196</v>
      </c>
      <c r="U194" s="14" t="s">
        <v>476</v>
      </c>
      <c r="V194" s="14" t="s">
        <v>104</v>
      </c>
      <c r="W194" s="14" t="s">
        <v>476</v>
      </c>
      <c r="X194" s="14" t="s">
        <v>476</v>
      </c>
      <c r="Y194" s="14" t="s">
        <v>476</v>
      </c>
      <c r="Z194" s="15" t="s">
        <v>476</v>
      </c>
      <c r="AA194" s="16" t="s">
        <v>38</v>
      </c>
      <c r="AB194" s="17" t="s">
        <v>476</v>
      </c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  <c r="AR194" s="88"/>
      <c r="AS194" s="88"/>
      <c r="AT194" s="88"/>
      <c r="AU194" s="88"/>
      <c r="AV194" s="88"/>
      <c r="AW194" s="88"/>
      <c r="AX194" s="88"/>
      <c r="AY194" s="88"/>
      <c r="AZ194" s="88"/>
      <c r="BA194" s="88"/>
      <c r="BB194" s="88"/>
      <c r="BC194" s="88"/>
      <c r="BD194" s="88"/>
      <c r="BE194" s="88"/>
      <c r="BF194" s="88"/>
      <c r="BG194" s="88"/>
      <c r="BH194" s="88"/>
      <c r="BI194" s="88"/>
      <c r="BJ194" s="88"/>
      <c r="BK194" s="88"/>
      <c r="BL194" s="88"/>
      <c r="BM194" s="88"/>
      <c r="BN194" s="88"/>
      <c r="BO194" s="88"/>
      <c r="BP194" s="88"/>
      <c r="BQ194" s="88"/>
      <c r="BR194" s="88"/>
      <c r="BS194" s="88"/>
      <c r="BT194" s="88"/>
      <c r="BU194" s="88"/>
      <c r="BV194" s="88"/>
      <c r="BW194" s="88"/>
      <c r="BX194" s="88"/>
      <c r="BY194" s="88"/>
      <c r="BZ194" s="88"/>
      <c r="CA194" s="88"/>
      <c r="CB194" s="88"/>
      <c r="CC194" s="88"/>
      <c r="CD194" s="88"/>
      <c r="CE194" s="88"/>
      <c r="CF194" s="88"/>
      <c r="CG194" s="88"/>
      <c r="CH194" s="88"/>
      <c r="CI194" s="88"/>
      <c r="CJ194" s="88"/>
      <c r="CK194" s="88"/>
      <c r="CL194" s="88"/>
      <c r="CM194" s="88"/>
      <c r="CN194" s="88"/>
      <c r="CO194" s="88"/>
      <c r="CP194" s="88"/>
      <c r="CQ194" s="88"/>
      <c r="CR194" s="88"/>
      <c r="CS194" s="88"/>
      <c r="CT194" s="88"/>
      <c r="CU194" s="88"/>
      <c r="CV194" s="88"/>
      <c r="CW194" s="88"/>
      <c r="CX194" s="88"/>
      <c r="CY194" s="88"/>
      <c r="CZ194" s="88"/>
      <c r="DA194" s="88"/>
      <c r="DB194" s="88"/>
      <c r="DC194" s="88"/>
      <c r="DD194" s="88"/>
      <c r="DE194" s="88"/>
      <c r="DF194" s="88"/>
      <c r="DG194" s="88"/>
      <c r="DH194" s="88"/>
      <c r="DI194" s="88"/>
      <c r="DJ194" s="88"/>
      <c r="DK194" s="88"/>
      <c r="DL194" s="88"/>
      <c r="DM194" s="88"/>
      <c r="DN194" s="88"/>
      <c r="DO194" s="88"/>
      <c r="DP194" s="88"/>
      <c r="DQ194" s="88"/>
      <c r="DR194" s="88"/>
      <c r="DS194" s="88"/>
      <c r="DT194" s="88"/>
      <c r="DU194" s="88"/>
      <c r="DV194" s="88"/>
      <c r="DW194" s="88"/>
      <c r="DX194" s="88"/>
      <c r="DY194" s="88"/>
      <c r="DZ194" s="88"/>
      <c r="EA194" s="88"/>
      <c r="EB194" s="88"/>
      <c r="EC194" s="88"/>
      <c r="ED194" s="88"/>
      <c r="EE194" s="88"/>
      <c r="EF194" s="88"/>
      <c r="EG194" s="88"/>
      <c r="EH194" s="88"/>
      <c r="EI194" s="88"/>
      <c r="EJ194" s="88"/>
      <c r="EK194" s="88"/>
      <c r="EL194" s="88"/>
      <c r="EM194" s="88"/>
      <c r="EN194" s="88"/>
      <c r="EO194" s="88"/>
      <c r="EP194" s="88"/>
      <c r="EQ194" s="88"/>
      <c r="ER194" s="88"/>
      <c r="ES194" s="88"/>
      <c r="ET194" s="88"/>
      <c r="EU194" s="88"/>
      <c r="EV194" s="88"/>
      <c r="EW194" s="88"/>
      <c r="EX194" s="88"/>
      <c r="EY194" s="88"/>
      <c r="EZ194" s="88"/>
      <c r="FA194" s="88"/>
      <c r="FB194" s="88"/>
      <c r="FC194" s="88"/>
      <c r="FD194" s="88"/>
      <c r="FE194" s="88"/>
      <c r="FF194" s="88"/>
      <c r="FG194" s="88"/>
      <c r="FH194" s="88"/>
      <c r="FI194" s="88"/>
      <c r="FJ194" s="88"/>
      <c r="FK194" s="88"/>
      <c r="FL194" s="88"/>
      <c r="FM194" s="88"/>
      <c r="FN194" s="88"/>
      <c r="FO194" s="88"/>
      <c r="FP194" s="88"/>
      <c r="FQ194" s="88"/>
      <c r="FR194" s="88"/>
      <c r="FS194" s="88"/>
      <c r="FT194" s="88"/>
      <c r="FU194" s="88"/>
      <c r="FV194" s="88"/>
      <c r="FW194" s="88"/>
      <c r="FX194" s="88"/>
      <c r="FY194" s="88"/>
      <c r="FZ194" s="88"/>
      <c r="GA194" s="88"/>
      <c r="GB194" s="88"/>
      <c r="GC194" s="88"/>
      <c r="GD194" s="88"/>
      <c r="GE194" s="88"/>
      <c r="GF194" s="88"/>
      <c r="GG194" s="88"/>
      <c r="GH194" s="88"/>
      <c r="GI194" s="88"/>
      <c r="GJ194" s="88"/>
      <c r="GK194" s="88"/>
      <c r="GL194" s="88"/>
      <c r="GM194" s="88"/>
      <c r="GN194" s="88"/>
      <c r="GO194" s="88"/>
      <c r="GP194" s="88"/>
      <c r="GQ194" s="88"/>
      <c r="GR194" s="88"/>
      <c r="GS194" s="88"/>
      <c r="GT194" s="88"/>
      <c r="GU194" s="88"/>
      <c r="GV194" s="88"/>
      <c r="GW194" s="88"/>
      <c r="GX194" s="88"/>
      <c r="GY194" s="88"/>
      <c r="GZ194" s="88"/>
      <c r="HA194" s="88"/>
      <c r="HB194" s="88"/>
      <c r="HC194" s="88"/>
      <c r="HD194" s="88"/>
      <c r="HE194" s="88"/>
      <c r="HF194" s="88"/>
      <c r="HG194" s="88"/>
      <c r="HH194" s="88"/>
      <c r="HI194" s="88"/>
      <c r="HJ194" s="88"/>
      <c r="HK194" s="88"/>
      <c r="HL194" s="88"/>
      <c r="HM194" s="88"/>
      <c r="HN194" s="88"/>
      <c r="HO194" s="88"/>
      <c r="HP194" s="88"/>
      <c r="HQ194" s="88"/>
      <c r="HR194" s="88"/>
      <c r="HS194" s="88"/>
      <c r="HT194" s="88"/>
      <c r="HU194" s="88"/>
      <c r="HV194" s="88"/>
      <c r="HW194" s="88"/>
      <c r="HX194" s="88"/>
      <c r="HY194" s="88"/>
      <c r="HZ194" s="88"/>
      <c r="IA194" s="88"/>
      <c r="IB194" s="88"/>
      <c r="IC194" s="88"/>
      <c r="ID194" s="88"/>
      <c r="IE194" s="88"/>
      <c r="IF194" s="88"/>
      <c r="IG194" s="88"/>
      <c r="IH194" s="88"/>
      <c r="II194" s="88"/>
      <c r="IJ194" s="88"/>
      <c r="IK194" s="88"/>
      <c r="IL194" s="88"/>
      <c r="IM194" s="88"/>
      <c r="IN194" s="88"/>
      <c r="IO194" s="88"/>
      <c r="IP194" s="88"/>
      <c r="IQ194" s="88"/>
      <c r="IR194" s="88"/>
      <c r="IS194" s="88"/>
      <c r="IT194" s="88"/>
      <c r="IU194" s="88"/>
      <c r="IV194" s="88"/>
      <c r="IW194" s="88"/>
      <c r="IX194" s="88"/>
      <c r="IY194" s="88"/>
      <c r="IZ194" s="88"/>
      <c r="JA194" s="88"/>
      <c r="JB194" s="88"/>
      <c r="JC194" s="88"/>
      <c r="JD194" s="88"/>
      <c r="JE194" s="88"/>
      <c r="JF194" s="88"/>
      <c r="JG194" s="88"/>
      <c r="JH194" s="88"/>
      <c r="JI194" s="88"/>
      <c r="JJ194" s="88"/>
      <c r="JK194" s="88"/>
      <c r="JL194" s="88"/>
      <c r="JM194" s="88"/>
      <c r="JN194" s="88"/>
      <c r="JO194" s="88"/>
      <c r="JP194" s="88"/>
      <c r="JQ194" s="88"/>
      <c r="JR194" s="88"/>
      <c r="JS194" s="88"/>
      <c r="JT194" s="88"/>
      <c r="JU194" s="88"/>
      <c r="JV194" s="88"/>
      <c r="JW194" s="88"/>
      <c r="JX194" s="88"/>
      <c r="JY194" s="88"/>
      <c r="JZ194" s="88"/>
      <c r="KA194" s="88"/>
      <c r="KB194" s="88"/>
      <c r="KC194" s="88"/>
      <c r="KD194" s="88"/>
      <c r="KE194" s="88"/>
      <c r="KF194" s="88"/>
      <c r="KG194" s="88"/>
      <c r="KH194" s="88"/>
      <c r="KI194" s="88"/>
      <c r="KJ194" s="88"/>
      <c r="KK194" s="88"/>
      <c r="KL194" s="88"/>
      <c r="KM194" s="88"/>
      <c r="KN194" s="88"/>
      <c r="KO194" s="88"/>
      <c r="KP194" s="88"/>
      <c r="KQ194" s="88"/>
      <c r="KR194" s="88"/>
      <c r="KS194" s="88"/>
      <c r="KT194" s="88"/>
      <c r="KU194" s="88"/>
      <c r="KV194" s="88"/>
      <c r="KW194" s="88"/>
      <c r="KX194" s="88"/>
      <c r="KY194" s="88"/>
      <c r="KZ194" s="88"/>
      <c r="LA194" s="88"/>
      <c r="LB194" s="88"/>
      <c r="LC194" s="88"/>
      <c r="LD194" s="88"/>
      <c r="LE194" s="88"/>
      <c r="LF194" s="88"/>
      <c r="LG194" s="88"/>
      <c r="LH194" s="88"/>
      <c r="LI194" s="88"/>
      <c r="LJ194" s="88"/>
      <c r="LK194" s="88"/>
      <c r="LL194" s="88"/>
      <c r="LM194" s="88"/>
      <c r="LN194" s="88"/>
      <c r="LO194" s="88"/>
      <c r="LP194" s="88"/>
      <c r="LQ194" s="88"/>
      <c r="LR194" s="88"/>
      <c r="LS194" s="88"/>
      <c r="LT194" s="88"/>
      <c r="LU194" s="88"/>
      <c r="LV194" s="88"/>
      <c r="LW194" s="88"/>
      <c r="LX194" s="88"/>
      <c r="LY194" s="88"/>
      <c r="LZ194" s="88"/>
      <c r="MA194" s="88"/>
      <c r="MB194" s="88"/>
      <c r="MC194" s="88"/>
      <c r="MD194" s="88"/>
      <c r="ME194" s="88"/>
      <c r="MF194" s="88"/>
      <c r="MG194" s="88"/>
      <c r="MH194" s="88"/>
      <c r="MI194" s="88"/>
      <c r="MJ194" s="88"/>
      <c r="MK194" s="88"/>
      <c r="ML194" s="88"/>
      <c r="MM194" s="88"/>
      <c r="MN194" s="88"/>
      <c r="MO194" s="88"/>
      <c r="MP194" s="88"/>
      <c r="MQ194" s="88"/>
      <c r="MR194" s="88"/>
      <c r="MS194" s="88"/>
      <c r="MT194" s="88"/>
      <c r="MU194" s="88"/>
      <c r="MV194" s="88"/>
      <c r="MW194" s="88"/>
      <c r="MX194" s="88"/>
      <c r="MY194" s="88"/>
      <c r="MZ194" s="88"/>
      <c r="NA194" s="88"/>
      <c r="NB194" s="88"/>
      <c r="NC194" s="88"/>
      <c r="ND194" s="88"/>
      <c r="NE194" s="88"/>
      <c r="NF194" s="88"/>
      <c r="NG194" s="88"/>
      <c r="NH194" s="88"/>
      <c r="NI194" s="88"/>
      <c r="NJ194" s="88"/>
      <c r="NK194" s="88"/>
      <c r="NL194" s="88"/>
      <c r="NM194" s="88"/>
      <c r="NN194" s="88"/>
      <c r="NO194" s="88"/>
      <c r="NP194" s="88"/>
      <c r="NQ194" s="88"/>
      <c r="NR194" s="88"/>
      <c r="NS194" s="88"/>
      <c r="NT194" s="88"/>
      <c r="NU194" s="88"/>
      <c r="NV194" s="88"/>
      <c r="NW194" s="88"/>
      <c r="NX194" s="88"/>
      <c r="NY194" s="88"/>
      <c r="NZ194" s="88"/>
      <c r="OA194" s="88"/>
      <c r="OB194" s="88"/>
      <c r="OC194" s="88"/>
      <c r="OD194" s="88"/>
      <c r="OE194" s="88"/>
      <c r="OF194" s="88"/>
      <c r="OG194" s="88"/>
      <c r="OH194" s="88"/>
      <c r="OI194" s="88"/>
      <c r="OJ194" s="88"/>
      <c r="OK194" s="88"/>
      <c r="OL194" s="88"/>
      <c r="OM194" s="88"/>
      <c r="ON194" s="88"/>
      <c r="OO194" s="88"/>
      <c r="OP194" s="88"/>
      <c r="OQ194" s="88"/>
      <c r="OR194" s="88"/>
      <c r="OS194" s="88"/>
      <c r="OT194" s="88"/>
      <c r="OU194" s="88"/>
      <c r="OV194" s="88"/>
      <c r="OW194" s="88"/>
      <c r="OX194" s="88"/>
      <c r="OY194" s="88"/>
      <c r="OZ194" s="88"/>
      <c r="PA194" s="88"/>
      <c r="PB194" s="88"/>
      <c r="PC194" s="88"/>
      <c r="PD194" s="88"/>
      <c r="PE194" s="88"/>
      <c r="PF194" s="88"/>
      <c r="PG194" s="88"/>
      <c r="PH194" s="88"/>
      <c r="PI194" s="88"/>
      <c r="PJ194" s="88"/>
      <c r="PK194" s="88"/>
      <c r="PL194" s="88"/>
      <c r="PM194" s="88"/>
      <c r="PN194" s="88"/>
      <c r="PO194" s="88"/>
      <c r="PP194" s="88"/>
      <c r="PQ194" s="88"/>
      <c r="PR194" s="88"/>
      <c r="PS194" s="88"/>
      <c r="PT194" s="88"/>
      <c r="PU194" s="88"/>
      <c r="PV194" s="88"/>
      <c r="PW194" s="88"/>
      <c r="PX194" s="88"/>
      <c r="PY194" s="88"/>
      <c r="PZ194" s="88"/>
      <c r="QA194" s="88"/>
      <c r="QB194" s="88"/>
      <c r="QC194" s="88"/>
      <c r="QD194" s="88"/>
      <c r="QE194" s="88"/>
      <c r="QF194" s="88"/>
      <c r="QG194" s="88"/>
      <c r="QH194" s="88"/>
      <c r="QI194" s="88"/>
      <c r="QJ194" s="88"/>
      <c r="QK194" s="88"/>
      <c r="QL194" s="88"/>
      <c r="QM194" s="88"/>
      <c r="QN194" s="88"/>
      <c r="QO194" s="88"/>
      <c r="QP194" s="88"/>
      <c r="QQ194" s="88"/>
      <c r="QR194" s="88"/>
      <c r="QS194" s="88"/>
      <c r="QT194" s="88"/>
      <c r="QU194" s="88"/>
      <c r="QV194" s="88"/>
      <c r="QW194" s="88"/>
      <c r="QX194" s="88"/>
      <c r="QY194" s="88"/>
      <c r="QZ194" s="88"/>
      <c r="RA194" s="88"/>
      <c r="RB194" s="88"/>
      <c r="RC194" s="88"/>
      <c r="RD194" s="88"/>
      <c r="RE194" s="88"/>
      <c r="RF194" s="88"/>
      <c r="RG194" s="88"/>
      <c r="RH194" s="88"/>
      <c r="RI194" s="88"/>
      <c r="RJ194" s="88"/>
      <c r="RK194" s="88"/>
      <c r="RL194" s="88"/>
      <c r="RM194" s="88"/>
      <c r="RN194" s="88"/>
      <c r="RO194" s="88"/>
      <c r="RP194" s="88"/>
      <c r="RQ194" s="88"/>
      <c r="RR194" s="88"/>
      <c r="RS194" s="88"/>
      <c r="RT194" s="88"/>
      <c r="RU194" s="88"/>
      <c r="RV194" s="88"/>
      <c r="RW194" s="88"/>
      <c r="RX194" s="88"/>
      <c r="RY194" s="88"/>
      <c r="RZ194" s="88"/>
      <c r="SA194" s="88"/>
      <c r="SB194" s="88"/>
      <c r="SC194" s="88"/>
      <c r="SD194" s="88"/>
      <c r="SE194" s="88"/>
      <c r="SF194" s="88"/>
      <c r="SG194" s="88"/>
      <c r="SH194" s="88"/>
      <c r="SI194" s="88"/>
      <c r="SJ194" s="88"/>
      <c r="SK194" s="88"/>
      <c r="SL194" s="88"/>
      <c r="SM194" s="88"/>
      <c r="SN194" s="88"/>
      <c r="SO194" s="88"/>
      <c r="SP194" s="88"/>
      <c r="SQ194" s="88"/>
      <c r="SR194" s="88"/>
      <c r="SS194" s="88"/>
      <c r="ST194" s="88"/>
      <c r="SU194" s="88"/>
      <c r="SV194" s="88"/>
      <c r="SW194" s="88"/>
      <c r="SX194" s="88"/>
      <c r="SY194" s="88"/>
      <c r="SZ194" s="88"/>
      <c r="TA194" s="88"/>
      <c r="TB194" s="88"/>
      <c r="TC194" s="88"/>
      <c r="TD194" s="88"/>
      <c r="TE194" s="88"/>
      <c r="TF194" s="88"/>
      <c r="TG194" s="88"/>
      <c r="TH194" s="88"/>
      <c r="TI194" s="88"/>
      <c r="TJ194" s="88"/>
      <c r="TK194" s="88"/>
      <c r="TL194" s="88"/>
      <c r="TM194" s="88"/>
      <c r="TN194" s="88"/>
      <c r="TO194" s="88"/>
      <c r="TP194" s="88"/>
      <c r="TQ194" s="88"/>
      <c r="TR194" s="88"/>
      <c r="TS194" s="88"/>
      <c r="TT194" s="88"/>
      <c r="TU194" s="88"/>
      <c r="TV194" s="88"/>
      <c r="TW194" s="88"/>
      <c r="TX194" s="88"/>
      <c r="TY194" s="88"/>
      <c r="TZ194" s="88"/>
      <c r="UA194" s="88"/>
      <c r="UB194" s="88"/>
      <c r="UC194" s="88"/>
      <c r="UD194" s="88"/>
      <c r="UE194" s="88"/>
      <c r="UF194" s="88"/>
      <c r="UG194" s="88"/>
      <c r="UH194" s="88"/>
      <c r="UI194" s="88"/>
      <c r="UJ194" s="88"/>
      <c r="UK194" s="88"/>
      <c r="UL194" s="88"/>
      <c r="UM194" s="88"/>
      <c r="UN194" s="88"/>
      <c r="UO194" s="88"/>
      <c r="UP194" s="88"/>
      <c r="UQ194" s="88"/>
      <c r="UR194" s="88"/>
      <c r="US194" s="88"/>
      <c r="UT194" s="88"/>
      <c r="UU194" s="88"/>
      <c r="UV194" s="88"/>
      <c r="UW194" s="88"/>
      <c r="UX194" s="88"/>
      <c r="UY194" s="88"/>
      <c r="UZ194" s="88"/>
      <c r="VA194" s="88"/>
      <c r="VB194" s="88"/>
      <c r="VC194" s="88"/>
      <c r="VD194" s="88"/>
      <c r="VE194" s="88"/>
      <c r="VF194" s="88"/>
      <c r="VG194" s="88"/>
      <c r="VH194" s="88"/>
      <c r="VI194" s="88"/>
      <c r="VJ194" s="88"/>
      <c r="VK194" s="88"/>
      <c r="VL194" s="88"/>
      <c r="VM194" s="88"/>
      <c r="VN194" s="88"/>
      <c r="VO194" s="88"/>
      <c r="VP194" s="88"/>
      <c r="VQ194" s="88"/>
      <c r="VR194" s="88"/>
      <c r="VS194" s="88"/>
      <c r="VT194" s="88"/>
      <c r="VU194" s="88"/>
      <c r="VV194" s="88"/>
      <c r="VW194" s="88"/>
      <c r="VX194" s="88"/>
      <c r="VY194" s="88"/>
      <c r="VZ194" s="88"/>
      <c r="WA194" s="88"/>
      <c r="WB194" s="88"/>
      <c r="WC194" s="88"/>
      <c r="WD194" s="88"/>
      <c r="WE194" s="88"/>
      <c r="WF194" s="88"/>
      <c r="WG194" s="88"/>
      <c r="WH194" s="88"/>
      <c r="WI194" s="88"/>
      <c r="WJ194" s="88"/>
      <c r="WK194" s="88"/>
      <c r="WL194" s="88"/>
      <c r="WM194" s="88"/>
      <c r="WN194" s="88"/>
      <c r="WO194" s="88"/>
      <c r="WP194" s="88"/>
      <c r="WQ194" s="88"/>
      <c r="WR194" s="88"/>
      <c r="WS194" s="88"/>
      <c r="WT194" s="88"/>
      <c r="WU194" s="88"/>
      <c r="WV194" s="88"/>
      <c r="WW194" s="88"/>
      <c r="WX194" s="88"/>
      <c r="WY194" s="88"/>
      <c r="WZ194" s="88"/>
      <c r="XA194" s="88"/>
      <c r="XB194" s="88"/>
      <c r="XC194" s="88"/>
      <c r="XD194" s="88"/>
      <c r="XE194" s="88"/>
      <c r="XF194" s="88"/>
      <c r="XG194" s="88"/>
      <c r="XH194" s="88"/>
      <c r="XI194" s="88"/>
      <c r="XJ194" s="88"/>
      <c r="XK194" s="88"/>
      <c r="XL194" s="88"/>
      <c r="XM194" s="88"/>
      <c r="XN194" s="88"/>
      <c r="XO194" s="88"/>
      <c r="XP194" s="88"/>
      <c r="XQ194" s="88"/>
      <c r="XR194" s="88"/>
      <c r="XS194" s="88"/>
      <c r="XT194" s="88"/>
      <c r="XU194" s="88"/>
      <c r="XV194" s="88"/>
      <c r="XW194" s="88"/>
      <c r="XX194" s="88"/>
      <c r="XY194" s="88"/>
      <c r="XZ194" s="88"/>
      <c r="YA194" s="88"/>
      <c r="YB194" s="88"/>
      <c r="YC194" s="88"/>
      <c r="YD194" s="88"/>
      <c r="YE194" s="88"/>
      <c r="YF194" s="88"/>
      <c r="YG194" s="88"/>
      <c r="YH194" s="88"/>
      <c r="YI194" s="88"/>
      <c r="YJ194" s="88"/>
      <c r="YK194" s="88"/>
      <c r="YL194" s="88"/>
      <c r="YM194" s="88"/>
      <c r="YN194" s="88"/>
      <c r="YO194" s="88"/>
      <c r="YP194" s="88"/>
      <c r="YQ194" s="88"/>
      <c r="YR194" s="88"/>
      <c r="YS194" s="88"/>
      <c r="YT194" s="88"/>
      <c r="YU194" s="88"/>
      <c r="YV194" s="88"/>
      <c r="YW194" s="88"/>
      <c r="YX194" s="88"/>
      <c r="YY194" s="88"/>
      <c r="YZ194" s="88"/>
      <c r="ZA194" s="88"/>
      <c r="ZB194" s="88"/>
      <c r="ZC194" s="88"/>
      <c r="ZD194" s="88"/>
      <c r="ZE194" s="88"/>
      <c r="ZF194" s="88"/>
      <c r="ZG194" s="88"/>
      <c r="ZH194" s="88"/>
      <c r="ZI194" s="88"/>
      <c r="ZJ194" s="88"/>
      <c r="ZK194" s="88"/>
      <c r="ZL194" s="88"/>
      <c r="ZM194" s="88"/>
      <c r="ZN194" s="88"/>
      <c r="ZO194" s="88"/>
      <c r="ZP194" s="88"/>
      <c r="ZQ194" s="88"/>
      <c r="ZR194" s="88"/>
      <c r="ZS194" s="88"/>
      <c r="ZT194" s="88"/>
      <c r="ZU194" s="88"/>
      <c r="ZV194" s="88"/>
      <c r="ZW194" s="88"/>
      <c r="ZX194" s="88"/>
      <c r="ZY194" s="88"/>
      <c r="ZZ194" s="88"/>
      <c r="AAA194" s="88"/>
      <c r="AAB194" s="88"/>
      <c r="AAC194" s="88"/>
      <c r="AAD194" s="88"/>
      <c r="AAE194" s="88"/>
      <c r="AAF194" s="88"/>
      <c r="AAG194" s="88"/>
      <c r="AAH194" s="88"/>
      <c r="AAI194" s="88"/>
      <c r="AAJ194" s="88"/>
      <c r="AAK194" s="88"/>
      <c r="AAL194" s="88"/>
      <c r="AAM194" s="88"/>
      <c r="AAN194" s="88"/>
      <c r="AAO194" s="88"/>
      <c r="AAP194" s="88"/>
      <c r="AAQ194" s="88"/>
      <c r="AAR194" s="88"/>
      <c r="AAS194" s="88"/>
      <c r="AAT194" s="88"/>
      <c r="AAU194" s="88"/>
      <c r="AAV194" s="88"/>
      <c r="AAW194" s="88"/>
      <c r="AAX194" s="88"/>
      <c r="AAY194" s="88"/>
      <c r="AAZ194" s="88"/>
      <c r="ABA194" s="88"/>
      <c r="ABB194" s="88"/>
      <c r="ABC194" s="88"/>
      <c r="ABD194" s="88"/>
      <c r="ABE194" s="88"/>
      <c r="ABF194" s="88"/>
      <c r="ABG194" s="88"/>
      <c r="ABH194" s="88"/>
      <c r="ABI194" s="88"/>
      <c r="ABJ194" s="88"/>
      <c r="ABK194" s="88"/>
      <c r="ABL194" s="88"/>
      <c r="ABM194" s="88"/>
      <c r="ABN194" s="88"/>
      <c r="ABO194" s="88"/>
      <c r="ABP194" s="88"/>
      <c r="ABQ194" s="88"/>
      <c r="ABR194" s="88"/>
      <c r="ABS194" s="88"/>
      <c r="ABT194" s="88"/>
      <c r="ABU194" s="88"/>
      <c r="ABV194" s="88"/>
      <c r="ABW194" s="88"/>
      <c r="ABX194" s="88"/>
      <c r="ABY194" s="88"/>
      <c r="ABZ194" s="88"/>
      <c r="ACA194" s="88"/>
      <c r="ACB194" s="88"/>
      <c r="ACC194" s="88"/>
      <c r="ACD194" s="88"/>
      <c r="ACE194" s="88"/>
      <c r="ACF194" s="88"/>
      <c r="ACG194" s="88"/>
      <c r="ACH194" s="88"/>
      <c r="ACI194" s="88"/>
      <c r="ACJ194" s="88"/>
      <c r="ACK194" s="88"/>
      <c r="ACL194" s="88"/>
      <c r="ACM194" s="88"/>
      <c r="ACN194" s="88"/>
      <c r="ACO194" s="88"/>
      <c r="ACP194" s="88"/>
      <c r="ACQ194" s="88"/>
      <c r="ACR194" s="88"/>
      <c r="ACS194" s="88"/>
      <c r="ACT194" s="88"/>
      <c r="ACU194" s="88"/>
      <c r="ACV194" s="88"/>
      <c r="ACW194" s="88"/>
      <c r="ACX194" s="88"/>
      <c r="ACY194" s="88"/>
      <c r="ACZ194" s="88"/>
      <c r="ADA194" s="88"/>
      <c r="ADB194" s="88"/>
      <c r="ADC194" s="88"/>
      <c r="ADD194" s="88"/>
      <c r="ADE194" s="88"/>
      <c r="ADF194" s="88"/>
      <c r="ADG194" s="88"/>
      <c r="ADH194" s="88"/>
      <c r="ADI194" s="88"/>
      <c r="ADJ194" s="88"/>
      <c r="ADK194" s="88"/>
      <c r="ADL194" s="88"/>
      <c r="ADM194" s="88"/>
      <c r="ADN194" s="88"/>
      <c r="ADO194" s="88"/>
      <c r="ADP194" s="88"/>
      <c r="ADQ194" s="88"/>
      <c r="ADR194" s="88"/>
      <c r="ADS194" s="88"/>
      <c r="ADT194" s="88"/>
      <c r="ADU194" s="88"/>
      <c r="ADV194" s="88"/>
      <c r="ADW194" s="88"/>
      <c r="ADX194" s="88"/>
      <c r="ADY194" s="88"/>
      <c r="ADZ194" s="88"/>
      <c r="AEA194" s="88"/>
      <c r="AEB194" s="88"/>
      <c r="AEC194" s="88"/>
      <c r="AED194" s="88"/>
      <c r="AEE194" s="88"/>
      <c r="AEF194" s="88"/>
      <c r="AEG194" s="88"/>
      <c r="AEH194" s="88"/>
      <c r="AEI194" s="88"/>
      <c r="AEJ194" s="88"/>
      <c r="AEK194" s="88"/>
      <c r="AEL194" s="88"/>
      <c r="AEM194" s="88"/>
      <c r="AEN194" s="88"/>
      <c r="AEO194" s="88"/>
      <c r="AEP194" s="88"/>
      <c r="AEQ194" s="88"/>
      <c r="AER194" s="88"/>
      <c r="AES194" s="88"/>
      <c r="AET194" s="88"/>
      <c r="AEU194" s="88"/>
      <c r="AEV194" s="88"/>
      <c r="AEW194" s="88"/>
      <c r="AEX194" s="88"/>
      <c r="AEY194" s="88"/>
      <c r="AEZ194" s="88"/>
      <c r="AFA194" s="88"/>
      <c r="AFB194" s="88"/>
      <c r="AFC194" s="88"/>
      <c r="AFD194" s="88"/>
      <c r="AFE194" s="88"/>
      <c r="AFF194" s="88"/>
      <c r="AFG194" s="88"/>
      <c r="AFH194" s="88"/>
      <c r="AFI194" s="88"/>
      <c r="AFJ194" s="88"/>
      <c r="AFK194" s="88"/>
      <c r="AFL194" s="88"/>
      <c r="AFM194" s="88"/>
      <c r="AFN194" s="88"/>
      <c r="AFO194" s="88"/>
      <c r="AFP194" s="88"/>
      <c r="AFQ194" s="88"/>
      <c r="AFR194" s="88"/>
      <c r="AFS194" s="88"/>
      <c r="AFT194" s="88"/>
      <c r="AFU194" s="88"/>
      <c r="AFV194" s="88"/>
      <c r="AFW194" s="88"/>
      <c r="AFX194" s="88"/>
      <c r="AFY194" s="88"/>
      <c r="AFZ194" s="88"/>
      <c r="AGA194" s="88"/>
      <c r="AGB194" s="88"/>
      <c r="AGC194" s="88"/>
      <c r="AGD194" s="88"/>
      <c r="AGE194" s="88"/>
      <c r="AGF194" s="88"/>
      <c r="AGG194" s="88"/>
      <c r="AGH194" s="88"/>
      <c r="AGI194" s="88"/>
      <c r="AGJ194" s="88"/>
      <c r="AGK194" s="88"/>
      <c r="AGL194" s="88"/>
      <c r="AGM194" s="88"/>
      <c r="AGN194" s="88"/>
      <c r="AGO194" s="88"/>
      <c r="AGP194" s="88"/>
      <c r="AGQ194" s="88"/>
      <c r="AGR194" s="88"/>
      <c r="AGS194" s="88"/>
      <c r="AGT194" s="88"/>
      <c r="AGU194" s="88"/>
      <c r="AGV194" s="88"/>
      <c r="AGW194" s="88"/>
      <c r="AGX194" s="88"/>
      <c r="AGY194" s="88"/>
      <c r="AGZ194" s="88"/>
      <c r="AHA194" s="88"/>
      <c r="AHB194" s="88"/>
      <c r="AHC194" s="88"/>
      <c r="AHD194" s="88"/>
      <c r="AHE194" s="88"/>
      <c r="AHF194" s="88"/>
      <c r="AHG194" s="88"/>
      <c r="AHH194" s="88"/>
      <c r="AHI194" s="88"/>
      <c r="AHJ194" s="88"/>
      <c r="AHK194" s="88"/>
      <c r="AHL194" s="88"/>
      <c r="AHM194" s="88"/>
      <c r="AHN194" s="88"/>
      <c r="AHO194" s="88"/>
      <c r="AHP194" s="88"/>
      <c r="AHQ194" s="88"/>
      <c r="AHR194" s="88"/>
      <c r="AHS194" s="88"/>
      <c r="AHT194" s="88"/>
      <c r="AHU194" s="88"/>
      <c r="AHV194" s="88"/>
      <c r="AHW194" s="88"/>
      <c r="AHX194" s="88"/>
      <c r="AHY194" s="88"/>
      <c r="AHZ194" s="88"/>
      <c r="AIA194" s="88"/>
      <c r="AIB194" s="88"/>
      <c r="AIC194" s="88"/>
      <c r="AID194" s="88"/>
      <c r="AIE194" s="88"/>
      <c r="AIF194" s="88"/>
      <c r="AIG194" s="88"/>
      <c r="AIH194" s="88"/>
      <c r="AII194" s="88"/>
      <c r="AIJ194" s="88"/>
      <c r="AIK194" s="88"/>
      <c r="AIL194" s="88"/>
      <c r="AIM194" s="88"/>
      <c r="AIN194" s="88"/>
      <c r="AIO194" s="88"/>
      <c r="AIP194" s="88"/>
      <c r="AIQ194" s="88"/>
      <c r="AIR194" s="88"/>
      <c r="AIS194" s="88"/>
      <c r="AIT194" s="88"/>
      <c r="AIU194" s="88"/>
      <c r="AIV194" s="88"/>
      <c r="AIW194" s="88"/>
      <c r="AIX194" s="88"/>
      <c r="AIY194" s="88"/>
      <c r="AIZ194" s="88"/>
      <c r="AJA194" s="88"/>
      <c r="AJB194" s="88"/>
      <c r="AJC194" s="88"/>
      <c r="AJD194" s="88"/>
      <c r="AJE194" s="88"/>
      <c r="AJF194" s="88"/>
      <c r="AJG194" s="88"/>
      <c r="AJH194" s="88"/>
      <c r="AJI194" s="88"/>
      <c r="AJJ194" s="88"/>
      <c r="AJK194" s="88"/>
      <c r="AJL194" s="88"/>
      <c r="AJM194" s="88"/>
      <c r="AJN194" s="88"/>
      <c r="AJO194" s="88"/>
      <c r="AJP194" s="88"/>
      <c r="AJQ194" s="88"/>
      <c r="AJR194" s="88"/>
      <c r="AJS194" s="88"/>
      <c r="AJT194" s="88"/>
      <c r="AJU194" s="88"/>
      <c r="AJV194" s="88"/>
      <c r="AJW194" s="88"/>
      <c r="AJX194" s="88"/>
      <c r="AJY194" s="88"/>
      <c r="AJZ194" s="88"/>
      <c r="AKA194" s="88"/>
      <c r="AKB194" s="88"/>
      <c r="AKC194" s="88"/>
      <c r="AKD194" s="88"/>
      <c r="AKE194" s="88"/>
      <c r="AKF194" s="88"/>
      <c r="AKG194" s="88"/>
      <c r="AKH194" s="88"/>
      <c r="AKI194" s="88"/>
      <c r="AKJ194" s="88"/>
      <c r="AKK194" s="88"/>
      <c r="AKL194" s="88"/>
      <c r="AKM194" s="88"/>
      <c r="AKN194" s="88"/>
      <c r="AKO194" s="88"/>
      <c r="AKP194" s="88"/>
      <c r="AKQ194" s="88"/>
      <c r="AKR194" s="88"/>
      <c r="AKS194" s="88"/>
      <c r="AKT194" s="88"/>
      <c r="AKU194" s="88"/>
      <c r="AKV194" s="88"/>
      <c r="AKW194" s="88"/>
      <c r="AKX194" s="88"/>
      <c r="AKY194" s="88"/>
      <c r="AKZ194" s="88"/>
      <c r="ALA194" s="88"/>
      <c r="ALB194" s="88"/>
      <c r="ALC194" s="88"/>
      <c r="ALD194" s="88"/>
      <c r="ALE194" s="88"/>
      <c r="ALF194" s="88"/>
      <c r="ALG194" s="88"/>
      <c r="ALH194" s="88"/>
      <c r="ALI194" s="88"/>
      <c r="ALJ194" s="88"/>
      <c r="ALK194" s="88"/>
      <c r="ALL194" s="88"/>
      <c r="ALM194" s="88"/>
      <c r="ALN194" s="88"/>
      <c r="ALO194" s="88"/>
      <c r="ALP194" s="88"/>
      <c r="ALQ194" s="88"/>
      <c r="ALR194" s="88"/>
      <c r="ALS194" s="88"/>
      <c r="ALT194" s="88"/>
      <c r="ALU194" s="88"/>
      <c r="ALV194" s="88"/>
      <c r="ALW194" s="88"/>
    </row>
    <row r="195" spans="1:1011" ht="28.8" x14ac:dyDescent="0.3">
      <c r="A195" s="1" t="s">
        <v>416</v>
      </c>
      <c r="B195" s="2">
        <v>109</v>
      </c>
      <c r="C195" s="102" t="s">
        <v>489</v>
      </c>
      <c r="D195" s="125">
        <v>2014</v>
      </c>
      <c r="E195" s="3" t="s">
        <v>417</v>
      </c>
      <c r="F195" s="4" t="s">
        <v>190</v>
      </c>
      <c r="G195" s="4" t="s">
        <v>466</v>
      </c>
      <c r="H195" s="4">
        <v>31.88</v>
      </c>
      <c r="I195" s="5">
        <v>118.8</v>
      </c>
      <c r="J195" s="6" t="s">
        <v>34</v>
      </c>
      <c r="K195" s="7" t="s">
        <v>81</v>
      </c>
      <c r="L195" s="8" t="s">
        <v>36</v>
      </c>
      <c r="M195" s="9" t="s">
        <v>68</v>
      </c>
      <c r="N195" s="10" t="s">
        <v>476</v>
      </c>
      <c r="O195" s="10" t="s">
        <v>90</v>
      </c>
      <c r="P195" s="10">
        <v>110</v>
      </c>
      <c r="Q195" s="11">
        <v>140</v>
      </c>
      <c r="R195" s="40">
        <v>400</v>
      </c>
      <c r="S195" s="13" t="s">
        <v>82</v>
      </c>
      <c r="T195" s="14" t="s">
        <v>196</v>
      </c>
      <c r="U195" s="14" t="s">
        <v>476</v>
      </c>
      <c r="V195" s="14" t="s">
        <v>117</v>
      </c>
      <c r="W195" s="14">
        <v>40</v>
      </c>
      <c r="X195" s="14">
        <v>120</v>
      </c>
      <c r="Y195" s="14">
        <v>4</v>
      </c>
      <c r="Z195" s="15">
        <v>10</v>
      </c>
      <c r="AA195" s="16" t="s">
        <v>38</v>
      </c>
      <c r="AB195" s="17" t="s">
        <v>476</v>
      </c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  <c r="AR195" s="88"/>
      <c r="AS195" s="88"/>
      <c r="AT195" s="88"/>
      <c r="AU195" s="88"/>
      <c r="AV195" s="88"/>
      <c r="AW195" s="88"/>
      <c r="AX195" s="88"/>
      <c r="AY195" s="88"/>
      <c r="AZ195" s="88"/>
      <c r="BA195" s="88"/>
      <c r="BB195" s="88"/>
      <c r="BC195" s="88"/>
      <c r="BD195" s="88"/>
      <c r="BE195" s="88"/>
      <c r="BF195" s="88"/>
      <c r="BG195" s="88"/>
      <c r="BH195" s="88"/>
      <c r="BI195" s="88"/>
      <c r="BJ195" s="88"/>
      <c r="BK195" s="88"/>
      <c r="BL195" s="88"/>
      <c r="BM195" s="88"/>
      <c r="BN195" s="88"/>
      <c r="BO195" s="88"/>
      <c r="BP195" s="88"/>
      <c r="BQ195" s="88"/>
      <c r="BR195" s="88"/>
      <c r="BS195" s="88"/>
      <c r="BT195" s="88"/>
      <c r="BU195" s="88"/>
      <c r="BV195" s="88"/>
      <c r="BW195" s="88"/>
      <c r="BX195" s="88"/>
      <c r="BY195" s="88"/>
      <c r="BZ195" s="88"/>
      <c r="CA195" s="88"/>
      <c r="CB195" s="88"/>
      <c r="CC195" s="88"/>
      <c r="CD195" s="88"/>
      <c r="CE195" s="88"/>
      <c r="CF195" s="88"/>
      <c r="CG195" s="88"/>
      <c r="CH195" s="88"/>
      <c r="CI195" s="88"/>
      <c r="CJ195" s="88"/>
      <c r="CK195" s="88"/>
      <c r="CL195" s="88"/>
      <c r="CM195" s="88"/>
      <c r="CN195" s="88"/>
      <c r="CO195" s="88"/>
      <c r="CP195" s="88"/>
      <c r="CQ195" s="88"/>
      <c r="CR195" s="88"/>
      <c r="CS195" s="88"/>
      <c r="CT195" s="88"/>
      <c r="CU195" s="88"/>
      <c r="CV195" s="88"/>
      <c r="CW195" s="88"/>
      <c r="CX195" s="88"/>
      <c r="CY195" s="88"/>
      <c r="CZ195" s="88"/>
      <c r="DA195" s="88"/>
      <c r="DB195" s="88"/>
      <c r="DC195" s="88"/>
      <c r="DD195" s="88"/>
      <c r="DE195" s="88"/>
      <c r="DF195" s="88"/>
      <c r="DG195" s="88"/>
      <c r="DH195" s="88"/>
      <c r="DI195" s="88"/>
      <c r="DJ195" s="88"/>
      <c r="DK195" s="88"/>
      <c r="DL195" s="88"/>
      <c r="DM195" s="88"/>
      <c r="DN195" s="88"/>
      <c r="DO195" s="88"/>
      <c r="DP195" s="88"/>
      <c r="DQ195" s="88"/>
      <c r="DR195" s="88"/>
      <c r="DS195" s="88"/>
      <c r="DT195" s="88"/>
      <c r="DU195" s="88"/>
      <c r="DV195" s="88"/>
      <c r="DW195" s="88"/>
      <c r="DX195" s="88"/>
      <c r="DY195" s="88"/>
      <c r="DZ195" s="88"/>
      <c r="EA195" s="88"/>
      <c r="EB195" s="88"/>
      <c r="EC195" s="88"/>
      <c r="ED195" s="88"/>
      <c r="EE195" s="88"/>
      <c r="EF195" s="88"/>
      <c r="EG195" s="88"/>
      <c r="EH195" s="88"/>
      <c r="EI195" s="88"/>
      <c r="EJ195" s="88"/>
      <c r="EK195" s="88"/>
      <c r="EL195" s="88"/>
      <c r="EM195" s="88"/>
      <c r="EN195" s="88"/>
      <c r="EO195" s="88"/>
      <c r="EP195" s="88"/>
      <c r="EQ195" s="88"/>
      <c r="ER195" s="88"/>
      <c r="ES195" s="88"/>
      <c r="ET195" s="88"/>
      <c r="EU195" s="88"/>
      <c r="EV195" s="88"/>
      <c r="EW195" s="88"/>
      <c r="EX195" s="88"/>
      <c r="EY195" s="88"/>
      <c r="EZ195" s="88"/>
      <c r="FA195" s="88"/>
      <c r="FB195" s="88"/>
      <c r="FC195" s="88"/>
      <c r="FD195" s="88"/>
      <c r="FE195" s="88"/>
      <c r="FF195" s="88"/>
      <c r="FG195" s="88"/>
      <c r="FH195" s="88"/>
      <c r="FI195" s="88"/>
      <c r="FJ195" s="88"/>
      <c r="FK195" s="88"/>
      <c r="FL195" s="88"/>
      <c r="FM195" s="88"/>
      <c r="FN195" s="88"/>
      <c r="FO195" s="88"/>
      <c r="FP195" s="88"/>
      <c r="FQ195" s="88"/>
      <c r="FR195" s="88"/>
      <c r="FS195" s="88"/>
      <c r="FT195" s="88"/>
      <c r="FU195" s="88"/>
      <c r="FV195" s="88"/>
      <c r="FW195" s="88"/>
      <c r="FX195" s="88"/>
      <c r="FY195" s="88"/>
      <c r="FZ195" s="88"/>
      <c r="GA195" s="88"/>
      <c r="GB195" s="88"/>
      <c r="GC195" s="88"/>
      <c r="GD195" s="88"/>
      <c r="GE195" s="88"/>
      <c r="GF195" s="88"/>
      <c r="GG195" s="88"/>
      <c r="GH195" s="88"/>
      <c r="GI195" s="88"/>
      <c r="GJ195" s="88"/>
      <c r="GK195" s="88"/>
      <c r="GL195" s="88"/>
      <c r="GM195" s="88"/>
      <c r="GN195" s="88"/>
      <c r="GO195" s="88"/>
      <c r="GP195" s="88"/>
      <c r="GQ195" s="88"/>
      <c r="GR195" s="88"/>
      <c r="GS195" s="88"/>
      <c r="GT195" s="88"/>
      <c r="GU195" s="88"/>
      <c r="GV195" s="88"/>
      <c r="GW195" s="88"/>
      <c r="GX195" s="88"/>
      <c r="GY195" s="88"/>
      <c r="GZ195" s="88"/>
      <c r="HA195" s="88"/>
      <c r="HB195" s="88"/>
      <c r="HC195" s="88"/>
      <c r="HD195" s="88"/>
      <c r="HE195" s="88"/>
      <c r="HF195" s="88"/>
      <c r="HG195" s="88"/>
      <c r="HH195" s="88"/>
      <c r="HI195" s="88"/>
      <c r="HJ195" s="88"/>
      <c r="HK195" s="88"/>
      <c r="HL195" s="88"/>
      <c r="HM195" s="88"/>
      <c r="HN195" s="88"/>
      <c r="HO195" s="88"/>
      <c r="HP195" s="88"/>
      <c r="HQ195" s="88"/>
      <c r="HR195" s="88"/>
      <c r="HS195" s="88"/>
      <c r="HT195" s="88"/>
      <c r="HU195" s="88"/>
      <c r="HV195" s="88"/>
      <c r="HW195" s="88"/>
      <c r="HX195" s="88"/>
      <c r="HY195" s="88"/>
      <c r="HZ195" s="88"/>
      <c r="IA195" s="88"/>
      <c r="IB195" s="88"/>
      <c r="IC195" s="88"/>
      <c r="ID195" s="88"/>
      <c r="IE195" s="88"/>
      <c r="IF195" s="88"/>
      <c r="IG195" s="88"/>
      <c r="IH195" s="88"/>
      <c r="II195" s="88"/>
      <c r="IJ195" s="88"/>
      <c r="IK195" s="88"/>
      <c r="IL195" s="88"/>
      <c r="IM195" s="88"/>
      <c r="IN195" s="88"/>
      <c r="IO195" s="88"/>
      <c r="IP195" s="88"/>
      <c r="IQ195" s="88"/>
      <c r="IR195" s="88"/>
      <c r="IS195" s="88"/>
      <c r="IT195" s="88"/>
      <c r="IU195" s="88"/>
      <c r="IV195" s="88"/>
      <c r="IW195" s="88"/>
      <c r="IX195" s="88"/>
      <c r="IY195" s="88"/>
      <c r="IZ195" s="88"/>
      <c r="JA195" s="88"/>
      <c r="JB195" s="88"/>
      <c r="JC195" s="88"/>
      <c r="JD195" s="88"/>
      <c r="JE195" s="88"/>
      <c r="JF195" s="88"/>
      <c r="JG195" s="88"/>
      <c r="JH195" s="88"/>
      <c r="JI195" s="88"/>
      <c r="JJ195" s="88"/>
      <c r="JK195" s="88"/>
      <c r="JL195" s="88"/>
      <c r="JM195" s="88"/>
      <c r="JN195" s="88"/>
      <c r="JO195" s="88"/>
      <c r="JP195" s="88"/>
      <c r="JQ195" s="88"/>
      <c r="JR195" s="88"/>
      <c r="JS195" s="88"/>
      <c r="JT195" s="88"/>
      <c r="JU195" s="88"/>
      <c r="JV195" s="88"/>
      <c r="JW195" s="88"/>
      <c r="JX195" s="88"/>
      <c r="JY195" s="88"/>
      <c r="JZ195" s="88"/>
      <c r="KA195" s="88"/>
      <c r="KB195" s="88"/>
      <c r="KC195" s="88"/>
      <c r="KD195" s="88"/>
      <c r="KE195" s="88"/>
      <c r="KF195" s="88"/>
      <c r="KG195" s="88"/>
      <c r="KH195" s="88"/>
      <c r="KI195" s="88"/>
      <c r="KJ195" s="88"/>
      <c r="KK195" s="88"/>
      <c r="KL195" s="88"/>
      <c r="KM195" s="88"/>
      <c r="KN195" s="88"/>
      <c r="KO195" s="88"/>
      <c r="KP195" s="88"/>
      <c r="KQ195" s="88"/>
      <c r="KR195" s="88"/>
      <c r="KS195" s="88"/>
      <c r="KT195" s="88"/>
      <c r="KU195" s="88"/>
      <c r="KV195" s="88"/>
      <c r="KW195" s="88"/>
      <c r="KX195" s="88"/>
      <c r="KY195" s="88"/>
      <c r="KZ195" s="88"/>
      <c r="LA195" s="88"/>
      <c r="LB195" s="88"/>
      <c r="LC195" s="88"/>
      <c r="LD195" s="88"/>
      <c r="LE195" s="88"/>
      <c r="LF195" s="88"/>
      <c r="LG195" s="88"/>
      <c r="LH195" s="88"/>
      <c r="LI195" s="88"/>
      <c r="LJ195" s="88"/>
      <c r="LK195" s="88"/>
      <c r="LL195" s="88"/>
      <c r="LM195" s="88"/>
      <c r="LN195" s="88"/>
      <c r="LO195" s="88"/>
      <c r="LP195" s="88"/>
      <c r="LQ195" s="88"/>
      <c r="LR195" s="88"/>
      <c r="LS195" s="88"/>
      <c r="LT195" s="88"/>
      <c r="LU195" s="88"/>
      <c r="LV195" s="88"/>
      <c r="LW195" s="88"/>
      <c r="LX195" s="88"/>
      <c r="LY195" s="88"/>
      <c r="LZ195" s="88"/>
      <c r="MA195" s="88"/>
      <c r="MB195" s="88"/>
      <c r="MC195" s="88"/>
      <c r="MD195" s="88"/>
      <c r="ME195" s="88"/>
      <c r="MF195" s="88"/>
      <c r="MG195" s="88"/>
      <c r="MH195" s="88"/>
      <c r="MI195" s="88"/>
      <c r="MJ195" s="88"/>
      <c r="MK195" s="88"/>
      <c r="ML195" s="88"/>
      <c r="MM195" s="88"/>
      <c r="MN195" s="88"/>
      <c r="MO195" s="88"/>
      <c r="MP195" s="88"/>
      <c r="MQ195" s="88"/>
      <c r="MR195" s="88"/>
      <c r="MS195" s="88"/>
      <c r="MT195" s="88"/>
      <c r="MU195" s="88"/>
      <c r="MV195" s="88"/>
      <c r="MW195" s="88"/>
      <c r="MX195" s="88"/>
      <c r="MY195" s="88"/>
      <c r="MZ195" s="88"/>
      <c r="NA195" s="88"/>
      <c r="NB195" s="88"/>
      <c r="NC195" s="88"/>
      <c r="ND195" s="88"/>
      <c r="NE195" s="88"/>
      <c r="NF195" s="88"/>
      <c r="NG195" s="88"/>
      <c r="NH195" s="88"/>
      <c r="NI195" s="88"/>
      <c r="NJ195" s="88"/>
      <c r="NK195" s="88"/>
      <c r="NL195" s="88"/>
      <c r="NM195" s="88"/>
      <c r="NN195" s="88"/>
      <c r="NO195" s="88"/>
      <c r="NP195" s="88"/>
      <c r="NQ195" s="88"/>
      <c r="NR195" s="88"/>
      <c r="NS195" s="88"/>
      <c r="NT195" s="88"/>
      <c r="NU195" s="88"/>
      <c r="NV195" s="88"/>
      <c r="NW195" s="88"/>
      <c r="NX195" s="88"/>
      <c r="NY195" s="88"/>
      <c r="NZ195" s="88"/>
      <c r="OA195" s="88"/>
      <c r="OB195" s="88"/>
      <c r="OC195" s="88"/>
      <c r="OD195" s="88"/>
      <c r="OE195" s="88"/>
      <c r="OF195" s="88"/>
      <c r="OG195" s="88"/>
      <c r="OH195" s="88"/>
      <c r="OI195" s="88"/>
      <c r="OJ195" s="88"/>
      <c r="OK195" s="88"/>
      <c r="OL195" s="88"/>
      <c r="OM195" s="88"/>
      <c r="ON195" s="88"/>
      <c r="OO195" s="88"/>
      <c r="OP195" s="88"/>
      <c r="OQ195" s="88"/>
      <c r="OR195" s="88"/>
      <c r="OS195" s="88"/>
      <c r="OT195" s="88"/>
      <c r="OU195" s="88"/>
      <c r="OV195" s="88"/>
      <c r="OW195" s="88"/>
      <c r="OX195" s="88"/>
      <c r="OY195" s="88"/>
      <c r="OZ195" s="88"/>
      <c r="PA195" s="88"/>
      <c r="PB195" s="88"/>
      <c r="PC195" s="88"/>
      <c r="PD195" s="88"/>
      <c r="PE195" s="88"/>
      <c r="PF195" s="88"/>
      <c r="PG195" s="88"/>
      <c r="PH195" s="88"/>
      <c r="PI195" s="88"/>
      <c r="PJ195" s="88"/>
      <c r="PK195" s="88"/>
      <c r="PL195" s="88"/>
      <c r="PM195" s="88"/>
      <c r="PN195" s="88"/>
      <c r="PO195" s="88"/>
      <c r="PP195" s="88"/>
      <c r="PQ195" s="88"/>
      <c r="PR195" s="88"/>
      <c r="PS195" s="88"/>
      <c r="PT195" s="88"/>
      <c r="PU195" s="88"/>
      <c r="PV195" s="88"/>
      <c r="PW195" s="88"/>
      <c r="PX195" s="88"/>
      <c r="PY195" s="88"/>
      <c r="PZ195" s="88"/>
      <c r="QA195" s="88"/>
      <c r="QB195" s="88"/>
      <c r="QC195" s="88"/>
      <c r="QD195" s="88"/>
      <c r="QE195" s="88"/>
      <c r="QF195" s="88"/>
      <c r="QG195" s="88"/>
      <c r="QH195" s="88"/>
      <c r="QI195" s="88"/>
      <c r="QJ195" s="88"/>
      <c r="QK195" s="88"/>
      <c r="QL195" s="88"/>
      <c r="QM195" s="88"/>
      <c r="QN195" s="88"/>
      <c r="QO195" s="88"/>
      <c r="QP195" s="88"/>
      <c r="QQ195" s="88"/>
      <c r="QR195" s="88"/>
      <c r="QS195" s="88"/>
      <c r="QT195" s="88"/>
      <c r="QU195" s="88"/>
      <c r="QV195" s="88"/>
      <c r="QW195" s="88"/>
      <c r="QX195" s="88"/>
      <c r="QY195" s="88"/>
      <c r="QZ195" s="88"/>
      <c r="RA195" s="88"/>
      <c r="RB195" s="88"/>
      <c r="RC195" s="88"/>
      <c r="RD195" s="88"/>
      <c r="RE195" s="88"/>
      <c r="RF195" s="88"/>
      <c r="RG195" s="88"/>
      <c r="RH195" s="88"/>
      <c r="RI195" s="88"/>
      <c r="RJ195" s="88"/>
      <c r="RK195" s="88"/>
      <c r="RL195" s="88"/>
      <c r="RM195" s="88"/>
      <c r="RN195" s="88"/>
      <c r="RO195" s="88"/>
      <c r="RP195" s="88"/>
      <c r="RQ195" s="88"/>
      <c r="RR195" s="88"/>
      <c r="RS195" s="88"/>
      <c r="RT195" s="88"/>
      <c r="RU195" s="88"/>
      <c r="RV195" s="88"/>
      <c r="RW195" s="88"/>
      <c r="RX195" s="88"/>
      <c r="RY195" s="88"/>
      <c r="RZ195" s="88"/>
      <c r="SA195" s="88"/>
      <c r="SB195" s="88"/>
      <c r="SC195" s="88"/>
      <c r="SD195" s="88"/>
      <c r="SE195" s="88"/>
      <c r="SF195" s="88"/>
      <c r="SG195" s="88"/>
      <c r="SH195" s="88"/>
      <c r="SI195" s="88"/>
      <c r="SJ195" s="88"/>
      <c r="SK195" s="88"/>
      <c r="SL195" s="88"/>
      <c r="SM195" s="88"/>
      <c r="SN195" s="88"/>
      <c r="SO195" s="88"/>
      <c r="SP195" s="88"/>
      <c r="SQ195" s="88"/>
      <c r="SR195" s="88"/>
      <c r="SS195" s="88"/>
      <c r="ST195" s="88"/>
      <c r="SU195" s="88"/>
      <c r="SV195" s="88"/>
      <c r="SW195" s="88"/>
      <c r="SX195" s="88"/>
      <c r="SY195" s="88"/>
      <c r="SZ195" s="88"/>
      <c r="TA195" s="88"/>
      <c r="TB195" s="88"/>
      <c r="TC195" s="88"/>
      <c r="TD195" s="88"/>
      <c r="TE195" s="88"/>
      <c r="TF195" s="88"/>
      <c r="TG195" s="88"/>
      <c r="TH195" s="88"/>
      <c r="TI195" s="88"/>
      <c r="TJ195" s="88"/>
      <c r="TK195" s="88"/>
      <c r="TL195" s="88"/>
      <c r="TM195" s="88"/>
      <c r="TN195" s="88"/>
      <c r="TO195" s="88"/>
      <c r="TP195" s="88"/>
      <c r="TQ195" s="88"/>
      <c r="TR195" s="88"/>
      <c r="TS195" s="88"/>
      <c r="TT195" s="88"/>
      <c r="TU195" s="88"/>
      <c r="TV195" s="88"/>
      <c r="TW195" s="88"/>
      <c r="TX195" s="88"/>
      <c r="TY195" s="88"/>
      <c r="TZ195" s="88"/>
      <c r="UA195" s="88"/>
      <c r="UB195" s="88"/>
      <c r="UC195" s="88"/>
      <c r="UD195" s="88"/>
      <c r="UE195" s="88"/>
      <c r="UF195" s="88"/>
      <c r="UG195" s="88"/>
      <c r="UH195" s="88"/>
      <c r="UI195" s="88"/>
      <c r="UJ195" s="88"/>
      <c r="UK195" s="88"/>
      <c r="UL195" s="88"/>
      <c r="UM195" s="88"/>
      <c r="UN195" s="88"/>
      <c r="UO195" s="88"/>
      <c r="UP195" s="88"/>
      <c r="UQ195" s="88"/>
      <c r="UR195" s="88"/>
      <c r="US195" s="88"/>
      <c r="UT195" s="88"/>
      <c r="UU195" s="88"/>
      <c r="UV195" s="88"/>
      <c r="UW195" s="88"/>
      <c r="UX195" s="88"/>
      <c r="UY195" s="88"/>
      <c r="UZ195" s="88"/>
      <c r="VA195" s="88"/>
      <c r="VB195" s="88"/>
      <c r="VC195" s="88"/>
      <c r="VD195" s="88"/>
      <c r="VE195" s="88"/>
      <c r="VF195" s="88"/>
      <c r="VG195" s="88"/>
      <c r="VH195" s="88"/>
      <c r="VI195" s="88"/>
      <c r="VJ195" s="88"/>
      <c r="VK195" s="88"/>
      <c r="VL195" s="88"/>
      <c r="VM195" s="88"/>
      <c r="VN195" s="88"/>
      <c r="VO195" s="88"/>
      <c r="VP195" s="88"/>
      <c r="VQ195" s="88"/>
      <c r="VR195" s="88"/>
      <c r="VS195" s="88"/>
      <c r="VT195" s="88"/>
      <c r="VU195" s="88"/>
      <c r="VV195" s="88"/>
      <c r="VW195" s="88"/>
      <c r="VX195" s="88"/>
      <c r="VY195" s="88"/>
      <c r="VZ195" s="88"/>
      <c r="WA195" s="88"/>
      <c r="WB195" s="88"/>
      <c r="WC195" s="88"/>
      <c r="WD195" s="88"/>
      <c r="WE195" s="88"/>
      <c r="WF195" s="88"/>
      <c r="WG195" s="88"/>
      <c r="WH195" s="88"/>
      <c r="WI195" s="88"/>
      <c r="WJ195" s="88"/>
      <c r="WK195" s="88"/>
      <c r="WL195" s="88"/>
      <c r="WM195" s="88"/>
      <c r="WN195" s="88"/>
      <c r="WO195" s="88"/>
      <c r="WP195" s="88"/>
      <c r="WQ195" s="88"/>
      <c r="WR195" s="88"/>
      <c r="WS195" s="88"/>
      <c r="WT195" s="88"/>
      <c r="WU195" s="88"/>
      <c r="WV195" s="88"/>
      <c r="WW195" s="88"/>
      <c r="WX195" s="88"/>
      <c r="WY195" s="88"/>
      <c r="WZ195" s="88"/>
      <c r="XA195" s="88"/>
      <c r="XB195" s="88"/>
      <c r="XC195" s="88"/>
      <c r="XD195" s="88"/>
      <c r="XE195" s="88"/>
      <c r="XF195" s="88"/>
      <c r="XG195" s="88"/>
      <c r="XH195" s="88"/>
      <c r="XI195" s="88"/>
      <c r="XJ195" s="88"/>
      <c r="XK195" s="88"/>
      <c r="XL195" s="88"/>
      <c r="XM195" s="88"/>
      <c r="XN195" s="88"/>
      <c r="XO195" s="88"/>
      <c r="XP195" s="88"/>
      <c r="XQ195" s="88"/>
      <c r="XR195" s="88"/>
      <c r="XS195" s="88"/>
      <c r="XT195" s="88"/>
      <c r="XU195" s="88"/>
      <c r="XV195" s="88"/>
      <c r="XW195" s="88"/>
      <c r="XX195" s="88"/>
      <c r="XY195" s="88"/>
      <c r="XZ195" s="88"/>
      <c r="YA195" s="88"/>
      <c r="YB195" s="88"/>
      <c r="YC195" s="88"/>
      <c r="YD195" s="88"/>
      <c r="YE195" s="88"/>
      <c r="YF195" s="88"/>
      <c r="YG195" s="88"/>
      <c r="YH195" s="88"/>
      <c r="YI195" s="88"/>
      <c r="YJ195" s="88"/>
      <c r="YK195" s="88"/>
      <c r="YL195" s="88"/>
      <c r="YM195" s="88"/>
      <c r="YN195" s="88"/>
      <c r="YO195" s="88"/>
      <c r="YP195" s="88"/>
      <c r="YQ195" s="88"/>
      <c r="YR195" s="88"/>
      <c r="YS195" s="88"/>
      <c r="YT195" s="88"/>
      <c r="YU195" s="88"/>
      <c r="YV195" s="88"/>
      <c r="YW195" s="88"/>
      <c r="YX195" s="88"/>
      <c r="YY195" s="88"/>
      <c r="YZ195" s="88"/>
      <c r="ZA195" s="88"/>
      <c r="ZB195" s="88"/>
      <c r="ZC195" s="88"/>
      <c r="ZD195" s="88"/>
      <c r="ZE195" s="88"/>
      <c r="ZF195" s="88"/>
      <c r="ZG195" s="88"/>
      <c r="ZH195" s="88"/>
      <c r="ZI195" s="88"/>
      <c r="ZJ195" s="88"/>
      <c r="ZK195" s="88"/>
      <c r="ZL195" s="88"/>
      <c r="ZM195" s="88"/>
      <c r="ZN195" s="88"/>
      <c r="ZO195" s="88"/>
      <c r="ZP195" s="88"/>
      <c r="ZQ195" s="88"/>
      <c r="ZR195" s="88"/>
      <c r="ZS195" s="88"/>
      <c r="ZT195" s="88"/>
      <c r="ZU195" s="88"/>
      <c r="ZV195" s="88"/>
      <c r="ZW195" s="88"/>
      <c r="ZX195" s="88"/>
      <c r="ZY195" s="88"/>
      <c r="ZZ195" s="88"/>
      <c r="AAA195" s="88"/>
      <c r="AAB195" s="88"/>
      <c r="AAC195" s="88"/>
      <c r="AAD195" s="88"/>
      <c r="AAE195" s="88"/>
      <c r="AAF195" s="88"/>
      <c r="AAG195" s="88"/>
      <c r="AAH195" s="88"/>
      <c r="AAI195" s="88"/>
      <c r="AAJ195" s="88"/>
      <c r="AAK195" s="88"/>
      <c r="AAL195" s="88"/>
      <c r="AAM195" s="88"/>
      <c r="AAN195" s="88"/>
      <c r="AAO195" s="88"/>
      <c r="AAP195" s="88"/>
      <c r="AAQ195" s="88"/>
      <c r="AAR195" s="88"/>
      <c r="AAS195" s="88"/>
      <c r="AAT195" s="88"/>
      <c r="AAU195" s="88"/>
      <c r="AAV195" s="88"/>
      <c r="AAW195" s="88"/>
      <c r="AAX195" s="88"/>
      <c r="AAY195" s="88"/>
      <c r="AAZ195" s="88"/>
      <c r="ABA195" s="88"/>
      <c r="ABB195" s="88"/>
      <c r="ABC195" s="88"/>
      <c r="ABD195" s="88"/>
      <c r="ABE195" s="88"/>
      <c r="ABF195" s="88"/>
      <c r="ABG195" s="88"/>
      <c r="ABH195" s="88"/>
      <c r="ABI195" s="88"/>
      <c r="ABJ195" s="88"/>
      <c r="ABK195" s="88"/>
      <c r="ABL195" s="88"/>
      <c r="ABM195" s="88"/>
      <c r="ABN195" s="88"/>
      <c r="ABO195" s="88"/>
      <c r="ABP195" s="88"/>
      <c r="ABQ195" s="88"/>
      <c r="ABR195" s="88"/>
      <c r="ABS195" s="88"/>
      <c r="ABT195" s="88"/>
      <c r="ABU195" s="88"/>
      <c r="ABV195" s="88"/>
      <c r="ABW195" s="88"/>
      <c r="ABX195" s="88"/>
      <c r="ABY195" s="88"/>
      <c r="ABZ195" s="88"/>
      <c r="ACA195" s="88"/>
      <c r="ACB195" s="88"/>
      <c r="ACC195" s="88"/>
      <c r="ACD195" s="88"/>
      <c r="ACE195" s="88"/>
      <c r="ACF195" s="88"/>
      <c r="ACG195" s="88"/>
      <c r="ACH195" s="88"/>
      <c r="ACI195" s="88"/>
      <c r="ACJ195" s="88"/>
      <c r="ACK195" s="88"/>
      <c r="ACL195" s="88"/>
      <c r="ACM195" s="88"/>
      <c r="ACN195" s="88"/>
      <c r="ACO195" s="88"/>
      <c r="ACP195" s="88"/>
      <c r="ACQ195" s="88"/>
      <c r="ACR195" s="88"/>
      <c r="ACS195" s="88"/>
      <c r="ACT195" s="88"/>
      <c r="ACU195" s="88"/>
      <c r="ACV195" s="88"/>
      <c r="ACW195" s="88"/>
      <c r="ACX195" s="88"/>
      <c r="ACY195" s="88"/>
      <c r="ACZ195" s="88"/>
      <c r="ADA195" s="88"/>
      <c r="ADB195" s="88"/>
      <c r="ADC195" s="88"/>
      <c r="ADD195" s="88"/>
      <c r="ADE195" s="88"/>
      <c r="ADF195" s="88"/>
      <c r="ADG195" s="88"/>
      <c r="ADH195" s="88"/>
      <c r="ADI195" s="88"/>
      <c r="ADJ195" s="88"/>
      <c r="ADK195" s="88"/>
      <c r="ADL195" s="88"/>
      <c r="ADM195" s="88"/>
      <c r="ADN195" s="88"/>
      <c r="ADO195" s="88"/>
      <c r="ADP195" s="88"/>
      <c r="ADQ195" s="88"/>
      <c r="ADR195" s="88"/>
      <c r="ADS195" s="88"/>
      <c r="ADT195" s="88"/>
      <c r="ADU195" s="88"/>
      <c r="ADV195" s="88"/>
      <c r="ADW195" s="88"/>
      <c r="ADX195" s="88"/>
      <c r="ADY195" s="88"/>
      <c r="ADZ195" s="88"/>
      <c r="AEA195" s="88"/>
      <c r="AEB195" s="88"/>
      <c r="AEC195" s="88"/>
      <c r="AED195" s="88"/>
      <c r="AEE195" s="88"/>
      <c r="AEF195" s="88"/>
      <c r="AEG195" s="88"/>
      <c r="AEH195" s="88"/>
      <c r="AEI195" s="88"/>
      <c r="AEJ195" s="88"/>
      <c r="AEK195" s="88"/>
      <c r="AEL195" s="88"/>
      <c r="AEM195" s="88"/>
      <c r="AEN195" s="88"/>
      <c r="AEO195" s="88"/>
      <c r="AEP195" s="88"/>
      <c r="AEQ195" s="88"/>
      <c r="AER195" s="88"/>
      <c r="AES195" s="88"/>
      <c r="AET195" s="88"/>
      <c r="AEU195" s="88"/>
      <c r="AEV195" s="88"/>
      <c r="AEW195" s="88"/>
      <c r="AEX195" s="88"/>
      <c r="AEY195" s="88"/>
      <c r="AEZ195" s="88"/>
      <c r="AFA195" s="88"/>
      <c r="AFB195" s="88"/>
      <c r="AFC195" s="88"/>
      <c r="AFD195" s="88"/>
      <c r="AFE195" s="88"/>
      <c r="AFF195" s="88"/>
      <c r="AFG195" s="88"/>
      <c r="AFH195" s="88"/>
      <c r="AFI195" s="88"/>
      <c r="AFJ195" s="88"/>
      <c r="AFK195" s="88"/>
      <c r="AFL195" s="88"/>
      <c r="AFM195" s="88"/>
      <c r="AFN195" s="88"/>
      <c r="AFO195" s="88"/>
      <c r="AFP195" s="88"/>
      <c r="AFQ195" s="88"/>
      <c r="AFR195" s="88"/>
      <c r="AFS195" s="88"/>
      <c r="AFT195" s="88"/>
      <c r="AFU195" s="88"/>
      <c r="AFV195" s="88"/>
      <c r="AFW195" s="88"/>
      <c r="AFX195" s="88"/>
      <c r="AFY195" s="88"/>
      <c r="AFZ195" s="88"/>
      <c r="AGA195" s="88"/>
      <c r="AGB195" s="88"/>
      <c r="AGC195" s="88"/>
      <c r="AGD195" s="88"/>
      <c r="AGE195" s="88"/>
      <c r="AGF195" s="88"/>
      <c r="AGG195" s="88"/>
      <c r="AGH195" s="88"/>
      <c r="AGI195" s="88"/>
      <c r="AGJ195" s="88"/>
      <c r="AGK195" s="88"/>
      <c r="AGL195" s="88"/>
      <c r="AGM195" s="88"/>
      <c r="AGN195" s="88"/>
      <c r="AGO195" s="88"/>
      <c r="AGP195" s="88"/>
      <c r="AGQ195" s="88"/>
      <c r="AGR195" s="88"/>
      <c r="AGS195" s="88"/>
      <c r="AGT195" s="88"/>
      <c r="AGU195" s="88"/>
      <c r="AGV195" s="88"/>
      <c r="AGW195" s="88"/>
      <c r="AGX195" s="88"/>
      <c r="AGY195" s="88"/>
      <c r="AGZ195" s="88"/>
      <c r="AHA195" s="88"/>
      <c r="AHB195" s="88"/>
      <c r="AHC195" s="88"/>
      <c r="AHD195" s="88"/>
      <c r="AHE195" s="88"/>
      <c r="AHF195" s="88"/>
      <c r="AHG195" s="88"/>
      <c r="AHH195" s="88"/>
      <c r="AHI195" s="88"/>
      <c r="AHJ195" s="88"/>
      <c r="AHK195" s="88"/>
      <c r="AHL195" s="88"/>
      <c r="AHM195" s="88"/>
      <c r="AHN195" s="88"/>
      <c r="AHO195" s="88"/>
      <c r="AHP195" s="88"/>
      <c r="AHQ195" s="88"/>
      <c r="AHR195" s="88"/>
      <c r="AHS195" s="88"/>
      <c r="AHT195" s="88"/>
      <c r="AHU195" s="88"/>
      <c r="AHV195" s="88"/>
      <c r="AHW195" s="88"/>
      <c r="AHX195" s="88"/>
      <c r="AHY195" s="88"/>
      <c r="AHZ195" s="88"/>
      <c r="AIA195" s="88"/>
      <c r="AIB195" s="88"/>
      <c r="AIC195" s="88"/>
      <c r="AID195" s="88"/>
      <c r="AIE195" s="88"/>
      <c r="AIF195" s="88"/>
      <c r="AIG195" s="88"/>
      <c r="AIH195" s="88"/>
      <c r="AII195" s="88"/>
      <c r="AIJ195" s="88"/>
      <c r="AIK195" s="88"/>
      <c r="AIL195" s="88"/>
      <c r="AIM195" s="88"/>
      <c r="AIN195" s="88"/>
      <c r="AIO195" s="88"/>
      <c r="AIP195" s="88"/>
      <c r="AIQ195" s="88"/>
      <c r="AIR195" s="88"/>
      <c r="AIS195" s="88"/>
      <c r="AIT195" s="88"/>
      <c r="AIU195" s="88"/>
      <c r="AIV195" s="88"/>
      <c r="AIW195" s="88"/>
      <c r="AIX195" s="88"/>
      <c r="AIY195" s="88"/>
      <c r="AIZ195" s="88"/>
      <c r="AJA195" s="88"/>
      <c r="AJB195" s="88"/>
      <c r="AJC195" s="88"/>
      <c r="AJD195" s="88"/>
      <c r="AJE195" s="88"/>
      <c r="AJF195" s="88"/>
      <c r="AJG195" s="88"/>
      <c r="AJH195" s="88"/>
      <c r="AJI195" s="88"/>
      <c r="AJJ195" s="88"/>
      <c r="AJK195" s="88"/>
      <c r="AJL195" s="88"/>
      <c r="AJM195" s="88"/>
      <c r="AJN195" s="88"/>
      <c r="AJO195" s="88"/>
      <c r="AJP195" s="88"/>
      <c r="AJQ195" s="88"/>
      <c r="AJR195" s="88"/>
      <c r="AJS195" s="88"/>
      <c r="AJT195" s="88"/>
      <c r="AJU195" s="88"/>
      <c r="AJV195" s="88"/>
      <c r="AJW195" s="88"/>
      <c r="AJX195" s="88"/>
      <c r="AJY195" s="88"/>
      <c r="AJZ195" s="88"/>
      <c r="AKA195" s="88"/>
      <c r="AKB195" s="88"/>
      <c r="AKC195" s="88"/>
      <c r="AKD195" s="88"/>
      <c r="AKE195" s="88"/>
      <c r="AKF195" s="88"/>
      <c r="AKG195" s="88"/>
      <c r="AKH195" s="88"/>
      <c r="AKI195" s="88"/>
      <c r="AKJ195" s="88"/>
      <c r="AKK195" s="88"/>
      <c r="AKL195" s="88"/>
      <c r="AKM195" s="88"/>
      <c r="AKN195" s="88"/>
      <c r="AKO195" s="88"/>
      <c r="AKP195" s="88"/>
      <c r="AKQ195" s="88"/>
      <c r="AKR195" s="88"/>
      <c r="AKS195" s="88"/>
      <c r="AKT195" s="88"/>
      <c r="AKU195" s="88"/>
      <c r="AKV195" s="88"/>
      <c r="AKW195" s="88"/>
      <c r="AKX195" s="88"/>
      <c r="AKY195" s="88"/>
      <c r="AKZ195" s="88"/>
      <c r="ALA195" s="88"/>
      <c r="ALB195" s="88"/>
      <c r="ALC195" s="88"/>
      <c r="ALD195" s="88"/>
      <c r="ALE195" s="88"/>
      <c r="ALF195" s="88"/>
      <c r="ALG195" s="88"/>
      <c r="ALH195" s="88"/>
      <c r="ALI195" s="88"/>
      <c r="ALJ195" s="88"/>
      <c r="ALK195" s="88"/>
      <c r="ALL195" s="88"/>
      <c r="ALM195" s="88"/>
      <c r="ALN195" s="88"/>
      <c r="ALO195" s="88"/>
      <c r="ALP195" s="88"/>
      <c r="ALQ195" s="88"/>
      <c r="ALR195" s="88"/>
      <c r="ALS195" s="88"/>
      <c r="ALT195" s="88"/>
      <c r="ALU195" s="88"/>
      <c r="ALV195" s="88"/>
      <c r="ALW195" s="88"/>
    </row>
    <row r="196" spans="1:1011" ht="28.8" x14ac:dyDescent="0.3">
      <c r="A196" s="1" t="s">
        <v>420</v>
      </c>
      <c r="B196" s="2">
        <v>110</v>
      </c>
      <c r="C196" s="102" t="s">
        <v>489</v>
      </c>
      <c r="D196" s="125">
        <v>2014</v>
      </c>
      <c r="E196" s="3" t="s">
        <v>131</v>
      </c>
      <c r="F196" s="4" t="s">
        <v>33</v>
      </c>
      <c r="G196" s="4" t="s">
        <v>463</v>
      </c>
      <c r="H196" s="4">
        <v>43.7</v>
      </c>
      <c r="I196" s="5">
        <v>5.74</v>
      </c>
      <c r="J196" s="6" t="s">
        <v>34</v>
      </c>
      <c r="K196" s="7" t="s">
        <v>427</v>
      </c>
      <c r="L196" s="8" t="s">
        <v>36</v>
      </c>
      <c r="M196" s="9" t="s">
        <v>169</v>
      </c>
      <c r="N196" s="10">
        <v>1000</v>
      </c>
      <c r="O196" s="10" t="s">
        <v>90</v>
      </c>
      <c r="P196" s="10">
        <v>150</v>
      </c>
      <c r="Q196" s="11">
        <v>300</v>
      </c>
      <c r="R196" s="40">
        <v>50000</v>
      </c>
      <c r="S196" s="13" t="s">
        <v>64</v>
      </c>
      <c r="T196" s="14" t="s">
        <v>196</v>
      </c>
      <c r="U196" s="14" t="s">
        <v>476</v>
      </c>
      <c r="V196" s="14" t="s">
        <v>39</v>
      </c>
      <c r="W196" s="14" t="s">
        <v>476</v>
      </c>
      <c r="X196" s="14" t="s">
        <v>476</v>
      </c>
      <c r="Y196" s="14" t="s">
        <v>476</v>
      </c>
      <c r="Z196" s="15" t="s">
        <v>476</v>
      </c>
      <c r="AA196" s="16" t="s">
        <v>444</v>
      </c>
      <c r="AB196" s="17" t="s">
        <v>428</v>
      </c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88"/>
      <c r="BF196" s="88"/>
      <c r="BG196" s="88"/>
      <c r="BH196" s="88"/>
      <c r="BI196" s="88"/>
      <c r="BJ196" s="88"/>
      <c r="BK196" s="88"/>
      <c r="BL196" s="88"/>
      <c r="BM196" s="88"/>
      <c r="BN196" s="88"/>
      <c r="BO196" s="88"/>
      <c r="BP196" s="88"/>
      <c r="BQ196" s="88"/>
      <c r="BR196" s="88"/>
      <c r="BS196" s="88"/>
      <c r="BT196" s="88"/>
      <c r="BU196" s="88"/>
      <c r="BV196" s="88"/>
      <c r="BW196" s="88"/>
      <c r="BX196" s="88"/>
      <c r="BY196" s="88"/>
      <c r="BZ196" s="88"/>
      <c r="CA196" s="88"/>
      <c r="CB196" s="88"/>
      <c r="CC196" s="88"/>
      <c r="CD196" s="88"/>
      <c r="CE196" s="88"/>
      <c r="CF196" s="88"/>
      <c r="CG196" s="88"/>
      <c r="CH196" s="88"/>
      <c r="CI196" s="88"/>
      <c r="CJ196" s="88"/>
      <c r="CK196" s="88"/>
      <c r="CL196" s="88"/>
      <c r="CM196" s="88"/>
      <c r="CN196" s="88"/>
      <c r="CO196" s="88"/>
      <c r="CP196" s="88"/>
      <c r="CQ196" s="88"/>
      <c r="CR196" s="88"/>
      <c r="CS196" s="88"/>
      <c r="CT196" s="88"/>
      <c r="CU196" s="88"/>
      <c r="CV196" s="88"/>
      <c r="CW196" s="88"/>
      <c r="CX196" s="88"/>
      <c r="CY196" s="88"/>
      <c r="CZ196" s="88"/>
      <c r="DA196" s="88"/>
      <c r="DB196" s="88"/>
      <c r="DC196" s="88"/>
      <c r="DD196" s="88"/>
      <c r="DE196" s="88"/>
      <c r="DF196" s="88"/>
      <c r="DG196" s="88"/>
      <c r="DH196" s="88"/>
      <c r="DI196" s="88"/>
      <c r="DJ196" s="88"/>
      <c r="DK196" s="88"/>
      <c r="DL196" s="88"/>
      <c r="DM196" s="88"/>
      <c r="DN196" s="88"/>
      <c r="DO196" s="88"/>
      <c r="DP196" s="88"/>
      <c r="DQ196" s="88"/>
      <c r="DR196" s="88"/>
      <c r="DS196" s="88"/>
      <c r="DT196" s="88"/>
      <c r="DU196" s="88"/>
      <c r="DV196" s="88"/>
      <c r="DW196" s="88"/>
      <c r="DX196" s="88"/>
      <c r="DY196" s="88"/>
      <c r="DZ196" s="88"/>
      <c r="EA196" s="88"/>
      <c r="EB196" s="88"/>
      <c r="EC196" s="88"/>
      <c r="ED196" s="88"/>
      <c r="EE196" s="88"/>
      <c r="EF196" s="88"/>
      <c r="EG196" s="88"/>
      <c r="EH196" s="88"/>
      <c r="EI196" s="88"/>
      <c r="EJ196" s="88"/>
      <c r="EK196" s="88"/>
      <c r="EL196" s="88"/>
      <c r="EM196" s="88"/>
      <c r="EN196" s="88"/>
      <c r="EO196" s="88"/>
      <c r="EP196" s="88"/>
      <c r="EQ196" s="88"/>
      <c r="ER196" s="88"/>
      <c r="ES196" s="88"/>
      <c r="ET196" s="88"/>
      <c r="EU196" s="88"/>
      <c r="EV196" s="88"/>
      <c r="EW196" s="88"/>
      <c r="EX196" s="88"/>
      <c r="EY196" s="88"/>
      <c r="EZ196" s="88"/>
      <c r="FA196" s="88"/>
      <c r="FB196" s="88"/>
      <c r="FC196" s="88"/>
      <c r="FD196" s="88"/>
      <c r="FE196" s="88"/>
      <c r="FF196" s="88"/>
      <c r="FG196" s="88"/>
      <c r="FH196" s="88"/>
      <c r="FI196" s="88"/>
      <c r="FJ196" s="88"/>
      <c r="FK196" s="88"/>
      <c r="FL196" s="88"/>
      <c r="FM196" s="88"/>
      <c r="FN196" s="88"/>
      <c r="FO196" s="88"/>
      <c r="FP196" s="88"/>
      <c r="FQ196" s="88"/>
      <c r="FR196" s="88"/>
      <c r="FS196" s="88"/>
      <c r="FT196" s="88"/>
      <c r="FU196" s="88"/>
      <c r="FV196" s="88"/>
      <c r="FW196" s="88"/>
      <c r="FX196" s="88"/>
      <c r="FY196" s="88"/>
      <c r="FZ196" s="88"/>
      <c r="GA196" s="88"/>
      <c r="GB196" s="88"/>
      <c r="GC196" s="88"/>
      <c r="GD196" s="88"/>
      <c r="GE196" s="88"/>
      <c r="GF196" s="88"/>
      <c r="GG196" s="88"/>
      <c r="GH196" s="88"/>
      <c r="GI196" s="88"/>
      <c r="GJ196" s="88"/>
      <c r="GK196" s="88"/>
      <c r="GL196" s="88"/>
      <c r="GM196" s="88"/>
      <c r="GN196" s="88"/>
      <c r="GO196" s="88"/>
      <c r="GP196" s="88"/>
      <c r="GQ196" s="88"/>
      <c r="GR196" s="88"/>
      <c r="GS196" s="88"/>
      <c r="GT196" s="88"/>
      <c r="GU196" s="88"/>
      <c r="GV196" s="88"/>
      <c r="GW196" s="88"/>
      <c r="GX196" s="88"/>
      <c r="GY196" s="88"/>
      <c r="GZ196" s="88"/>
      <c r="HA196" s="88"/>
      <c r="HB196" s="88"/>
      <c r="HC196" s="88"/>
      <c r="HD196" s="88"/>
      <c r="HE196" s="88"/>
      <c r="HF196" s="88"/>
      <c r="HG196" s="88"/>
      <c r="HH196" s="88"/>
      <c r="HI196" s="88"/>
      <c r="HJ196" s="88"/>
      <c r="HK196" s="88"/>
      <c r="HL196" s="88"/>
      <c r="HM196" s="88"/>
      <c r="HN196" s="88"/>
      <c r="HO196" s="88"/>
      <c r="HP196" s="88"/>
      <c r="HQ196" s="88"/>
      <c r="HR196" s="88"/>
      <c r="HS196" s="88"/>
      <c r="HT196" s="88"/>
      <c r="HU196" s="88"/>
      <c r="HV196" s="88"/>
      <c r="HW196" s="88"/>
      <c r="HX196" s="88"/>
      <c r="HY196" s="88"/>
      <c r="HZ196" s="88"/>
      <c r="IA196" s="88"/>
      <c r="IB196" s="88"/>
      <c r="IC196" s="88"/>
      <c r="ID196" s="88"/>
      <c r="IE196" s="88"/>
      <c r="IF196" s="88"/>
      <c r="IG196" s="88"/>
      <c r="IH196" s="88"/>
      <c r="II196" s="88"/>
      <c r="IJ196" s="88"/>
      <c r="IK196" s="88"/>
      <c r="IL196" s="88"/>
      <c r="IM196" s="88"/>
      <c r="IN196" s="88"/>
      <c r="IO196" s="88"/>
      <c r="IP196" s="88"/>
      <c r="IQ196" s="88"/>
      <c r="IR196" s="88"/>
      <c r="IS196" s="88"/>
      <c r="IT196" s="88"/>
      <c r="IU196" s="88"/>
      <c r="IV196" s="88"/>
      <c r="IW196" s="88"/>
      <c r="IX196" s="88"/>
      <c r="IY196" s="88"/>
      <c r="IZ196" s="88"/>
      <c r="JA196" s="88"/>
      <c r="JB196" s="88"/>
      <c r="JC196" s="88"/>
      <c r="JD196" s="88"/>
      <c r="JE196" s="88"/>
      <c r="JF196" s="88"/>
      <c r="JG196" s="88"/>
      <c r="JH196" s="88"/>
      <c r="JI196" s="88"/>
      <c r="JJ196" s="88"/>
      <c r="JK196" s="88"/>
      <c r="JL196" s="88"/>
      <c r="JM196" s="88"/>
      <c r="JN196" s="88"/>
      <c r="JO196" s="88"/>
      <c r="JP196" s="88"/>
      <c r="JQ196" s="88"/>
      <c r="JR196" s="88"/>
      <c r="JS196" s="88"/>
      <c r="JT196" s="88"/>
      <c r="JU196" s="88"/>
      <c r="JV196" s="88"/>
      <c r="JW196" s="88"/>
      <c r="JX196" s="88"/>
      <c r="JY196" s="88"/>
      <c r="JZ196" s="88"/>
      <c r="KA196" s="88"/>
      <c r="KB196" s="88"/>
      <c r="KC196" s="88"/>
      <c r="KD196" s="88"/>
      <c r="KE196" s="88"/>
      <c r="KF196" s="88"/>
      <c r="KG196" s="88"/>
      <c r="KH196" s="88"/>
      <c r="KI196" s="88"/>
      <c r="KJ196" s="88"/>
      <c r="KK196" s="88"/>
      <c r="KL196" s="88"/>
      <c r="KM196" s="88"/>
      <c r="KN196" s="88"/>
      <c r="KO196" s="88"/>
      <c r="KP196" s="88"/>
      <c r="KQ196" s="88"/>
      <c r="KR196" s="88"/>
      <c r="KS196" s="88"/>
      <c r="KT196" s="88"/>
      <c r="KU196" s="88"/>
      <c r="KV196" s="88"/>
      <c r="KW196" s="88"/>
      <c r="KX196" s="88"/>
      <c r="KY196" s="88"/>
      <c r="KZ196" s="88"/>
      <c r="LA196" s="88"/>
      <c r="LB196" s="88"/>
      <c r="LC196" s="88"/>
      <c r="LD196" s="88"/>
      <c r="LE196" s="88"/>
      <c r="LF196" s="88"/>
      <c r="LG196" s="88"/>
      <c r="LH196" s="88"/>
      <c r="LI196" s="88"/>
      <c r="LJ196" s="88"/>
      <c r="LK196" s="88"/>
      <c r="LL196" s="88"/>
      <c r="LM196" s="88"/>
      <c r="LN196" s="88"/>
      <c r="LO196" s="88"/>
      <c r="LP196" s="88"/>
      <c r="LQ196" s="88"/>
      <c r="LR196" s="88"/>
      <c r="LS196" s="88"/>
      <c r="LT196" s="88"/>
      <c r="LU196" s="88"/>
      <c r="LV196" s="88"/>
      <c r="LW196" s="88"/>
      <c r="LX196" s="88"/>
      <c r="LY196" s="88"/>
      <c r="LZ196" s="88"/>
      <c r="MA196" s="88"/>
      <c r="MB196" s="88"/>
      <c r="MC196" s="88"/>
      <c r="MD196" s="88"/>
      <c r="ME196" s="88"/>
      <c r="MF196" s="88"/>
      <c r="MG196" s="88"/>
      <c r="MH196" s="88"/>
      <c r="MI196" s="88"/>
      <c r="MJ196" s="88"/>
      <c r="MK196" s="88"/>
      <c r="ML196" s="88"/>
      <c r="MM196" s="88"/>
      <c r="MN196" s="88"/>
      <c r="MO196" s="88"/>
      <c r="MP196" s="88"/>
      <c r="MQ196" s="88"/>
      <c r="MR196" s="88"/>
      <c r="MS196" s="88"/>
      <c r="MT196" s="88"/>
      <c r="MU196" s="88"/>
      <c r="MV196" s="88"/>
      <c r="MW196" s="88"/>
      <c r="MX196" s="88"/>
      <c r="MY196" s="88"/>
      <c r="MZ196" s="88"/>
      <c r="NA196" s="88"/>
      <c r="NB196" s="88"/>
      <c r="NC196" s="88"/>
      <c r="ND196" s="88"/>
      <c r="NE196" s="88"/>
      <c r="NF196" s="88"/>
      <c r="NG196" s="88"/>
      <c r="NH196" s="88"/>
      <c r="NI196" s="88"/>
      <c r="NJ196" s="88"/>
      <c r="NK196" s="88"/>
      <c r="NL196" s="88"/>
      <c r="NM196" s="88"/>
      <c r="NN196" s="88"/>
      <c r="NO196" s="88"/>
      <c r="NP196" s="88"/>
      <c r="NQ196" s="88"/>
      <c r="NR196" s="88"/>
      <c r="NS196" s="88"/>
      <c r="NT196" s="88"/>
      <c r="NU196" s="88"/>
      <c r="NV196" s="88"/>
      <c r="NW196" s="88"/>
      <c r="NX196" s="88"/>
      <c r="NY196" s="88"/>
      <c r="NZ196" s="88"/>
      <c r="OA196" s="88"/>
      <c r="OB196" s="88"/>
      <c r="OC196" s="88"/>
      <c r="OD196" s="88"/>
      <c r="OE196" s="88"/>
      <c r="OF196" s="88"/>
      <c r="OG196" s="88"/>
      <c r="OH196" s="88"/>
      <c r="OI196" s="88"/>
      <c r="OJ196" s="88"/>
      <c r="OK196" s="88"/>
      <c r="OL196" s="88"/>
      <c r="OM196" s="88"/>
      <c r="ON196" s="88"/>
      <c r="OO196" s="88"/>
      <c r="OP196" s="88"/>
      <c r="OQ196" s="88"/>
      <c r="OR196" s="88"/>
      <c r="OS196" s="88"/>
      <c r="OT196" s="88"/>
      <c r="OU196" s="88"/>
      <c r="OV196" s="88"/>
      <c r="OW196" s="88"/>
      <c r="OX196" s="88"/>
      <c r="OY196" s="88"/>
      <c r="OZ196" s="88"/>
      <c r="PA196" s="88"/>
      <c r="PB196" s="88"/>
      <c r="PC196" s="88"/>
      <c r="PD196" s="88"/>
      <c r="PE196" s="88"/>
      <c r="PF196" s="88"/>
      <c r="PG196" s="88"/>
      <c r="PH196" s="88"/>
      <c r="PI196" s="88"/>
      <c r="PJ196" s="88"/>
      <c r="PK196" s="88"/>
      <c r="PL196" s="88"/>
      <c r="PM196" s="88"/>
      <c r="PN196" s="88"/>
      <c r="PO196" s="88"/>
      <c r="PP196" s="88"/>
      <c r="PQ196" s="88"/>
      <c r="PR196" s="88"/>
      <c r="PS196" s="88"/>
      <c r="PT196" s="88"/>
      <c r="PU196" s="88"/>
      <c r="PV196" s="88"/>
      <c r="PW196" s="88"/>
      <c r="PX196" s="88"/>
      <c r="PY196" s="88"/>
      <c r="PZ196" s="88"/>
      <c r="QA196" s="88"/>
      <c r="QB196" s="88"/>
      <c r="QC196" s="88"/>
      <c r="QD196" s="88"/>
      <c r="QE196" s="88"/>
      <c r="QF196" s="88"/>
      <c r="QG196" s="88"/>
      <c r="QH196" s="88"/>
      <c r="QI196" s="88"/>
      <c r="QJ196" s="88"/>
      <c r="QK196" s="88"/>
      <c r="QL196" s="88"/>
      <c r="QM196" s="88"/>
      <c r="QN196" s="88"/>
      <c r="QO196" s="88"/>
      <c r="QP196" s="88"/>
      <c r="QQ196" s="88"/>
      <c r="QR196" s="88"/>
      <c r="QS196" s="88"/>
      <c r="QT196" s="88"/>
      <c r="QU196" s="88"/>
      <c r="QV196" s="88"/>
      <c r="QW196" s="88"/>
      <c r="QX196" s="88"/>
      <c r="QY196" s="88"/>
      <c r="QZ196" s="88"/>
      <c r="RA196" s="88"/>
      <c r="RB196" s="88"/>
      <c r="RC196" s="88"/>
      <c r="RD196" s="88"/>
      <c r="RE196" s="88"/>
      <c r="RF196" s="88"/>
      <c r="RG196" s="88"/>
      <c r="RH196" s="88"/>
      <c r="RI196" s="88"/>
      <c r="RJ196" s="88"/>
      <c r="RK196" s="88"/>
      <c r="RL196" s="88"/>
      <c r="RM196" s="88"/>
      <c r="RN196" s="88"/>
      <c r="RO196" s="88"/>
      <c r="RP196" s="88"/>
      <c r="RQ196" s="88"/>
      <c r="RR196" s="88"/>
      <c r="RS196" s="88"/>
      <c r="RT196" s="88"/>
      <c r="RU196" s="88"/>
      <c r="RV196" s="88"/>
      <c r="RW196" s="88"/>
      <c r="RX196" s="88"/>
      <c r="RY196" s="88"/>
      <c r="RZ196" s="88"/>
      <c r="SA196" s="88"/>
      <c r="SB196" s="88"/>
      <c r="SC196" s="88"/>
      <c r="SD196" s="88"/>
      <c r="SE196" s="88"/>
      <c r="SF196" s="88"/>
      <c r="SG196" s="88"/>
      <c r="SH196" s="88"/>
      <c r="SI196" s="88"/>
      <c r="SJ196" s="88"/>
      <c r="SK196" s="88"/>
      <c r="SL196" s="88"/>
      <c r="SM196" s="88"/>
      <c r="SN196" s="88"/>
      <c r="SO196" s="88"/>
      <c r="SP196" s="88"/>
      <c r="SQ196" s="88"/>
      <c r="SR196" s="88"/>
      <c r="SS196" s="88"/>
      <c r="ST196" s="88"/>
      <c r="SU196" s="88"/>
      <c r="SV196" s="88"/>
      <c r="SW196" s="88"/>
      <c r="SX196" s="88"/>
      <c r="SY196" s="88"/>
      <c r="SZ196" s="88"/>
      <c r="TA196" s="88"/>
      <c r="TB196" s="88"/>
      <c r="TC196" s="88"/>
      <c r="TD196" s="88"/>
      <c r="TE196" s="88"/>
      <c r="TF196" s="88"/>
      <c r="TG196" s="88"/>
      <c r="TH196" s="88"/>
      <c r="TI196" s="88"/>
      <c r="TJ196" s="88"/>
      <c r="TK196" s="88"/>
      <c r="TL196" s="88"/>
      <c r="TM196" s="88"/>
      <c r="TN196" s="88"/>
      <c r="TO196" s="88"/>
      <c r="TP196" s="88"/>
      <c r="TQ196" s="88"/>
      <c r="TR196" s="88"/>
      <c r="TS196" s="88"/>
      <c r="TT196" s="88"/>
      <c r="TU196" s="88"/>
      <c r="TV196" s="88"/>
      <c r="TW196" s="88"/>
      <c r="TX196" s="88"/>
      <c r="TY196" s="88"/>
      <c r="TZ196" s="88"/>
      <c r="UA196" s="88"/>
      <c r="UB196" s="88"/>
      <c r="UC196" s="88"/>
      <c r="UD196" s="88"/>
      <c r="UE196" s="88"/>
      <c r="UF196" s="88"/>
      <c r="UG196" s="88"/>
      <c r="UH196" s="88"/>
      <c r="UI196" s="88"/>
      <c r="UJ196" s="88"/>
      <c r="UK196" s="88"/>
      <c r="UL196" s="88"/>
      <c r="UM196" s="88"/>
      <c r="UN196" s="88"/>
      <c r="UO196" s="88"/>
      <c r="UP196" s="88"/>
      <c r="UQ196" s="88"/>
      <c r="UR196" s="88"/>
      <c r="US196" s="88"/>
      <c r="UT196" s="88"/>
      <c r="UU196" s="88"/>
      <c r="UV196" s="88"/>
      <c r="UW196" s="88"/>
      <c r="UX196" s="88"/>
      <c r="UY196" s="88"/>
      <c r="UZ196" s="88"/>
      <c r="VA196" s="88"/>
      <c r="VB196" s="88"/>
      <c r="VC196" s="88"/>
      <c r="VD196" s="88"/>
      <c r="VE196" s="88"/>
      <c r="VF196" s="88"/>
      <c r="VG196" s="88"/>
      <c r="VH196" s="88"/>
      <c r="VI196" s="88"/>
      <c r="VJ196" s="88"/>
      <c r="VK196" s="88"/>
      <c r="VL196" s="88"/>
      <c r="VM196" s="88"/>
      <c r="VN196" s="88"/>
      <c r="VO196" s="88"/>
      <c r="VP196" s="88"/>
      <c r="VQ196" s="88"/>
      <c r="VR196" s="88"/>
      <c r="VS196" s="88"/>
      <c r="VT196" s="88"/>
      <c r="VU196" s="88"/>
      <c r="VV196" s="88"/>
      <c r="VW196" s="88"/>
      <c r="VX196" s="88"/>
      <c r="VY196" s="88"/>
      <c r="VZ196" s="88"/>
      <c r="WA196" s="88"/>
      <c r="WB196" s="88"/>
      <c r="WC196" s="88"/>
      <c r="WD196" s="88"/>
      <c r="WE196" s="88"/>
      <c r="WF196" s="88"/>
      <c r="WG196" s="88"/>
      <c r="WH196" s="88"/>
      <c r="WI196" s="88"/>
      <c r="WJ196" s="88"/>
      <c r="WK196" s="88"/>
      <c r="WL196" s="88"/>
      <c r="WM196" s="88"/>
      <c r="WN196" s="88"/>
      <c r="WO196" s="88"/>
      <c r="WP196" s="88"/>
      <c r="WQ196" s="88"/>
      <c r="WR196" s="88"/>
      <c r="WS196" s="88"/>
      <c r="WT196" s="88"/>
      <c r="WU196" s="88"/>
      <c r="WV196" s="88"/>
      <c r="WW196" s="88"/>
      <c r="WX196" s="88"/>
      <c r="WY196" s="88"/>
      <c r="WZ196" s="88"/>
      <c r="XA196" s="88"/>
      <c r="XB196" s="88"/>
      <c r="XC196" s="88"/>
      <c r="XD196" s="88"/>
      <c r="XE196" s="88"/>
      <c r="XF196" s="88"/>
      <c r="XG196" s="88"/>
      <c r="XH196" s="88"/>
      <c r="XI196" s="88"/>
      <c r="XJ196" s="88"/>
      <c r="XK196" s="88"/>
      <c r="XL196" s="88"/>
      <c r="XM196" s="88"/>
      <c r="XN196" s="88"/>
      <c r="XO196" s="88"/>
      <c r="XP196" s="88"/>
      <c r="XQ196" s="88"/>
      <c r="XR196" s="88"/>
      <c r="XS196" s="88"/>
      <c r="XT196" s="88"/>
      <c r="XU196" s="88"/>
      <c r="XV196" s="88"/>
      <c r="XW196" s="88"/>
      <c r="XX196" s="88"/>
      <c r="XY196" s="88"/>
      <c r="XZ196" s="88"/>
      <c r="YA196" s="88"/>
      <c r="YB196" s="88"/>
      <c r="YC196" s="88"/>
      <c r="YD196" s="88"/>
      <c r="YE196" s="88"/>
      <c r="YF196" s="88"/>
      <c r="YG196" s="88"/>
      <c r="YH196" s="88"/>
      <c r="YI196" s="88"/>
      <c r="YJ196" s="88"/>
      <c r="YK196" s="88"/>
      <c r="YL196" s="88"/>
      <c r="YM196" s="88"/>
      <c r="YN196" s="88"/>
      <c r="YO196" s="88"/>
      <c r="YP196" s="88"/>
      <c r="YQ196" s="88"/>
      <c r="YR196" s="88"/>
      <c r="YS196" s="88"/>
      <c r="YT196" s="88"/>
      <c r="YU196" s="88"/>
      <c r="YV196" s="88"/>
      <c r="YW196" s="88"/>
      <c r="YX196" s="88"/>
      <c r="YY196" s="88"/>
      <c r="YZ196" s="88"/>
      <c r="ZA196" s="88"/>
      <c r="ZB196" s="88"/>
      <c r="ZC196" s="88"/>
      <c r="ZD196" s="88"/>
      <c r="ZE196" s="88"/>
      <c r="ZF196" s="88"/>
      <c r="ZG196" s="88"/>
      <c r="ZH196" s="88"/>
      <c r="ZI196" s="88"/>
      <c r="ZJ196" s="88"/>
      <c r="ZK196" s="88"/>
      <c r="ZL196" s="88"/>
      <c r="ZM196" s="88"/>
      <c r="ZN196" s="88"/>
      <c r="ZO196" s="88"/>
      <c r="ZP196" s="88"/>
      <c r="ZQ196" s="88"/>
      <c r="ZR196" s="88"/>
      <c r="ZS196" s="88"/>
      <c r="ZT196" s="88"/>
      <c r="ZU196" s="88"/>
      <c r="ZV196" s="88"/>
      <c r="ZW196" s="88"/>
      <c r="ZX196" s="88"/>
      <c r="ZY196" s="88"/>
      <c r="ZZ196" s="88"/>
      <c r="AAA196" s="88"/>
      <c r="AAB196" s="88"/>
      <c r="AAC196" s="88"/>
      <c r="AAD196" s="88"/>
      <c r="AAE196" s="88"/>
      <c r="AAF196" s="88"/>
      <c r="AAG196" s="88"/>
      <c r="AAH196" s="88"/>
      <c r="AAI196" s="88"/>
      <c r="AAJ196" s="88"/>
      <c r="AAK196" s="88"/>
      <c r="AAL196" s="88"/>
      <c r="AAM196" s="88"/>
      <c r="AAN196" s="88"/>
      <c r="AAO196" s="88"/>
      <c r="AAP196" s="88"/>
      <c r="AAQ196" s="88"/>
      <c r="AAR196" s="88"/>
      <c r="AAS196" s="88"/>
      <c r="AAT196" s="88"/>
      <c r="AAU196" s="88"/>
      <c r="AAV196" s="88"/>
      <c r="AAW196" s="88"/>
      <c r="AAX196" s="88"/>
      <c r="AAY196" s="88"/>
      <c r="AAZ196" s="88"/>
      <c r="ABA196" s="88"/>
      <c r="ABB196" s="88"/>
      <c r="ABC196" s="88"/>
      <c r="ABD196" s="88"/>
      <c r="ABE196" s="88"/>
      <c r="ABF196" s="88"/>
      <c r="ABG196" s="88"/>
      <c r="ABH196" s="88"/>
      <c r="ABI196" s="88"/>
      <c r="ABJ196" s="88"/>
      <c r="ABK196" s="88"/>
      <c r="ABL196" s="88"/>
      <c r="ABM196" s="88"/>
      <c r="ABN196" s="88"/>
      <c r="ABO196" s="88"/>
      <c r="ABP196" s="88"/>
      <c r="ABQ196" s="88"/>
      <c r="ABR196" s="88"/>
      <c r="ABS196" s="88"/>
      <c r="ABT196" s="88"/>
      <c r="ABU196" s="88"/>
      <c r="ABV196" s="88"/>
      <c r="ABW196" s="88"/>
      <c r="ABX196" s="88"/>
      <c r="ABY196" s="88"/>
      <c r="ABZ196" s="88"/>
      <c r="ACA196" s="88"/>
      <c r="ACB196" s="88"/>
      <c r="ACC196" s="88"/>
      <c r="ACD196" s="88"/>
      <c r="ACE196" s="88"/>
      <c r="ACF196" s="88"/>
      <c r="ACG196" s="88"/>
      <c r="ACH196" s="88"/>
      <c r="ACI196" s="88"/>
      <c r="ACJ196" s="88"/>
      <c r="ACK196" s="88"/>
      <c r="ACL196" s="88"/>
      <c r="ACM196" s="88"/>
      <c r="ACN196" s="88"/>
      <c r="ACO196" s="88"/>
      <c r="ACP196" s="88"/>
      <c r="ACQ196" s="88"/>
      <c r="ACR196" s="88"/>
      <c r="ACS196" s="88"/>
      <c r="ACT196" s="88"/>
      <c r="ACU196" s="88"/>
      <c r="ACV196" s="88"/>
      <c r="ACW196" s="88"/>
      <c r="ACX196" s="88"/>
      <c r="ACY196" s="88"/>
      <c r="ACZ196" s="88"/>
      <c r="ADA196" s="88"/>
      <c r="ADB196" s="88"/>
      <c r="ADC196" s="88"/>
      <c r="ADD196" s="88"/>
      <c r="ADE196" s="88"/>
      <c r="ADF196" s="88"/>
      <c r="ADG196" s="88"/>
      <c r="ADH196" s="88"/>
      <c r="ADI196" s="88"/>
      <c r="ADJ196" s="88"/>
      <c r="ADK196" s="88"/>
      <c r="ADL196" s="88"/>
      <c r="ADM196" s="88"/>
      <c r="ADN196" s="88"/>
      <c r="ADO196" s="88"/>
      <c r="ADP196" s="88"/>
      <c r="ADQ196" s="88"/>
      <c r="ADR196" s="88"/>
      <c r="ADS196" s="88"/>
      <c r="ADT196" s="88"/>
      <c r="ADU196" s="88"/>
      <c r="ADV196" s="88"/>
      <c r="ADW196" s="88"/>
      <c r="ADX196" s="88"/>
      <c r="ADY196" s="88"/>
      <c r="ADZ196" s="88"/>
      <c r="AEA196" s="88"/>
      <c r="AEB196" s="88"/>
      <c r="AEC196" s="88"/>
      <c r="AED196" s="88"/>
      <c r="AEE196" s="88"/>
      <c r="AEF196" s="88"/>
      <c r="AEG196" s="88"/>
      <c r="AEH196" s="88"/>
      <c r="AEI196" s="88"/>
      <c r="AEJ196" s="88"/>
      <c r="AEK196" s="88"/>
      <c r="AEL196" s="88"/>
      <c r="AEM196" s="88"/>
      <c r="AEN196" s="88"/>
      <c r="AEO196" s="88"/>
      <c r="AEP196" s="88"/>
      <c r="AEQ196" s="88"/>
      <c r="AER196" s="88"/>
      <c r="AES196" s="88"/>
      <c r="AET196" s="88"/>
      <c r="AEU196" s="88"/>
      <c r="AEV196" s="88"/>
      <c r="AEW196" s="88"/>
      <c r="AEX196" s="88"/>
      <c r="AEY196" s="88"/>
      <c r="AEZ196" s="88"/>
      <c r="AFA196" s="88"/>
      <c r="AFB196" s="88"/>
      <c r="AFC196" s="88"/>
      <c r="AFD196" s="88"/>
      <c r="AFE196" s="88"/>
      <c r="AFF196" s="88"/>
      <c r="AFG196" s="88"/>
      <c r="AFH196" s="88"/>
      <c r="AFI196" s="88"/>
      <c r="AFJ196" s="88"/>
      <c r="AFK196" s="88"/>
      <c r="AFL196" s="88"/>
      <c r="AFM196" s="88"/>
      <c r="AFN196" s="88"/>
      <c r="AFO196" s="88"/>
      <c r="AFP196" s="88"/>
      <c r="AFQ196" s="88"/>
      <c r="AFR196" s="88"/>
      <c r="AFS196" s="88"/>
      <c r="AFT196" s="88"/>
      <c r="AFU196" s="88"/>
      <c r="AFV196" s="88"/>
      <c r="AFW196" s="88"/>
      <c r="AFX196" s="88"/>
      <c r="AFY196" s="88"/>
      <c r="AFZ196" s="88"/>
      <c r="AGA196" s="88"/>
      <c r="AGB196" s="88"/>
      <c r="AGC196" s="88"/>
      <c r="AGD196" s="88"/>
      <c r="AGE196" s="88"/>
      <c r="AGF196" s="88"/>
      <c r="AGG196" s="88"/>
      <c r="AGH196" s="88"/>
      <c r="AGI196" s="88"/>
      <c r="AGJ196" s="88"/>
      <c r="AGK196" s="88"/>
      <c r="AGL196" s="88"/>
      <c r="AGM196" s="88"/>
      <c r="AGN196" s="88"/>
      <c r="AGO196" s="88"/>
      <c r="AGP196" s="88"/>
      <c r="AGQ196" s="88"/>
      <c r="AGR196" s="88"/>
      <c r="AGS196" s="88"/>
      <c r="AGT196" s="88"/>
      <c r="AGU196" s="88"/>
      <c r="AGV196" s="88"/>
      <c r="AGW196" s="88"/>
      <c r="AGX196" s="88"/>
      <c r="AGY196" s="88"/>
      <c r="AGZ196" s="88"/>
      <c r="AHA196" s="88"/>
      <c r="AHB196" s="88"/>
      <c r="AHC196" s="88"/>
      <c r="AHD196" s="88"/>
      <c r="AHE196" s="88"/>
      <c r="AHF196" s="88"/>
      <c r="AHG196" s="88"/>
      <c r="AHH196" s="88"/>
      <c r="AHI196" s="88"/>
      <c r="AHJ196" s="88"/>
      <c r="AHK196" s="88"/>
      <c r="AHL196" s="88"/>
      <c r="AHM196" s="88"/>
      <c r="AHN196" s="88"/>
      <c r="AHO196" s="88"/>
      <c r="AHP196" s="88"/>
      <c r="AHQ196" s="88"/>
      <c r="AHR196" s="88"/>
      <c r="AHS196" s="88"/>
      <c r="AHT196" s="88"/>
      <c r="AHU196" s="88"/>
      <c r="AHV196" s="88"/>
      <c r="AHW196" s="88"/>
      <c r="AHX196" s="88"/>
      <c r="AHY196" s="88"/>
      <c r="AHZ196" s="88"/>
      <c r="AIA196" s="88"/>
      <c r="AIB196" s="88"/>
      <c r="AIC196" s="88"/>
      <c r="AID196" s="88"/>
      <c r="AIE196" s="88"/>
      <c r="AIF196" s="88"/>
      <c r="AIG196" s="88"/>
      <c r="AIH196" s="88"/>
      <c r="AII196" s="88"/>
      <c r="AIJ196" s="88"/>
      <c r="AIK196" s="88"/>
      <c r="AIL196" s="88"/>
      <c r="AIM196" s="88"/>
      <c r="AIN196" s="88"/>
      <c r="AIO196" s="88"/>
      <c r="AIP196" s="88"/>
      <c r="AIQ196" s="88"/>
      <c r="AIR196" s="88"/>
      <c r="AIS196" s="88"/>
      <c r="AIT196" s="88"/>
      <c r="AIU196" s="88"/>
      <c r="AIV196" s="88"/>
      <c r="AIW196" s="88"/>
      <c r="AIX196" s="88"/>
      <c r="AIY196" s="88"/>
      <c r="AIZ196" s="88"/>
      <c r="AJA196" s="88"/>
      <c r="AJB196" s="88"/>
      <c r="AJC196" s="88"/>
      <c r="AJD196" s="88"/>
      <c r="AJE196" s="88"/>
      <c r="AJF196" s="88"/>
      <c r="AJG196" s="88"/>
      <c r="AJH196" s="88"/>
      <c r="AJI196" s="88"/>
      <c r="AJJ196" s="88"/>
      <c r="AJK196" s="88"/>
      <c r="AJL196" s="88"/>
      <c r="AJM196" s="88"/>
      <c r="AJN196" s="88"/>
      <c r="AJO196" s="88"/>
      <c r="AJP196" s="88"/>
      <c r="AJQ196" s="88"/>
      <c r="AJR196" s="88"/>
      <c r="AJS196" s="88"/>
      <c r="AJT196" s="88"/>
      <c r="AJU196" s="88"/>
      <c r="AJV196" s="88"/>
      <c r="AJW196" s="88"/>
      <c r="AJX196" s="88"/>
      <c r="AJY196" s="88"/>
      <c r="AJZ196" s="88"/>
      <c r="AKA196" s="88"/>
      <c r="AKB196" s="88"/>
      <c r="AKC196" s="88"/>
      <c r="AKD196" s="88"/>
      <c r="AKE196" s="88"/>
      <c r="AKF196" s="88"/>
      <c r="AKG196" s="88"/>
      <c r="AKH196" s="88"/>
      <c r="AKI196" s="88"/>
      <c r="AKJ196" s="88"/>
      <c r="AKK196" s="88"/>
      <c r="AKL196" s="88"/>
      <c r="AKM196" s="88"/>
      <c r="AKN196" s="88"/>
      <c r="AKO196" s="88"/>
      <c r="AKP196" s="88"/>
      <c r="AKQ196" s="88"/>
      <c r="AKR196" s="88"/>
      <c r="AKS196" s="88"/>
      <c r="AKT196" s="88"/>
      <c r="AKU196" s="88"/>
      <c r="AKV196" s="88"/>
      <c r="AKW196" s="88"/>
      <c r="AKX196" s="88"/>
      <c r="AKY196" s="88"/>
      <c r="AKZ196" s="88"/>
      <c r="ALA196" s="88"/>
      <c r="ALB196" s="88"/>
      <c r="ALC196" s="88"/>
      <c r="ALD196" s="88"/>
      <c r="ALE196" s="88"/>
      <c r="ALF196" s="88"/>
      <c r="ALG196" s="88"/>
      <c r="ALH196" s="88"/>
      <c r="ALI196" s="88"/>
      <c r="ALJ196" s="88"/>
      <c r="ALK196" s="88"/>
      <c r="ALL196" s="88"/>
      <c r="ALM196" s="88"/>
      <c r="ALN196" s="88"/>
      <c r="ALO196" s="88"/>
      <c r="ALP196" s="88"/>
      <c r="ALQ196" s="88"/>
      <c r="ALR196" s="88"/>
      <c r="ALS196" s="88"/>
      <c r="ALT196" s="88"/>
      <c r="ALU196" s="88"/>
      <c r="ALV196" s="88"/>
      <c r="ALW196" s="88"/>
    </row>
    <row r="197" spans="1:1011" ht="28.8" x14ac:dyDescent="0.3">
      <c r="A197" s="1" t="s">
        <v>418</v>
      </c>
      <c r="B197" s="2">
        <v>111</v>
      </c>
      <c r="C197" s="102" t="s">
        <v>489</v>
      </c>
      <c r="D197" s="125">
        <v>2015</v>
      </c>
      <c r="E197" s="3" t="s">
        <v>419</v>
      </c>
      <c r="F197" s="4" t="s">
        <v>368</v>
      </c>
      <c r="G197" s="4" t="s">
        <v>463</v>
      </c>
      <c r="H197" s="4">
        <v>56.12</v>
      </c>
      <c r="I197" s="5">
        <v>8.98</v>
      </c>
      <c r="J197" s="6" t="s">
        <v>34</v>
      </c>
      <c r="K197" s="7" t="s">
        <v>81</v>
      </c>
      <c r="L197" s="8" t="s">
        <v>476</v>
      </c>
      <c r="M197" s="9" t="s">
        <v>30</v>
      </c>
      <c r="N197" s="10">
        <v>138</v>
      </c>
      <c r="O197" s="10" t="s">
        <v>443</v>
      </c>
      <c r="P197" s="10" t="s">
        <v>476</v>
      </c>
      <c r="Q197" s="11">
        <v>90</v>
      </c>
      <c r="R197" s="40">
        <v>3700</v>
      </c>
      <c r="S197" s="13" t="s">
        <v>64</v>
      </c>
      <c r="T197" s="14" t="s">
        <v>363</v>
      </c>
      <c r="U197" s="14" t="s">
        <v>476</v>
      </c>
      <c r="V197" s="14" t="s">
        <v>104</v>
      </c>
      <c r="W197" s="14" t="s">
        <v>476</v>
      </c>
      <c r="X197" s="14" t="s">
        <v>476</v>
      </c>
      <c r="Y197" s="14">
        <v>6</v>
      </c>
      <c r="Z197" s="15">
        <v>32</v>
      </c>
      <c r="AA197" s="16" t="s">
        <v>38</v>
      </c>
      <c r="AB197" s="17" t="s">
        <v>476</v>
      </c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  <c r="AR197" s="88"/>
      <c r="AS197" s="88"/>
      <c r="AT197" s="88"/>
      <c r="AU197" s="88"/>
      <c r="AV197" s="88"/>
      <c r="AW197" s="88"/>
      <c r="AX197" s="88"/>
      <c r="AY197" s="88"/>
      <c r="AZ197" s="88"/>
      <c r="BA197" s="88"/>
      <c r="BB197" s="88"/>
      <c r="BC197" s="88"/>
      <c r="BD197" s="88"/>
      <c r="BE197" s="88"/>
      <c r="BF197" s="88"/>
      <c r="BG197" s="88"/>
      <c r="BH197" s="88"/>
      <c r="BI197" s="88"/>
      <c r="BJ197" s="88"/>
      <c r="BK197" s="88"/>
      <c r="BL197" s="88"/>
      <c r="BM197" s="88"/>
      <c r="BN197" s="88"/>
      <c r="BO197" s="88"/>
      <c r="BP197" s="88"/>
      <c r="BQ197" s="88"/>
      <c r="BR197" s="88"/>
      <c r="BS197" s="88"/>
      <c r="BT197" s="88"/>
      <c r="BU197" s="88"/>
      <c r="BV197" s="88"/>
      <c r="BW197" s="88"/>
      <c r="BX197" s="88"/>
      <c r="BY197" s="88"/>
      <c r="BZ197" s="88"/>
      <c r="CA197" s="88"/>
      <c r="CB197" s="88"/>
      <c r="CC197" s="88"/>
      <c r="CD197" s="88"/>
      <c r="CE197" s="88"/>
      <c r="CF197" s="88"/>
      <c r="CG197" s="88"/>
      <c r="CH197" s="88"/>
      <c r="CI197" s="88"/>
      <c r="CJ197" s="88"/>
      <c r="CK197" s="88"/>
      <c r="CL197" s="88"/>
      <c r="CM197" s="88"/>
      <c r="CN197" s="88"/>
      <c r="CO197" s="88"/>
      <c r="CP197" s="88"/>
      <c r="CQ197" s="88"/>
      <c r="CR197" s="88"/>
      <c r="CS197" s="88"/>
      <c r="CT197" s="88"/>
      <c r="CU197" s="88"/>
      <c r="CV197" s="88"/>
      <c r="CW197" s="88"/>
      <c r="CX197" s="88"/>
      <c r="CY197" s="88"/>
      <c r="CZ197" s="88"/>
      <c r="DA197" s="88"/>
      <c r="DB197" s="88"/>
      <c r="DC197" s="88"/>
      <c r="DD197" s="88"/>
      <c r="DE197" s="88"/>
      <c r="DF197" s="88"/>
      <c r="DG197" s="88"/>
      <c r="DH197" s="88"/>
      <c r="DI197" s="88"/>
      <c r="DJ197" s="88"/>
      <c r="DK197" s="88"/>
      <c r="DL197" s="88"/>
      <c r="DM197" s="88"/>
      <c r="DN197" s="88"/>
      <c r="DO197" s="88"/>
      <c r="DP197" s="88"/>
      <c r="DQ197" s="88"/>
      <c r="DR197" s="88"/>
      <c r="DS197" s="88"/>
      <c r="DT197" s="88"/>
      <c r="DU197" s="88"/>
      <c r="DV197" s="88"/>
      <c r="DW197" s="88"/>
      <c r="DX197" s="88"/>
      <c r="DY197" s="88"/>
      <c r="DZ197" s="88"/>
      <c r="EA197" s="88"/>
      <c r="EB197" s="88"/>
      <c r="EC197" s="88"/>
      <c r="ED197" s="88"/>
      <c r="EE197" s="88"/>
      <c r="EF197" s="88"/>
      <c r="EG197" s="88"/>
      <c r="EH197" s="88"/>
      <c r="EI197" s="88"/>
      <c r="EJ197" s="88"/>
      <c r="EK197" s="88"/>
      <c r="EL197" s="88"/>
      <c r="EM197" s="88"/>
      <c r="EN197" s="88"/>
      <c r="EO197" s="88"/>
      <c r="EP197" s="88"/>
      <c r="EQ197" s="88"/>
      <c r="ER197" s="88"/>
      <c r="ES197" s="88"/>
      <c r="ET197" s="88"/>
      <c r="EU197" s="88"/>
      <c r="EV197" s="88"/>
      <c r="EW197" s="88"/>
      <c r="EX197" s="88"/>
      <c r="EY197" s="88"/>
      <c r="EZ197" s="88"/>
      <c r="FA197" s="88"/>
      <c r="FB197" s="88"/>
      <c r="FC197" s="88"/>
      <c r="FD197" s="88"/>
      <c r="FE197" s="88"/>
      <c r="FF197" s="88"/>
      <c r="FG197" s="88"/>
      <c r="FH197" s="88"/>
      <c r="FI197" s="88"/>
      <c r="FJ197" s="88"/>
      <c r="FK197" s="88"/>
      <c r="FL197" s="88"/>
      <c r="FM197" s="88"/>
      <c r="FN197" s="88"/>
      <c r="FO197" s="88"/>
      <c r="FP197" s="88"/>
      <c r="FQ197" s="88"/>
      <c r="FR197" s="88"/>
      <c r="FS197" s="88"/>
      <c r="FT197" s="88"/>
      <c r="FU197" s="88"/>
      <c r="FV197" s="88"/>
      <c r="FW197" s="88"/>
      <c r="FX197" s="88"/>
      <c r="FY197" s="88"/>
      <c r="FZ197" s="88"/>
      <c r="GA197" s="88"/>
      <c r="GB197" s="88"/>
      <c r="GC197" s="88"/>
      <c r="GD197" s="88"/>
      <c r="GE197" s="88"/>
      <c r="GF197" s="88"/>
      <c r="GG197" s="88"/>
      <c r="GH197" s="88"/>
      <c r="GI197" s="88"/>
      <c r="GJ197" s="88"/>
      <c r="GK197" s="88"/>
      <c r="GL197" s="88"/>
      <c r="GM197" s="88"/>
      <c r="GN197" s="88"/>
      <c r="GO197" s="88"/>
      <c r="GP197" s="88"/>
      <c r="GQ197" s="88"/>
      <c r="GR197" s="88"/>
      <c r="GS197" s="88"/>
      <c r="GT197" s="88"/>
      <c r="GU197" s="88"/>
      <c r="GV197" s="88"/>
      <c r="GW197" s="88"/>
      <c r="GX197" s="88"/>
      <c r="GY197" s="88"/>
      <c r="GZ197" s="88"/>
      <c r="HA197" s="88"/>
      <c r="HB197" s="88"/>
      <c r="HC197" s="88"/>
      <c r="HD197" s="88"/>
      <c r="HE197" s="88"/>
      <c r="HF197" s="88"/>
      <c r="HG197" s="88"/>
      <c r="HH197" s="88"/>
      <c r="HI197" s="88"/>
      <c r="HJ197" s="88"/>
      <c r="HK197" s="88"/>
      <c r="HL197" s="88"/>
      <c r="HM197" s="88"/>
      <c r="HN197" s="88"/>
      <c r="HO197" s="88"/>
      <c r="HP197" s="88"/>
      <c r="HQ197" s="88"/>
      <c r="HR197" s="88"/>
      <c r="HS197" s="88"/>
      <c r="HT197" s="88"/>
      <c r="HU197" s="88"/>
      <c r="HV197" s="88"/>
      <c r="HW197" s="88"/>
      <c r="HX197" s="88"/>
      <c r="HY197" s="88"/>
      <c r="HZ197" s="88"/>
      <c r="IA197" s="88"/>
      <c r="IB197" s="88"/>
      <c r="IC197" s="88"/>
      <c r="ID197" s="88"/>
      <c r="IE197" s="88"/>
      <c r="IF197" s="88"/>
      <c r="IG197" s="88"/>
      <c r="IH197" s="88"/>
      <c r="II197" s="88"/>
      <c r="IJ197" s="88"/>
      <c r="IK197" s="88"/>
      <c r="IL197" s="88"/>
      <c r="IM197" s="88"/>
      <c r="IN197" s="88"/>
      <c r="IO197" s="88"/>
      <c r="IP197" s="88"/>
      <c r="IQ197" s="88"/>
      <c r="IR197" s="88"/>
      <c r="IS197" s="88"/>
      <c r="IT197" s="88"/>
      <c r="IU197" s="88"/>
      <c r="IV197" s="88"/>
      <c r="IW197" s="88"/>
      <c r="IX197" s="88"/>
      <c r="IY197" s="88"/>
      <c r="IZ197" s="88"/>
      <c r="JA197" s="88"/>
      <c r="JB197" s="88"/>
      <c r="JC197" s="88"/>
      <c r="JD197" s="88"/>
      <c r="JE197" s="88"/>
      <c r="JF197" s="88"/>
      <c r="JG197" s="88"/>
      <c r="JH197" s="88"/>
      <c r="JI197" s="88"/>
      <c r="JJ197" s="88"/>
      <c r="JK197" s="88"/>
      <c r="JL197" s="88"/>
      <c r="JM197" s="88"/>
      <c r="JN197" s="88"/>
      <c r="JO197" s="88"/>
      <c r="JP197" s="88"/>
      <c r="JQ197" s="88"/>
      <c r="JR197" s="88"/>
      <c r="JS197" s="88"/>
      <c r="JT197" s="88"/>
      <c r="JU197" s="88"/>
      <c r="JV197" s="88"/>
      <c r="JW197" s="88"/>
      <c r="JX197" s="88"/>
      <c r="JY197" s="88"/>
      <c r="JZ197" s="88"/>
      <c r="KA197" s="88"/>
      <c r="KB197" s="88"/>
      <c r="KC197" s="88"/>
      <c r="KD197" s="88"/>
      <c r="KE197" s="88"/>
      <c r="KF197" s="88"/>
      <c r="KG197" s="88"/>
      <c r="KH197" s="88"/>
      <c r="KI197" s="88"/>
      <c r="KJ197" s="88"/>
      <c r="KK197" s="88"/>
      <c r="KL197" s="88"/>
      <c r="KM197" s="88"/>
      <c r="KN197" s="88"/>
      <c r="KO197" s="88"/>
      <c r="KP197" s="88"/>
      <c r="KQ197" s="88"/>
      <c r="KR197" s="88"/>
      <c r="KS197" s="88"/>
      <c r="KT197" s="88"/>
      <c r="KU197" s="88"/>
      <c r="KV197" s="88"/>
      <c r="KW197" s="88"/>
      <c r="KX197" s="88"/>
      <c r="KY197" s="88"/>
      <c r="KZ197" s="88"/>
      <c r="LA197" s="88"/>
      <c r="LB197" s="88"/>
      <c r="LC197" s="88"/>
      <c r="LD197" s="88"/>
      <c r="LE197" s="88"/>
      <c r="LF197" s="88"/>
      <c r="LG197" s="88"/>
      <c r="LH197" s="88"/>
      <c r="LI197" s="88"/>
      <c r="LJ197" s="88"/>
      <c r="LK197" s="88"/>
      <c r="LL197" s="88"/>
      <c r="LM197" s="88"/>
      <c r="LN197" s="88"/>
      <c r="LO197" s="88"/>
      <c r="LP197" s="88"/>
      <c r="LQ197" s="88"/>
      <c r="LR197" s="88"/>
      <c r="LS197" s="88"/>
      <c r="LT197" s="88"/>
      <c r="LU197" s="88"/>
      <c r="LV197" s="88"/>
      <c r="LW197" s="88"/>
      <c r="LX197" s="88"/>
      <c r="LY197" s="88"/>
      <c r="LZ197" s="88"/>
      <c r="MA197" s="88"/>
      <c r="MB197" s="88"/>
      <c r="MC197" s="88"/>
      <c r="MD197" s="88"/>
      <c r="ME197" s="88"/>
      <c r="MF197" s="88"/>
      <c r="MG197" s="88"/>
      <c r="MH197" s="88"/>
      <c r="MI197" s="88"/>
      <c r="MJ197" s="88"/>
      <c r="MK197" s="88"/>
      <c r="ML197" s="88"/>
      <c r="MM197" s="88"/>
      <c r="MN197" s="88"/>
      <c r="MO197" s="88"/>
      <c r="MP197" s="88"/>
      <c r="MQ197" s="88"/>
      <c r="MR197" s="88"/>
      <c r="MS197" s="88"/>
      <c r="MT197" s="88"/>
      <c r="MU197" s="88"/>
      <c r="MV197" s="88"/>
      <c r="MW197" s="88"/>
      <c r="MX197" s="88"/>
      <c r="MY197" s="88"/>
      <c r="MZ197" s="88"/>
      <c r="NA197" s="88"/>
      <c r="NB197" s="88"/>
      <c r="NC197" s="88"/>
      <c r="ND197" s="88"/>
      <c r="NE197" s="88"/>
      <c r="NF197" s="88"/>
      <c r="NG197" s="88"/>
      <c r="NH197" s="88"/>
      <c r="NI197" s="88"/>
      <c r="NJ197" s="88"/>
      <c r="NK197" s="88"/>
      <c r="NL197" s="88"/>
      <c r="NM197" s="88"/>
      <c r="NN197" s="88"/>
      <c r="NO197" s="88"/>
      <c r="NP197" s="88"/>
      <c r="NQ197" s="88"/>
      <c r="NR197" s="88"/>
      <c r="NS197" s="88"/>
      <c r="NT197" s="88"/>
      <c r="NU197" s="88"/>
      <c r="NV197" s="88"/>
      <c r="NW197" s="88"/>
      <c r="NX197" s="88"/>
      <c r="NY197" s="88"/>
      <c r="NZ197" s="88"/>
      <c r="OA197" s="88"/>
      <c r="OB197" s="88"/>
      <c r="OC197" s="88"/>
      <c r="OD197" s="88"/>
      <c r="OE197" s="88"/>
      <c r="OF197" s="88"/>
      <c r="OG197" s="88"/>
      <c r="OH197" s="88"/>
      <c r="OI197" s="88"/>
      <c r="OJ197" s="88"/>
      <c r="OK197" s="88"/>
      <c r="OL197" s="88"/>
      <c r="OM197" s="88"/>
      <c r="ON197" s="88"/>
      <c r="OO197" s="88"/>
      <c r="OP197" s="88"/>
      <c r="OQ197" s="88"/>
      <c r="OR197" s="88"/>
      <c r="OS197" s="88"/>
      <c r="OT197" s="88"/>
      <c r="OU197" s="88"/>
      <c r="OV197" s="88"/>
      <c r="OW197" s="88"/>
      <c r="OX197" s="88"/>
      <c r="OY197" s="88"/>
      <c r="OZ197" s="88"/>
      <c r="PA197" s="88"/>
      <c r="PB197" s="88"/>
      <c r="PC197" s="88"/>
      <c r="PD197" s="88"/>
      <c r="PE197" s="88"/>
      <c r="PF197" s="88"/>
      <c r="PG197" s="88"/>
      <c r="PH197" s="88"/>
      <c r="PI197" s="88"/>
      <c r="PJ197" s="88"/>
      <c r="PK197" s="88"/>
      <c r="PL197" s="88"/>
      <c r="PM197" s="88"/>
      <c r="PN197" s="88"/>
      <c r="PO197" s="88"/>
      <c r="PP197" s="88"/>
      <c r="PQ197" s="88"/>
      <c r="PR197" s="88"/>
      <c r="PS197" s="88"/>
      <c r="PT197" s="88"/>
      <c r="PU197" s="88"/>
      <c r="PV197" s="88"/>
      <c r="PW197" s="88"/>
      <c r="PX197" s="88"/>
      <c r="PY197" s="88"/>
      <c r="PZ197" s="88"/>
      <c r="QA197" s="88"/>
      <c r="QB197" s="88"/>
      <c r="QC197" s="88"/>
      <c r="QD197" s="88"/>
      <c r="QE197" s="88"/>
      <c r="QF197" s="88"/>
      <c r="QG197" s="88"/>
      <c r="QH197" s="88"/>
      <c r="QI197" s="88"/>
      <c r="QJ197" s="88"/>
      <c r="QK197" s="88"/>
      <c r="QL197" s="88"/>
      <c r="QM197" s="88"/>
      <c r="QN197" s="88"/>
      <c r="QO197" s="88"/>
      <c r="QP197" s="88"/>
      <c r="QQ197" s="88"/>
      <c r="QR197" s="88"/>
      <c r="QS197" s="88"/>
      <c r="QT197" s="88"/>
      <c r="QU197" s="88"/>
      <c r="QV197" s="88"/>
      <c r="QW197" s="88"/>
      <c r="QX197" s="88"/>
      <c r="QY197" s="88"/>
      <c r="QZ197" s="88"/>
      <c r="RA197" s="88"/>
      <c r="RB197" s="88"/>
      <c r="RC197" s="88"/>
      <c r="RD197" s="88"/>
      <c r="RE197" s="88"/>
      <c r="RF197" s="88"/>
      <c r="RG197" s="88"/>
      <c r="RH197" s="88"/>
      <c r="RI197" s="88"/>
      <c r="RJ197" s="88"/>
      <c r="RK197" s="88"/>
      <c r="RL197" s="88"/>
      <c r="RM197" s="88"/>
      <c r="RN197" s="88"/>
      <c r="RO197" s="88"/>
      <c r="RP197" s="88"/>
      <c r="RQ197" s="88"/>
      <c r="RR197" s="88"/>
      <c r="RS197" s="88"/>
      <c r="RT197" s="88"/>
      <c r="RU197" s="88"/>
      <c r="RV197" s="88"/>
      <c r="RW197" s="88"/>
      <c r="RX197" s="88"/>
      <c r="RY197" s="88"/>
      <c r="RZ197" s="88"/>
      <c r="SA197" s="88"/>
      <c r="SB197" s="88"/>
      <c r="SC197" s="88"/>
      <c r="SD197" s="88"/>
      <c r="SE197" s="88"/>
      <c r="SF197" s="88"/>
      <c r="SG197" s="88"/>
      <c r="SH197" s="88"/>
      <c r="SI197" s="88"/>
      <c r="SJ197" s="88"/>
      <c r="SK197" s="88"/>
      <c r="SL197" s="88"/>
      <c r="SM197" s="88"/>
      <c r="SN197" s="88"/>
      <c r="SO197" s="88"/>
      <c r="SP197" s="88"/>
      <c r="SQ197" s="88"/>
      <c r="SR197" s="88"/>
      <c r="SS197" s="88"/>
      <c r="ST197" s="88"/>
      <c r="SU197" s="88"/>
      <c r="SV197" s="88"/>
      <c r="SW197" s="88"/>
      <c r="SX197" s="88"/>
      <c r="SY197" s="88"/>
      <c r="SZ197" s="88"/>
      <c r="TA197" s="88"/>
      <c r="TB197" s="88"/>
      <c r="TC197" s="88"/>
      <c r="TD197" s="88"/>
      <c r="TE197" s="88"/>
      <c r="TF197" s="88"/>
      <c r="TG197" s="88"/>
      <c r="TH197" s="88"/>
      <c r="TI197" s="88"/>
      <c r="TJ197" s="88"/>
      <c r="TK197" s="88"/>
      <c r="TL197" s="88"/>
      <c r="TM197" s="88"/>
      <c r="TN197" s="88"/>
      <c r="TO197" s="88"/>
      <c r="TP197" s="88"/>
      <c r="TQ197" s="88"/>
      <c r="TR197" s="88"/>
      <c r="TS197" s="88"/>
      <c r="TT197" s="88"/>
      <c r="TU197" s="88"/>
      <c r="TV197" s="88"/>
      <c r="TW197" s="88"/>
      <c r="TX197" s="88"/>
      <c r="TY197" s="88"/>
      <c r="TZ197" s="88"/>
      <c r="UA197" s="88"/>
      <c r="UB197" s="88"/>
      <c r="UC197" s="88"/>
      <c r="UD197" s="88"/>
      <c r="UE197" s="88"/>
      <c r="UF197" s="88"/>
      <c r="UG197" s="88"/>
      <c r="UH197" s="88"/>
      <c r="UI197" s="88"/>
      <c r="UJ197" s="88"/>
      <c r="UK197" s="88"/>
      <c r="UL197" s="88"/>
      <c r="UM197" s="88"/>
      <c r="UN197" s="88"/>
      <c r="UO197" s="88"/>
      <c r="UP197" s="88"/>
      <c r="UQ197" s="88"/>
      <c r="UR197" s="88"/>
      <c r="US197" s="88"/>
      <c r="UT197" s="88"/>
      <c r="UU197" s="88"/>
      <c r="UV197" s="88"/>
      <c r="UW197" s="88"/>
      <c r="UX197" s="88"/>
      <c r="UY197" s="88"/>
      <c r="UZ197" s="88"/>
      <c r="VA197" s="88"/>
      <c r="VB197" s="88"/>
      <c r="VC197" s="88"/>
      <c r="VD197" s="88"/>
      <c r="VE197" s="88"/>
      <c r="VF197" s="88"/>
      <c r="VG197" s="88"/>
      <c r="VH197" s="88"/>
      <c r="VI197" s="88"/>
      <c r="VJ197" s="88"/>
      <c r="VK197" s="88"/>
      <c r="VL197" s="88"/>
      <c r="VM197" s="88"/>
      <c r="VN197" s="88"/>
      <c r="VO197" s="88"/>
      <c r="VP197" s="88"/>
      <c r="VQ197" s="88"/>
      <c r="VR197" s="88"/>
      <c r="VS197" s="88"/>
      <c r="VT197" s="88"/>
      <c r="VU197" s="88"/>
      <c r="VV197" s="88"/>
      <c r="VW197" s="88"/>
      <c r="VX197" s="88"/>
      <c r="VY197" s="88"/>
      <c r="VZ197" s="88"/>
      <c r="WA197" s="88"/>
      <c r="WB197" s="88"/>
      <c r="WC197" s="88"/>
      <c r="WD197" s="88"/>
      <c r="WE197" s="88"/>
      <c r="WF197" s="88"/>
      <c r="WG197" s="88"/>
      <c r="WH197" s="88"/>
      <c r="WI197" s="88"/>
      <c r="WJ197" s="88"/>
      <c r="WK197" s="88"/>
      <c r="WL197" s="88"/>
      <c r="WM197" s="88"/>
      <c r="WN197" s="88"/>
      <c r="WO197" s="88"/>
      <c r="WP197" s="88"/>
      <c r="WQ197" s="88"/>
      <c r="WR197" s="88"/>
      <c r="WS197" s="88"/>
      <c r="WT197" s="88"/>
      <c r="WU197" s="88"/>
      <c r="WV197" s="88"/>
      <c r="WW197" s="88"/>
      <c r="WX197" s="88"/>
      <c r="WY197" s="88"/>
      <c r="WZ197" s="88"/>
      <c r="XA197" s="88"/>
      <c r="XB197" s="88"/>
      <c r="XC197" s="88"/>
      <c r="XD197" s="88"/>
      <c r="XE197" s="88"/>
      <c r="XF197" s="88"/>
      <c r="XG197" s="88"/>
      <c r="XH197" s="88"/>
      <c r="XI197" s="88"/>
      <c r="XJ197" s="88"/>
      <c r="XK197" s="88"/>
      <c r="XL197" s="88"/>
      <c r="XM197" s="88"/>
      <c r="XN197" s="88"/>
      <c r="XO197" s="88"/>
      <c r="XP197" s="88"/>
      <c r="XQ197" s="88"/>
      <c r="XR197" s="88"/>
      <c r="XS197" s="88"/>
      <c r="XT197" s="88"/>
      <c r="XU197" s="88"/>
      <c r="XV197" s="88"/>
      <c r="XW197" s="88"/>
      <c r="XX197" s="88"/>
      <c r="XY197" s="88"/>
      <c r="XZ197" s="88"/>
      <c r="YA197" s="88"/>
      <c r="YB197" s="88"/>
      <c r="YC197" s="88"/>
      <c r="YD197" s="88"/>
      <c r="YE197" s="88"/>
      <c r="YF197" s="88"/>
      <c r="YG197" s="88"/>
      <c r="YH197" s="88"/>
      <c r="YI197" s="88"/>
      <c r="YJ197" s="88"/>
      <c r="YK197" s="88"/>
      <c r="YL197" s="88"/>
      <c r="YM197" s="88"/>
      <c r="YN197" s="88"/>
      <c r="YO197" s="88"/>
      <c r="YP197" s="88"/>
      <c r="YQ197" s="88"/>
      <c r="YR197" s="88"/>
      <c r="YS197" s="88"/>
      <c r="YT197" s="88"/>
      <c r="YU197" s="88"/>
      <c r="YV197" s="88"/>
      <c r="YW197" s="88"/>
      <c r="YX197" s="88"/>
      <c r="YY197" s="88"/>
      <c r="YZ197" s="88"/>
      <c r="ZA197" s="88"/>
      <c r="ZB197" s="88"/>
      <c r="ZC197" s="88"/>
      <c r="ZD197" s="88"/>
      <c r="ZE197" s="88"/>
      <c r="ZF197" s="88"/>
      <c r="ZG197" s="88"/>
      <c r="ZH197" s="88"/>
      <c r="ZI197" s="88"/>
      <c r="ZJ197" s="88"/>
      <c r="ZK197" s="88"/>
      <c r="ZL197" s="88"/>
      <c r="ZM197" s="88"/>
      <c r="ZN197" s="88"/>
      <c r="ZO197" s="88"/>
      <c r="ZP197" s="88"/>
      <c r="ZQ197" s="88"/>
      <c r="ZR197" s="88"/>
      <c r="ZS197" s="88"/>
      <c r="ZT197" s="88"/>
      <c r="ZU197" s="88"/>
      <c r="ZV197" s="88"/>
      <c r="ZW197" s="88"/>
      <c r="ZX197" s="88"/>
      <c r="ZY197" s="88"/>
      <c r="ZZ197" s="88"/>
      <c r="AAA197" s="88"/>
      <c r="AAB197" s="88"/>
      <c r="AAC197" s="88"/>
      <c r="AAD197" s="88"/>
      <c r="AAE197" s="88"/>
      <c r="AAF197" s="88"/>
      <c r="AAG197" s="88"/>
      <c r="AAH197" s="88"/>
      <c r="AAI197" s="88"/>
      <c r="AAJ197" s="88"/>
      <c r="AAK197" s="88"/>
      <c r="AAL197" s="88"/>
      <c r="AAM197" s="88"/>
      <c r="AAN197" s="88"/>
      <c r="AAO197" s="88"/>
      <c r="AAP197" s="88"/>
      <c r="AAQ197" s="88"/>
      <c r="AAR197" s="88"/>
      <c r="AAS197" s="88"/>
      <c r="AAT197" s="88"/>
      <c r="AAU197" s="88"/>
      <c r="AAV197" s="88"/>
      <c r="AAW197" s="88"/>
      <c r="AAX197" s="88"/>
      <c r="AAY197" s="88"/>
      <c r="AAZ197" s="88"/>
      <c r="ABA197" s="88"/>
      <c r="ABB197" s="88"/>
      <c r="ABC197" s="88"/>
      <c r="ABD197" s="88"/>
      <c r="ABE197" s="88"/>
      <c r="ABF197" s="88"/>
      <c r="ABG197" s="88"/>
      <c r="ABH197" s="88"/>
      <c r="ABI197" s="88"/>
      <c r="ABJ197" s="88"/>
      <c r="ABK197" s="88"/>
      <c r="ABL197" s="88"/>
      <c r="ABM197" s="88"/>
      <c r="ABN197" s="88"/>
      <c r="ABO197" s="88"/>
      <c r="ABP197" s="88"/>
      <c r="ABQ197" s="88"/>
      <c r="ABR197" s="88"/>
      <c r="ABS197" s="88"/>
      <c r="ABT197" s="88"/>
      <c r="ABU197" s="88"/>
      <c r="ABV197" s="88"/>
      <c r="ABW197" s="88"/>
      <c r="ABX197" s="88"/>
      <c r="ABY197" s="88"/>
      <c r="ABZ197" s="88"/>
      <c r="ACA197" s="88"/>
      <c r="ACB197" s="88"/>
      <c r="ACC197" s="88"/>
      <c r="ACD197" s="88"/>
      <c r="ACE197" s="88"/>
      <c r="ACF197" s="88"/>
      <c r="ACG197" s="88"/>
      <c r="ACH197" s="88"/>
      <c r="ACI197" s="88"/>
      <c r="ACJ197" s="88"/>
      <c r="ACK197" s="88"/>
      <c r="ACL197" s="88"/>
      <c r="ACM197" s="88"/>
      <c r="ACN197" s="88"/>
      <c r="ACO197" s="88"/>
      <c r="ACP197" s="88"/>
      <c r="ACQ197" s="88"/>
      <c r="ACR197" s="88"/>
      <c r="ACS197" s="88"/>
      <c r="ACT197" s="88"/>
      <c r="ACU197" s="88"/>
      <c r="ACV197" s="88"/>
      <c r="ACW197" s="88"/>
      <c r="ACX197" s="88"/>
      <c r="ACY197" s="88"/>
      <c r="ACZ197" s="88"/>
      <c r="ADA197" s="88"/>
      <c r="ADB197" s="88"/>
      <c r="ADC197" s="88"/>
      <c r="ADD197" s="88"/>
      <c r="ADE197" s="88"/>
      <c r="ADF197" s="88"/>
      <c r="ADG197" s="88"/>
      <c r="ADH197" s="88"/>
      <c r="ADI197" s="88"/>
      <c r="ADJ197" s="88"/>
      <c r="ADK197" s="88"/>
      <c r="ADL197" s="88"/>
      <c r="ADM197" s="88"/>
      <c r="ADN197" s="88"/>
      <c r="ADO197" s="88"/>
      <c r="ADP197" s="88"/>
      <c r="ADQ197" s="88"/>
      <c r="ADR197" s="88"/>
      <c r="ADS197" s="88"/>
      <c r="ADT197" s="88"/>
      <c r="ADU197" s="88"/>
      <c r="ADV197" s="88"/>
      <c r="ADW197" s="88"/>
      <c r="ADX197" s="88"/>
      <c r="ADY197" s="88"/>
      <c r="ADZ197" s="88"/>
      <c r="AEA197" s="88"/>
      <c r="AEB197" s="88"/>
      <c r="AEC197" s="88"/>
      <c r="AED197" s="88"/>
      <c r="AEE197" s="88"/>
      <c r="AEF197" s="88"/>
      <c r="AEG197" s="88"/>
      <c r="AEH197" s="88"/>
      <c r="AEI197" s="88"/>
      <c r="AEJ197" s="88"/>
      <c r="AEK197" s="88"/>
      <c r="AEL197" s="88"/>
      <c r="AEM197" s="88"/>
      <c r="AEN197" s="88"/>
      <c r="AEO197" s="88"/>
      <c r="AEP197" s="88"/>
      <c r="AEQ197" s="88"/>
      <c r="AER197" s="88"/>
      <c r="AES197" s="88"/>
      <c r="AET197" s="88"/>
      <c r="AEU197" s="88"/>
      <c r="AEV197" s="88"/>
      <c r="AEW197" s="88"/>
      <c r="AEX197" s="88"/>
      <c r="AEY197" s="88"/>
      <c r="AEZ197" s="88"/>
      <c r="AFA197" s="88"/>
      <c r="AFB197" s="88"/>
      <c r="AFC197" s="88"/>
      <c r="AFD197" s="88"/>
      <c r="AFE197" s="88"/>
      <c r="AFF197" s="88"/>
      <c r="AFG197" s="88"/>
      <c r="AFH197" s="88"/>
      <c r="AFI197" s="88"/>
      <c r="AFJ197" s="88"/>
      <c r="AFK197" s="88"/>
      <c r="AFL197" s="88"/>
      <c r="AFM197" s="88"/>
      <c r="AFN197" s="88"/>
      <c r="AFO197" s="88"/>
      <c r="AFP197" s="88"/>
      <c r="AFQ197" s="88"/>
      <c r="AFR197" s="88"/>
      <c r="AFS197" s="88"/>
      <c r="AFT197" s="88"/>
      <c r="AFU197" s="88"/>
      <c r="AFV197" s="88"/>
      <c r="AFW197" s="88"/>
      <c r="AFX197" s="88"/>
      <c r="AFY197" s="88"/>
      <c r="AFZ197" s="88"/>
      <c r="AGA197" s="88"/>
      <c r="AGB197" s="88"/>
      <c r="AGC197" s="88"/>
      <c r="AGD197" s="88"/>
      <c r="AGE197" s="88"/>
      <c r="AGF197" s="88"/>
      <c r="AGG197" s="88"/>
      <c r="AGH197" s="88"/>
      <c r="AGI197" s="88"/>
      <c r="AGJ197" s="88"/>
      <c r="AGK197" s="88"/>
      <c r="AGL197" s="88"/>
      <c r="AGM197" s="88"/>
      <c r="AGN197" s="88"/>
      <c r="AGO197" s="88"/>
      <c r="AGP197" s="88"/>
      <c r="AGQ197" s="88"/>
      <c r="AGR197" s="88"/>
      <c r="AGS197" s="88"/>
      <c r="AGT197" s="88"/>
      <c r="AGU197" s="88"/>
      <c r="AGV197" s="88"/>
      <c r="AGW197" s="88"/>
      <c r="AGX197" s="88"/>
      <c r="AGY197" s="88"/>
      <c r="AGZ197" s="88"/>
      <c r="AHA197" s="88"/>
      <c r="AHB197" s="88"/>
      <c r="AHC197" s="88"/>
      <c r="AHD197" s="88"/>
      <c r="AHE197" s="88"/>
      <c r="AHF197" s="88"/>
      <c r="AHG197" s="88"/>
      <c r="AHH197" s="88"/>
      <c r="AHI197" s="88"/>
      <c r="AHJ197" s="88"/>
      <c r="AHK197" s="88"/>
      <c r="AHL197" s="88"/>
      <c r="AHM197" s="88"/>
      <c r="AHN197" s="88"/>
      <c r="AHO197" s="88"/>
      <c r="AHP197" s="88"/>
      <c r="AHQ197" s="88"/>
      <c r="AHR197" s="88"/>
      <c r="AHS197" s="88"/>
      <c r="AHT197" s="88"/>
      <c r="AHU197" s="88"/>
      <c r="AHV197" s="88"/>
      <c r="AHW197" s="88"/>
      <c r="AHX197" s="88"/>
      <c r="AHY197" s="88"/>
      <c r="AHZ197" s="88"/>
      <c r="AIA197" s="88"/>
      <c r="AIB197" s="88"/>
      <c r="AIC197" s="88"/>
      <c r="AID197" s="88"/>
      <c r="AIE197" s="88"/>
      <c r="AIF197" s="88"/>
      <c r="AIG197" s="88"/>
      <c r="AIH197" s="88"/>
      <c r="AII197" s="88"/>
      <c r="AIJ197" s="88"/>
      <c r="AIK197" s="88"/>
      <c r="AIL197" s="88"/>
      <c r="AIM197" s="88"/>
      <c r="AIN197" s="88"/>
      <c r="AIO197" s="88"/>
      <c r="AIP197" s="88"/>
      <c r="AIQ197" s="88"/>
      <c r="AIR197" s="88"/>
      <c r="AIS197" s="88"/>
      <c r="AIT197" s="88"/>
      <c r="AIU197" s="88"/>
      <c r="AIV197" s="88"/>
      <c r="AIW197" s="88"/>
      <c r="AIX197" s="88"/>
      <c r="AIY197" s="88"/>
      <c r="AIZ197" s="88"/>
      <c r="AJA197" s="88"/>
      <c r="AJB197" s="88"/>
      <c r="AJC197" s="88"/>
      <c r="AJD197" s="88"/>
      <c r="AJE197" s="88"/>
      <c r="AJF197" s="88"/>
      <c r="AJG197" s="88"/>
      <c r="AJH197" s="88"/>
      <c r="AJI197" s="88"/>
      <c r="AJJ197" s="88"/>
      <c r="AJK197" s="88"/>
      <c r="AJL197" s="88"/>
      <c r="AJM197" s="88"/>
      <c r="AJN197" s="88"/>
      <c r="AJO197" s="88"/>
      <c r="AJP197" s="88"/>
      <c r="AJQ197" s="88"/>
      <c r="AJR197" s="88"/>
      <c r="AJS197" s="88"/>
      <c r="AJT197" s="88"/>
      <c r="AJU197" s="88"/>
      <c r="AJV197" s="88"/>
      <c r="AJW197" s="88"/>
      <c r="AJX197" s="88"/>
      <c r="AJY197" s="88"/>
      <c r="AJZ197" s="88"/>
      <c r="AKA197" s="88"/>
      <c r="AKB197" s="88"/>
      <c r="AKC197" s="88"/>
      <c r="AKD197" s="88"/>
      <c r="AKE197" s="88"/>
      <c r="AKF197" s="88"/>
      <c r="AKG197" s="88"/>
      <c r="AKH197" s="88"/>
      <c r="AKI197" s="88"/>
      <c r="AKJ197" s="88"/>
      <c r="AKK197" s="88"/>
      <c r="AKL197" s="88"/>
      <c r="AKM197" s="88"/>
      <c r="AKN197" s="88"/>
      <c r="AKO197" s="88"/>
      <c r="AKP197" s="88"/>
      <c r="AKQ197" s="88"/>
      <c r="AKR197" s="88"/>
      <c r="AKS197" s="88"/>
      <c r="AKT197" s="88"/>
      <c r="AKU197" s="88"/>
      <c r="AKV197" s="88"/>
      <c r="AKW197" s="88"/>
      <c r="AKX197" s="88"/>
      <c r="AKY197" s="88"/>
      <c r="AKZ197" s="88"/>
      <c r="ALA197" s="88"/>
      <c r="ALB197" s="88"/>
      <c r="ALC197" s="88"/>
      <c r="ALD197" s="88"/>
      <c r="ALE197" s="88"/>
      <c r="ALF197" s="88"/>
      <c r="ALG197" s="88"/>
      <c r="ALH197" s="88"/>
      <c r="ALI197" s="88"/>
      <c r="ALJ197" s="88"/>
      <c r="ALK197" s="88"/>
      <c r="ALL197" s="88"/>
      <c r="ALM197" s="88"/>
      <c r="ALN197" s="88"/>
      <c r="ALO197" s="88"/>
      <c r="ALP197" s="88"/>
      <c r="ALQ197" s="88"/>
      <c r="ALR197" s="88"/>
      <c r="ALS197" s="88"/>
      <c r="ALT197" s="88"/>
      <c r="ALU197" s="88"/>
      <c r="ALV197" s="88"/>
      <c r="ALW197" s="88"/>
    </row>
    <row r="198" spans="1:1011" ht="43.2" x14ac:dyDescent="0.3">
      <c r="A198" s="1" t="s">
        <v>431</v>
      </c>
      <c r="B198" s="2">
        <v>112</v>
      </c>
      <c r="C198" s="102" t="s">
        <v>489</v>
      </c>
      <c r="D198" s="125">
        <v>2015</v>
      </c>
      <c r="E198" s="3" t="s">
        <v>432</v>
      </c>
      <c r="F198" s="4" t="s">
        <v>433</v>
      </c>
      <c r="G198" s="4" t="s">
        <v>466</v>
      </c>
      <c r="H198" s="4">
        <v>25.02</v>
      </c>
      <c r="I198" s="5">
        <v>121.54</v>
      </c>
      <c r="J198" s="6" t="s">
        <v>34</v>
      </c>
      <c r="K198" s="7" t="s">
        <v>81</v>
      </c>
      <c r="L198" s="8" t="s">
        <v>36</v>
      </c>
      <c r="M198" s="9" t="s">
        <v>434</v>
      </c>
      <c r="N198" s="10">
        <v>2</v>
      </c>
      <c r="O198" s="10" t="s">
        <v>442</v>
      </c>
      <c r="P198" s="10" t="s">
        <v>476</v>
      </c>
      <c r="Q198" s="11">
        <v>115</v>
      </c>
      <c r="R198" s="40">
        <v>40</v>
      </c>
      <c r="S198" s="13" t="s">
        <v>64</v>
      </c>
      <c r="T198" s="14" t="s">
        <v>196</v>
      </c>
      <c r="U198" s="14" t="s">
        <v>476</v>
      </c>
      <c r="V198" s="14" t="s">
        <v>476</v>
      </c>
      <c r="W198" s="14" t="s">
        <v>476</v>
      </c>
      <c r="X198" s="14" t="s">
        <v>476</v>
      </c>
      <c r="Y198" s="14" t="s">
        <v>476</v>
      </c>
      <c r="Z198" s="15" t="s">
        <v>476</v>
      </c>
      <c r="AA198" s="16" t="s">
        <v>38</v>
      </c>
      <c r="AB198" s="17" t="s">
        <v>476</v>
      </c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  <c r="AR198" s="88"/>
      <c r="AS198" s="88"/>
      <c r="AT198" s="88"/>
      <c r="AU198" s="88"/>
      <c r="AV198" s="88"/>
      <c r="AW198" s="88"/>
      <c r="AX198" s="88"/>
      <c r="AY198" s="88"/>
      <c r="AZ198" s="88"/>
      <c r="BA198" s="88"/>
      <c r="BB198" s="88"/>
      <c r="BC198" s="88"/>
      <c r="BD198" s="88"/>
      <c r="BE198" s="88"/>
      <c r="BF198" s="88"/>
      <c r="BG198" s="88"/>
      <c r="BH198" s="88"/>
      <c r="BI198" s="88"/>
      <c r="BJ198" s="88"/>
      <c r="BK198" s="88"/>
      <c r="BL198" s="88"/>
      <c r="BM198" s="88"/>
      <c r="BN198" s="88"/>
      <c r="BO198" s="88"/>
      <c r="BP198" s="88"/>
      <c r="BQ198" s="88"/>
      <c r="BR198" s="88"/>
      <c r="BS198" s="88"/>
      <c r="BT198" s="88"/>
      <c r="BU198" s="88"/>
      <c r="BV198" s="88"/>
      <c r="BW198" s="88"/>
      <c r="BX198" s="88"/>
      <c r="BY198" s="88"/>
      <c r="BZ198" s="88"/>
      <c r="CA198" s="88"/>
      <c r="CB198" s="88"/>
      <c r="CC198" s="88"/>
      <c r="CD198" s="88"/>
      <c r="CE198" s="88"/>
      <c r="CF198" s="88"/>
      <c r="CG198" s="88"/>
      <c r="CH198" s="88"/>
      <c r="CI198" s="88"/>
      <c r="CJ198" s="88"/>
      <c r="CK198" s="88"/>
      <c r="CL198" s="88"/>
      <c r="CM198" s="88"/>
      <c r="CN198" s="88"/>
      <c r="CO198" s="88"/>
      <c r="CP198" s="88"/>
      <c r="CQ198" s="88"/>
      <c r="CR198" s="88"/>
      <c r="CS198" s="88"/>
      <c r="CT198" s="88"/>
      <c r="CU198" s="88"/>
      <c r="CV198" s="88"/>
      <c r="CW198" s="88"/>
      <c r="CX198" s="88"/>
      <c r="CY198" s="88"/>
      <c r="CZ198" s="88"/>
      <c r="DA198" s="88"/>
      <c r="DB198" s="88"/>
      <c r="DC198" s="88"/>
      <c r="DD198" s="88"/>
      <c r="DE198" s="88"/>
      <c r="DF198" s="88"/>
      <c r="DG198" s="88"/>
      <c r="DH198" s="88"/>
      <c r="DI198" s="88"/>
      <c r="DJ198" s="88"/>
      <c r="DK198" s="88"/>
      <c r="DL198" s="88"/>
      <c r="DM198" s="88"/>
      <c r="DN198" s="88"/>
      <c r="DO198" s="88"/>
      <c r="DP198" s="88"/>
      <c r="DQ198" s="88"/>
      <c r="DR198" s="88"/>
      <c r="DS198" s="88"/>
      <c r="DT198" s="88"/>
      <c r="DU198" s="88"/>
      <c r="DV198" s="88"/>
      <c r="DW198" s="88"/>
      <c r="DX198" s="88"/>
      <c r="DY198" s="88"/>
      <c r="DZ198" s="88"/>
      <c r="EA198" s="88"/>
      <c r="EB198" s="88"/>
      <c r="EC198" s="88"/>
      <c r="ED198" s="88"/>
      <c r="EE198" s="88"/>
      <c r="EF198" s="88"/>
      <c r="EG198" s="88"/>
      <c r="EH198" s="88"/>
      <c r="EI198" s="88"/>
      <c r="EJ198" s="88"/>
      <c r="EK198" s="88"/>
      <c r="EL198" s="88"/>
      <c r="EM198" s="88"/>
      <c r="EN198" s="88"/>
      <c r="EO198" s="88"/>
      <c r="EP198" s="88"/>
      <c r="EQ198" s="88"/>
      <c r="ER198" s="88"/>
      <c r="ES198" s="88"/>
      <c r="ET198" s="88"/>
      <c r="EU198" s="88"/>
      <c r="EV198" s="88"/>
      <c r="EW198" s="88"/>
      <c r="EX198" s="88"/>
      <c r="EY198" s="88"/>
      <c r="EZ198" s="88"/>
      <c r="FA198" s="88"/>
      <c r="FB198" s="88"/>
      <c r="FC198" s="88"/>
      <c r="FD198" s="88"/>
      <c r="FE198" s="88"/>
      <c r="FF198" s="88"/>
      <c r="FG198" s="88"/>
      <c r="FH198" s="88"/>
      <c r="FI198" s="88"/>
      <c r="FJ198" s="88"/>
      <c r="FK198" s="88"/>
      <c r="FL198" s="88"/>
      <c r="FM198" s="88"/>
      <c r="FN198" s="88"/>
      <c r="FO198" s="88"/>
      <c r="FP198" s="88"/>
      <c r="FQ198" s="88"/>
      <c r="FR198" s="88"/>
      <c r="FS198" s="88"/>
      <c r="FT198" s="88"/>
      <c r="FU198" s="88"/>
      <c r="FV198" s="88"/>
      <c r="FW198" s="88"/>
      <c r="FX198" s="88"/>
      <c r="FY198" s="88"/>
      <c r="FZ198" s="88"/>
      <c r="GA198" s="88"/>
      <c r="GB198" s="88"/>
      <c r="GC198" s="88"/>
      <c r="GD198" s="88"/>
      <c r="GE198" s="88"/>
      <c r="GF198" s="88"/>
      <c r="GG198" s="88"/>
      <c r="GH198" s="88"/>
      <c r="GI198" s="88"/>
      <c r="GJ198" s="88"/>
      <c r="GK198" s="88"/>
      <c r="GL198" s="88"/>
      <c r="GM198" s="88"/>
      <c r="GN198" s="88"/>
      <c r="GO198" s="88"/>
      <c r="GP198" s="88"/>
      <c r="GQ198" s="88"/>
      <c r="GR198" s="88"/>
      <c r="GS198" s="88"/>
      <c r="GT198" s="88"/>
      <c r="GU198" s="88"/>
      <c r="GV198" s="88"/>
      <c r="GW198" s="88"/>
      <c r="GX198" s="88"/>
      <c r="GY198" s="88"/>
      <c r="GZ198" s="88"/>
      <c r="HA198" s="88"/>
      <c r="HB198" s="88"/>
      <c r="HC198" s="88"/>
      <c r="HD198" s="88"/>
      <c r="HE198" s="88"/>
      <c r="HF198" s="88"/>
      <c r="HG198" s="88"/>
      <c r="HH198" s="88"/>
      <c r="HI198" s="88"/>
      <c r="HJ198" s="88"/>
      <c r="HK198" s="88"/>
      <c r="HL198" s="88"/>
      <c r="HM198" s="88"/>
      <c r="HN198" s="88"/>
      <c r="HO198" s="88"/>
      <c r="HP198" s="88"/>
      <c r="HQ198" s="88"/>
      <c r="HR198" s="88"/>
      <c r="HS198" s="88"/>
      <c r="HT198" s="88"/>
      <c r="HU198" s="88"/>
      <c r="HV198" s="88"/>
      <c r="HW198" s="88"/>
      <c r="HX198" s="88"/>
      <c r="HY198" s="88"/>
      <c r="HZ198" s="88"/>
      <c r="IA198" s="88"/>
      <c r="IB198" s="88"/>
      <c r="IC198" s="88"/>
      <c r="ID198" s="88"/>
      <c r="IE198" s="88"/>
      <c r="IF198" s="88"/>
      <c r="IG198" s="88"/>
      <c r="IH198" s="88"/>
      <c r="II198" s="88"/>
      <c r="IJ198" s="88"/>
      <c r="IK198" s="88"/>
      <c r="IL198" s="88"/>
      <c r="IM198" s="88"/>
      <c r="IN198" s="88"/>
      <c r="IO198" s="88"/>
      <c r="IP198" s="88"/>
      <c r="IQ198" s="88"/>
      <c r="IR198" s="88"/>
      <c r="IS198" s="88"/>
      <c r="IT198" s="88"/>
      <c r="IU198" s="88"/>
      <c r="IV198" s="88"/>
      <c r="IW198" s="88"/>
      <c r="IX198" s="88"/>
      <c r="IY198" s="88"/>
      <c r="IZ198" s="88"/>
      <c r="JA198" s="88"/>
      <c r="JB198" s="88"/>
      <c r="JC198" s="88"/>
      <c r="JD198" s="88"/>
      <c r="JE198" s="88"/>
      <c r="JF198" s="88"/>
      <c r="JG198" s="88"/>
      <c r="JH198" s="88"/>
      <c r="JI198" s="88"/>
      <c r="JJ198" s="88"/>
      <c r="JK198" s="88"/>
      <c r="JL198" s="88"/>
      <c r="JM198" s="88"/>
      <c r="JN198" s="88"/>
      <c r="JO198" s="88"/>
      <c r="JP198" s="88"/>
      <c r="JQ198" s="88"/>
      <c r="JR198" s="88"/>
      <c r="JS198" s="88"/>
      <c r="JT198" s="88"/>
      <c r="JU198" s="88"/>
      <c r="JV198" s="88"/>
      <c r="JW198" s="88"/>
      <c r="JX198" s="88"/>
      <c r="JY198" s="88"/>
      <c r="JZ198" s="88"/>
      <c r="KA198" s="88"/>
      <c r="KB198" s="88"/>
      <c r="KC198" s="88"/>
      <c r="KD198" s="88"/>
      <c r="KE198" s="88"/>
      <c r="KF198" s="88"/>
      <c r="KG198" s="88"/>
      <c r="KH198" s="88"/>
      <c r="KI198" s="88"/>
      <c r="KJ198" s="88"/>
      <c r="KK198" s="88"/>
      <c r="KL198" s="88"/>
      <c r="KM198" s="88"/>
      <c r="KN198" s="88"/>
      <c r="KO198" s="88"/>
      <c r="KP198" s="88"/>
      <c r="KQ198" s="88"/>
      <c r="KR198" s="88"/>
      <c r="KS198" s="88"/>
      <c r="KT198" s="88"/>
      <c r="KU198" s="88"/>
      <c r="KV198" s="88"/>
      <c r="KW198" s="88"/>
      <c r="KX198" s="88"/>
      <c r="KY198" s="88"/>
      <c r="KZ198" s="88"/>
      <c r="LA198" s="88"/>
      <c r="LB198" s="88"/>
      <c r="LC198" s="88"/>
      <c r="LD198" s="88"/>
      <c r="LE198" s="88"/>
      <c r="LF198" s="88"/>
      <c r="LG198" s="88"/>
      <c r="LH198" s="88"/>
      <c r="LI198" s="88"/>
      <c r="LJ198" s="88"/>
      <c r="LK198" s="88"/>
      <c r="LL198" s="88"/>
      <c r="LM198" s="88"/>
      <c r="LN198" s="88"/>
      <c r="LO198" s="88"/>
      <c r="LP198" s="88"/>
      <c r="LQ198" s="88"/>
      <c r="LR198" s="88"/>
      <c r="LS198" s="88"/>
      <c r="LT198" s="88"/>
      <c r="LU198" s="88"/>
      <c r="LV198" s="88"/>
      <c r="LW198" s="88"/>
      <c r="LX198" s="88"/>
      <c r="LY198" s="88"/>
      <c r="LZ198" s="88"/>
      <c r="MA198" s="88"/>
      <c r="MB198" s="88"/>
      <c r="MC198" s="88"/>
      <c r="MD198" s="88"/>
      <c r="ME198" s="88"/>
      <c r="MF198" s="88"/>
      <c r="MG198" s="88"/>
      <c r="MH198" s="88"/>
      <c r="MI198" s="88"/>
      <c r="MJ198" s="88"/>
      <c r="MK198" s="88"/>
      <c r="ML198" s="88"/>
      <c r="MM198" s="88"/>
      <c r="MN198" s="88"/>
      <c r="MO198" s="88"/>
      <c r="MP198" s="88"/>
      <c r="MQ198" s="88"/>
      <c r="MR198" s="88"/>
      <c r="MS198" s="88"/>
      <c r="MT198" s="88"/>
      <c r="MU198" s="88"/>
      <c r="MV198" s="88"/>
      <c r="MW198" s="88"/>
      <c r="MX198" s="88"/>
      <c r="MY198" s="88"/>
      <c r="MZ198" s="88"/>
      <c r="NA198" s="88"/>
      <c r="NB198" s="88"/>
      <c r="NC198" s="88"/>
      <c r="ND198" s="88"/>
      <c r="NE198" s="88"/>
      <c r="NF198" s="88"/>
      <c r="NG198" s="88"/>
      <c r="NH198" s="88"/>
      <c r="NI198" s="88"/>
      <c r="NJ198" s="88"/>
      <c r="NK198" s="88"/>
      <c r="NL198" s="88"/>
      <c r="NM198" s="88"/>
      <c r="NN198" s="88"/>
      <c r="NO198" s="88"/>
      <c r="NP198" s="88"/>
      <c r="NQ198" s="88"/>
      <c r="NR198" s="88"/>
      <c r="NS198" s="88"/>
      <c r="NT198" s="88"/>
      <c r="NU198" s="88"/>
      <c r="NV198" s="88"/>
      <c r="NW198" s="88"/>
      <c r="NX198" s="88"/>
      <c r="NY198" s="88"/>
      <c r="NZ198" s="88"/>
      <c r="OA198" s="88"/>
      <c r="OB198" s="88"/>
      <c r="OC198" s="88"/>
      <c r="OD198" s="88"/>
      <c r="OE198" s="88"/>
      <c r="OF198" s="88"/>
      <c r="OG198" s="88"/>
      <c r="OH198" s="88"/>
      <c r="OI198" s="88"/>
      <c r="OJ198" s="88"/>
      <c r="OK198" s="88"/>
      <c r="OL198" s="88"/>
      <c r="OM198" s="88"/>
      <c r="ON198" s="88"/>
      <c r="OO198" s="88"/>
      <c r="OP198" s="88"/>
      <c r="OQ198" s="88"/>
      <c r="OR198" s="88"/>
      <c r="OS198" s="88"/>
      <c r="OT198" s="88"/>
      <c r="OU198" s="88"/>
      <c r="OV198" s="88"/>
      <c r="OW198" s="88"/>
      <c r="OX198" s="88"/>
      <c r="OY198" s="88"/>
      <c r="OZ198" s="88"/>
      <c r="PA198" s="88"/>
      <c r="PB198" s="88"/>
      <c r="PC198" s="88"/>
      <c r="PD198" s="88"/>
      <c r="PE198" s="88"/>
      <c r="PF198" s="88"/>
      <c r="PG198" s="88"/>
      <c r="PH198" s="88"/>
      <c r="PI198" s="88"/>
      <c r="PJ198" s="88"/>
      <c r="PK198" s="88"/>
      <c r="PL198" s="88"/>
      <c r="PM198" s="88"/>
      <c r="PN198" s="88"/>
      <c r="PO198" s="88"/>
      <c r="PP198" s="88"/>
      <c r="PQ198" s="88"/>
      <c r="PR198" s="88"/>
      <c r="PS198" s="88"/>
      <c r="PT198" s="88"/>
      <c r="PU198" s="88"/>
      <c r="PV198" s="88"/>
      <c r="PW198" s="88"/>
      <c r="PX198" s="88"/>
      <c r="PY198" s="88"/>
      <c r="PZ198" s="88"/>
      <c r="QA198" s="88"/>
      <c r="QB198" s="88"/>
      <c r="QC198" s="88"/>
      <c r="QD198" s="88"/>
      <c r="QE198" s="88"/>
      <c r="QF198" s="88"/>
      <c r="QG198" s="88"/>
      <c r="QH198" s="88"/>
      <c r="QI198" s="88"/>
      <c r="QJ198" s="88"/>
      <c r="QK198" s="88"/>
      <c r="QL198" s="88"/>
      <c r="QM198" s="88"/>
      <c r="QN198" s="88"/>
      <c r="QO198" s="88"/>
      <c r="QP198" s="88"/>
      <c r="QQ198" s="88"/>
      <c r="QR198" s="88"/>
      <c r="QS198" s="88"/>
      <c r="QT198" s="88"/>
      <c r="QU198" s="88"/>
      <c r="QV198" s="88"/>
      <c r="QW198" s="88"/>
      <c r="QX198" s="88"/>
      <c r="QY198" s="88"/>
      <c r="QZ198" s="88"/>
      <c r="RA198" s="88"/>
      <c r="RB198" s="88"/>
      <c r="RC198" s="88"/>
      <c r="RD198" s="88"/>
      <c r="RE198" s="88"/>
      <c r="RF198" s="88"/>
      <c r="RG198" s="88"/>
      <c r="RH198" s="88"/>
      <c r="RI198" s="88"/>
      <c r="RJ198" s="88"/>
      <c r="RK198" s="88"/>
      <c r="RL198" s="88"/>
      <c r="RM198" s="88"/>
      <c r="RN198" s="88"/>
      <c r="RO198" s="88"/>
      <c r="RP198" s="88"/>
      <c r="RQ198" s="88"/>
      <c r="RR198" s="88"/>
      <c r="RS198" s="88"/>
      <c r="RT198" s="88"/>
      <c r="RU198" s="88"/>
      <c r="RV198" s="88"/>
      <c r="RW198" s="88"/>
      <c r="RX198" s="88"/>
      <c r="RY198" s="88"/>
      <c r="RZ198" s="88"/>
      <c r="SA198" s="88"/>
      <c r="SB198" s="88"/>
      <c r="SC198" s="88"/>
      <c r="SD198" s="88"/>
      <c r="SE198" s="88"/>
      <c r="SF198" s="88"/>
      <c r="SG198" s="88"/>
      <c r="SH198" s="88"/>
      <c r="SI198" s="88"/>
      <c r="SJ198" s="88"/>
      <c r="SK198" s="88"/>
      <c r="SL198" s="88"/>
      <c r="SM198" s="88"/>
      <c r="SN198" s="88"/>
      <c r="SO198" s="88"/>
      <c r="SP198" s="88"/>
      <c r="SQ198" s="88"/>
      <c r="SR198" s="88"/>
      <c r="SS198" s="88"/>
      <c r="ST198" s="88"/>
      <c r="SU198" s="88"/>
      <c r="SV198" s="88"/>
      <c r="SW198" s="88"/>
      <c r="SX198" s="88"/>
      <c r="SY198" s="88"/>
      <c r="SZ198" s="88"/>
      <c r="TA198" s="88"/>
      <c r="TB198" s="88"/>
      <c r="TC198" s="88"/>
      <c r="TD198" s="88"/>
      <c r="TE198" s="88"/>
      <c r="TF198" s="88"/>
      <c r="TG198" s="88"/>
      <c r="TH198" s="88"/>
      <c r="TI198" s="88"/>
      <c r="TJ198" s="88"/>
      <c r="TK198" s="88"/>
      <c r="TL198" s="88"/>
      <c r="TM198" s="88"/>
      <c r="TN198" s="88"/>
      <c r="TO198" s="88"/>
      <c r="TP198" s="88"/>
      <c r="TQ198" s="88"/>
      <c r="TR198" s="88"/>
      <c r="TS198" s="88"/>
      <c r="TT198" s="88"/>
      <c r="TU198" s="88"/>
      <c r="TV198" s="88"/>
      <c r="TW198" s="88"/>
      <c r="TX198" s="88"/>
      <c r="TY198" s="88"/>
      <c r="TZ198" s="88"/>
      <c r="UA198" s="88"/>
      <c r="UB198" s="88"/>
      <c r="UC198" s="88"/>
      <c r="UD198" s="88"/>
      <c r="UE198" s="88"/>
      <c r="UF198" s="88"/>
      <c r="UG198" s="88"/>
      <c r="UH198" s="88"/>
      <c r="UI198" s="88"/>
      <c r="UJ198" s="88"/>
      <c r="UK198" s="88"/>
      <c r="UL198" s="88"/>
      <c r="UM198" s="88"/>
      <c r="UN198" s="88"/>
      <c r="UO198" s="88"/>
      <c r="UP198" s="88"/>
      <c r="UQ198" s="88"/>
      <c r="UR198" s="88"/>
      <c r="US198" s="88"/>
      <c r="UT198" s="88"/>
      <c r="UU198" s="88"/>
      <c r="UV198" s="88"/>
      <c r="UW198" s="88"/>
      <c r="UX198" s="88"/>
      <c r="UY198" s="88"/>
      <c r="UZ198" s="88"/>
      <c r="VA198" s="88"/>
      <c r="VB198" s="88"/>
      <c r="VC198" s="88"/>
      <c r="VD198" s="88"/>
      <c r="VE198" s="88"/>
      <c r="VF198" s="88"/>
      <c r="VG198" s="88"/>
      <c r="VH198" s="88"/>
      <c r="VI198" s="88"/>
      <c r="VJ198" s="88"/>
      <c r="VK198" s="88"/>
      <c r="VL198" s="88"/>
      <c r="VM198" s="88"/>
      <c r="VN198" s="88"/>
      <c r="VO198" s="88"/>
      <c r="VP198" s="88"/>
      <c r="VQ198" s="88"/>
      <c r="VR198" s="88"/>
      <c r="VS198" s="88"/>
      <c r="VT198" s="88"/>
      <c r="VU198" s="88"/>
      <c r="VV198" s="88"/>
      <c r="VW198" s="88"/>
      <c r="VX198" s="88"/>
      <c r="VY198" s="88"/>
      <c r="VZ198" s="88"/>
      <c r="WA198" s="88"/>
      <c r="WB198" s="88"/>
      <c r="WC198" s="88"/>
      <c r="WD198" s="88"/>
      <c r="WE198" s="88"/>
      <c r="WF198" s="88"/>
      <c r="WG198" s="88"/>
      <c r="WH198" s="88"/>
      <c r="WI198" s="88"/>
      <c r="WJ198" s="88"/>
      <c r="WK198" s="88"/>
      <c r="WL198" s="88"/>
      <c r="WM198" s="88"/>
      <c r="WN198" s="88"/>
      <c r="WO198" s="88"/>
      <c r="WP198" s="88"/>
      <c r="WQ198" s="88"/>
      <c r="WR198" s="88"/>
      <c r="WS198" s="88"/>
      <c r="WT198" s="88"/>
      <c r="WU198" s="88"/>
      <c r="WV198" s="88"/>
      <c r="WW198" s="88"/>
      <c r="WX198" s="88"/>
      <c r="WY198" s="88"/>
      <c r="WZ198" s="88"/>
      <c r="XA198" s="88"/>
      <c r="XB198" s="88"/>
      <c r="XC198" s="88"/>
      <c r="XD198" s="88"/>
      <c r="XE198" s="88"/>
      <c r="XF198" s="88"/>
      <c r="XG198" s="88"/>
      <c r="XH198" s="88"/>
      <c r="XI198" s="88"/>
      <c r="XJ198" s="88"/>
      <c r="XK198" s="88"/>
      <c r="XL198" s="88"/>
      <c r="XM198" s="88"/>
      <c r="XN198" s="88"/>
      <c r="XO198" s="88"/>
      <c r="XP198" s="88"/>
      <c r="XQ198" s="88"/>
      <c r="XR198" s="88"/>
      <c r="XS198" s="88"/>
      <c r="XT198" s="88"/>
      <c r="XU198" s="88"/>
      <c r="XV198" s="88"/>
      <c r="XW198" s="88"/>
      <c r="XX198" s="88"/>
      <c r="XY198" s="88"/>
      <c r="XZ198" s="88"/>
      <c r="YA198" s="88"/>
      <c r="YB198" s="88"/>
      <c r="YC198" s="88"/>
      <c r="YD198" s="88"/>
      <c r="YE198" s="88"/>
      <c r="YF198" s="88"/>
      <c r="YG198" s="88"/>
      <c r="YH198" s="88"/>
      <c r="YI198" s="88"/>
      <c r="YJ198" s="88"/>
      <c r="YK198" s="88"/>
      <c r="YL198" s="88"/>
      <c r="YM198" s="88"/>
      <c r="YN198" s="88"/>
      <c r="YO198" s="88"/>
      <c r="YP198" s="88"/>
      <c r="YQ198" s="88"/>
      <c r="YR198" s="88"/>
      <c r="YS198" s="88"/>
      <c r="YT198" s="88"/>
      <c r="YU198" s="88"/>
      <c r="YV198" s="88"/>
      <c r="YW198" s="88"/>
      <c r="YX198" s="88"/>
      <c r="YY198" s="88"/>
      <c r="YZ198" s="88"/>
      <c r="ZA198" s="88"/>
      <c r="ZB198" s="88"/>
      <c r="ZC198" s="88"/>
      <c r="ZD198" s="88"/>
      <c r="ZE198" s="88"/>
      <c r="ZF198" s="88"/>
      <c r="ZG198" s="88"/>
      <c r="ZH198" s="88"/>
      <c r="ZI198" s="88"/>
      <c r="ZJ198" s="88"/>
      <c r="ZK198" s="88"/>
      <c r="ZL198" s="88"/>
      <c r="ZM198" s="88"/>
      <c r="ZN198" s="88"/>
      <c r="ZO198" s="88"/>
      <c r="ZP198" s="88"/>
      <c r="ZQ198" s="88"/>
      <c r="ZR198" s="88"/>
      <c r="ZS198" s="88"/>
      <c r="ZT198" s="88"/>
      <c r="ZU198" s="88"/>
      <c r="ZV198" s="88"/>
      <c r="ZW198" s="88"/>
      <c r="ZX198" s="88"/>
      <c r="ZY198" s="88"/>
      <c r="ZZ198" s="88"/>
      <c r="AAA198" s="88"/>
      <c r="AAB198" s="88"/>
      <c r="AAC198" s="88"/>
      <c r="AAD198" s="88"/>
      <c r="AAE198" s="88"/>
      <c r="AAF198" s="88"/>
      <c r="AAG198" s="88"/>
      <c r="AAH198" s="88"/>
      <c r="AAI198" s="88"/>
      <c r="AAJ198" s="88"/>
      <c r="AAK198" s="88"/>
      <c r="AAL198" s="88"/>
      <c r="AAM198" s="88"/>
      <c r="AAN198" s="88"/>
      <c r="AAO198" s="88"/>
      <c r="AAP198" s="88"/>
      <c r="AAQ198" s="88"/>
      <c r="AAR198" s="88"/>
      <c r="AAS198" s="88"/>
      <c r="AAT198" s="88"/>
      <c r="AAU198" s="88"/>
      <c r="AAV198" s="88"/>
      <c r="AAW198" s="88"/>
      <c r="AAX198" s="88"/>
      <c r="AAY198" s="88"/>
      <c r="AAZ198" s="88"/>
      <c r="ABA198" s="88"/>
      <c r="ABB198" s="88"/>
      <c r="ABC198" s="88"/>
      <c r="ABD198" s="88"/>
      <c r="ABE198" s="88"/>
      <c r="ABF198" s="88"/>
      <c r="ABG198" s="88"/>
      <c r="ABH198" s="88"/>
      <c r="ABI198" s="88"/>
      <c r="ABJ198" s="88"/>
      <c r="ABK198" s="88"/>
      <c r="ABL198" s="88"/>
      <c r="ABM198" s="88"/>
      <c r="ABN198" s="88"/>
      <c r="ABO198" s="88"/>
      <c r="ABP198" s="88"/>
      <c r="ABQ198" s="88"/>
      <c r="ABR198" s="88"/>
      <c r="ABS198" s="88"/>
      <c r="ABT198" s="88"/>
      <c r="ABU198" s="88"/>
      <c r="ABV198" s="88"/>
      <c r="ABW198" s="88"/>
      <c r="ABX198" s="88"/>
      <c r="ABY198" s="88"/>
      <c r="ABZ198" s="88"/>
      <c r="ACA198" s="88"/>
      <c r="ACB198" s="88"/>
      <c r="ACC198" s="88"/>
      <c r="ACD198" s="88"/>
      <c r="ACE198" s="88"/>
      <c r="ACF198" s="88"/>
      <c r="ACG198" s="88"/>
      <c r="ACH198" s="88"/>
      <c r="ACI198" s="88"/>
      <c r="ACJ198" s="88"/>
      <c r="ACK198" s="88"/>
      <c r="ACL198" s="88"/>
      <c r="ACM198" s="88"/>
      <c r="ACN198" s="88"/>
      <c r="ACO198" s="88"/>
      <c r="ACP198" s="88"/>
      <c r="ACQ198" s="88"/>
      <c r="ACR198" s="88"/>
      <c r="ACS198" s="88"/>
      <c r="ACT198" s="88"/>
      <c r="ACU198" s="88"/>
      <c r="ACV198" s="88"/>
      <c r="ACW198" s="88"/>
      <c r="ACX198" s="88"/>
      <c r="ACY198" s="88"/>
      <c r="ACZ198" s="88"/>
      <c r="ADA198" s="88"/>
      <c r="ADB198" s="88"/>
      <c r="ADC198" s="88"/>
      <c r="ADD198" s="88"/>
      <c r="ADE198" s="88"/>
      <c r="ADF198" s="88"/>
      <c r="ADG198" s="88"/>
      <c r="ADH198" s="88"/>
      <c r="ADI198" s="88"/>
      <c r="ADJ198" s="88"/>
      <c r="ADK198" s="88"/>
      <c r="ADL198" s="88"/>
      <c r="ADM198" s="88"/>
      <c r="ADN198" s="88"/>
      <c r="ADO198" s="88"/>
      <c r="ADP198" s="88"/>
      <c r="ADQ198" s="88"/>
      <c r="ADR198" s="88"/>
      <c r="ADS198" s="88"/>
      <c r="ADT198" s="88"/>
      <c r="ADU198" s="88"/>
      <c r="ADV198" s="88"/>
      <c r="ADW198" s="88"/>
      <c r="ADX198" s="88"/>
      <c r="ADY198" s="88"/>
      <c r="ADZ198" s="88"/>
      <c r="AEA198" s="88"/>
      <c r="AEB198" s="88"/>
      <c r="AEC198" s="88"/>
      <c r="AED198" s="88"/>
      <c r="AEE198" s="88"/>
      <c r="AEF198" s="88"/>
      <c r="AEG198" s="88"/>
      <c r="AEH198" s="88"/>
      <c r="AEI198" s="88"/>
      <c r="AEJ198" s="88"/>
      <c r="AEK198" s="88"/>
      <c r="AEL198" s="88"/>
      <c r="AEM198" s="88"/>
      <c r="AEN198" s="88"/>
      <c r="AEO198" s="88"/>
      <c r="AEP198" s="88"/>
      <c r="AEQ198" s="88"/>
      <c r="AER198" s="88"/>
      <c r="AES198" s="88"/>
      <c r="AET198" s="88"/>
      <c r="AEU198" s="88"/>
      <c r="AEV198" s="88"/>
      <c r="AEW198" s="88"/>
      <c r="AEX198" s="88"/>
      <c r="AEY198" s="88"/>
      <c r="AEZ198" s="88"/>
      <c r="AFA198" s="88"/>
      <c r="AFB198" s="88"/>
      <c r="AFC198" s="88"/>
      <c r="AFD198" s="88"/>
      <c r="AFE198" s="88"/>
      <c r="AFF198" s="88"/>
      <c r="AFG198" s="88"/>
      <c r="AFH198" s="88"/>
      <c r="AFI198" s="88"/>
      <c r="AFJ198" s="88"/>
      <c r="AFK198" s="88"/>
      <c r="AFL198" s="88"/>
      <c r="AFM198" s="88"/>
      <c r="AFN198" s="88"/>
      <c r="AFO198" s="88"/>
      <c r="AFP198" s="88"/>
      <c r="AFQ198" s="88"/>
      <c r="AFR198" s="88"/>
      <c r="AFS198" s="88"/>
      <c r="AFT198" s="88"/>
      <c r="AFU198" s="88"/>
      <c r="AFV198" s="88"/>
      <c r="AFW198" s="88"/>
      <c r="AFX198" s="88"/>
      <c r="AFY198" s="88"/>
      <c r="AFZ198" s="88"/>
      <c r="AGA198" s="88"/>
      <c r="AGB198" s="88"/>
      <c r="AGC198" s="88"/>
      <c r="AGD198" s="88"/>
      <c r="AGE198" s="88"/>
      <c r="AGF198" s="88"/>
      <c r="AGG198" s="88"/>
      <c r="AGH198" s="88"/>
      <c r="AGI198" s="88"/>
      <c r="AGJ198" s="88"/>
      <c r="AGK198" s="88"/>
      <c r="AGL198" s="88"/>
      <c r="AGM198" s="88"/>
      <c r="AGN198" s="88"/>
      <c r="AGO198" s="88"/>
      <c r="AGP198" s="88"/>
      <c r="AGQ198" s="88"/>
      <c r="AGR198" s="88"/>
      <c r="AGS198" s="88"/>
      <c r="AGT198" s="88"/>
      <c r="AGU198" s="88"/>
      <c r="AGV198" s="88"/>
      <c r="AGW198" s="88"/>
      <c r="AGX198" s="88"/>
      <c r="AGY198" s="88"/>
      <c r="AGZ198" s="88"/>
      <c r="AHA198" s="88"/>
      <c r="AHB198" s="88"/>
      <c r="AHC198" s="88"/>
      <c r="AHD198" s="88"/>
      <c r="AHE198" s="88"/>
      <c r="AHF198" s="88"/>
      <c r="AHG198" s="88"/>
      <c r="AHH198" s="88"/>
      <c r="AHI198" s="88"/>
      <c r="AHJ198" s="88"/>
      <c r="AHK198" s="88"/>
      <c r="AHL198" s="88"/>
      <c r="AHM198" s="88"/>
      <c r="AHN198" s="88"/>
      <c r="AHO198" s="88"/>
      <c r="AHP198" s="88"/>
      <c r="AHQ198" s="88"/>
      <c r="AHR198" s="88"/>
      <c r="AHS198" s="88"/>
      <c r="AHT198" s="88"/>
      <c r="AHU198" s="88"/>
      <c r="AHV198" s="88"/>
      <c r="AHW198" s="88"/>
      <c r="AHX198" s="88"/>
      <c r="AHY198" s="88"/>
      <c r="AHZ198" s="88"/>
      <c r="AIA198" s="88"/>
      <c r="AIB198" s="88"/>
      <c r="AIC198" s="88"/>
      <c r="AID198" s="88"/>
      <c r="AIE198" s="88"/>
      <c r="AIF198" s="88"/>
      <c r="AIG198" s="88"/>
      <c r="AIH198" s="88"/>
      <c r="AII198" s="88"/>
      <c r="AIJ198" s="88"/>
      <c r="AIK198" s="88"/>
      <c r="AIL198" s="88"/>
      <c r="AIM198" s="88"/>
      <c r="AIN198" s="88"/>
      <c r="AIO198" s="88"/>
      <c r="AIP198" s="88"/>
      <c r="AIQ198" s="88"/>
      <c r="AIR198" s="88"/>
      <c r="AIS198" s="88"/>
      <c r="AIT198" s="88"/>
      <c r="AIU198" s="88"/>
      <c r="AIV198" s="88"/>
      <c r="AIW198" s="88"/>
      <c r="AIX198" s="88"/>
      <c r="AIY198" s="88"/>
      <c r="AIZ198" s="88"/>
      <c r="AJA198" s="88"/>
      <c r="AJB198" s="88"/>
      <c r="AJC198" s="88"/>
      <c r="AJD198" s="88"/>
      <c r="AJE198" s="88"/>
      <c r="AJF198" s="88"/>
      <c r="AJG198" s="88"/>
      <c r="AJH198" s="88"/>
      <c r="AJI198" s="88"/>
      <c r="AJJ198" s="88"/>
      <c r="AJK198" s="88"/>
      <c r="AJL198" s="88"/>
      <c r="AJM198" s="88"/>
      <c r="AJN198" s="88"/>
      <c r="AJO198" s="88"/>
      <c r="AJP198" s="88"/>
      <c r="AJQ198" s="88"/>
      <c r="AJR198" s="88"/>
      <c r="AJS198" s="88"/>
      <c r="AJT198" s="88"/>
      <c r="AJU198" s="88"/>
      <c r="AJV198" s="88"/>
      <c r="AJW198" s="88"/>
      <c r="AJX198" s="88"/>
      <c r="AJY198" s="88"/>
      <c r="AJZ198" s="88"/>
      <c r="AKA198" s="88"/>
      <c r="AKB198" s="88"/>
      <c r="AKC198" s="88"/>
      <c r="AKD198" s="88"/>
      <c r="AKE198" s="88"/>
      <c r="AKF198" s="88"/>
      <c r="AKG198" s="88"/>
      <c r="AKH198" s="88"/>
      <c r="AKI198" s="88"/>
      <c r="AKJ198" s="88"/>
      <c r="AKK198" s="88"/>
      <c r="AKL198" s="88"/>
      <c r="AKM198" s="88"/>
      <c r="AKN198" s="88"/>
      <c r="AKO198" s="88"/>
      <c r="AKP198" s="88"/>
      <c r="AKQ198" s="88"/>
      <c r="AKR198" s="88"/>
      <c r="AKS198" s="88"/>
      <c r="AKT198" s="88"/>
      <c r="AKU198" s="88"/>
      <c r="AKV198" s="88"/>
      <c r="AKW198" s="88"/>
      <c r="AKX198" s="88"/>
      <c r="AKY198" s="88"/>
      <c r="AKZ198" s="88"/>
      <c r="ALA198" s="88"/>
      <c r="ALB198" s="88"/>
      <c r="ALC198" s="88"/>
      <c r="ALD198" s="88"/>
      <c r="ALE198" s="88"/>
      <c r="ALF198" s="88"/>
      <c r="ALG198" s="88"/>
      <c r="ALH198" s="88"/>
      <c r="ALI198" s="88"/>
      <c r="ALJ198" s="88"/>
      <c r="ALK198" s="88"/>
      <c r="ALL198" s="88"/>
      <c r="ALM198" s="88"/>
      <c r="ALN198" s="88"/>
      <c r="ALO198" s="88"/>
      <c r="ALP198" s="88"/>
      <c r="ALQ198" s="88"/>
      <c r="ALR198" s="88"/>
      <c r="ALS198" s="88"/>
      <c r="ALT198" s="88"/>
      <c r="ALU198" s="88"/>
      <c r="ALV198" s="88"/>
      <c r="ALW198" s="88"/>
    </row>
    <row r="199" spans="1:1011" ht="28.8" x14ac:dyDescent="0.3">
      <c r="A199" s="1" t="s">
        <v>399</v>
      </c>
      <c r="B199" s="2">
        <v>113</v>
      </c>
      <c r="C199" s="102" t="s">
        <v>489</v>
      </c>
      <c r="D199" s="125">
        <v>2015</v>
      </c>
      <c r="E199" s="3" t="s">
        <v>398</v>
      </c>
      <c r="F199" s="4" t="s">
        <v>397</v>
      </c>
      <c r="G199" s="4" t="s">
        <v>466</v>
      </c>
      <c r="H199" s="4">
        <v>35.166668000000001</v>
      </c>
      <c r="I199" s="5">
        <v>129.066666</v>
      </c>
      <c r="J199" s="6" t="s">
        <v>34</v>
      </c>
      <c r="K199" s="7" t="s">
        <v>35</v>
      </c>
      <c r="L199" s="8" t="s">
        <v>36</v>
      </c>
      <c r="M199" s="9" t="s">
        <v>93</v>
      </c>
      <c r="N199" s="10" t="s">
        <v>476</v>
      </c>
      <c r="O199" s="10" t="s">
        <v>441</v>
      </c>
      <c r="P199" s="10">
        <v>105</v>
      </c>
      <c r="Q199" s="11">
        <v>120</v>
      </c>
      <c r="R199" s="40">
        <v>1500</v>
      </c>
      <c r="S199" s="13" t="s">
        <v>64</v>
      </c>
      <c r="T199" s="14" t="s">
        <v>196</v>
      </c>
      <c r="U199" s="14" t="s">
        <v>476</v>
      </c>
      <c r="V199" s="14" t="s">
        <v>104</v>
      </c>
      <c r="W199" s="14">
        <v>50</v>
      </c>
      <c r="X199" s="14">
        <v>109</v>
      </c>
      <c r="Y199" s="14">
        <v>4</v>
      </c>
      <c r="Z199" s="15">
        <v>15</v>
      </c>
      <c r="AA199" s="16" t="s">
        <v>38</v>
      </c>
      <c r="AB199" s="17" t="s">
        <v>476</v>
      </c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  <c r="AR199" s="88"/>
      <c r="AS199" s="88"/>
      <c r="AT199" s="88"/>
      <c r="AU199" s="88"/>
      <c r="AV199" s="88"/>
      <c r="AW199" s="88"/>
      <c r="AX199" s="88"/>
      <c r="AY199" s="88"/>
      <c r="AZ199" s="88"/>
      <c r="BA199" s="88"/>
      <c r="BB199" s="88"/>
      <c r="BC199" s="88"/>
      <c r="BD199" s="88"/>
      <c r="BE199" s="88"/>
      <c r="BF199" s="88"/>
      <c r="BG199" s="88"/>
      <c r="BH199" s="88"/>
      <c r="BI199" s="88"/>
      <c r="BJ199" s="88"/>
      <c r="BK199" s="88"/>
      <c r="BL199" s="88"/>
      <c r="BM199" s="88"/>
      <c r="BN199" s="88"/>
      <c r="BO199" s="88"/>
      <c r="BP199" s="88"/>
      <c r="BQ199" s="88"/>
      <c r="BR199" s="88"/>
      <c r="BS199" s="88"/>
      <c r="BT199" s="88"/>
      <c r="BU199" s="88"/>
      <c r="BV199" s="88"/>
      <c r="BW199" s="88"/>
      <c r="BX199" s="88"/>
      <c r="BY199" s="88"/>
      <c r="BZ199" s="88"/>
      <c r="CA199" s="88"/>
      <c r="CB199" s="88"/>
      <c r="CC199" s="88"/>
      <c r="CD199" s="88"/>
      <c r="CE199" s="88"/>
      <c r="CF199" s="88"/>
      <c r="CG199" s="88"/>
      <c r="CH199" s="88"/>
      <c r="CI199" s="88"/>
      <c r="CJ199" s="88"/>
      <c r="CK199" s="88"/>
      <c r="CL199" s="88"/>
      <c r="CM199" s="88"/>
      <c r="CN199" s="88"/>
      <c r="CO199" s="88"/>
      <c r="CP199" s="88"/>
      <c r="CQ199" s="88"/>
      <c r="CR199" s="88"/>
      <c r="CS199" s="88"/>
      <c r="CT199" s="88"/>
      <c r="CU199" s="88"/>
      <c r="CV199" s="88"/>
      <c r="CW199" s="88"/>
      <c r="CX199" s="88"/>
      <c r="CY199" s="88"/>
      <c r="CZ199" s="88"/>
      <c r="DA199" s="88"/>
      <c r="DB199" s="88"/>
      <c r="DC199" s="88"/>
      <c r="DD199" s="88"/>
      <c r="DE199" s="88"/>
      <c r="DF199" s="88"/>
      <c r="DG199" s="88"/>
      <c r="DH199" s="88"/>
      <c r="DI199" s="88"/>
      <c r="DJ199" s="88"/>
      <c r="DK199" s="88"/>
      <c r="DL199" s="88"/>
      <c r="DM199" s="88"/>
      <c r="DN199" s="88"/>
      <c r="DO199" s="88"/>
      <c r="DP199" s="88"/>
      <c r="DQ199" s="88"/>
      <c r="DR199" s="88"/>
      <c r="DS199" s="88"/>
      <c r="DT199" s="88"/>
      <c r="DU199" s="88"/>
      <c r="DV199" s="88"/>
      <c r="DW199" s="88"/>
      <c r="DX199" s="88"/>
      <c r="DY199" s="88"/>
      <c r="DZ199" s="88"/>
      <c r="EA199" s="88"/>
      <c r="EB199" s="88"/>
      <c r="EC199" s="88"/>
      <c r="ED199" s="88"/>
      <c r="EE199" s="88"/>
      <c r="EF199" s="88"/>
      <c r="EG199" s="88"/>
      <c r="EH199" s="88"/>
      <c r="EI199" s="88"/>
      <c r="EJ199" s="88"/>
      <c r="EK199" s="88"/>
      <c r="EL199" s="88"/>
      <c r="EM199" s="88"/>
      <c r="EN199" s="88"/>
      <c r="EO199" s="88"/>
      <c r="EP199" s="88"/>
      <c r="EQ199" s="88"/>
      <c r="ER199" s="88"/>
      <c r="ES199" s="88"/>
      <c r="ET199" s="88"/>
      <c r="EU199" s="88"/>
      <c r="EV199" s="88"/>
      <c r="EW199" s="88"/>
      <c r="EX199" s="88"/>
      <c r="EY199" s="88"/>
      <c r="EZ199" s="88"/>
      <c r="FA199" s="88"/>
      <c r="FB199" s="88"/>
      <c r="FC199" s="88"/>
      <c r="FD199" s="88"/>
      <c r="FE199" s="88"/>
      <c r="FF199" s="88"/>
      <c r="FG199" s="88"/>
      <c r="FH199" s="88"/>
      <c r="FI199" s="88"/>
      <c r="FJ199" s="88"/>
      <c r="FK199" s="88"/>
      <c r="FL199" s="88"/>
      <c r="FM199" s="88"/>
      <c r="FN199" s="88"/>
      <c r="FO199" s="88"/>
      <c r="FP199" s="88"/>
      <c r="FQ199" s="88"/>
      <c r="FR199" s="88"/>
      <c r="FS199" s="88"/>
      <c r="FT199" s="88"/>
      <c r="FU199" s="88"/>
      <c r="FV199" s="88"/>
      <c r="FW199" s="88"/>
      <c r="FX199" s="88"/>
      <c r="FY199" s="88"/>
      <c r="FZ199" s="88"/>
      <c r="GA199" s="88"/>
      <c r="GB199" s="88"/>
      <c r="GC199" s="88"/>
      <c r="GD199" s="88"/>
      <c r="GE199" s="88"/>
      <c r="GF199" s="88"/>
      <c r="GG199" s="88"/>
      <c r="GH199" s="88"/>
      <c r="GI199" s="88"/>
      <c r="GJ199" s="88"/>
      <c r="GK199" s="88"/>
      <c r="GL199" s="88"/>
      <c r="GM199" s="88"/>
      <c r="GN199" s="88"/>
      <c r="GO199" s="88"/>
      <c r="GP199" s="88"/>
      <c r="GQ199" s="88"/>
      <c r="GR199" s="88"/>
      <c r="GS199" s="88"/>
      <c r="GT199" s="88"/>
      <c r="GU199" s="88"/>
      <c r="GV199" s="88"/>
      <c r="GW199" s="88"/>
      <c r="GX199" s="88"/>
      <c r="GY199" s="88"/>
      <c r="GZ199" s="88"/>
      <c r="HA199" s="88"/>
      <c r="HB199" s="88"/>
      <c r="HC199" s="88"/>
      <c r="HD199" s="88"/>
      <c r="HE199" s="88"/>
      <c r="HF199" s="88"/>
      <c r="HG199" s="88"/>
      <c r="HH199" s="88"/>
      <c r="HI199" s="88"/>
      <c r="HJ199" s="88"/>
      <c r="HK199" s="88"/>
      <c r="HL199" s="88"/>
      <c r="HM199" s="88"/>
      <c r="HN199" s="88"/>
      <c r="HO199" s="88"/>
      <c r="HP199" s="88"/>
      <c r="HQ199" s="88"/>
      <c r="HR199" s="88"/>
      <c r="HS199" s="88"/>
      <c r="HT199" s="88"/>
      <c r="HU199" s="88"/>
      <c r="HV199" s="88"/>
      <c r="HW199" s="88"/>
      <c r="HX199" s="88"/>
      <c r="HY199" s="88"/>
      <c r="HZ199" s="88"/>
      <c r="IA199" s="88"/>
      <c r="IB199" s="88"/>
      <c r="IC199" s="88"/>
      <c r="ID199" s="88"/>
      <c r="IE199" s="88"/>
      <c r="IF199" s="88"/>
      <c r="IG199" s="88"/>
      <c r="IH199" s="88"/>
      <c r="II199" s="88"/>
      <c r="IJ199" s="88"/>
      <c r="IK199" s="88"/>
      <c r="IL199" s="88"/>
      <c r="IM199" s="88"/>
      <c r="IN199" s="88"/>
      <c r="IO199" s="88"/>
      <c r="IP199" s="88"/>
      <c r="IQ199" s="88"/>
      <c r="IR199" s="88"/>
      <c r="IS199" s="88"/>
      <c r="IT199" s="88"/>
      <c r="IU199" s="88"/>
      <c r="IV199" s="88"/>
      <c r="IW199" s="88"/>
      <c r="IX199" s="88"/>
      <c r="IY199" s="88"/>
      <c r="IZ199" s="88"/>
      <c r="JA199" s="88"/>
      <c r="JB199" s="88"/>
      <c r="JC199" s="88"/>
      <c r="JD199" s="88"/>
      <c r="JE199" s="88"/>
      <c r="JF199" s="88"/>
      <c r="JG199" s="88"/>
      <c r="JH199" s="88"/>
      <c r="JI199" s="88"/>
      <c r="JJ199" s="88"/>
      <c r="JK199" s="88"/>
      <c r="JL199" s="88"/>
      <c r="JM199" s="88"/>
      <c r="JN199" s="88"/>
      <c r="JO199" s="88"/>
      <c r="JP199" s="88"/>
      <c r="JQ199" s="88"/>
      <c r="JR199" s="88"/>
      <c r="JS199" s="88"/>
      <c r="JT199" s="88"/>
      <c r="JU199" s="88"/>
      <c r="JV199" s="88"/>
      <c r="JW199" s="88"/>
      <c r="JX199" s="88"/>
      <c r="JY199" s="88"/>
      <c r="JZ199" s="88"/>
      <c r="KA199" s="88"/>
      <c r="KB199" s="88"/>
      <c r="KC199" s="88"/>
      <c r="KD199" s="88"/>
      <c r="KE199" s="88"/>
      <c r="KF199" s="88"/>
      <c r="KG199" s="88"/>
      <c r="KH199" s="88"/>
      <c r="KI199" s="88"/>
      <c r="KJ199" s="88"/>
      <c r="KK199" s="88"/>
      <c r="KL199" s="88"/>
      <c r="KM199" s="88"/>
      <c r="KN199" s="88"/>
      <c r="KO199" s="88"/>
      <c r="KP199" s="88"/>
      <c r="KQ199" s="88"/>
      <c r="KR199" s="88"/>
      <c r="KS199" s="88"/>
      <c r="KT199" s="88"/>
      <c r="KU199" s="88"/>
      <c r="KV199" s="88"/>
      <c r="KW199" s="88"/>
      <c r="KX199" s="88"/>
      <c r="KY199" s="88"/>
      <c r="KZ199" s="88"/>
      <c r="LA199" s="88"/>
      <c r="LB199" s="88"/>
      <c r="LC199" s="88"/>
      <c r="LD199" s="88"/>
      <c r="LE199" s="88"/>
      <c r="LF199" s="88"/>
      <c r="LG199" s="88"/>
      <c r="LH199" s="88"/>
      <c r="LI199" s="88"/>
      <c r="LJ199" s="88"/>
      <c r="LK199" s="88"/>
      <c r="LL199" s="88"/>
      <c r="LM199" s="88"/>
      <c r="LN199" s="88"/>
      <c r="LO199" s="88"/>
      <c r="LP199" s="88"/>
      <c r="LQ199" s="88"/>
      <c r="LR199" s="88"/>
      <c r="LS199" s="88"/>
      <c r="LT199" s="88"/>
      <c r="LU199" s="88"/>
      <c r="LV199" s="88"/>
      <c r="LW199" s="88"/>
      <c r="LX199" s="88"/>
      <c r="LY199" s="88"/>
      <c r="LZ199" s="88"/>
      <c r="MA199" s="88"/>
      <c r="MB199" s="88"/>
      <c r="MC199" s="88"/>
      <c r="MD199" s="88"/>
      <c r="ME199" s="88"/>
      <c r="MF199" s="88"/>
      <c r="MG199" s="88"/>
      <c r="MH199" s="88"/>
      <c r="MI199" s="88"/>
      <c r="MJ199" s="88"/>
      <c r="MK199" s="88"/>
      <c r="ML199" s="88"/>
      <c r="MM199" s="88"/>
      <c r="MN199" s="88"/>
      <c r="MO199" s="88"/>
      <c r="MP199" s="88"/>
      <c r="MQ199" s="88"/>
      <c r="MR199" s="88"/>
      <c r="MS199" s="88"/>
      <c r="MT199" s="88"/>
      <c r="MU199" s="88"/>
      <c r="MV199" s="88"/>
      <c r="MW199" s="88"/>
      <c r="MX199" s="88"/>
      <c r="MY199" s="88"/>
      <c r="MZ199" s="88"/>
      <c r="NA199" s="88"/>
      <c r="NB199" s="88"/>
      <c r="NC199" s="88"/>
      <c r="ND199" s="88"/>
      <c r="NE199" s="88"/>
      <c r="NF199" s="88"/>
      <c r="NG199" s="88"/>
      <c r="NH199" s="88"/>
      <c r="NI199" s="88"/>
      <c r="NJ199" s="88"/>
      <c r="NK199" s="88"/>
      <c r="NL199" s="88"/>
      <c r="NM199" s="88"/>
      <c r="NN199" s="88"/>
      <c r="NO199" s="88"/>
      <c r="NP199" s="88"/>
      <c r="NQ199" s="88"/>
      <c r="NR199" s="88"/>
      <c r="NS199" s="88"/>
      <c r="NT199" s="88"/>
      <c r="NU199" s="88"/>
      <c r="NV199" s="88"/>
      <c r="NW199" s="88"/>
      <c r="NX199" s="88"/>
      <c r="NY199" s="88"/>
      <c r="NZ199" s="88"/>
      <c r="OA199" s="88"/>
      <c r="OB199" s="88"/>
      <c r="OC199" s="88"/>
      <c r="OD199" s="88"/>
      <c r="OE199" s="88"/>
      <c r="OF199" s="88"/>
      <c r="OG199" s="88"/>
      <c r="OH199" s="88"/>
      <c r="OI199" s="88"/>
      <c r="OJ199" s="88"/>
      <c r="OK199" s="88"/>
      <c r="OL199" s="88"/>
      <c r="OM199" s="88"/>
      <c r="ON199" s="88"/>
      <c r="OO199" s="88"/>
      <c r="OP199" s="88"/>
      <c r="OQ199" s="88"/>
      <c r="OR199" s="88"/>
      <c r="OS199" s="88"/>
      <c r="OT199" s="88"/>
      <c r="OU199" s="88"/>
      <c r="OV199" s="88"/>
      <c r="OW199" s="88"/>
      <c r="OX199" s="88"/>
      <c r="OY199" s="88"/>
      <c r="OZ199" s="88"/>
      <c r="PA199" s="88"/>
      <c r="PB199" s="88"/>
      <c r="PC199" s="88"/>
      <c r="PD199" s="88"/>
      <c r="PE199" s="88"/>
      <c r="PF199" s="88"/>
      <c r="PG199" s="88"/>
      <c r="PH199" s="88"/>
      <c r="PI199" s="88"/>
      <c r="PJ199" s="88"/>
      <c r="PK199" s="88"/>
      <c r="PL199" s="88"/>
      <c r="PM199" s="88"/>
      <c r="PN199" s="88"/>
      <c r="PO199" s="88"/>
      <c r="PP199" s="88"/>
      <c r="PQ199" s="88"/>
      <c r="PR199" s="88"/>
      <c r="PS199" s="88"/>
      <c r="PT199" s="88"/>
      <c r="PU199" s="88"/>
      <c r="PV199" s="88"/>
      <c r="PW199" s="88"/>
      <c r="PX199" s="88"/>
      <c r="PY199" s="88"/>
      <c r="PZ199" s="88"/>
      <c r="QA199" s="88"/>
      <c r="QB199" s="88"/>
      <c r="QC199" s="88"/>
      <c r="QD199" s="88"/>
      <c r="QE199" s="88"/>
      <c r="QF199" s="88"/>
      <c r="QG199" s="88"/>
      <c r="QH199" s="88"/>
      <c r="QI199" s="88"/>
      <c r="QJ199" s="88"/>
      <c r="QK199" s="88"/>
      <c r="QL199" s="88"/>
      <c r="QM199" s="88"/>
      <c r="QN199" s="88"/>
      <c r="QO199" s="88"/>
      <c r="QP199" s="88"/>
      <c r="QQ199" s="88"/>
      <c r="QR199" s="88"/>
      <c r="QS199" s="88"/>
      <c r="QT199" s="88"/>
      <c r="QU199" s="88"/>
      <c r="QV199" s="88"/>
      <c r="QW199" s="88"/>
      <c r="QX199" s="88"/>
      <c r="QY199" s="88"/>
      <c r="QZ199" s="88"/>
      <c r="RA199" s="88"/>
      <c r="RB199" s="88"/>
      <c r="RC199" s="88"/>
      <c r="RD199" s="88"/>
      <c r="RE199" s="88"/>
      <c r="RF199" s="88"/>
      <c r="RG199" s="88"/>
      <c r="RH199" s="88"/>
      <c r="RI199" s="88"/>
      <c r="RJ199" s="88"/>
      <c r="RK199" s="88"/>
      <c r="RL199" s="88"/>
      <c r="RM199" s="88"/>
      <c r="RN199" s="88"/>
      <c r="RO199" s="88"/>
      <c r="RP199" s="88"/>
      <c r="RQ199" s="88"/>
      <c r="RR199" s="88"/>
      <c r="RS199" s="88"/>
      <c r="RT199" s="88"/>
      <c r="RU199" s="88"/>
      <c r="RV199" s="88"/>
      <c r="RW199" s="88"/>
      <c r="RX199" s="88"/>
      <c r="RY199" s="88"/>
      <c r="RZ199" s="88"/>
      <c r="SA199" s="88"/>
      <c r="SB199" s="88"/>
      <c r="SC199" s="88"/>
      <c r="SD199" s="88"/>
      <c r="SE199" s="88"/>
      <c r="SF199" s="88"/>
      <c r="SG199" s="88"/>
      <c r="SH199" s="88"/>
      <c r="SI199" s="88"/>
      <c r="SJ199" s="88"/>
      <c r="SK199" s="88"/>
      <c r="SL199" s="88"/>
      <c r="SM199" s="88"/>
      <c r="SN199" s="88"/>
      <c r="SO199" s="88"/>
      <c r="SP199" s="88"/>
      <c r="SQ199" s="88"/>
      <c r="SR199" s="88"/>
      <c r="SS199" s="88"/>
      <c r="ST199" s="88"/>
      <c r="SU199" s="88"/>
      <c r="SV199" s="88"/>
      <c r="SW199" s="88"/>
      <c r="SX199" s="88"/>
      <c r="SY199" s="88"/>
      <c r="SZ199" s="88"/>
      <c r="TA199" s="88"/>
      <c r="TB199" s="88"/>
      <c r="TC199" s="88"/>
      <c r="TD199" s="88"/>
      <c r="TE199" s="88"/>
      <c r="TF199" s="88"/>
      <c r="TG199" s="88"/>
      <c r="TH199" s="88"/>
      <c r="TI199" s="88"/>
      <c r="TJ199" s="88"/>
      <c r="TK199" s="88"/>
      <c r="TL199" s="88"/>
      <c r="TM199" s="88"/>
      <c r="TN199" s="88"/>
      <c r="TO199" s="88"/>
      <c r="TP199" s="88"/>
      <c r="TQ199" s="88"/>
      <c r="TR199" s="88"/>
      <c r="TS199" s="88"/>
      <c r="TT199" s="88"/>
      <c r="TU199" s="88"/>
      <c r="TV199" s="88"/>
      <c r="TW199" s="88"/>
      <c r="TX199" s="88"/>
      <c r="TY199" s="88"/>
      <c r="TZ199" s="88"/>
      <c r="UA199" s="88"/>
      <c r="UB199" s="88"/>
      <c r="UC199" s="88"/>
      <c r="UD199" s="88"/>
      <c r="UE199" s="88"/>
      <c r="UF199" s="88"/>
      <c r="UG199" s="88"/>
      <c r="UH199" s="88"/>
      <c r="UI199" s="88"/>
      <c r="UJ199" s="88"/>
      <c r="UK199" s="88"/>
      <c r="UL199" s="88"/>
      <c r="UM199" s="88"/>
      <c r="UN199" s="88"/>
      <c r="UO199" s="88"/>
      <c r="UP199" s="88"/>
      <c r="UQ199" s="88"/>
      <c r="UR199" s="88"/>
      <c r="US199" s="88"/>
      <c r="UT199" s="88"/>
      <c r="UU199" s="88"/>
      <c r="UV199" s="88"/>
      <c r="UW199" s="88"/>
      <c r="UX199" s="88"/>
      <c r="UY199" s="88"/>
      <c r="UZ199" s="88"/>
      <c r="VA199" s="88"/>
      <c r="VB199" s="88"/>
      <c r="VC199" s="88"/>
      <c r="VD199" s="88"/>
      <c r="VE199" s="88"/>
      <c r="VF199" s="88"/>
      <c r="VG199" s="88"/>
      <c r="VH199" s="88"/>
      <c r="VI199" s="88"/>
      <c r="VJ199" s="88"/>
      <c r="VK199" s="88"/>
      <c r="VL199" s="88"/>
      <c r="VM199" s="88"/>
      <c r="VN199" s="88"/>
      <c r="VO199" s="88"/>
      <c r="VP199" s="88"/>
      <c r="VQ199" s="88"/>
      <c r="VR199" s="88"/>
      <c r="VS199" s="88"/>
      <c r="VT199" s="88"/>
      <c r="VU199" s="88"/>
      <c r="VV199" s="88"/>
      <c r="VW199" s="88"/>
      <c r="VX199" s="88"/>
      <c r="VY199" s="88"/>
      <c r="VZ199" s="88"/>
      <c r="WA199" s="88"/>
      <c r="WB199" s="88"/>
      <c r="WC199" s="88"/>
      <c r="WD199" s="88"/>
      <c r="WE199" s="88"/>
      <c r="WF199" s="88"/>
      <c r="WG199" s="88"/>
      <c r="WH199" s="88"/>
      <c r="WI199" s="88"/>
      <c r="WJ199" s="88"/>
      <c r="WK199" s="88"/>
      <c r="WL199" s="88"/>
      <c r="WM199" s="88"/>
      <c r="WN199" s="88"/>
      <c r="WO199" s="88"/>
      <c r="WP199" s="88"/>
      <c r="WQ199" s="88"/>
      <c r="WR199" s="88"/>
      <c r="WS199" s="88"/>
      <c r="WT199" s="88"/>
      <c r="WU199" s="88"/>
      <c r="WV199" s="88"/>
      <c r="WW199" s="88"/>
      <c r="WX199" s="88"/>
      <c r="WY199" s="88"/>
      <c r="WZ199" s="88"/>
      <c r="XA199" s="88"/>
      <c r="XB199" s="88"/>
      <c r="XC199" s="88"/>
      <c r="XD199" s="88"/>
      <c r="XE199" s="88"/>
      <c r="XF199" s="88"/>
      <c r="XG199" s="88"/>
      <c r="XH199" s="88"/>
      <c r="XI199" s="88"/>
      <c r="XJ199" s="88"/>
      <c r="XK199" s="88"/>
      <c r="XL199" s="88"/>
      <c r="XM199" s="88"/>
      <c r="XN199" s="88"/>
      <c r="XO199" s="88"/>
      <c r="XP199" s="88"/>
      <c r="XQ199" s="88"/>
      <c r="XR199" s="88"/>
      <c r="XS199" s="88"/>
      <c r="XT199" s="88"/>
      <c r="XU199" s="88"/>
      <c r="XV199" s="88"/>
      <c r="XW199" s="88"/>
      <c r="XX199" s="88"/>
      <c r="XY199" s="88"/>
      <c r="XZ199" s="88"/>
      <c r="YA199" s="88"/>
      <c r="YB199" s="88"/>
      <c r="YC199" s="88"/>
      <c r="YD199" s="88"/>
      <c r="YE199" s="88"/>
      <c r="YF199" s="88"/>
      <c r="YG199" s="88"/>
      <c r="YH199" s="88"/>
      <c r="YI199" s="88"/>
      <c r="YJ199" s="88"/>
      <c r="YK199" s="88"/>
      <c r="YL199" s="88"/>
      <c r="YM199" s="88"/>
      <c r="YN199" s="88"/>
      <c r="YO199" s="88"/>
      <c r="YP199" s="88"/>
      <c r="YQ199" s="88"/>
      <c r="YR199" s="88"/>
      <c r="YS199" s="88"/>
      <c r="YT199" s="88"/>
      <c r="YU199" s="88"/>
      <c r="YV199" s="88"/>
      <c r="YW199" s="88"/>
      <c r="YX199" s="88"/>
      <c r="YY199" s="88"/>
      <c r="YZ199" s="88"/>
      <c r="ZA199" s="88"/>
      <c r="ZB199" s="88"/>
      <c r="ZC199" s="88"/>
      <c r="ZD199" s="88"/>
      <c r="ZE199" s="88"/>
      <c r="ZF199" s="88"/>
      <c r="ZG199" s="88"/>
      <c r="ZH199" s="88"/>
      <c r="ZI199" s="88"/>
      <c r="ZJ199" s="88"/>
      <c r="ZK199" s="88"/>
      <c r="ZL199" s="88"/>
      <c r="ZM199" s="88"/>
      <c r="ZN199" s="88"/>
      <c r="ZO199" s="88"/>
      <c r="ZP199" s="88"/>
      <c r="ZQ199" s="88"/>
      <c r="ZR199" s="88"/>
      <c r="ZS199" s="88"/>
      <c r="ZT199" s="88"/>
      <c r="ZU199" s="88"/>
      <c r="ZV199" s="88"/>
      <c r="ZW199" s="88"/>
      <c r="ZX199" s="88"/>
      <c r="ZY199" s="88"/>
      <c r="ZZ199" s="88"/>
      <c r="AAA199" s="88"/>
      <c r="AAB199" s="88"/>
      <c r="AAC199" s="88"/>
      <c r="AAD199" s="88"/>
      <c r="AAE199" s="88"/>
      <c r="AAF199" s="88"/>
      <c r="AAG199" s="88"/>
      <c r="AAH199" s="88"/>
      <c r="AAI199" s="88"/>
      <c r="AAJ199" s="88"/>
      <c r="AAK199" s="88"/>
      <c r="AAL199" s="88"/>
      <c r="AAM199" s="88"/>
      <c r="AAN199" s="88"/>
      <c r="AAO199" s="88"/>
      <c r="AAP199" s="88"/>
      <c r="AAQ199" s="88"/>
      <c r="AAR199" s="88"/>
      <c r="AAS199" s="88"/>
      <c r="AAT199" s="88"/>
      <c r="AAU199" s="88"/>
      <c r="AAV199" s="88"/>
      <c r="AAW199" s="88"/>
      <c r="AAX199" s="88"/>
      <c r="AAY199" s="88"/>
      <c r="AAZ199" s="88"/>
      <c r="ABA199" s="88"/>
      <c r="ABB199" s="88"/>
      <c r="ABC199" s="88"/>
      <c r="ABD199" s="88"/>
      <c r="ABE199" s="88"/>
      <c r="ABF199" s="88"/>
      <c r="ABG199" s="88"/>
      <c r="ABH199" s="88"/>
      <c r="ABI199" s="88"/>
      <c r="ABJ199" s="88"/>
      <c r="ABK199" s="88"/>
      <c r="ABL199" s="88"/>
      <c r="ABM199" s="88"/>
      <c r="ABN199" s="88"/>
      <c r="ABO199" s="88"/>
      <c r="ABP199" s="88"/>
      <c r="ABQ199" s="88"/>
      <c r="ABR199" s="88"/>
      <c r="ABS199" s="88"/>
      <c r="ABT199" s="88"/>
      <c r="ABU199" s="88"/>
      <c r="ABV199" s="88"/>
      <c r="ABW199" s="88"/>
      <c r="ABX199" s="88"/>
      <c r="ABY199" s="88"/>
      <c r="ABZ199" s="88"/>
      <c r="ACA199" s="88"/>
      <c r="ACB199" s="88"/>
      <c r="ACC199" s="88"/>
      <c r="ACD199" s="88"/>
      <c r="ACE199" s="88"/>
      <c r="ACF199" s="88"/>
      <c r="ACG199" s="88"/>
      <c r="ACH199" s="88"/>
      <c r="ACI199" s="88"/>
      <c r="ACJ199" s="88"/>
      <c r="ACK199" s="88"/>
      <c r="ACL199" s="88"/>
      <c r="ACM199" s="88"/>
      <c r="ACN199" s="88"/>
      <c r="ACO199" s="88"/>
      <c r="ACP199" s="88"/>
      <c r="ACQ199" s="88"/>
      <c r="ACR199" s="88"/>
      <c r="ACS199" s="88"/>
      <c r="ACT199" s="88"/>
      <c r="ACU199" s="88"/>
      <c r="ACV199" s="88"/>
      <c r="ACW199" s="88"/>
      <c r="ACX199" s="88"/>
      <c r="ACY199" s="88"/>
      <c r="ACZ199" s="88"/>
      <c r="ADA199" s="88"/>
      <c r="ADB199" s="88"/>
      <c r="ADC199" s="88"/>
      <c r="ADD199" s="88"/>
      <c r="ADE199" s="88"/>
      <c r="ADF199" s="88"/>
      <c r="ADG199" s="88"/>
      <c r="ADH199" s="88"/>
      <c r="ADI199" s="88"/>
      <c r="ADJ199" s="88"/>
      <c r="ADK199" s="88"/>
      <c r="ADL199" s="88"/>
      <c r="ADM199" s="88"/>
      <c r="ADN199" s="88"/>
      <c r="ADO199" s="88"/>
      <c r="ADP199" s="88"/>
      <c r="ADQ199" s="88"/>
      <c r="ADR199" s="88"/>
      <c r="ADS199" s="88"/>
      <c r="ADT199" s="88"/>
      <c r="ADU199" s="88"/>
      <c r="ADV199" s="88"/>
      <c r="ADW199" s="88"/>
      <c r="ADX199" s="88"/>
      <c r="ADY199" s="88"/>
      <c r="ADZ199" s="88"/>
      <c r="AEA199" s="88"/>
      <c r="AEB199" s="88"/>
      <c r="AEC199" s="88"/>
      <c r="AED199" s="88"/>
      <c r="AEE199" s="88"/>
      <c r="AEF199" s="88"/>
      <c r="AEG199" s="88"/>
      <c r="AEH199" s="88"/>
      <c r="AEI199" s="88"/>
      <c r="AEJ199" s="88"/>
      <c r="AEK199" s="88"/>
      <c r="AEL199" s="88"/>
      <c r="AEM199" s="88"/>
      <c r="AEN199" s="88"/>
      <c r="AEO199" s="88"/>
      <c r="AEP199" s="88"/>
      <c r="AEQ199" s="88"/>
      <c r="AER199" s="88"/>
      <c r="AES199" s="88"/>
      <c r="AET199" s="88"/>
      <c r="AEU199" s="88"/>
      <c r="AEV199" s="88"/>
      <c r="AEW199" s="88"/>
      <c r="AEX199" s="88"/>
      <c r="AEY199" s="88"/>
      <c r="AEZ199" s="88"/>
      <c r="AFA199" s="88"/>
      <c r="AFB199" s="88"/>
      <c r="AFC199" s="88"/>
      <c r="AFD199" s="88"/>
      <c r="AFE199" s="88"/>
      <c r="AFF199" s="88"/>
      <c r="AFG199" s="88"/>
      <c r="AFH199" s="88"/>
      <c r="AFI199" s="88"/>
      <c r="AFJ199" s="88"/>
      <c r="AFK199" s="88"/>
      <c r="AFL199" s="88"/>
      <c r="AFM199" s="88"/>
      <c r="AFN199" s="88"/>
      <c r="AFO199" s="88"/>
      <c r="AFP199" s="88"/>
      <c r="AFQ199" s="88"/>
      <c r="AFR199" s="88"/>
      <c r="AFS199" s="88"/>
      <c r="AFT199" s="88"/>
      <c r="AFU199" s="88"/>
      <c r="AFV199" s="88"/>
      <c r="AFW199" s="88"/>
      <c r="AFX199" s="88"/>
      <c r="AFY199" s="88"/>
      <c r="AFZ199" s="88"/>
      <c r="AGA199" s="88"/>
      <c r="AGB199" s="88"/>
      <c r="AGC199" s="88"/>
      <c r="AGD199" s="88"/>
      <c r="AGE199" s="88"/>
      <c r="AGF199" s="88"/>
      <c r="AGG199" s="88"/>
      <c r="AGH199" s="88"/>
      <c r="AGI199" s="88"/>
      <c r="AGJ199" s="88"/>
      <c r="AGK199" s="88"/>
      <c r="AGL199" s="88"/>
      <c r="AGM199" s="88"/>
      <c r="AGN199" s="88"/>
      <c r="AGO199" s="88"/>
      <c r="AGP199" s="88"/>
      <c r="AGQ199" s="88"/>
      <c r="AGR199" s="88"/>
      <c r="AGS199" s="88"/>
      <c r="AGT199" s="88"/>
      <c r="AGU199" s="88"/>
      <c r="AGV199" s="88"/>
      <c r="AGW199" s="88"/>
      <c r="AGX199" s="88"/>
      <c r="AGY199" s="88"/>
      <c r="AGZ199" s="88"/>
      <c r="AHA199" s="88"/>
      <c r="AHB199" s="88"/>
      <c r="AHC199" s="88"/>
      <c r="AHD199" s="88"/>
      <c r="AHE199" s="88"/>
      <c r="AHF199" s="88"/>
      <c r="AHG199" s="88"/>
      <c r="AHH199" s="88"/>
      <c r="AHI199" s="88"/>
      <c r="AHJ199" s="88"/>
      <c r="AHK199" s="88"/>
      <c r="AHL199" s="88"/>
      <c r="AHM199" s="88"/>
      <c r="AHN199" s="88"/>
      <c r="AHO199" s="88"/>
      <c r="AHP199" s="88"/>
      <c r="AHQ199" s="88"/>
      <c r="AHR199" s="88"/>
      <c r="AHS199" s="88"/>
      <c r="AHT199" s="88"/>
      <c r="AHU199" s="88"/>
      <c r="AHV199" s="88"/>
      <c r="AHW199" s="88"/>
      <c r="AHX199" s="88"/>
      <c r="AHY199" s="88"/>
      <c r="AHZ199" s="88"/>
      <c r="AIA199" s="88"/>
      <c r="AIB199" s="88"/>
      <c r="AIC199" s="88"/>
      <c r="AID199" s="88"/>
      <c r="AIE199" s="88"/>
      <c r="AIF199" s="88"/>
      <c r="AIG199" s="88"/>
      <c r="AIH199" s="88"/>
      <c r="AII199" s="88"/>
      <c r="AIJ199" s="88"/>
      <c r="AIK199" s="88"/>
      <c r="AIL199" s="88"/>
      <c r="AIM199" s="88"/>
      <c r="AIN199" s="88"/>
      <c r="AIO199" s="88"/>
      <c r="AIP199" s="88"/>
      <c r="AIQ199" s="88"/>
      <c r="AIR199" s="88"/>
      <c r="AIS199" s="88"/>
      <c r="AIT199" s="88"/>
      <c r="AIU199" s="88"/>
      <c r="AIV199" s="88"/>
      <c r="AIW199" s="88"/>
      <c r="AIX199" s="88"/>
      <c r="AIY199" s="88"/>
      <c r="AIZ199" s="88"/>
      <c r="AJA199" s="88"/>
      <c r="AJB199" s="88"/>
      <c r="AJC199" s="88"/>
      <c r="AJD199" s="88"/>
      <c r="AJE199" s="88"/>
      <c r="AJF199" s="88"/>
      <c r="AJG199" s="88"/>
      <c r="AJH199" s="88"/>
      <c r="AJI199" s="88"/>
      <c r="AJJ199" s="88"/>
      <c r="AJK199" s="88"/>
      <c r="AJL199" s="88"/>
      <c r="AJM199" s="88"/>
      <c r="AJN199" s="88"/>
      <c r="AJO199" s="88"/>
      <c r="AJP199" s="88"/>
      <c r="AJQ199" s="88"/>
      <c r="AJR199" s="88"/>
      <c r="AJS199" s="88"/>
      <c r="AJT199" s="88"/>
      <c r="AJU199" s="88"/>
      <c r="AJV199" s="88"/>
      <c r="AJW199" s="88"/>
      <c r="AJX199" s="88"/>
      <c r="AJY199" s="88"/>
      <c r="AJZ199" s="88"/>
      <c r="AKA199" s="88"/>
      <c r="AKB199" s="88"/>
      <c r="AKC199" s="88"/>
      <c r="AKD199" s="88"/>
      <c r="AKE199" s="88"/>
      <c r="AKF199" s="88"/>
      <c r="AKG199" s="88"/>
      <c r="AKH199" s="88"/>
      <c r="AKI199" s="88"/>
      <c r="AKJ199" s="88"/>
      <c r="AKK199" s="88"/>
      <c r="AKL199" s="88"/>
      <c r="AKM199" s="88"/>
      <c r="AKN199" s="88"/>
      <c r="AKO199" s="88"/>
      <c r="AKP199" s="88"/>
      <c r="AKQ199" s="88"/>
      <c r="AKR199" s="88"/>
      <c r="AKS199" s="88"/>
      <c r="AKT199" s="88"/>
      <c r="AKU199" s="88"/>
      <c r="AKV199" s="88"/>
      <c r="AKW199" s="88"/>
      <c r="AKX199" s="88"/>
      <c r="AKY199" s="88"/>
      <c r="AKZ199" s="88"/>
      <c r="ALA199" s="88"/>
      <c r="ALB199" s="88"/>
      <c r="ALC199" s="88"/>
      <c r="ALD199" s="88"/>
      <c r="ALE199" s="88"/>
      <c r="ALF199" s="88"/>
      <c r="ALG199" s="88"/>
      <c r="ALH199" s="88"/>
      <c r="ALI199" s="88"/>
      <c r="ALJ199" s="88"/>
      <c r="ALK199" s="88"/>
      <c r="ALL199" s="88"/>
      <c r="ALM199" s="88"/>
      <c r="ALN199" s="88"/>
      <c r="ALO199" s="88"/>
      <c r="ALP199" s="88"/>
      <c r="ALQ199" s="88"/>
      <c r="ALR199" s="88"/>
      <c r="ALS199" s="88"/>
      <c r="ALT199" s="88"/>
      <c r="ALU199" s="88"/>
      <c r="ALV199" s="88"/>
      <c r="ALW199" s="88"/>
    </row>
    <row r="200" spans="1:1011" ht="28.8" x14ac:dyDescent="0.3">
      <c r="A200" s="1" t="s">
        <v>400</v>
      </c>
      <c r="B200" s="2">
        <v>114</v>
      </c>
      <c r="C200" s="102" t="s">
        <v>489</v>
      </c>
      <c r="D200" s="125">
        <v>2016</v>
      </c>
      <c r="E200" s="3" t="s">
        <v>394</v>
      </c>
      <c r="F200" s="4" t="s">
        <v>217</v>
      </c>
      <c r="G200" s="4" t="s">
        <v>463</v>
      </c>
      <c r="H200" s="4">
        <v>37.983809999999998</v>
      </c>
      <c r="I200" s="5">
        <v>23.727539</v>
      </c>
      <c r="J200" s="6" t="s">
        <v>34</v>
      </c>
      <c r="K200" s="7" t="s">
        <v>81</v>
      </c>
      <c r="L200" s="8" t="s">
        <v>36</v>
      </c>
      <c r="M200" s="9" t="s">
        <v>396</v>
      </c>
      <c r="N200" s="10">
        <v>100</v>
      </c>
      <c r="O200" s="10" t="s">
        <v>441</v>
      </c>
      <c r="P200" s="10">
        <v>90</v>
      </c>
      <c r="Q200" s="11">
        <v>95</v>
      </c>
      <c r="R200" s="40">
        <v>3000</v>
      </c>
      <c r="S200" s="13" t="s">
        <v>64</v>
      </c>
      <c r="T200" s="14" t="s">
        <v>395</v>
      </c>
      <c r="U200" s="14" t="s">
        <v>476</v>
      </c>
      <c r="V200" s="14" t="s">
        <v>104</v>
      </c>
      <c r="W200" s="14" t="s">
        <v>476</v>
      </c>
      <c r="X200" s="14" t="s">
        <v>476</v>
      </c>
      <c r="Y200" s="14" t="s">
        <v>476</v>
      </c>
      <c r="Z200" s="15" t="s">
        <v>476</v>
      </c>
      <c r="AA200" s="80" t="s">
        <v>38</v>
      </c>
      <c r="AB200" s="17" t="s">
        <v>476</v>
      </c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  <c r="OF200"/>
      <c r="OG200"/>
      <c r="OH200"/>
      <c r="OI200"/>
      <c r="OJ200"/>
      <c r="OK200"/>
      <c r="OL200"/>
      <c r="OM200"/>
      <c r="ON200"/>
      <c r="OO200"/>
      <c r="OP200"/>
      <c r="OQ200"/>
      <c r="OR200"/>
      <c r="OS200"/>
      <c r="OT200"/>
      <c r="OU200"/>
      <c r="OV200"/>
      <c r="OW200"/>
      <c r="OX200"/>
      <c r="OY200"/>
      <c r="OZ200"/>
      <c r="PA200"/>
      <c r="PB200"/>
      <c r="PC200"/>
      <c r="PD200"/>
      <c r="PE200"/>
      <c r="PF200"/>
      <c r="PG200"/>
      <c r="PH200"/>
      <c r="PI200"/>
      <c r="PJ200"/>
      <c r="PK200"/>
      <c r="PL200"/>
      <c r="PM200"/>
      <c r="PN200"/>
      <c r="PO200"/>
      <c r="PP200"/>
      <c r="PQ200"/>
      <c r="PR200"/>
      <c r="PS200"/>
      <c r="PT200"/>
      <c r="PU200"/>
      <c r="PV200"/>
      <c r="PW200"/>
      <c r="PX200"/>
      <c r="PY200"/>
      <c r="PZ200"/>
      <c r="QA200"/>
      <c r="QB200"/>
      <c r="QC200"/>
      <c r="QD200"/>
      <c r="QE200"/>
      <c r="QF200"/>
      <c r="QG200"/>
      <c r="QH200"/>
      <c r="QI200"/>
      <c r="QJ200"/>
      <c r="QK200"/>
      <c r="QL200"/>
      <c r="QM200"/>
      <c r="QN200"/>
      <c r="QO200"/>
      <c r="QP200"/>
      <c r="QQ200"/>
      <c r="QR200"/>
      <c r="QS200"/>
      <c r="QT200"/>
      <c r="QU200"/>
      <c r="QV200"/>
      <c r="QW200"/>
      <c r="QX200"/>
      <c r="QY200"/>
      <c r="QZ200"/>
      <c r="RA200"/>
      <c r="RB200"/>
      <c r="RC200"/>
      <c r="RD200"/>
      <c r="RE200"/>
      <c r="RF200"/>
      <c r="RG200"/>
      <c r="RH200"/>
      <c r="RI200"/>
      <c r="RJ200"/>
      <c r="RK200"/>
      <c r="RL200"/>
      <c r="RM200"/>
      <c r="RN200"/>
      <c r="RO200"/>
      <c r="RP200"/>
      <c r="RQ200"/>
      <c r="RR200"/>
      <c r="RS200"/>
      <c r="RT200"/>
      <c r="RU200"/>
      <c r="RV200"/>
      <c r="RW200"/>
      <c r="RX200"/>
      <c r="RY200"/>
      <c r="RZ200"/>
      <c r="SA200"/>
      <c r="SB200"/>
      <c r="SC200"/>
      <c r="SD200"/>
      <c r="SE200"/>
      <c r="SF200"/>
      <c r="SG200"/>
      <c r="SH200"/>
      <c r="SI200"/>
      <c r="SJ200"/>
      <c r="SK200"/>
      <c r="SL200"/>
      <c r="SM200"/>
      <c r="SN200"/>
      <c r="SO200"/>
      <c r="SP200"/>
      <c r="SQ200"/>
      <c r="SR200"/>
      <c r="SS200"/>
      <c r="ST200"/>
      <c r="SU200"/>
      <c r="SV200"/>
      <c r="SW200"/>
      <c r="SX200"/>
      <c r="SY200"/>
      <c r="SZ200"/>
      <c r="TA200"/>
      <c r="TB200"/>
      <c r="TC200"/>
      <c r="TD200"/>
      <c r="TE200"/>
      <c r="TF200"/>
      <c r="TG200"/>
      <c r="TH200"/>
      <c r="TI200"/>
      <c r="TJ200"/>
      <c r="TK200"/>
      <c r="TL200"/>
      <c r="TM200"/>
      <c r="TN200"/>
      <c r="TO200"/>
      <c r="TP200"/>
      <c r="TQ200"/>
      <c r="TR200"/>
      <c r="TS200"/>
      <c r="TT200"/>
      <c r="TU200"/>
      <c r="TV200"/>
      <c r="TW200"/>
      <c r="TX200"/>
      <c r="TY200"/>
      <c r="TZ200"/>
      <c r="UA200"/>
      <c r="UB200"/>
      <c r="UC200"/>
      <c r="UD200"/>
      <c r="UE200"/>
      <c r="UF200"/>
      <c r="UG200"/>
      <c r="UH200"/>
      <c r="UI200"/>
      <c r="UJ200"/>
      <c r="UK200"/>
      <c r="UL200"/>
      <c r="UM200"/>
      <c r="UN200"/>
      <c r="UO200"/>
      <c r="UP200"/>
      <c r="UQ200"/>
      <c r="UR200"/>
      <c r="US200"/>
      <c r="UT200"/>
      <c r="UU200"/>
      <c r="UV200"/>
      <c r="UW200"/>
      <c r="UX200"/>
      <c r="UY200"/>
      <c r="UZ200"/>
      <c r="VA200"/>
      <c r="VB200"/>
      <c r="VC200"/>
      <c r="VD200"/>
      <c r="VE200"/>
      <c r="VF200"/>
      <c r="VG200"/>
      <c r="VH200"/>
      <c r="VI200"/>
      <c r="VJ200"/>
      <c r="VK200"/>
      <c r="VL200"/>
      <c r="VM200"/>
      <c r="VN200"/>
      <c r="VO200"/>
      <c r="VP200"/>
      <c r="VQ200"/>
      <c r="VR200"/>
      <c r="VS200"/>
      <c r="VT200"/>
      <c r="VU200"/>
      <c r="VV200"/>
      <c r="VW200"/>
      <c r="VX200"/>
      <c r="VY200"/>
      <c r="VZ200"/>
      <c r="WA200"/>
      <c r="WB200"/>
      <c r="WC200"/>
      <c r="WD200"/>
      <c r="WE200"/>
      <c r="WF200"/>
      <c r="WG200"/>
      <c r="WH200"/>
      <c r="WI200"/>
      <c r="WJ200"/>
      <c r="WK200"/>
      <c r="WL200"/>
      <c r="WM200"/>
      <c r="WN200"/>
      <c r="WO200"/>
      <c r="WP200"/>
      <c r="WQ200"/>
      <c r="WR200"/>
      <c r="WS200"/>
      <c r="WT200"/>
      <c r="WU200"/>
      <c r="WV200"/>
      <c r="WW200"/>
      <c r="WX200"/>
      <c r="WY200"/>
      <c r="WZ200"/>
      <c r="XA200"/>
      <c r="XB200"/>
      <c r="XC200"/>
      <c r="XD200"/>
      <c r="XE200"/>
      <c r="XF200"/>
      <c r="XG200"/>
      <c r="XH200"/>
      <c r="XI200"/>
      <c r="XJ200"/>
      <c r="XK200"/>
      <c r="XL200"/>
      <c r="XM200"/>
      <c r="XN200"/>
      <c r="XO200"/>
      <c r="XP200"/>
      <c r="XQ200"/>
      <c r="XR200"/>
      <c r="XS200"/>
      <c r="XT200"/>
      <c r="XU200"/>
      <c r="XV200"/>
      <c r="XW200"/>
      <c r="XX200"/>
      <c r="XY200"/>
      <c r="XZ200"/>
      <c r="YA200"/>
      <c r="YB200"/>
      <c r="YC200"/>
      <c r="YD200"/>
      <c r="YE200"/>
      <c r="YF200"/>
      <c r="YG200"/>
      <c r="YH200"/>
      <c r="YI200"/>
      <c r="YJ200"/>
      <c r="YK200"/>
      <c r="YL200"/>
      <c r="YM200"/>
      <c r="YN200"/>
      <c r="YO200"/>
      <c r="YP200"/>
      <c r="YQ200"/>
      <c r="YR200"/>
      <c r="YS200"/>
      <c r="YT200"/>
      <c r="YU200"/>
      <c r="YV200"/>
      <c r="YW200"/>
      <c r="YX200"/>
      <c r="YY200"/>
      <c r="YZ200"/>
      <c r="ZA200"/>
      <c r="ZB200"/>
      <c r="ZC200"/>
      <c r="ZD200"/>
      <c r="ZE200"/>
      <c r="ZF200"/>
      <c r="ZG200"/>
      <c r="ZH200"/>
      <c r="ZI200"/>
      <c r="ZJ200"/>
      <c r="ZK200"/>
      <c r="ZL200"/>
      <c r="ZM200"/>
      <c r="ZN200"/>
      <c r="ZO200"/>
      <c r="ZP200"/>
      <c r="ZQ200"/>
      <c r="ZR200"/>
      <c r="ZS200"/>
      <c r="ZT200"/>
      <c r="ZU200"/>
      <c r="ZV200"/>
      <c r="ZW200"/>
      <c r="ZX200"/>
      <c r="ZY200"/>
      <c r="ZZ200"/>
      <c r="AAA200"/>
      <c r="AAB200"/>
      <c r="AAC200"/>
      <c r="AAD200"/>
      <c r="AAE200"/>
      <c r="AAF200"/>
      <c r="AAG200"/>
      <c r="AAH200"/>
      <c r="AAI200"/>
      <c r="AAJ200"/>
      <c r="AAK200"/>
      <c r="AAL200"/>
      <c r="AAM200"/>
      <c r="AAN200"/>
      <c r="AAO200"/>
      <c r="AAP200"/>
      <c r="AAQ200"/>
      <c r="AAR200"/>
      <c r="AAS200"/>
      <c r="AAT200"/>
      <c r="AAU200"/>
      <c r="AAV200"/>
      <c r="AAW200"/>
      <c r="AAX200"/>
      <c r="AAY200"/>
      <c r="AAZ200"/>
      <c r="ABA200"/>
      <c r="ABB200"/>
      <c r="ABC200"/>
      <c r="ABD200"/>
      <c r="ABE200"/>
      <c r="ABF200"/>
      <c r="ABG200"/>
      <c r="ABH200"/>
      <c r="ABI200"/>
      <c r="ABJ200"/>
      <c r="ABK200"/>
      <c r="ABL200"/>
      <c r="ABM200"/>
      <c r="ABN200"/>
      <c r="ABO200"/>
      <c r="ABP200"/>
      <c r="ABQ200"/>
      <c r="ABR200"/>
      <c r="ABS200"/>
      <c r="ABT200"/>
      <c r="ABU200"/>
      <c r="ABV200"/>
      <c r="ABW200"/>
      <c r="ABX200"/>
      <c r="ABY200"/>
      <c r="ABZ200"/>
      <c r="ACA200"/>
      <c r="ACB200"/>
      <c r="ACC200"/>
      <c r="ACD200"/>
      <c r="ACE200"/>
      <c r="ACF200"/>
      <c r="ACG200"/>
      <c r="ACH200"/>
      <c r="ACI200"/>
      <c r="ACJ200"/>
      <c r="ACK200"/>
      <c r="ACL200"/>
      <c r="ACM200"/>
      <c r="ACN200"/>
      <c r="ACO200"/>
      <c r="ACP200"/>
      <c r="ACQ200"/>
      <c r="ACR200"/>
      <c r="ACS200"/>
      <c r="ACT200"/>
      <c r="ACU200"/>
      <c r="ACV200"/>
      <c r="ACW200"/>
      <c r="ACX200"/>
      <c r="ACY200"/>
      <c r="ACZ200"/>
      <c r="ADA200"/>
      <c r="ADB200"/>
      <c r="ADC200"/>
      <c r="ADD200"/>
      <c r="ADE200"/>
      <c r="ADF200"/>
      <c r="ADG200"/>
      <c r="ADH200"/>
      <c r="ADI200"/>
      <c r="ADJ200"/>
      <c r="ADK200"/>
      <c r="ADL200"/>
      <c r="ADM200"/>
      <c r="ADN200"/>
      <c r="ADO200"/>
      <c r="ADP200"/>
      <c r="ADQ200"/>
      <c r="ADR200"/>
      <c r="ADS200"/>
      <c r="ADT200"/>
      <c r="ADU200"/>
      <c r="ADV200"/>
      <c r="ADW200"/>
      <c r="ADX200"/>
      <c r="ADY200"/>
      <c r="ADZ200"/>
      <c r="AEA200"/>
      <c r="AEB200"/>
      <c r="AEC200"/>
      <c r="AED200"/>
      <c r="AEE200"/>
      <c r="AEF200"/>
      <c r="AEG200"/>
      <c r="AEH200"/>
      <c r="AEI200"/>
      <c r="AEJ200"/>
      <c r="AEK200"/>
      <c r="AEL200"/>
      <c r="AEM200"/>
      <c r="AEN200"/>
      <c r="AEO200"/>
      <c r="AEP200"/>
      <c r="AEQ200"/>
      <c r="AER200"/>
      <c r="AES200"/>
      <c r="AET200"/>
      <c r="AEU200"/>
      <c r="AEV200"/>
      <c r="AEW200"/>
      <c r="AEX200"/>
      <c r="AEY200"/>
      <c r="AEZ200"/>
      <c r="AFA200"/>
      <c r="AFB200"/>
      <c r="AFC200"/>
      <c r="AFD200"/>
      <c r="AFE200"/>
      <c r="AFF200"/>
      <c r="AFG200"/>
      <c r="AFH200"/>
      <c r="AFI200"/>
      <c r="AFJ200"/>
      <c r="AFK200"/>
      <c r="AFL200"/>
      <c r="AFM200"/>
      <c r="AFN200"/>
      <c r="AFO200"/>
      <c r="AFP200"/>
      <c r="AFQ200"/>
      <c r="AFR200"/>
      <c r="AFS200"/>
      <c r="AFT200"/>
      <c r="AFU200"/>
      <c r="AFV200"/>
      <c r="AFW200"/>
      <c r="AFX200"/>
      <c r="AFY200"/>
      <c r="AFZ200"/>
      <c r="AGA200"/>
      <c r="AGB200"/>
      <c r="AGC200"/>
      <c r="AGD200"/>
      <c r="AGE200"/>
      <c r="AGF200"/>
      <c r="AGG200"/>
      <c r="AGH200"/>
      <c r="AGI200"/>
      <c r="AGJ200"/>
      <c r="AGK200"/>
      <c r="AGL200"/>
      <c r="AGM200"/>
      <c r="AGN200"/>
      <c r="AGO200"/>
      <c r="AGP200"/>
      <c r="AGQ200"/>
      <c r="AGR200"/>
      <c r="AGS200"/>
      <c r="AGT200"/>
      <c r="AGU200"/>
      <c r="AGV200"/>
      <c r="AGW200"/>
      <c r="AGX200"/>
      <c r="AGY200"/>
      <c r="AGZ200"/>
      <c r="AHA200"/>
      <c r="AHB200"/>
      <c r="AHC200"/>
      <c r="AHD200"/>
      <c r="AHE200"/>
      <c r="AHF200"/>
      <c r="AHG200"/>
      <c r="AHH200"/>
      <c r="AHI200"/>
      <c r="AHJ200"/>
      <c r="AHK200"/>
      <c r="AHL200"/>
      <c r="AHM200"/>
      <c r="AHN200"/>
      <c r="AHO200"/>
      <c r="AHP200"/>
      <c r="AHQ200"/>
      <c r="AHR200"/>
      <c r="AHS200"/>
      <c r="AHT200"/>
      <c r="AHU200"/>
      <c r="AHV200"/>
      <c r="AHW200"/>
      <c r="AHX200"/>
      <c r="AHY200"/>
      <c r="AHZ200"/>
      <c r="AIA200"/>
      <c r="AIB200"/>
      <c r="AIC200"/>
      <c r="AID200"/>
      <c r="AIE200"/>
      <c r="AIF200"/>
      <c r="AIG200"/>
      <c r="AIH200"/>
      <c r="AII200"/>
      <c r="AIJ200"/>
      <c r="AIK200"/>
      <c r="AIL200"/>
      <c r="AIM200"/>
      <c r="AIN200"/>
      <c r="AIO200"/>
      <c r="AIP200"/>
      <c r="AIQ200"/>
      <c r="AIR200"/>
      <c r="AIS200"/>
      <c r="AIT200"/>
      <c r="AIU200"/>
      <c r="AIV200"/>
      <c r="AIW200"/>
      <c r="AIX200"/>
      <c r="AIY200"/>
      <c r="AIZ200"/>
      <c r="AJA200"/>
      <c r="AJB200"/>
      <c r="AJC200"/>
      <c r="AJD200"/>
      <c r="AJE200"/>
      <c r="AJF200"/>
      <c r="AJG200"/>
      <c r="AJH200"/>
      <c r="AJI200"/>
      <c r="AJJ200"/>
      <c r="AJK200"/>
      <c r="AJL200"/>
      <c r="AJM200"/>
      <c r="AJN200"/>
      <c r="AJO200"/>
      <c r="AJP200"/>
      <c r="AJQ200"/>
      <c r="AJR200"/>
      <c r="AJS200"/>
      <c r="AJT200"/>
      <c r="AJU200"/>
      <c r="AJV200"/>
      <c r="AJW200"/>
      <c r="AJX200"/>
      <c r="AJY200"/>
      <c r="AJZ200"/>
      <c r="AKA200"/>
      <c r="AKB200"/>
      <c r="AKC200"/>
      <c r="AKD200"/>
      <c r="AKE200"/>
      <c r="AKF200"/>
      <c r="AKG200"/>
      <c r="AKH200"/>
      <c r="AKI200"/>
      <c r="AKJ200"/>
      <c r="AKK200"/>
      <c r="AKL200"/>
      <c r="AKM200"/>
      <c r="AKN200"/>
      <c r="AKO200"/>
      <c r="AKP200"/>
      <c r="AKQ200"/>
      <c r="AKR200"/>
      <c r="AKS200"/>
      <c r="AKT200"/>
      <c r="AKU200"/>
      <c r="AKV200"/>
      <c r="AKW200"/>
      <c r="AKX200"/>
      <c r="AKY200"/>
      <c r="AKZ200"/>
      <c r="ALA200"/>
      <c r="ALB200"/>
      <c r="ALC200"/>
      <c r="ALD200"/>
      <c r="ALE200"/>
      <c r="ALF200"/>
      <c r="ALG200"/>
      <c r="ALH200"/>
      <c r="ALI200"/>
      <c r="ALJ200"/>
      <c r="ALK200"/>
      <c r="ALL200"/>
      <c r="ALM200"/>
      <c r="ALN200"/>
      <c r="ALO200"/>
      <c r="ALP200"/>
      <c r="ALQ200"/>
      <c r="ALR200"/>
      <c r="ALS200"/>
      <c r="ALT200"/>
      <c r="ALU200"/>
      <c r="ALV200"/>
      <c r="ALW200"/>
    </row>
    <row r="201" spans="1:1011" ht="28.8" x14ac:dyDescent="0.3">
      <c r="A201" s="1" t="s">
        <v>401</v>
      </c>
      <c r="B201" s="2">
        <v>115</v>
      </c>
      <c r="C201" s="102" t="s">
        <v>489</v>
      </c>
      <c r="D201" s="125">
        <v>2016</v>
      </c>
      <c r="E201" s="3" t="s">
        <v>423</v>
      </c>
      <c r="F201" s="4" t="s">
        <v>190</v>
      </c>
      <c r="G201" s="4" t="s">
        <v>466</v>
      </c>
      <c r="H201" s="4">
        <v>39.799999999999997</v>
      </c>
      <c r="I201" s="5">
        <v>116.38</v>
      </c>
      <c r="J201" s="6" t="s">
        <v>34</v>
      </c>
      <c r="K201" s="7" t="s">
        <v>81</v>
      </c>
      <c r="L201" s="8" t="s">
        <v>36</v>
      </c>
      <c r="M201" s="9" t="s">
        <v>93</v>
      </c>
      <c r="N201" s="10" t="s">
        <v>476</v>
      </c>
      <c r="O201" s="10" t="s">
        <v>441</v>
      </c>
      <c r="P201" s="10" t="s">
        <v>476</v>
      </c>
      <c r="Q201" s="11">
        <v>95</v>
      </c>
      <c r="R201" s="40">
        <v>50000</v>
      </c>
      <c r="S201" s="13" t="s">
        <v>64</v>
      </c>
      <c r="T201" s="14" t="s">
        <v>422</v>
      </c>
      <c r="U201" s="14" t="s">
        <v>476</v>
      </c>
      <c r="V201" s="14" t="s">
        <v>117</v>
      </c>
      <c r="W201" s="14">
        <v>20</v>
      </c>
      <c r="X201" s="14">
        <v>80</v>
      </c>
      <c r="Y201" s="14">
        <v>5.0999999999999996</v>
      </c>
      <c r="Z201" s="15">
        <v>12.6</v>
      </c>
      <c r="AA201" s="16" t="s">
        <v>38</v>
      </c>
      <c r="AB201" s="17" t="s">
        <v>476</v>
      </c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  <c r="UC201"/>
      <c r="UD201"/>
      <c r="UE201"/>
      <c r="UF201"/>
      <c r="UG201"/>
      <c r="UH201"/>
      <c r="UI201"/>
      <c r="UJ201"/>
      <c r="UK201"/>
      <c r="UL201"/>
      <c r="UM201"/>
      <c r="UN201"/>
      <c r="UO201"/>
      <c r="UP201"/>
      <c r="UQ201"/>
      <c r="UR201"/>
      <c r="US201"/>
      <c r="UT201"/>
      <c r="UU201"/>
      <c r="UV201"/>
      <c r="UW201"/>
      <c r="UX201"/>
      <c r="UY201"/>
      <c r="UZ201"/>
      <c r="VA201"/>
      <c r="VB201"/>
      <c r="VC201"/>
      <c r="VD201"/>
      <c r="VE201"/>
      <c r="VF201"/>
      <c r="VG201"/>
      <c r="VH201"/>
      <c r="VI201"/>
      <c r="VJ201"/>
      <c r="VK201"/>
      <c r="VL201"/>
      <c r="VM201"/>
      <c r="VN201"/>
      <c r="VO201"/>
      <c r="VP201"/>
      <c r="VQ201"/>
      <c r="VR201"/>
      <c r="VS201"/>
      <c r="VT201"/>
      <c r="VU201"/>
      <c r="VV201"/>
      <c r="VW201"/>
      <c r="VX201"/>
      <c r="VY201"/>
      <c r="VZ201"/>
      <c r="WA201"/>
      <c r="WB201"/>
      <c r="WC201"/>
      <c r="WD201"/>
      <c r="WE201"/>
      <c r="WF201"/>
      <c r="WG201"/>
      <c r="WH201"/>
      <c r="WI201"/>
      <c r="WJ201"/>
      <c r="WK201"/>
      <c r="WL201"/>
      <c r="WM201"/>
      <c r="WN201"/>
      <c r="WO201"/>
      <c r="WP201"/>
      <c r="WQ201"/>
      <c r="WR201"/>
      <c r="WS201"/>
      <c r="WT201"/>
      <c r="WU201"/>
      <c r="WV201"/>
      <c r="WW201"/>
      <c r="WX201"/>
      <c r="WY201"/>
      <c r="WZ201"/>
      <c r="XA201"/>
      <c r="XB201"/>
      <c r="XC201"/>
      <c r="XD201"/>
      <c r="XE201"/>
      <c r="XF201"/>
      <c r="XG201"/>
      <c r="XH201"/>
      <c r="XI201"/>
      <c r="XJ201"/>
      <c r="XK201"/>
      <c r="XL201"/>
      <c r="XM201"/>
      <c r="XN201"/>
      <c r="XO201"/>
      <c r="XP201"/>
      <c r="XQ201"/>
      <c r="XR201"/>
      <c r="XS201"/>
      <c r="XT201"/>
      <c r="XU201"/>
      <c r="XV201"/>
      <c r="XW201"/>
      <c r="XX201"/>
      <c r="XY201"/>
      <c r="XZ201"/>
      <c r="YA201"/>
      <c r="YB201"/>
      <c r="YC201"/>
      <c r="YD201"/>
      <c r="YE201"/>
      <c r="YF201"/>
      <c r="YG201"/>
      <c r="YH201"/>
      <c r="YI201"/>
      <c r="YJ201"/>
      <c r="YK201"/>
      <c r="YL201"/>
      <c r="YM201"/>
      <c r="YN201"/>
      <c r="YO201"/>
      <c r="YP201"/>
      <c r="YQ201"/>
      <c r="YR201"/>
      <c r="YS201"/>
      <c r="YT201"/>
      <c r="YU201"/>
      <c r="YV201"/>
      <c r="YW201"/>
      <c r="YX201"/>
      <c r="YY201"/>
      <c r="YZ201"/>
      <c r="ZA201"/>
      <c r="ZB201"/>
      <c r="ZC201"/>
      <c r="ZD201"/>
      <c r="ZE201"/>
      <c r="ZF201"/>
      <c r="ZG201"/>
      <c r="ZH201"/>
      <c r="ZI201"/>
      <c r="ZJ201"/>
      <c r="ZK201"/>
      <c r="ZL201"/>
      <c r="ZM201"/>
      <c r="ZN201"/>
      <c r="ZO201"/>
      <c r="ZP201"/>
      <c r="ZQ201"/>
      <c r="ZR201"/>
      <c r="ZS201"/>
      <c r="ZT201"/>
      <c r="ZU201"/>
      <c r="ZV201"/>
      <c r="ZW201"/>
      <c r="ZX201"/>
      <c r="ZY201"/>
      <c r="ZZ201"/>
      <c r="AAA201"/>
      <c r="AAB201"/>
      <c r="AAC201"/>
      <c r="AAD201"/>
      <c r="AAE201"/>
      <c r="AAF201"/>
      <c r="AAG201"/>
      <c r="AAH201"/>
      <c r="AAI201"/>
      <c r="AAJ201"/>
      <c r="AAK201"/>
      <c r="AAL201"/>
      <c r="AAM201"/>
      <c r="AAN201"/>
      <c r="AAO201"/>
      <c r="AAP201"/>
      <c r="AAQ201"/>
      <c r="AAR201"/>
      <c r="AAS201"/>
      <c r="AAT201"/>
      <c r="AAU201"/>
      <c r="AAV201"/>
      <c r="AAW201"/>
      <c r="AAX201"/>
      <c r="AAY201"/>
      <c r="AAZ201"/>
      <c r="ABA201"/>
      <c r="ABB201"/>
      <c r="ABC201"/>
      <c r="ABD201"/>
      <c r="ABE201"/>
      <c r="ABF201"/>
      <c r="ABG201"/>
      <c r="ABH201"/>
      <c r="ABI201"/>
      <c r="ABJ201"/>
      <c r="ABK201"/>
      <c r="ABL201"/>
      <c r="ABM201"/>
      <c r="ABN201"/>
      <c r="ABO201"/>
      <c r="ABP201"/>
      <c r="ABQ201"/>
      <c r="ABR201"/>
      <c r="ABS201"/>
      <c r="ABT201"/>
      <c r="ABU201"/>
      <c r="ABV201"/>
      <c r="ABW201"/>
      <c r="ABX201"/>
      <c r="ABY201"/>
      <c r="ABZ201"/>
      <c r="ACA201"/>
      <c r="ACB201"/>
      <c r="ACC201"/>
      <c r="ACD201"/>
      <c r="ACE201"/>
      <c r="ACF201"/>
      <c r="ACG201"/>
      <c r="ACH201"/>
      <c r="ACI201"/>
      <c r="ACJ201"/>
      <c r="ACK201"/>
      <c r="ACL201"/>
      <c r="ACM201"/>
      <c r="ACN201"/>
      <c r="ACO201"/>
      <c r="ACP201"/>
      <c r="ACQ201"/>
      <c r="ACR201"/>
      <c r="ACS201"/>
      <c r="ACT201"/>
      <c r="ACU201"/>
      <c r="ACV201"/>
      <c r="ACW201"/>
      <c r="ACX201"/>
      <c r="ACY201"/>
      <c r="ACZ201"/>
      <c r="ADA201"/>
      <c r="ADB201"/>
      <c r="ADC201"/>
      <c r="ADD201"/>
      <c r="ADE201"/>
      <c r="ADF201"/>
      <c r="ADG201"/>
      <c r="ADH201"/>
      <c r="ADI201"/>
      <c r="ADJ201"/>
      <c r="ADK201"/>
      <c r="ADL201"/>
      <c r="ADM201"/>
      <c r="ADN201"/>
      <c r="ADO201"/>
      <c r="ADP201"/>
      <c r="ADQ201"/>
      <c r="ADR201"/>
      <c r="ADS201"/>
      <c r="ADT201"/>
      <c r="ADU201"/>
      <c r="ADV201"/>
      <c r="ADW201"/>
      <c r="ADX201"/>
      <c r="ADY201"/>
      <c r="ADZ201"/>
      <c r="AEA201"/>
      <c r="AEB201"/>
      <c r="AEC201"/>
      <c r="AED201"/>
      <c r="AEE201"/>
      <c r="AEF201"/>
      <c r="AEG201"/>
      <c r="AEH201"/>
      <c r="AEI201"/>
      <c r="AEJ201"/>
      <c r="AEK201"/>
      <c r="AEL201"/>
      <c r="AEM201"/>
      <c r="AEN201"/>
      <c r="AEO201"/>
      <c r="AEP201"/>
      <c r="AEQ201"/>
      <c r="AER201"/>
      <c r="AES201"/>
      <c r="AET201"/>
      <c r="AEU201"/>
      <c r="AEV201"/>
      <c r="AEW201"/>
      <c r="AEX201"/>
      <c r="AEY201"/>
      <c r="AEZ201"/>
      <c r="AFA201"/>
      <c r="AFB201"/>
      <c r="AFC201"/>
      <c r="AFD201"/>
      <c r="AFE201"/>
      <c r="AFF201"/>
      <c r="AFG201"/>
      <c r="AFH201"/>
      <c r="AFI201"/>
      <c r="AFJ201"/>
      <c r="AFK201"/>
      <c r="AFL201"/>
      <c r="AFM201"/>
      <c r="AFN201"/>
      <c r="AFO201"/>
      <c r="AFP201"/>
      <c r="AFQ201"/>
      <c r="AFR201"/>
      <c r="AFS201"/>
      <c r="AFT201"/>
      <c r="AFU201"/>
      <c r="AFV201"/>
      <c r="AFW201"/>
      <c r="AFX201"/>
      <c r="AFY201"/>
      <c r="AFZ201"/>
      <c r="AGA201"/>
      <c r="AGB201"/>
      <c r="AGC201"/>
      <c r="AGD201"/>
      <c r="AGE201"/>
      <c r="AGF201"/>
      <c r="AGG201"/>
      <c r="AGH201"/>
      <c r="AGI201"/>
      <c r="AGJ201"/>
      <c r="AGK201"/>
      <c r="AGL201"/>
      <c r="AGM201"/>
      <c r="AGN201"/>
      <c r="AGO201"/>
      <c r="AGP201"/>
      <c r="AGQ201"/>
      <c r="AGR201"/>
      <c r="AGS201"/>
      <c r="AGT201"/>
      <c r="AGU201"/>
      <c r="AGV201"/>
      <c r="AGW201"/>
      <c r="AGX201"/>
      <c r="AGY201"/>
      <c r="AGZ201"/>
      <c r="AHA201"/>
      <c r="AHB201"/>
      <c r="AHC201"/>
      <c r="AHD201"/>
      <c r="AHE201"/>
      <c r="AHF201"/>
      <c r="AHG201"/>
      <c r="AHH201"/>
      <c r="AHI201"/>
      <c r="AHJ201"/>
      <c r="AHK201"/>
      <c r="AHL201"/>
      <c r="AHM201"/>
      <c r="AHN201"/>
      <c r="AHO201"/>
      <c r="AHP201"/>
      <c r="AHQ201"/>
      <c r="AHR201"/>
      <c r="AHS201"/>
      <c r="AHT201"/>
      <c r="AHU201"/>
      <c r="AHV201"/>
      <c r="AHW201"/>
      <c r="AHX201"/>
      <c r="AHY201"/>
      <c r="AHZ201"/>
      <c r="AIA201"/>
      <c r="AIB201"/>
      <c r="AIC201"/>
      <c r="AID201"/>
      <c r="AIE201"/>
      <c r="AIF201"/>
      <c r="AIG201"/>
      <c r="AIH201"/>
      <c r="AII201"/>
      <c r="AIJ201"/>
      <c r="AIK201"/>
      <c r="AIL201"/>
      <c r="AIM201"/>
      <c r="AIN201"/>
      <c r="AIO201"/>
      <c r="AIP201"/>
      <c r="AIQ201"/>
      <c r="AIR201"/>
      <c r="AIS201"/>
      <c r="AIT201"/>
      <c r="AIU201"/>
      <c r="AIV201"/>
      <c r="AIW201"/>
      <c r="AIX201"/>
      <c r="AIY201"/>
      <c r="AIZ201"/>
      <c r="AJA201"/>
      <c r="AJB201"/>
      <c r="AJC201"/>
      <c r="AJD201"/>
      <c r="AJE201"/>
      <c r="AJF201"/>
      <c r="AJG201"/>
      <c r="AJH201"/>
      <c r="AJI201"/>
      <c r="AJJ201"/>
      <c r="AJK201"/>
      <c r="AJL201"/>
      <c r="AJM201"/>
      <c r="AJN201"/>
      <c r="AJO201"/>
      <c r="AJP201"/>
      <c r="AJQ201"/>
      <c r="AJR201"/>
      <c r="AJS201"/>
      <c r="AJT201"/>
      <c r="AJU201"/>
      <c r="AJV201"/>
      <c r="AJW201"/>
      <c r="AJX201"/>
      <c r="AJY201"/>
      <c r="AJZ201"/>
      <c r="AKA201"/>
      <c r="AKB201"/>
      <c r="AKC201"/>
      <c r="AKD201"/>
      <c r="AKE201"/>
      <c r="AKF201"/>
      <c r="AKG201"/>
      <c r="AKH201"/>
      <c r="AKI201"/>
      <c r="AKJ201"/>
      <c r="AKK201"/>
      <c r="AKL201"/>
      <c r="AKM201"/>
      <c r="AKN201"/>
      <c r="AKO201"/>
      <c r="AKP201"/>
      <c r="AKQ201"/>
      <c r="AKR201"/>
      <c r="AKS201"/>
      <c r="AKT201"/>
      <c r="AKU201"/>
      <c r="AKV201"/>
      <c r="AKW201"/>
      <c r="AKX201"/>
      <c r="AKY201"/>
      <c r="AKZ201"/>
      <c r="ALA201"/>
      <c r="ALB201"/>
      <c r="ALC201"/>
      <c r="ALD201"/>
      <c r="ALE201"/>
      <c r="ALF201"/>
      <c r="ALG201"/>
      <c r="ALH201"/>
      <c r="ALI201"/>
      <c r="ALJ201"/>
      <c r="ALK201"/>
      <c r="ALL201"/>
      <c r="ALM201"/>
      <c r="ALN201"/>
      <c r="ALO201"/>
      <c r="ALP201"/>
      <c r="ALQ201"/>
      <c r="ALR201"/>
      <c r="ALS201"/>
      <c r="ALT201"/>
      <c r="ALU201"/>
      <c r="ALV201"/>
      <c r="ALW201"/>
    </row>
    <row r="202" spans="1:1011" ht="28.8" x14ac:dyDescent="0.3">
      <c r="A202" s="1" t="s">
        <v>430</v>
      </c>
      <c r="B202" s="2">
        <v>116</v>
      </c>
      <c r="C202" s="102" t="s">
        <v>489</v>
      </c>
      <c r="D202" s="125">
        <v>2016</v>
      </c>
      <c r="E202" s="3" t="s">
        <v>429</v>
      </c>
      <c r="F202" s="4" t="s">
        <v>50</v>
      </c>
      <c r="G202" s="4" t="s">
        <v>463</v>
      </c>
      <c r="H202" s="4">
        <v>43.76</v>
      </c>
      <c r="I202" s="5">
        <v>11.25</v>
      </c>
      <c r="J202" s="6" t="s">
        <v>34</v>
      </c>
      <c r="K202" s="7" t="s">
        <v>388</v>
      </c>
      <c r="L202" s="8" t="s">
        <v>36</v>
      </c>
      <c r="M202" s="9" t="s">
        <v>68</v>
      </c>
      <c r="N202" s="10">
        <v>100</v>
      </c>
      <c r="O202" s="10" t="s">
        <v>90</v>
      </c>
      <c r="P202" s="10" t="s">
        <v>476</v>
      </c>
      <c r="Q202" s="11">
        <v>100</v>
      </c>
      <c r="R202" s="40">
        <v>2000</v>
      </c>
      <c r="S202" s="13" t="s">
        <v>64</v>
      </c>
      <c r="T202" s="14" t="s">
        <v>196</v>
      </c>
      <c r="U202" s="14" t="s">
        <v>476</v>
      </c>
      <c r="V202" s="14" t="s">
        <v>104</v>
      </c>
      <c r="W202" s="14">
        <v>30</v>
      </c>
      <c r="X202" s="14">
        <v>90</v>
      </c>
      <c r="Y202" s="14" t="s">
        <v>476</v>
      </c>
      <c r="Z202" s="15">
        <v>9</v>
      </c>
      <c r="AA202" s="16" t="s">
        <v>38</v>
      </c>
      <c r="AB202" s="17" t="s">
        <v>476</v>
      </c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  <c r="ABW202"/>
      <c r="ABX202"/>
      <c r="ABY202"/>
      <c r="ABZ202"/>
      <c r="ACA202"/>
      <c r="ACB202"/>
      <c r="ACC202"/>
      <c r="ACD202"/>
      <c r="ACE202"/>
      <c r="ACF202"/>
      <c r="ACG202"/>
      <c r="ACH202"/>
      <c r="ACI202"/>
      <c r="ACJ202"/>
      <c r="ACK202"/>
      <c r="ACL202"/>
      <c r="ACM202"/>
      <c r="ACN202"/>
      <c r="ACO202"/>
      <c r="ACP202"/>
      <c r="ACQ202"/>
      <c r="ACR202"/>
      <c r="ACS202"/>
      <c r="ACT202"/>
      <c r="ACU202"/>
      <c r="ACV202"/>
      <c r="ACW202"/>
      <c r="ACX202"/>
      <c r="ACY202"/>
      <c r="ACZ202"/>
      <c r="ADA202"/>
      <c r="ADB202"/>
      <c r="ADC202"/>
      <c r="ADD202"/>
      <c r="ADE202"/>
      <c r="ADF202"/>
      <c r="ADG202"/>
      <c r="ADH202"/>
      <c r="ADI202"/>
      <c r="ADJ202"/>
      <c r="ADK202"/>
      <c r="ADL202"/>
      <c r="ADM202"/>
      <c r="ADN202"/>
      <c r="ADO202"/>
      <c r="ADP202"/>
      <c r="ADQ202"/>
      <c r="ADR202"/>
      <c r="ADS202"/>
      <c r="ADT202"/>
      <c r="ADU202"/>
      <c r="ADV202"/>
      <c r="ADW202"/>
      <c r="ADX202"/>
      <c r="ADY202"/>
      <c r="ADZ202"/>
      <c r="AEA202"/>
      <c r="AEB202"/>
      <c r="AEC202"/>
      <c r="AED202"/>
      <c r="AEE202"/>
      <c r="AEF202"/>
      <c r="AEG202"/>
      <c r="AEH202"/>
      <c r="AEI202"/>
      <c r="AEJ202"/>
      <c r="AEK202"/>
      <c r="AEL202"/>
      <c r="AEM202"/>
      <c r="AEN202"/>
      <c r="AEO202"/>
      <c r="AEP202"/>
      <c r="AEQ202"/>
      <c r="AER202"/>
      <c r="AES202"/>
      <c r="AET202"/>
      <c r="AEU202"/>
      <c r="AEV202"/>
      <c r="AEW202"/>
      <c r="AEX202"/>
      <c r="AEY202"/>
      <c r="AEZ202"/>
      <c r="AFA202"/>
      <c r="AFB202"/>
      <c r="AFC202"/>
      <c r="AFD202"/>
      <c r="AFE202"/>
      <c r="AFF202"/>
      <c r="AFG202"/>
      <c r="AFH202"/>
      <c r="AFI202"/>
      <c r="AFJ202"/>
      <c r="AFK202"/>
      <c r="AFL202"/>
      <c r="AFM202"/>
      <c r="AFN202"/>
      <c r="AFO202"/>
      <c r="AFP202"/>
      <c r="AFQ202"/>
      <c r="AFR202"/>
      <c r="AFS202"/>
      <c r="AFT202"/>
      <c r="AFU202"/>
      <c r="AFV202"/>
      <c r="AFW202"/>
      <c r="AFX202"/>
      <c r="AFY202"/>
      <c r="AFZ202"/>
      <c r="AGA202"/>
      <c r="AGB202"/>
      <c r="AGC202"/>
      <c r="AGD202"/>
      <c r="AGE202"/>
      <c r="AGF202"/>
      <c r="AGG202"/>
      <c r="AGH202"/>
      <c r="AGI202"/>
      <c r="AGJ202"/>
      <c r="AGK202"/>
      <c r="AGL202"/>
      <c r="AGM202"/>
      <c r="AGN202"/>
      <c r="AGO202"/>
      <c r="AGP202"/>
      <c r="AGQ202"/>
      <c r="AGR202"/>
      <c r="AGS202"/>
      <c r="AGT202"/>
      <c r="AGU202"/>
      <c r="AGV202"/>
      <c r="AGW202"/>
      <c r="AGX202"/>
      <c r="AGY202"/>
      <c r="AGZ202"/>
      <c r="AHA202"/>
      <c r="AHB202"/>
      <c r="AHC202"/>
      <c r="AHD202"/>
      <c r="AHE202"/>
      <c r="AHF202"/>
      <c r="AHG202"/>
      <c r="AHH202"/>
      <c r="AHI202"/>
      <c r="AHJ202"/>
      <c r="AHK202"/>
      <c r="AHL202"/>
      <c r="AHM202"/>
      <c r="AHN202"/>
      <c r="AHO202"/>
      <c r="AHP202"/>
      <c r="AHQ202"/>
      <c r="AHR202"/>
      <c r="AHS202"/>
      <c r="AHT202"/>
      <c r="AHU202"/>
      <c r="AHV202"/>
      <c r="AHW202"/>
      <c r="AHX202"/>
      <c r="AHY202"/>
      <c r="AHZ202"/>
      <c r="AIA202"/>
      <c r="AIB202"/>
      <c r="AIC202"/>
      <c r="AID202"/>
      <c r="AIE202"/>
      <c r="AIF202"/>
      <c r="AIG202"/>
      <c r="AIH202"/>
      <c r="AII202"/>
      <c r="AIJ202"/>
      <c r="AIK202"/>
      <c r="AIL202"/>
      <c r="AIM202"/>
      <c r="AIN202"/>
      <c r="AIO202"/>
      <c r="AIP202"/>
      <c r="AIQ202"/>
      <c r="AIR202"/>
      <c r="AIS202"/>
      <c r="AIT202"/>
      <c r="AIU202"/>
      <c r="AIV202"/>
      <c r="AIW202"/>
      <c r="AIX202"/>
      <c r="AIY202"/>
      <c r="AIZ202"/>
      <c r="AJA202"/>
      <c r="AJB202"/>
      <c r="AJC202"/>
      <c r="AJD202"/>
      <c r="AJE202"/>
      <c r="AJF202"/>
      <c r="AJG202"/>
      <c r="AJH202"/>
      <c r="AJI202"/>
      <c r="AJJ202"/>
      <c r="AJK202"/>
      <c r="AJL202"/>
      <c r="AJM202"/>
      <c r="AJN202"/>
      <c r="AJO202"/>
      <c r="AJP202"/>
      <c r="AJQ202"/>
      <c r="AJR202"/>
      <c r="AJS202"/>
      <c r="AJT202"/>
      <c r="AJU202"/>
      <c r="AJV202"/>
      <c r="AJW202"/>
      <c r="AJX202"/>
      <c r="AJY202"/>
      <c r="AJZ202"/>
      <c r="AKA202"/>
      <c r="AKB202"/>
      <c r="AKC202"/>
      <c r="AKD202"/>
      <c r="AKE202"/>
      <c r="AKF202"/>
      <c r="AKG202"/>
      <c r="AKH202"/>
      <c r="AKI202"/>
      <c r="AKJ202"/>
      <c r="AKK202"/>
      <c r="AKL202"/>
      <c r="AKM202"/>
      <c r="AKN202"/>
      <c r="AKO202"/>
      <c r="AKP202"/>
      <c r="AKQ202"/>
      <c r="AKR202"/>
      <c r="AKS202"/>
      <c r="AKT202"/>
      <c r="AKU202"/>
      <c r="AKV202"/>
      <c r="AKW202"/>
      <c r="AKX202"/>
      <c r="AKY202"/>
      <c r="AKZ202"/>
      <c r="ALA202"/>
      <c r="ALB202"/>
      <c r="ALC202"/>
      <c r="ALD202"/>
      <c r="ALE202"/>
      <c r="ALF202"/>
      <c r="ALG202"/>
      <c r="ALH202"/>
      <c r="ALI202"/>
      <c r="ALJ202"/>
      <c r="ALK202"/>
      <c r="ALL202"/>
      <c r="ALM202"/>
      <c r="ALN202"/>
      <c r="ALO202"/>
      <c r="ALP202"/>
      <c r="ALQ202"/>
      <c r="ALR202"/>
      <c r="ALS202"/>
      <c r="ALT202"/>
      <c r="ALU202"/>
      <c r="ALV202"/>
      <c r="ALW202"/>
    </row>
    <row r="203" spans="1:1011" ht="28.8" x14ac:dyDescent="0.3">
      <c r="A203" s="1" t="s">
        <v>362</v>
      </c>
      <c r="B203" s="2">
        <v>117</v>
      </c>
      <c r="C203" s="102" t="s">
        <v>489</v>
      </c>
      <c r="D203" s="125">
        <v>2017</v>
      </c>
      <c r="E203" s="3" t="s">
        <v>359</v>
      </c>
      <c r="F203" s="4" t="s">
        <v>221</v>
      </c>
      <c r="G203" s="4" t="s">
        <v>463</v>
      </c>
      <c r="H203" s="4">
        <v>50.632557400000003</v>
      </c>
      <c r="I203" s="5">
        <v>5.5796662000000197</v>
      </c>
      <c r="J203" s="6" t="s">
        <v>34</v>
      </c>
      <c r="K203" s="7" t="s">
        <v>81</v>
      </c>
      <c r="L203" s="8" t="s">
        <v>36</v>
      </c>
      <c r="M203" s="9" t="s">
        <v>68</v>
      </c>
      <c r="N203" s="10">
        <v>60</v>
      </c>
      <c r="O203" s="10" t="s">
        <v>90</v>
      </c>
      <c r="P203" s="10">
        <v>120</v>
      </c>
      <c r="Q203" s="11">
        <v>150</v>
      </c>
      <c r="R203" s="40">
        <v>2000</v>
      </c>
      <c r="S203" s="13" t="s">
        <v>64</v>
      </c>
      <c r="T203" s="14" t="s">
        <v>196</v>
      </c>
      <c r="U203" s="14">
        <v>5</v>
      </c>
      <c r="V203" s="14" t="s">
        <v>104</v>
      </c>
      <c r="W203" s="14">
        <v>30</v>
      </c>
      <c r="X203" s="14">
        <v>130</v>
      </c>
      <c r="Y203" s="14">
        <v>3</v>
      </c>
      <c r="Z203" s="15">
        <v>20</v>
      </c>
      <c r="AA203" s="80" t="s">
        <v>38</v>
      </c>
      <c r="AB203" s="17" t="s">
        <v>29</v>
      </c>
    </row>
    <row r="204" spans="1:1011" ht="28.8" x14ac:dyDescent="0.3">
      <c r="A204" s="1" t="s">
        <v>401</v>
      </c>
      <c r="B204" s="2">
        <v>118</v>
      </c>
      <c r="C204" s="102" t="s">
        <v>489</v>
      </c>
      <c r="D204" s="125">
        <v>2018</v>
      </c>
      <c r="E204" s="3" t="s">
        <v>189</v>
      </c>
      <c r="F204" s="4" t="s">
        <v>190</v>
      </c>
      <c r="G204" s="4" t="s">
        <v>466</v>
      </c>
      <c r="H204" s="4">
        <v>39.133330999999998</v>
      </c>
      <c r="I204" s="5">
        <v>117.183334</v>
      </c>
      <c r="J204" s="6" t="s">
        <v>403</v>
      </c>
      <c r="K204" s="7" t="s">
        <v>81</v>
      </c>
      <c r="L204" s="8" t="s">
        <v>36</v>
      </c>
      <c r="M204" s="9" t="s">
        <v>93</v>
      </c>
      <c r="N204" s="10" t="s">
        <v>476</v>
      </c>
      <c r="O204" s="10" t="s">
        <v>441</v>
      </c>
      <c r="P204" s="10">
        <v>85</v>
      </c>
      <c r="Q204" s="11">
        <v>90</v>
      </c>
      <c r="R204" s="40">
        <v>1300</v>
      </c>
      <c r="S204" s="13" t="s">
        <v>64</v>
      </c>
      <c r="T204" s="14" t="s">
        <v>196</v>
      </c>
      <c r="U204" s="14">
        <v>4.5</v>
      </c>
      <c r="V204" s="14" t="s">
        <v>117</v>
      </c>
      <c r="W204" s="14" t="s">
        <v>476</v>
      </c>
      <c r="X204" s="14" t="s">
        <v>476</v>
      </c>
      <c r="Y204" s="14" t="s">
        <v>476</v>
      </c>
      <c r="Z204" s="15" t="s">
        <v>476</v>
      </c>
      <c r="AA204" s="16" t="s">
        <v>38</v>
      </c>
      <c r="AB204" s="17" t="s">
        <v>476</v>
      </c>
    </row>
    <row r="205" spans="1:1011" ht="28.8" x14ac:dyDescent="0.3">
      <c r="A205" s="1" t="s">
        <v>426</v>
      </c>
      <c r="B205" s="2">
        <v>119</v>
      </c>
      <c r="C205" s="102" t="s">
        <v>489</v>
      </c>
      <c r="D205" s="125">
        <v>2018</v>
      </c>
      <c r="E205" s="3" t="s">
        <v>425</v>
      </c>
      <c r="F205" s="4" t="s">
        <v>50</v>
      </c>
      <c r="G205" s="4" t="s">
        <v>463</v>
      </c>
      <c r="H205" s="4">
        <v>42.45</v>
      </c>
      <c r="I205" s="5">
        <v>12.39</v>
      </c>
      <c r="J205" s="6" t="s">
        <v>34</v>
      </c>
      <c r="K205" s="7" t="s">
        <v>424</v>
      </c>
      <c r="L205" s="8" t="s">
        <v>36</v>
      </c>
      <c r="M205" s="9" t="s">
        <v>386</v>
      </c>
      <c r="N205" s="10">
        <v>50</v>
      </c>
      <c r="O205" s="10" t="s">
        <v>90</v>
      </c>
      <c r="P205" s="10" t="s">
        <v>476</v>
      </c>
      <c r="Q205" s="11">
        <v>95</v>
      </c>
      <c r="R205" s="40">
        <v>3000</v>
      </c>
      <c r="S205" s="13" t="s">
        <v>64</v>
      </c>
      <c r="T205" s="14" t="s">
        <v>196</v>
      </c>
      <c r="U205" s="14" t="s">
        <v>476</v>
      </c>
      <c r="V205" s="14" t="s">
        <v>476</v>
      </c>
      <c r="W205" s="14">
        <v>22</v>
      </c>
      <c r="X205" s="14">
        <v>90</v>
      </c>
      <c r="Y205" s="14">
        <v>6</v>
      </c>
      <c r="Z205" s="15">
        <v>14</v>
      </c>
      <c r="AA205" s="16" t="s">
        <v>38</v>
      </c>
      <c r="AB205" s="17" t="s">
        <v>476</v>
      </c>
    </row>
  </sheetData>
  <autoFilter ref="A2:ALW206"/>
  <mergeCells count="6">
    <mergeCell ref="AA1:AB1"/>
    <mergeCell ref="A1:C1"/>
    <mergeCell ref="E1:I1"/>
    <mergeCell ref="J1:L1"/>
    <mergeCell ref="M1:Q1"/>
    <mergeCell ref="R1:Z1"/>
  </mergeCell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/>
  </sheetViews>
  <sheetFormatPr baseColWidth="10" defaultColWidth="11.5546875" defaultRowHeight="14.4" x14ac:dyDescent="0.3"/>
  <sheetData>
    <row r="1" spans="1:5" x14ac:dyDescent="0.3">
      <c r="A1" t="s">
        <v>324</v>
      </c>
      <c r="B1" t="s">
        <v>325</v>
      </c>
      <c r="C1" t="s">
        <v>326</v>
      </c>
      <c r="D1" t="s">
        <v>327</v>
      </c>
      <c r="E1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Global Database</vt:lpstr>
      <vt:lpstr>Excel2LaTeX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RDickes</dc:creator>
  <dc:description/>
  <cp:lastModifiedBy>RDickes</cp:lastModifiedBy>
  <cp:revision>18</cp:revision>
  <dcterms:created xsi:type="dcterms:W3CDTF">2017-04-07T14:24:41Z</dcterms:created>
  <dcterms:modified xsi:type="dcterms:W3CDTF">2024-12-29T20:55:54Z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SIP_Label_d38901aa-f724-46bf-bb4f-aef09392934b_Enabled">
    <vt:lpwstr>true</vt:lpwstr>
  </property>
  <property fmtid="{D5CDD505-2E9C-101B-9397-08002B2CF9AE}" pid="10" name="MSIP_Label_d38901aa-f724-46bf-bb4f-aef09392934b_SetDate">
    <vt:lpwstr>2023-03-27T21:16:25Z</vt:lpwstr>
  </property>
  <property fmtid="{D5CDD505-2E9C-101B-9397-08002B2CF9AE}" pid="11" name="MSIP_Label_d38901aa-f724-46bf-bb4f-aef09392934b_Method">
    <vt:lpwstr>Standard</vt:lpwstr>
  </property>
  <property fmtid="{D5CDD505-2E9C-101B-9397-08002B2CF9AE}" pid="12" name="MSIP_Label_d38901aa-f724-46bf-bb4f-aef09392934b_Name">
    <vt:lpwstr>Internal - No Label</vt:lpwstr>
  </property>
  <property fmtid="{D5CDD505-2E9C-101B-9397-08002B2CF9AE}" pid="13" name="MSIP_Label_d38901aa-f724-46bf-bb4f-aef09392934b_SiteId">
    <vt:lpwstr>eb06985d-06ca-4a17-81da-629ab99f6505</vt:lpwstr>
  </property>
  <property fmtid="{D5CDD505-2E9C-101B-9397-08002B2CF9AE}" pid="14" name="MSIP_Label_d38901aa-f724-46bf-bb4f-aef09392934b_ActionId">
    <vt:lpwstr>e6fa0597-aebf-4666-9bef-1cd7f521eef4</vt:lpwstr>
  </property>
  <property fmtid="{D5CDD505-2E9C-101B-9397-08002B2CF9AE}" pid="15" name="MSIP_Label_d38901aa-f724-46bf-bb4f-aef09392934b_ContentBits">
    <vt:lpwstr>0</vt:lpwstr>
  </property>
</Properties>
</file>