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670C9597-C9C8-44CE-96A6-15FE65C0A0C6}" xr6:coauthVersionLast="47" xr6:coauthVersionMax="47" xr10:uidLastSave="{00000000-0000-0000-0000-000000000000}"/>
  <bookViews>
    <workbookView xWindow="-103" yWindow="-103" windowWidth="22149" windowHeight="13320" tabRatio="643" activeTab="5" xr2:uid="{00000000-000D-0000-FFFF-FFFF00000000}"/>
  </bookViews>
  <sheets>
    <sheet name="Properties" sheetId="1" r:id="rId1"/>
    <sheet name="RawResults" sheetId="2" r:id="rId2"/>
    <sheet name="ME&amp;ajdSE" sheetId="8" r:id="rId3"/>
    <sheet name="Statistics" sheetId="4" r:id="rId4"/>
    <sheet name="Results_ME_90" sheetId="5" r:id="rId5"/>
    <sheet name="Results_SE_90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8" l="1"/>
  <c r="J54" i="8"/>
  <c r="J55" i="8"/>
  <c r="J56" i="8"/>
  <c r="J57" i="8"/>
  <c r="J58" i="8"/>
  <c r="E53" i="8"/>
  <c r="F53" i="8"/>
  <c r="G53" i="8"/>
  <c r="E54" i="8"/>
  <c r="F54" i="8"/>
  <c r="G54" i="8"/>
  <c r="E55" i="8"/>
  <c r="F55" i="8"/>
  <c r="G55" i="8"/>
  <c r="E56" i="8"/>
  <c r="F56" i="8"/>
  <c r="G56" i="8"/>
  <c r="E57" i="8"/>
  <c r="F57" i="8"/>
  <c r="G57" i="8"/>
  <c r="E58" i="8"/>
  <c r="F58" i="8"/>
  <c r="G58" i="8"/>
  <c r="D58" i="8"/>
  <c r="D57" i="8"/>
  <c r="D53" i="8"/>
  <c r="I109" i="2" l="1"/>
  <c r="K82" i="8" l="1"/>
  <c r="H78" i="8"/>
  <c r="I78" i="8"/>
  <c r="J78" i="8"/>
  <c r="K78" i="8"/>
  <c r="H79" i="8"/>
  <c r="I79" i="8"/>
  <c r="J79" i="8"/>
  <c r="K79" i="8"/>
  <c r="H80" i="8"/>
  <c r="I80" i="8"/>
  <c r="J80" i="8"/>
  <c r="K80" i="8"/>
  <c r="H81" i="8"/>
  <c r="I81" i="8"/>
  <c r="J81" i="8"/>
  <c r="K81" i="8"/>
  <c r="H82" i="8"/>
  <c r="I82" i="8"/>
  <c r="J82" i="8"/>
  <c r="I77" i="8"/>
  <c r="J77" i="8"/>
  <c r="K77" i="8"/>
  <c r="K83" i="8"/>
  <c r="J57" i="4" s="1"/>
  <c r="J59" i="4" s="1"/>
  <c r="J85" i="8"/>
  <c r="H84" i="8"/>
  <c r="H85" i="8"/>
  <c r="H86" i="8"/>
  <c r="H87" i="8"/>
  <c r="H88" i="8"/>
  <c r="K84" i="8"/>
  <c r="K85" i="8"/>
  <c r="K86" i="8"/>
  <c r="K87" i="8"/>
  <c r="K88" i="8"/>
  <c r="J84" i="8"/>
  <c r="J86" i="8"/>
  <c r="J87" i="8"/>
  <c r="J88" i="8"/>
  <c r="J83" i="8"/>
  <c r="I58" i="4" s="1"/>
  <c r="H83" i="8"/>
  <c r="G57" i="4" l="1"/>
  <c r="G59" i="4" s="1"/>
  <c r="G58" i="4"/>
  <c r="J56" i="4"/>
  <c r="J54" i="4"/>
  <c r="J52" i="4"/>
  <c r="I53" i="4"/>
  <c r="I55" i="4" s="1"/>
  <c r="H54" i="4"/>
  <c r="H52" i="4"/>
  <c r="I52" i="4"/>
  <c r="J53" i="4"/>
  <c r="J55" i="4" s="1"/>
  <c r="G56" i="4"/>
  <c r="H53" i="4"/>
  <c r="H55" i="4" s="1"/>
  <c r="I57" i="4"/>
  <c r="I59" i="4" s="1"/>
  <c r="I56" i="4"/>
  <c r="I54" i="4"/>
  <c r="J58" i="4"/>
  <c r="J89" i="8"/>
  <c r="G64" i="8"/>
  <c r="F64" i="8"/>
  <c r="F62" i="8"/>
  <c r="G65" i="8"/>
  <c r="D64" i="8"/>
  <c r="K60" i="2"/>
  <c r="J60" i="2"/>
  <c r="H60" i="2"/>
  <c r="G60" i="2"/>
  <c r="F60" i="2"/>
  <c r="D60" i="2"/>
  <c r="K74" i="2"/>
  <c r="J74" i="2"/>
  <c r="H74" i="2"/>
  <c r="G74" i="2"/>
  <c r="F74" i="2"/>
  <c r="D74" i="2"/>
  <c r="K46" i="2"/>
  <c r="J46" i="2"/>
  <c r="I46" i="2"/>
  <c r="H46" i="2"/>
  <c r="G46" i="2"/>
  <c r="F46" i="2"/>
  <c r="E46" i="2"/>
  <c r="D46" i="2"/>
  <c r="K109" i="2" l="1"/>
  <c r="J109" i="2"/>
  <c r="H109" i="2"/>
  <c r="G109" i="2"/>
  <c r="F109" i="2"/>
  <c r="E109" i="2"/>
  <c r="D109" i="2"/>
  <c r="K53" i="2" l="1"/>
  <c r="J53" i="2"/>
  <c r="I53" i="2"/>
  <c r="H53" i="2"/>
  <c r="G53" i="2"/>
  <c r="F53" i="2"/>
  <c r="E53" i="2"/>
  <c r="D53" i="2"/>
  <c r="E116" i="2"/>
  <c r="F116" i="2"/>
  <c r="G116" i="2"/>
  <c r="H116" i="2"/>
  <c r="I116" i="2"/>
  <c r="J116" i="2"/>
  <c r="K116" i="2"/>
  <c r="D116" i="2"/>
  <c r="G32" i="2" l="1"/>
  <c r="H32" i="2"/>
  <c r="I32" i="2"/>
  <c r="J32" i="2"/>
  <c r="K32" i="2"/>
  <c r="F32" i="2"/>
  <c r="E32" i="2"/>
  <c r="D32" i="2"/>
  <c r="E81" i="2" l="1"/>
  <c r="F81" i="2"/>
  <c r="G81" i="2"/>
  <c r="H81" i="2"/>
  <c r="I81" i="2"/>
  <c r="J81" i="2"/>
  <c r="K81" i="2"/>
  <c r="D81" i="2"/>
  <c r="E67" i="2" l="1"/>
  <c r="F67" i="2"/>
  <c r="G67" i="2"/>
  <c r="H67" i="2"/>
  <c r="I67" i="2"/>
  <c r="J67" i="2"/>
  <c r="K67" i="2"/>
  <c r="D67" i="2"/>
  <c r="D18" i="2" l="1"/>
  <c r="E18" i="2"/>
  <c r="F18" i="2"/>
  <c r="G18" i="2"/>
  <c r="H18" i="2"/>
  <c r="I18" i="2"/>
  <c r="J18" i="2"/>
  <c r="K18" i="2"/>
  <c r="K123" i="2"/>
  <c r="J123" i="2"/>
  <c r="I123" i="2"/>
  <c r="H123" i="2"/>
  <c r="G123" i="2"/>
  <c r="F123" i="2"/>
  <c r="E123" i="2"/>
  <c r="D123" i="2"/>
  <c r="D102" i="2" l="1"/>
  <c r="K102" i="2"/>
  <c r="J102" i="2"/>
  <c r="H102" i="2"/>
  <c r="G102" i="2"/>
  <c r="F102" i="2"/>
  <c r="I130" i="2" l="1"/>
  <c r="E130" i="2"/>
  <c r="K130" i="2"/>
  <c r="J130" i="2"/>
  <c r="H130" i="2"/>
  <c r="G130" i="2"/>
  <c r="F130" i="2"/>
  <c r="D130" i="2"/>
  <c r="E95" i="2" l="1"/>
  <c r="F95" i="2"/>
  <c r="G95" i="2"/>
  <c r="H95" i="2"/>
  <c r="I95" i="2"/>
  <c r="J95" i="2"/>
  <c r="K95" i="2"/>
  <c r="D95" i="2"/>
  <c r="D144" i="2" l="1"/>
  <c r="K144" i="2"/>
  <c r="J144" i="2"/>
  <c r="H144" i="2"/>
  <c r="G144" i="2"/>
  <c r="F144" i="2"/>
  <c r="K137" i="2" l="1"/>
  <c r="J137" i="2"/>
  <c r="H137" i="2"/>
  <c r="G137" i="2"/>
  <c r="F137" i="2"/>
  <c r="D137" i="2"/>
  <c r="D39" i="2" l="1"/>
  <c r="K39" i="2"/>
  <c r="J39" i="2"/>
  <c r="I39" i="2"/>
  <c r="H39" i="2"/>
  <c r="G39" i="2"/>
  <c r="F39" i="2"/>
  <c r="E39" i="2"/>
  <c r="J120" i="8" l="1"/>
  <c r="K120" i="8"/>
  <c r="J121" i="8"/>
  <c r="K121" i="8"/>
  <c r="J122" i="8"/>
  <c r="K122" i="8"/>
  <c r="J123" i="8"/>
  <c r="K123" i="8"/>
  <c r="J124" i="8"/>
  <c r="K124" i="8"/>
  <c r="K119" i="8"/>
  <c r="J119" i="8"/>
  <c r="H120" i="8"/>
  <c r="H121" i="8"/>
  <c r="H122" i="8"/>
  <c r="H123" i="8"/>
  <c r="H124" i="8"/>
  <c r="H119" i="8"/>
  <c r="F120" i="8"/>
  <c r="G120" i="8"/>
  <c r="F121" i="8"/>
  <c r="G121" i="8"/>
  <c r="F122" i="8"/>
  <c r="G122" i="8"/>
  <c r="F123" i="8"/>
  <c r="G123" i="8"/>
  <c r="F124" i="8"/>
  <c r="G124" i="8"/>
  <c r="G119" i="8"/>
  <c r="F119" i="8"/>
  <c r="D120" i="8"/>
  <c r="D121" i="8"/>
  <c r="D122" i="8"/>
  <c r="D123" i="8"/>
  <c r="D124" i="8"/>
  <c r="D119" i="8"/>
  <c r="F81" i="4" l="1"/>
  <c r="F83" i="4" s="1"/>
  <c r="E80" i="4"/>
  <c r="C81" i="4"/>
  <c r="C83" i="4" s="1"/>
  <c r="C80" i="4"/>
  <c r="G82" i="4"/>
  <c r="I80" i="4"/>
  <c r="J80" i="4"/>
  <c r="F80" i="4"/>
  <c r="E81" i="4"/>
  <c r="E83" i="4" s="1"/>
  <c r="G80" i="4"/>
  <c r="G81" i="4"/>
  <c r="G83" i="4" s="1"/>
  <c r="C82" i="4"/>
  <c r="J82" i="4"/>
  <c r="J81" i="4"/>
  <c r="J83" i="4" s="1"/>
  <c r="F82" i="4"/>
  <c r="I82" i="4"/>
  <c r="E82" i="4"/>
  <c r="I81" i="4"/>
  <c r="I83" i="4" s="1"/>
  <c r="H96" i="8"/>
  <c r="I96" i="8"/>
  <c r="J96" i="8"/>
  <c r="K96" i="8"/>
  <c r="H97" i="8"/>
  <c r="I97" i="8"/>
  <c r="J97" i="8"/>
  <c r="K97" i="8"/>
  <c r="H98" i="8"/>
  <c r="I98" i="8"/>
  <c r="J98" i="8"/>
  <c r="K98" i="8"/>
  <c r="H99" i="8"/>
  <c r="I99" i="8"/>
  <c r="J99" i="8"/>
  <c r="K99" i="8"/>
  <c r="H100" i="8"/>
  <c r="I100" i="8"/>
  <c r="J100" i="8"/>
  <c r="K100" i="8"/>
  <c r="H95" i="8"/>
  <c r="D100" i="8"/>
  <c r="D99" i="8"/>
  <c r="E95" i="8"/>
  <c r="D95" i="8"/>
  <c r="G64" i="4" l="1"/>
  <c r="K118" i="8"/>
  <c r="H114" i="8" l="1"/>
  <c r="J114" i="8"/>
  <c r="K114" i="8"/>
  <c r="H115" i="8"/>
  <c r="J115" i="8"/>
  <c r="K115" i="8"/>
  <c r="H116" i="8"/>
  <c r="J116" i="8"/>
  <c r="K116" i="8"/>
  <c r="H117" i="8"/>
  <c r="J117" i="8"/>
  <c r="K117" i="8"/>
  <c r="H118" i="8"/>
  <c r="J118" i="8"/>
  <c r="J113" i="8"/>
  <c r="K113" i="8"/>
  <c r="H113" i="8"/>
  <c r="D114" i="8"/>
  <c r="F114" i="8"/>
  <c r="G114" i="8"/>
  <c r="D115" i="8"/>
  <c r="F115" i="8"/>
  <c r="G115" i="8"/>
  <c r="D116" i="8"/>
  <c r="F116" i="8"/>
  <c r="G116" i="8"/>
  <c r="D117" i="8"/>
  <c r="F117" i="8"/>
  <c r="G117" i="8"/>
  <c r="D118" i="8"/>
  <c r="F118" i="8"/>
  <c r="G118" i="8"/>
  <c r="F113" i="8"/>
  <c r="G113" i="8"/>
  <c r="D113" i="8"/>
  <c r="H108" i="8"/>
  <c r="I108" i="8"/>
  <c r="J108" i="8"/>
  <c r="K108" i="8"/>
  <c r="H109" i="8"/>
  <c r="I109" i="8"/>
  <c r="J109" i="8"/>
  <c r="K109" i="8"/>
  <c r="H110" i="8"/>
  <c r="I110" i="8"/>
  <c r="J110" i="8"/>
  <c r="K110" i="8"/>
  <c r="H111" i="8"/>
  <c r="I111" i="8"/>
  <c r="J111" i="8"/>
  <c r="K111" i="8"/>
  <c r="H112" i="8"/>
  <c r="I112" i="8"/>
  <c r="J112" i="8"/>
  <c r="K112" i="8"/>
  <c r="I107" i="8"/>
  <c r="J107" i="8"/>
  <c r="K107" i="8"/>
  <c r="H107" i="8"/>
  <c r="G112" i="8"/>
  <c r="G107" i="8"/>
  <c r="D108" i="8"/>
  <c r="E108" i="8"/>
  <c r="F108" i="8"/>
  <c r="G108" i="8"/>
  <c r="D109" i="8"/>
  <c r="E109" i="8"/>
  <c r="F109" i="8"/>
  <c r="G109" i="8"/>
  <c r="D110" i="8"/>
  <c r="E110" i="8"/>
  <c r="F110" i="8"/>
  <c r="G110" i="8"/>
  <c r="D111" i="8"/>
  <c r="E111" i="8"/>
  <c r="F111" i="8"/>
  <c r="G111" i="8"/>
  <c r="D112" i="8"/>
  <c r="E112" i="8"/>
  <c r="F112" i="8"/>
  <c r="D107" i="8"/>
  <c r="E107" i="8"/>
  <c r="F107" i="8"/>
  <c r="E73" i="4" l="1"/>
  <c r="E75" i="4" s="1"/>
  <c r="J72" i="4"/>
  <c r="D74" i="4"/>
  <c r="G72" i="4"/>
  <c r="F73" i="4"/>
  <c r="F75" i="4" s="1"/>
  <c r="G74" i="4"/>
  <c r="I72" i="4"/>
  <c r="C74" i="4"/>
  <c r="C76" i="4"/>
  <c r="C77" i="4"/>
  <c r="C79" i="4" s="1"/>
  <c r="F77" i="4"/>
  <c r="F79" i="4" s="1"/>
  <c r="F76" i="4"/>
  <c r="E77" i="4"/>
  <c r="E79" i="4" s="1"/>
  <c r="E76" i="4"/>
  <c r="G76" i="4"/>
  <c r="H72" i="4"/>
  <c r="I78" i="4"/>
  <c r="I76" i="4"/>
  <c r="E78" i="4"/>
  <c r="I77" i="4"/>
  <c r="I79" i="4" s="1"/>
  <c r="G78" i="4"/>
  <c r="C78" i="4"/>
  <c r="G77" i="4"/>
  <c r="G79" i="4" s="1"/>
  <c r="F78" i="4"/>
  <c r="J77" i="4"/>
  <c r="J79" i="4" s="1"/>
  <c r="J78" i="4"/>
  <c r="J76" i="4"/>
  <c r="F72" i="4"/>
  <c r="D73" i="4"/>
  <c r="D75" i="4" s="1"/>
  <c r="G73" i="4"/>
  <c r="G75" i="4" s="1"/>
  <c r="E72" i="4"/>
  <c r="E74" i="4"/>
  <c r="J73" i="4"/>
  <c r="J75" i="4" s="1"/>
  <c r="D72" i="4"/>
  <c r="I73" i="4"/>
  <c r="I75" i="4" s="1"/>
  <c r="C72" i="4"/>
  <c r="H73" i="4"/>
  <c r="H75" i="4" s="1"/>
  <c r="C73" i="4"/>
  <c r="C75" i="4" s="1"/>
  <c r="H74" i="4"/>
  <c r="F74" i="4"/>
  <c r="J74" i="4"/>
  <c r="I74" i="4"/>
  <c r="G106" i="8" l="1"/>
  <c r="G101" i="8"/>
  <c r="H106" i="8"/>
  <c r="H101" i="8"/>
  <c r="D102" i="8"/>
  <c r="E102" i="8"/>
  <c r="F102" i="8"/>
  <c r="G102" i="8"/>
  <c r="D103" i="8"/>
  <c r="E103" i="8"/>
  <c r="F103" i="8"/>
  <c r="G103" i="8"/>
  <c r="D104" i="8"/>
  <c r="E104" i="8"/>
  <c r="F104" i="8"/>
  <c r="G104" i="8"/>
  <c r="D105" i="8"/>
  <c r="E105" i="8"/>
  <c r="F105" i="8"/>
  <c r="G105" i="8"/>
  <c r="D106" i="8"/>
  <c r="E106" i="8"/>
  <c r="F106" i="8"/>
  <c r="E101" i="8"/>
  <c r="F101" i="8"/>
  <c r="D101" i="8"/>
  <c r="K106" i="8"/>
  <c r="J106" i="8"/>
  <c r="I106" i="8"/>
  <c r="K105" i="8"/>
  <c r="J105" i="8"/>
  <c r="I105" i="8"/>
  <c r="H105" i="8"/>
  <c r="K104" i="8"/>
  <c r="J104" i="8"/>
  <c r="I104" i="8"/>
  <c r="H104" i="8"/>
  <c r="K103" i="8"/>
  <c r="J103" i="8"/>
  <c r="I103" i="8"/>
  <c r="H103" i="8"/>
  <c r="K102" i="8"/>
  <c r="J102" i="8"/>
  <c r="I102" i="8"/>
  <c r="H102" i="8"/>
  <c r="K101" i="8"/>
  <c r="J69" i="4" s="1"/>
  <c r="J71" i="4" s="1"/>
  <c r="J101" i="8"/>
  <c r="I101" i="8"/>
  <c r="C68" i="4" l="1"/>
  <c r="F68" i="4"/>
  <c r="H68" i="4"/>
  <c r="F70" i="4"/>
  <c r="G68" i="4"/>
  <c r="E69" i="4"/>
  <c r="E71" i="4" s="1"/>
  <c r="D70" i="4"/>
  <c r="F69" i="4"/>
  <c r="F71" i="4" s="1"/>
  <c r="I69" i="4"/>
  <c r="I71" i="4" s="1"/>
  <c r="C69" i="4"/>
  <c r="C71" i="4" s="1"/>
  <c r="J68" i="4"/>
  <c r="D69" i="4"/>
  <c r="D71" i="4" s="1"/>
  <c r="I68" i="4"/>
  <c r="E70" i="4"/>
  <c r="E68" i="4"/>
  <c r="D68" i="4"/>
  <c r="H69" i="4"/>
  <c r="H71" i="4" s="1"/>
  <c r="G69" i="4"/>
  <c r="G71" i="4" s="1"/>
  <c r="C70" i="4"/>
  <c r="I95" i="8" l="1"/>
  <c r="J95" i="8"/>
  <c r="K95" i="8"/>
  <c r="I94" i="8"/>
  <c r="J94" i="8"/>
  <c r="K94" i="8"/>
  <c r="H94" i="8"/>
  <c r="G100" i="8"/>
  <c r="F95" i="8"/>
  <c r="G95" i="8"/>
  <c r="E96" i="8"/>
  <c r="F96" i="8"/>
  <c r="G96" i="8"/>
  <c r="E97" i="8"/>
  <c r="F97" i="8"/>
  <c r="G97" i="8"/>
  <c r="E98" i="8"/>
  <c r="F98" i="8"/>
  <c r="G98" i="8"/>
  <c r="E99" i="8"/>
  <c r="F99" i="8"/>
  <c r="G99" i="8"/>
  <c r="E100" i="8"/>
  <c r="F100" i="8"/>
  <c r="D96" i="8"/>
  <c r="D97" i="8"/>
  <c r="D98" i="8"/>
  <c r="I89" i="8"/>
  <c r="K89" i="8"/>
  <c r="I90" i="8"/>
  <c r="J90" i="8"/>
  <c r="K90" i="8"/>
  <c r="I91" i="8"/>
  <c r="J91" i="8"/>
  <c r="K91" i="8"/>
  <c r="I92" i="8"/>
  <c r="J92" i="8"/>
  <c r="K92" i="8"/>
  <c r="I93" i="8"/>
  <c r="J93" i="8"/>
  <c r="K93" i="8"/>
  <c r="H90" i="8"/>
  <c r="H91" i="8"/>
  <c r="H92" i="8"/>
  <c r="H93" i="8"/>
  <c r="H89" i="8"/>
  <c r="G89" i="8"/>
  <c r="E89" i="8"/>
  <c r="F89" i="8"/>
  <c r="E90" i="8"/>
  <c r="F90" i="8"/>
  <c r="G90" i="8"/>
  <c r="E91" i="8"/>
  <c r="F91" i="8"/>
  <c r="G91" i="8"/>
  <c r="E92" i="8"/>
  <c r="F92" i="8"/>
  <c r="G92" i="8"/>
  <c r="E93" i="8"/>
  <c r="F93" i="8"/>
  <c r="G93" i="8"/>
  <c r="E94" i="8"/>
  <c r="F94" i="8"/>
  <c r="G94" i="8"/>
  <c r="D94" i="8"/>
  <c r="D90" i="8"/>
  <c r="D91" i="8"/>
  <c r="D92" i="8"/>
  <c r="D93" i="8"/>
  <c r="D89" i="8"/>
  <c r="I60" i="4" l="1"/>
  <c r="G70" i="4"/>
  <c r="J70" i="4"/>
  <c r="I70" i="4"/>
  <c r="I64" i="4"/>
  <c r="F62" i="4"/>
  <c r="C60" i="4"/>
  <c r="D62" i="4"/>
  <c r="H70" i="4"/>
  <c r="C64" i="4"/>
  <c r="E60" i="4"/>
  <c r="J66" i="4"/>
  <c r="F60" i="4"/>
  <c r="D60" i="4"/>
  <c r="G61" i="4"/>
  <c r="G63" i="4" s="1"/>
  <c r="J60" i="4"/>
  <c r="F66" i="4"/>
  <c r="H66" i="4"/>
  <c r="E66" i="4"/>
  <c r="G66" i="4"/>
  <c r="E61" i="4"/>
  <c r="E63" i="4" s="1"/>
  <c r="H60" i="4"/>
  <c r="D66" i="4"/>
  <c r="J65" i="4"/>
  <c r="J67" i="4" s="1"/>
  <c r="G60" i="4"/>
  <c r="F61" i="4"/>
  <c r="F63" i="4" s="1"/>
  <c r="E62" i="4"/>
  <c r="J64" i="4"/>
  <c r="C65" i="4"/>
  <c r="C67" i="4" s="1"/>
  <c r="C66" i="4"/>
  <c r="D61" i="4"/>
  <c r="D63" i="4" s="1"/>
  <c r="I62" i="4"/>
  <c r="H64" i="4"/>
  <c r="I65" i="4"/>
  <c r="I67" i="4" s="1"/>
  <c r="I66" i="4"/>
  <c r="C62" i="4"/>
  <c r="H65" i="4"/>
  <c r="H67" i="4" s="1"/>
  <c r="C61" i="4"/>
  <c r="C63" i="4" s="1"/>
  <c r="J62" i="4"/>
  <c r="F64" i="4"/>
  <c r="G65" i="4"/>
  <c r="G67" i="4" s="1"/>
  <c r="J61" i="4"/>
  <c r="J63" i="4" s="1"/>
  <c r="H62" i="4"/>
  <c r="E64" i="4"/>
  <c r="F65" i="4"/>
  <c r="F67" i="4" s="1"/>
  <c r="H61" i="4"/>
  <c r="H63" i="4" s="1"/>
  <c r="G62" i="4"/>
  <c r="D64" i="4"/>
  <c r="E65" i="4"/>
  <c r="E67" i="4" s="1"/>
  <c r="D65" i="4"/>
  <c r="D67" i="4" s="1"/>
  <c r="I61" i="4"/>
  <c r="I63" i="4" s="1"/>
  <c r="D84" i="8" l="1"/>
  <c r="F84" i="8"/>
  <c r="G84" i="8"/>
  <c r="D85" i="8"/>
  <c r="F85" i="8"/>
  <c r="G85" i="8"/>
  <c r="D86" i="8"/>
  <c r="F86" i="8"/>
  <c r="G86" i="8"/>
  <c r="D87" i="8"/>
  <c r="F87" i="8"/>
  <c r="G87" i="8"/>
  <c r="D88" i="8"/>
  <c r="F88" i="8"/>
  <c r="G88" i="8"/>
  <c r="F83" i="8"/>
  <c r="G83" i="8"/>
  <c r="D83" i="8"/>
  <c r="C56" i="4" l="1"/>
  <c r="F58" i="4"/>
  <c r="F56" i="4"/>
  <c r="E56" i="4"/>
  <c r="E58" i="4"/>
  <c r="F57" i="4"/>
  <c r="F59" i="4" s="1"/>
  <c r="E57" i="4"/>
  <c r="E59" i="4" s="1"/>
  <c r="C57" i="4"/>
  <c r="C59" i="4" s="1"/>
  <c r="C58" i="4"/>
  <c r="H5" i="8" l="1"/>
  <c r="H77" i="8" l="1"/>
  <c r="G52" i="4" s="1"/>
  <c r="D78" i="8"/>
  <c r="E78" i="8"/>
  <c r="F78" i="8"/>
  <c r="G78" i="8"/>
  <c r="D79" i="8"/>
  <c r="E79" i="8"/>
  <c r="F79" i="8"/>
  <c r="G79" i="8"/>
  <c r="D80" i="8"/>
  <c r="E80" i="8"/>
  <c r="F80" i="8"/>
  <c r="G80" i="8"/>
  <c r="D81" i="8"/>
  <c r="E81" i="8"/>
  <c r="F81" i="8"/>
  <c r="G81" i="8"/>
  <c r="D82" i="8"/>
  <c r="E82" i="8"/>
  <c r="F82" i="8"/>
  <c r="G82" i="8"/>
  <c r="E77" i="8"/>
  <c r="F77" i="8"/>
  <c r="G77" i="8"/>
  <c r="D77" i="8"/>
  <c r="H76" i="8"/>
  <c r="H71" i="8"/>
  <c r="H72" i="8"/>
  <c r="I72" i="8"/>
  <c r="J72" i="8"/>
  <c r="K72" i="8"/>
  <c r="H73" i="8"/>
  <c r="I73" i="8"/>
  <c r="J73" i="8"/>
  <c r="K73" i="8"/>
  <c r="H74" i="8"/>
  <c r="I74" i="8"/>
  <c r="J74" i="8"/>
  <c r="K74" i="8"/>
  <c r="H75" i="8"/>
  <c r="I75" i="8"/>
  <c r="J75" i="8"/>
  <c r="K75" i="8"/>
  <c r="I76" i="8"/>
  <c r="J76" i="8"/>
  <c r="K76" i="8"/>
  <c r="I71" i="8"/>
  <c r="J71" i="8"/>
  <c r="K71" i="8"/>
  <c r="D76" i="8"/>
  <c r="D72" i="8"/>
  <c r="E72" i="8"/>
  <c r="F72" i="8"/>
  <c r="G72" i="8"/>
  <c r="D73" i="8"/>
  <c r="E73" i="8"/>
  <c r="F73" i="8"/>
  <c r="G73" i="8"/>
  <c r="D74" i="8"/>
  <c r="E74" i="8"/>
  <c r="F74" i="8"/>
  <c r="G74" i="8"/>
  <c r="D75" i="8"/>
  <c r="E75" i="8"/>
  <c r="F75" i="8"/>
  <c r="G75" i="8"/>
  <c r="E76" i="8"/>
  <c r="F76" i="8"/>
  <c r="G76" i="8"/>
  <c r="E71" i="8"/>
  <c r="F71" i="8"/>
  <c r="G71" i="8"/>
  <c r="D71" i="8"/>
  <c r="E54" i="4" l="1"/>
  <c r="F48" i="4"/>
  <c r="I50" i="4"/>
  <c r="D48" i="4"/>
  <c r="F50" i="4"/>
  <c r="E50" i="4"/>
  <c r="H50" i="4"/>
  <c r="C54" i="4"/>
  <c r="D53" i="4"/>
  <c r="D55" i="4" s="1"/>
  <c r="G54" i="4"/>
  <c r="G49" i="4"/>
  <c r="G51" i="4" s="1"/>
  <c r="C48" i="4"/>
  <c r="C50" i="4"/>
  <c r="J50" i="4"/>
  <c r="H49" i="4"/>
  <c r="H51" i="4" s="1"/>
  <c r="I49" i="4"/>
  <c r="I51" i="4" s="1"/>
  <c r="D54" i="4"/>
  <c r="C49" i="4"/>
  <c r="C51" i="4" s="1"/>
  <c r="E52" i="4"/>
  <c r="F49" i="4"/>
  <c r="F51" i="4" s="1"/>
  <c r="J49" i="4"/>
  <c r="J51" i="4" s="1"/>
  <c r="G50" i="4"/>
  <c r="D52" i="4"/>
  <c r="D50" i="4"/>
  <c r="E49" i="4"/>
  <c r="E51" i="4" s="1"/>
  <c r="H48" i="4"/>
  <c r="E53" i="4"/>
  <c r="E55" i="4" s="1"/>
  <c r="F54" i="4"/>
  <c r="G48" i="4"/>
  <c r="E48" i="4"/>
  <c r="J48" i="4"/>
  <c r="D49" i="4"/>
  <c r="D51" i="4" s="1"/>
  <c r="I48" i="4"/>
  <c r="F53" i="4"/>
  <c r="F55" i="4" s="1"/>
  <c r="F52" i="4"/>
  <c r="C53" i="4"/>
  <c r="C55" i="4" s="1"/>
  <c r="C52" i="4"/>
  <c r="G53" i="4"/>
  <c r="G55" i="4" s="1"/>
  <c r="H66" i="8" l="1"/>
  <c r="I66" i="8"/>
  <c r="J66" i="8"/>
  <c r="K66" i="8"/>
  <c r="H67" i="8"/>
  <c r="I67" i="8"/>
  <c r="J67" i="8"/>
  <c r="K67" i="8"/>
  <c r="H68" i="8"/>
  <c r="I68" i="8"/>
  <c r="J68" i="8"/>
  <c r="K68" i="8"/>
  <c r="H69" i="8"/>
  <c r="I69" i="8"/>
  <c r="J69" i="8"/>
  <c r="K69" i="8"/>
  <c r="H70" i="8"/>
  <c r="I70" i="8"/>
  <c r="J70" i="8"/>
  <c r="K70" i="8"/>
  <c r="I65" i="8"/>
  <c r="J65" i="8"/>
  <c r="K65" i="8"/>
  <c r="H65" i="8"/>
  <c r="D66" i="8"/>
  <c r="E66" i="8"/>
  <c r="F66" i="8"/>
  <c r="G66" i="8"/>
  <c r="D67" i="8"/>
  <c r="E67" i="8"/>
  <c r="F67" i="8"/>
  <c r="G67" i="8"/>
  <c r="D68" i="8"/>
  <c r="E68" i="8"/>
  <c r="F68" i="8"/>
  <c r="G68" i="8"/>
  <c r="D69" i="8"/>
  <c r="E69" i="8"/>
  <c r="F69" i="8"/>
  <c r="G69" i="8"/>
  <c r="D70" i="8"/>
  <c r="E70" i="8"/>
  <c r="F70" i="8"/>
  <c r="G70" i="8"/>
  <c r="E65" i="8"/>
  <c r="F65" i="8"/>
  <c r="D65" i="8"/>
  <c r="I46" i="4" l="1"/>
  <c r="C45" i="4"/>
  <c r="C47" i="4" s="1"/>
  <c r="G45" i="4"/>
  <c r="G47" i="4" s="1"/>
  <c r="H45" i="4"/>
  <c r="H47" i="4" s="1"/>
  <c r="I44" i="4"/>
  <c r="F45" i="4"/>
  <c r="F47" i="4" s="1"/>
  <c r="J46" i="4"/>
  <c r="J45" i="4"/>
  <c r="J47" i="4" s="1"/>
  <c r="E46" i="4"/>
  <c r="I45" i="4"/>
  <c r="I47" i="4" s="1"/>
  <c r="D46" i="4"/>
  <c r="G44" i="4"/>
  <c r="F46" i="4"/>
  <c r="H44" i="4"/>
  <c r="G46" i="4"/>
  <c r="E44" i="4"/>
  <c r="E45" i="4"/>
  <c r="E47" i="4" s="1"/>
  <c r="H46" i="4"/>
  <c r="F44" i="4"/>
  <c r="D44" i="4"/>
  <c r="D45" i="4"/>
  <c r="D47" i="4" s="1"/>
  <c r="C46" i="4"/>
  <c r="C44" i="4"/>
  <c r="J44" i="4"/>
  <c r="J59" i="8" l="1"/>
  <c r="K59" i="8"/>
  <c r="J60" i="8"/>
  <c r="K60" i="8"/>
  <c r="J61" i="8"/>
  <c r="K61" i="8"/>
  <c r="J62" i="8"/>
  <c r="K62" i="8"/>
  <c r="J63" i="8"/>
  <c r="K63" i="8"/>
  <c r="J64" i="8"/>
  <c r="K64" i="8"/>
  <c r="H59" i="8"/>
  <c r="G59" i="8"/>
  <c r="F59" i="8"/>
  <c r="F60" i="8"/>
  <c r="G60" i="8"/>
  <c r="F61" i="8"/>
  <c r="G61" i="8"/>
  <c r="G62" i="8"/>
  <c r="F63" i="8"/>
  <c r="G63" i="8"/>
  <c r="D60" i="8"/>
  <c r="D61" i="8"/>
  <c r="D62" i="8"/>
  <c r="D63" i="8"/>
  <c r="D59" i="8"/>
  <c r="H64" i="8"/>
  <c r="H63" i="8"/>
  <c r="H62" i="8"/>
  <c r="H61" i="8"/>
  <c r="H60" i="8"/>
  <c r="C41" i="4" l="1"/>
  <c r="C43" i="4" s="1"/>
  <c r="F41" i="4"/>
  <c r="F43" i="4" s="1"/>
  <c r="E40" i="4"/>
  <c r="G42" i="4"/>
  <c r="J42" i="4"/>
  <c r="I42" i="4"/>
  <c r="C40" i="4"/>
  <c r="E41" i="4"/>
  <c r="E43" i="4" s="1"/>
  <c r="F42" i="4"/>
  <c r="F40" i="4"/>
  <c r="G41" i="4"/>
  <c r="G43" i="4" s="1"/>
  <c r="E42" i="4"/>
  <c r="J41" i="4"/>
  <c r="J43" i="4" s="1"/>
  <c r="I41" i="4"/>
  <c r="I43" i="4" s="1"/>
  <c r="G40" i="4"/>
  <c r="J40" i="4"/>
  <c r="C42" i="4"/>
  <c r="I40" i="4"/>
  <c r="H53" i="8" l="1"/>
  <c r="H54" i="8"/>
  <c r="I54" i="8"/>
  <c r="K54" i="8"/>
  <c r="H55" i="8"/>
  <c r="I55" i="8"/>
  <c r="K55" i="8"/>
  <c r="H56" i="8"/>
  <c r="I56" i="8"/>
  <c r="K56" i="8"/>
  <c r="H57" i="8"/>
  <c r="I57" i="8"/>
  <c r="K57" i="8"/>
  <c r="H58" i="8"/>
  <c r="I58" i="8"/>
  <c r="K58" i="8"/>
  <c r="I53" i="8"/>
  <c r="K53" i="8"/>
  <c r="H48" i="8"/>
  <c r="J48" i="8"/>
  <c r="K48" i="8"/>
  <c r="H49" i="8"/>
  <c r="J49" i="8"/>
  <c r="K49" i="8"/>
  <c r="H50" i="8"/>
  <c r="J50" i="8"/>
  <c r="K50" i="8"/>
  <c r="H51" i="8"/>
  <c r="J51" i="8"/>
  <c r="K51" i="8"/>
  <c r="H52" i="8"/>
  <c r="J52" i="8"/>
  <c r="K52" i="8"/>
  <c r="J47" i="8"/>
  <c r="K47" i="8"/>
  <c r="H47" i="8"/>
  <c r="H46" i="8"/>
  <c r="H45" i="8"/>
  <c r="D54" i="8"/>
  <c r="D55" i="8"/>
  <c r="D56" i="8"/>
  <c r="D52" i="8"/>
  <c r="D48" i="8"/>
  <c r="F48" i="8"/>
  <c r="G48" i="8"/>
  <c r="D49" i="8"/>
  <c r="F49" i="8"/>
  <c r="G49" i="8"/>
  <c r="D50" i="8"/>
  <c r="F50" i="8"/>
  <c r="G50" i="8"/>
  <c r="D51" i="8"/>
  <c r="F51" i="8"/>
  <c r="G51" i="8"/>
  <c r="F52" i="8"/>
  <c r="G52" i="8"/>
  <c r="F47" i="8"/>
  <c r="G47" i="8"/>
  <c r="D47" i="8"/>
  <c r="I37" i="4" l="1"/>
  <c r="I39" i="4" s="1"/>
  <c r="C38" i="4"/>
  <c r="C36" i="4"/>
  <c r="H36" i="4"/>
  <c r="C34" i="4"/>
  <c r="F34" i="4"/>
  <c r="C32" i="4"/>
  <c r="F36" i="4"/>
  <c r="G33" i="4"/>
  <c r="G35" i="4" s="1"/>
  <c r="D37" i="4"/>
  <c r="D39" i="4" s="1"/>
  <c r="G34" i="4"/>
  <c r="E38" i="4"/>
  <c r="J33" i="4"/>
  <c r="J35" i="4" s="1"/>
  <c r="G37" i="4"/>
  <c r="G39" i="4" s="1"/>
  <c r="E34" i="4"/>
  <c r="I33" i="4"/>
  <c r="I35" i="4" s="1"/>
  <c r="F32" i="4"/>
  <c r="F33" i="4"/>
  <c r="F35" i="4" s="1"/>
  <c r="E32" i="4"/>
  <c r="G32" i="4"/>
  <c r="I36" i="4"/>
  <c r="E33" i="4"/>
  <c r="E35" i="4" s="1"/>
  <c r="J36" i="4"/>
  <c r="J34" i="4"/>
  <c r="I34" i="4"/>
  <c r="I38" i="4"/>
  <c r="E36" i="4"/>
  <c r="H37" i="4"/>
  <c r="H39" i="4" s="1"/>
  <c r="C33" i="4"/>
  <c r="C35" i="4" s="1"/>
  <c r="C37" i="4"/>
  <c r="C39" i="4" s="1"/>
  <c r="G36" i="4"/>
  <c r="J32" i="4"/>
  <c r="I32" i="4"/>
  <c r="E37" i="4"/>
  <c r="E39" i="4" s="1"/>
  <c r="J37" i="4"/>
  <c r="J39" i="4" s="1"/>
  <c r="J38" i="4"/>
  <c r="F37" i="4"/>
  <c r="F39" i="4" s="1"/>
  <c r="F38" i="4"/>
  <c r="H38" i="4"/>
  <c r="D38" i="4"/>
  <c r="D36" i="4"/>
  <c r="G38" i="4"/>
  <c r="H41" i="8" l="1"/>
  <c r="K46" i="8"/>
  <c r="J46" i="8"/>
  <c r="I46" i="8"/>
  <c r="K45" i="8"/>
  <c r="J45" i="8"/>
  <c r="I45" i="8"/>
  <c r="K44" i="8"/>
  <c r="J44" i="8"/>
  <c r="I44" i="8"/>
  <c r="H44" i="8"/>
  <c r="K43" i="8"/>
  <c r="J43" i="8"/>
  <c r="I43" i="8"/>
  <c r="H43" i="8"/>
  <c r="K42" i="8"/>
  <c r="J42" i="8"/>
  <c r="I42" i="8"/>
  <c r="H42" i="8"/>
  <c r="K41" i="8"/>
  <c r="J41" i="8"/>
  <c r="I41" i="8"/>
  <c r="G46" i="8"/>
  <c r="D46" i="8"/>
  <c r="D41" i="8"/>
  <c r="D42" i="8"/>
  <c r="E42" i="8"/>
  <c r="F42" i="8"/>
  <c r="G42" i="8"/>
  <c r="D43" i="8"/>
  <c r="E43" i="8"/>
  <c r="F43" i="8"/>
  <c r="G43" i="8"/>
  <c r="D44" i="8"/>
  <c r="E44" i="8"/>
  <c r="F44" i="8"/>
  <c r="G44" i="8"/>
  <c r="D45" i="8"/>
  <c r="E45" i="8"/>
  <c r="F45" i="8"/>
  <c r="G45" i="8"/>
  <c r="E46" i="8"/>
  <c r="F46" i="8"/>
  <c r="E41" i="8"/>
  <c r="F41" i="8"/>
  <c r="G41" i="8"/>
  <c r="C28" i="4" l="1"/>
  <c r="F28" i="4"/>
  <c r="D28" i="4"/>
  <c r="E28" i="4"/>
  <c r="H36" i="8" l="1"/>
  <c r="I36" i="8"/>
  <c r="J36" i="8"/>
  <c r="K36" i="8"/>
  <c r="H37" i="8"/>
  <c r="I37" i="8"/>
  <c r="J37" i="8"/>
  <c r="K37" i="8"/>
  <c r="H38" i="8"/>
  <c r="I38" i="8"/>
  <c r="J38" i="8"/>
  <c r="K38" i="8"/>
  <c r="H39" i="8"/>
  <c r="I39" i="8"/>
  <c r="J39" i="8"/>
  <c r="K39" i="8"/>
  <c r="H40" i="8"/>
  <c r="I40" i="8"/>
  <c r="J40" i="8"/>
  <c r="K40" i="8"/>
  <c r="K35" i="8"/>
  <c r="J35" i="8"/>
  <c r="I35" i="8"/>
  <c r="H35" i="8"/>
  <c r="E35" i="8"/>
  <c r="D35" i="8"/>
  <c r="E38" i="8"/>
  <c r="E36" i="8"/>
  <c r="D36" i="8"/>
  <c r="F36" i="8"/>
  <c r="G36" i="8"/>
  <c r="D37" i="8"/>
  <c r="E37" i="8"/>
  <c r="F37" i="8"/>
  <c r="G37" i="8"/>
  <c r="D38" i="8"/>
  <c r="F38" i="8"/>
  <c r="G38" i="8"/>
  <c r="D39" i="8"/>
  <c r="E39" i="8"/>
  <c r="F39" i="8"/>
  <c r="G39" i="8"/>
  <c r="D40" i="8"/>
  <c r="E40" i="8"/>
  <c r="F40" i="8"/>
  <c r="G40" i="8"/>
  <c r="F35" i="8"/>
  <c r="G35" i="8"/>
  <c r="C29" i="4" l="1"/>
  <c r="C31" i="4" s="1"/>
  <c r="D26" i="4"/>
  <c r="D30" i="4"/>
  <c r="D29" i="4"/>
  <c r="D31" i="4" s="1"/>
  <c r="J30" i="4"/>
  <c r="J29" i="4"/>
  <c r="J31" i="4" s="1"/>
  <c r="J28" i="4"/>
  <c r="I30" i="4"/>
  <c r="I29" i="4"/>
  <c r="I31" i="4" s="1"/>
  <c r="I28" i="4"/>
  <c r="H30" i="4"/>
  <c r="H29" i="4"/>
  <c r="H31" i="4" s="1"/>
  <c r="H28" i="4"/>
  <c r="H25" i="4"/>
  <c r="H27" i="4" s="1"/>
  <c r="C30" i="4"/>
  <c r="E30" i="4"/>
  <c r="E29" i="4"/>
  <c r="E31" i="4" s="1"/>
  <c r="G30" i="4"/>
  <c r="G29" i="4"/>
  <c r="G31" i="4" s="1"/>
  <c r="G28" i="4"/>
  <c r="E24" i="4"/>
  <c r="F30" i="4"/>
  <c r="F29" i="4"/>
  <c r="F31" i="4" s="1"/>
  <c r="C24" i="4"/>
  <c r="H24" i="4"/>
  <c r="F24" i="4"/>
  <c r="J26" i="4"/>
  <c r="G26" i="4"/>
  <c r="E26" i="4"/>
  <c r="I26" i="4"/>
  <c r="I24" i="4"/>
  <c r="C25" i="4"/>
  <c r="C27" i="4" s="1"/>
  <c r="J25" i="4"/>
  <c r="J27" i="4" s="1"/>
  <c r="H26" i="4"/>
  <c r="J24" i="4"/>
  <c r="I25" i="4"/>
  <c r="I27" i="4" s="1"/>
  <c r="F26" i="4"/>
  <c r="F25" i="4"/>
  <c r="F27" i="4" s="1"/>
  <c r="E25" i="4"/>
  <c r="E27" i="4" s="1"/>
  <c r="C26" i="4"/>
  <c r="D24" i="4"/>
  <c r="D25" i="4"/>
  <c r="D27" i="4" s="1"/>
  <c r="G25" i="4"/>
  <c r="G27" i="4" s="1"/>
  <c r="G24" i="4"/>
  <c r="D23" i="8"/>
  <c r="H18" i="8" l="1"/>
  <c r="I18" i="8"/>
  <c r="J18" i="8"/>
  <c r="K18" i="8"/>
  <c r="H19" i="8"/>
  <c r="I19" i="8"/>
  <c r="J19" i="8"/>
  <c r="K19" i="8"/>
  <c r="H20" i="8"/>
  <c r="I20" i="8"/>
  <c r="J20" i="8"/>
  <c r="K20" i="8"/>
  <c r="H21" i="8"/>
  <c r="I21" i="8"/>
  <c r="J21" i="8"/>
  <c r="K21" i="8"/>
  <c r="H22" i="8"/>
  <c r="I22" i="8"/>
  <c r="J22" i="8"/>
  <c r="K22" i="8"/>
  <c r="I17" i="8"/>
  <c r="J17" i="8"/>
  <c r="K17" i="8"/>
  <c r="H17" i="8"/>
  <c r="H14" i="4" l="1"/>
  <c r="I14" i="4"/>
  <c r="J14" i="4"/>
  <c r="G14" i="4"/>
  <c r="H13" i="4"/>
  <c r="H15" i="4" s="1"/>
  <c r="I13" i="4"/>
  <c r="I15" i="4" s="1"/>
  <c r="J13" i="4"/>
  <c r="J15" i="4" s="1"/>
  <c r="G13" i="4"/>
  <c r="G15" i="4" s="1"/>
  <c r="G12" i="4"/>
  <c r="H12" i="4"/>
  <c r="I12" i="4"/>
  <c r="J12" i="4"/>
  <c r="H23" i="8" l="1"/>
  <c r="D5" i="8"/>
  <c r="H11" i="8"/>
  <c r="K16" i="8"/>
  <c r="J16" i="8"/>
  <c r="I16" i="8"/>
  <c r="H16" i="8"/>
  <c r="K15" i="8"/>
  <c r="J15" i="8"/>
  <c r="I15" i="8"/>
  <c r="H15" i="8"/>
  <c r="K14" i="8"/>
  <c r="J14" i="8"/>
  <c r="I14" i="8"/>
  <c r="H14" i="8"/>
  <c r="K13" i="8"/>
  <c r="J13" i="8"/>
  <c r="I13" i="8"/>
  <c r="H13" i="8"/>
  <c r="K12" i="8"/>
  <c r="J12" i="8"/>
  <c r="I12" i="8"/>
  <c r="H12" i="8"/>
  <c r="K11" i="8"/>
  <c r="J11" i="8"/>
  <c r="I11" i="8"/>
  <c r="K34" i="8"/>
  <c r="H30" i="8"/>
  <c r="I30" i="8"/>
  <c r="J30" i="8"/>
  <c r="K30" i="8"/>
  <c r="H31" i="8"/>
  <c r="I31" i="8"/>
  <c r="J31" i="8"/>
  <c r="K31" i="8"/>
  <c r="H32" i="8"/>
  <c r="I32" i="8"/>
  <c r="J32" i="8"/>
  <c r="K32" i="8"/>
  <c r="H33" i="8"/>
  <c r="I33" i="8"/>
  <c r="J33" i="8"/>
  <c r="K33" i="8"/>
  <c r="H34" i="8"/>
  <c r="I34" i="8"/>
  <c r="J34" i="8"/>
  <c r="I29" i="8"/>
  <c r="J29" i="8"/>
  <c r="K29" i="8"/>
  <c r="H29" i="8"/>
  <c r="H24" i="8"/>
  <c r="I24" i="8"/>
  <c r="J24" i="8"/>
  <c r="K24" i="8"/>
  <c r="H25" i="8"/>
  <c r="I25" i="8"/>
  <c r="J25" i="8"/>
  <c r="K25" i="8"/>
  <c r="H26" i="8"/>
  <c r="I26" i="8"/>
  <c r="J26" i="8"/>
  <c r="K26" i="8"/>
  <c r="H27" i="8"/>
  <c r="I27" i="8"/>
  <c r="J27" i="8"/>
  <c r="K27" i="8"/>
  <c r="H28" i="8"/>
  <c r="I28" i="8"/>
  <c r="J28" i="8"/>
  <c r="K28" i="8"/>
  <c r="I23" i="8"/>
  <c r="J23" i="8"/>
  <c r="K23" i="8"/>
  <c r="H6" i="8"/>
  <c r="I6" i="8"/>
  <c r="J6" i="8"/>
  <c r="K6" i="8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I5" i="8"/>
  <c r="J5" i="8"/>
  <c r="K5" i="8"/>
  <c r="E5" i="8"/>
  <c r="F5" i="8"/>
  <c r="G5" i="8"/>
  <c r="D28" i="8"/>
  <c r="I18" i="4" l="1"/>
  <c r="I16" i="4"/>
  <c r="I17" i="4"/>
  <c r="I19" i="4" s="1"/>
  <c r="I6" i="4"/>
  <c r="I4" i="4"/>
  <c r="I5" i="4"/>
  <c r="I7" i="4" s="1"/>
  <c r="H18" i="4"/>
  <c r="H16" i="4"/>
  <c r="H17" i="4"/>
  <c r="H19" i="4" s="1"/>
  <c r="H22" i="4"/>
  <c r="H20" i="4"/>
  <c r="H21" i="4"/>
  <c r="H23" i="4" s="1"/>
  <c r="H6" i="4"/>
  <c r="H4" i="4"/>
  <c r="H5" i="4"/>
  <c r="H7" i="4" s="1"/>
  <c r="J6" i="4"/>
  <c r="J4" i="4"/>
  <c r="J5" i="4"/>
  <c r="J7" i="4" s="1"/>
  <c r="G6" i="4"/>
  <c r="G4" i="4"/>
  <c r="G5" i="4"/>
  <c r="G7" i="4" s="1"/>
  <c r="G22" i="4"/>
  <c r="G20" i="4"/>
  <c r="G21" i="4"/>
  <c r="G23" i="4" s="1"/>
  <c r="H8" i="4"/>
  <c r="H10" i="4"/>
  <c r="H9" i="4"/>
  <c r="H11" i="4" s="1"/>
  <c r="G10" i="4"/>
  <c r="G9" i="4"/>
  <c r="G11" i="4" s="1"/>
  <c r="G8" i="4"/>
  <c r="J18" i="4"/>
  <c r="J16" i="4"/>
  <c r="J17" i="4"/>
  <c r="J19" i="4" s="1"/>
  <c r="J21" i="4"/>
  <c r="J23" i="4" s="1"/>
  <c r="J22" i="4"/>
  <c r="J20" i="4"/>
  <c r="I8" i="4"/>
  <c r="I9" i="4"/>
  <c r="I11" i="4" s="1"/>
  <c r="I10" i="4"/>
  <c r="I22" i="4"/>
  <c r="I21" i="4"/>
  <c r="I23" i="4" s="1"/>
  <c r="I20" i="4"/>
  <c r="J8" i="4"/>
  <c r="J10" i="4"/>
  <c r="J9" i="4"/>
  <c r="J11" i="4" s="1"/>
  <c r="G16" i="4"/>
  <c r="G17" i="4"/>
  <c r="G19" i="4" s="1"/>
  <c r="G18" i="4"/>
  <c r="D12" i="8"/>
  <c r="D17" i="8"/>
  <c r="D30" i="8"/>
  <c r="E30" i="8"/>
  <c r="F30" i="8"/>
  <c r="G30" i="8"/>
  <c r="D31" i="8"/>
  <c r="E31" i="8"/>
  <c r="F31" i="8"/>
  <c r="G31" i="8"/>
  <c r="D32" i="8"/>
  <c r="E32" i="8"/>
  <c r="F32" i="8"/>
  <c r="G32" i="8"/>
  <c r="D33" i="8"/>
  <c r="E33" i="8"/>
  <c r="F33" i="8"/>
  <c r="G33" i="8"/>
  <c r="D34" i="8"/>
  <c r="E34" i="8"/>
  <c r="F34" i="8"/>
  <c r="G34" i="8"/>
  <c r="E29" i="8"/>
  <c r="F29" i="8"/>
  <c r="G29" i="8"/>
  <c r="D29" i="8"/>
  <c r="D24" i="8"/>
  <c r="E24" i="8"/>
  <c r="F24" i="8"/>
  <c r="G24" i="8"/>
  <c r="D25" i="8"/>
  <c r="E25" i="8"/>
  <c r="F25" i="8"/>
  <c r="G25" i="8"/>
  <c r="D26" i="8"/>
  <c r="E26" i="8"/>
  <c r="F26" i="8"/>
  <c r="G26" i="8"/>
  <c r="D27" i="8"/>
  <c r="E27" i="8"/>
  <c r="F27" i="8"/>
  <c r="G27" i="8"/>
  <c r="E28" i="8"/>
  <c r="F28" i="8"/>
  <c r="G28" i="8"/>
  <c r="E23" i="8"/>
  <c r="F23" i="8"/>
  <c r="G23" i="8"/>
  <c r="D18" i="8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D22" i="8"/>
  <c r="E22" i="8"/>
  <c r="F22" i="8"/>
  <c r="G22" i="8"/>
  <c r="E17" i="8"/>
  <c r="F17" i="8"/>
  <c r="G17" i="8"/>
  <c r="E12" i="8"/>
  <c r="F12" i="8"/>
  <c r="G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E11" i="8"/>
  <c r="F11" i="8"/>
  <c r="G11" i="8"/>
  <c r="D11" i="8"/>
  <c r="D6" i="8"/>
  <c r="E6" i="8"/>
  <c r="F6" i="8"/>
  <c r="G6" i="8"/>
  <c r="D7" i="8"/>
  <c r="E7" i="8"/>
  <c r="F7" i="8"/>
  <c r="G7" i="8"/>
  <c r="D8" i="8"/>
  <c r="E8" i="8"/>
  <c r="F8" i="8"/>
  <c r="G8" i="8"/>
  <c r="D9" i="8"/>
  <c r="E9" i="8"/>
  <c r="F9" i="8"/>
  <c r="G9" i="8"/>
  <c r="D10" i="8"/>
  <c r="E10" i="8"/>
  <c r="F10" i="8"/>
  <c r="G10" i="8"/>
  <c r="E22" i="4" l="1"/>
  <c r="E16" i="4"/>
  <c r="C18" i="4"/>
  <c r="D10" i="4"/>
  <c r="C20" i="4"/>
  <c r="E5" i="4"/>
  <c r="E7" i="4" s="1"/>
  <c r="E9" i="4"/>
  <c r="E11" i="4" s="1"/>
  <c r="C12" i="4"/>
  <c r="C10" i="4"/>
  <c r="F5" i="4"/>
  <c r="F7" i="4" s="1"/>
  <c r="F18" i="4"/>
  <c r="F4" i="4"/>
  <c r="D5" i="4"/>
  <c r="D7" i="4" s="1"/>
  <c r="D8" i="4"/>
  <c r="F21" i="4"/>
  <c r="F23" i="4" s="1"/>
  <c r="F6" i="4"/>
  <c r="C5" i="4"/>
  <c r="C7" i="4" s="1"/>
  <c r="C8" i="4"/>
  <c r="D22" i="4"/>
  <c r="F8" i="4"/>
  <c r="E17" i="4"/>
  <c r="E19" i="4" s="1"/>
  <c r="E8" i="4"/>
  <c r="E18" i="4"/>
  <c r="E21" i="4"/>
  <c r="E23" i="4" s="1"/>
  <c r="D21" i="4"/>
  <c r="D23" i="4" s="1"/>
  <c r="C16" i="4"/>
  <c r="C6" i="4"/>
  <c r="F9" i="4"/>
  <c r="F11" i="4" s="1"/>
  <c r="C4" i="4"/>
  <c r="E4" i="4"/>
  <c r="E6" i="4"/>
  <c r="D9" i="4"/>
  <c r="D11" i="4" s="1"/>
  <c r="C22" i="4"/>
  <c r="D4" i="4"/>
  <c r="D6" i="4"/>
  <c r="F10" i="4"/>
  <c r="F20" i="4"/>
  <c r="F22" i="4"/>
  <c r="E10" i="4"/>
  <c r="E20" i="4"/>
  <c r="F16" i="4"/>
  <c r="D20" i="4"/>
  <c r="C21" i="4"/>
  <c r="C23" i="4" s="1"/>
  <c r="D16" i="4"/>
  <c r="C9" i="4"/>
  <c r="C11" i="4" s="1"/>
  <c r="E12" i="4"/>
  <c r="F12" i="4"/>
  <c r="E13" i="4"/>
  <c r="E15" i="4" s="1"/>
  <c r="D13" i="4"/>
  <c r="D15" i="4" s="1"/>
  <c r="C14" i="4"/>
  <c r="C13" i="4"/>
  <c r="C15" i="4" s="1"/>
  <c r="F14" i="4"/>
  <c r="F13" i="4"/>
  <c r="F15" i="4" s="1"/>
  <c r="E14" i="4"/>
  <c r="D12" i="4"/>
  <c r="D14" i="4"/>
  <c r="C17" i="4"/>
  <c r="C19" i="4" s="1"/>
  <c r="D17" i="4"/>
  <c r="D19" i="4" s="1"/>
  <c r="F17" i="4"/>
  <c r="F19" i="4" s="1"/>
  <c r="D18" i="4"/>
</calcChain>
</file>

<file path=xl/sharedStrings.xml><?xml version="1.0" encoding="utf-8"?>
<sst xmlns="http://schemas.openxmlformats.org/spreadsheetml/2006/main" count="857" uniqueCount="108">
  <si>
    <t>Total input force (N)</t>
  </si>
  <si>
    <t>tet4 quantity</t>
  </si>
  <si>
    <t>Coarse</t>
  </si>
  <si>
    <t>Medium</t>
  </si>
  <si>
    <t>Fine</t>
  </si>
  <si>
    <t>Taxon Model</t>
  </si>
  <si>
    <t>BF</t>
  </si>
  <si>
    <t>SE</t>
  </si>
  <si>
    <t>c.ME</t>
  </si>
  <si>
    <t>p3.ME</t>
  </si>
  <si>
    <t>p4.ME</t>
  </si>
  <si>
    <t>m1.ME</t>
  </si>
  <si>
    <t>c.adjSE</t>
  </si>
  <si>
    <t>p3.adjSE</t>
  </si>
  <si>
    <t>p4.adjSE</t>
  </si>
  <si>
    <t>m1.adjSE</t>
  </si>
  <si>
    <t>coarse</t>
  </si>
  <si>
    <t>medium</t>
  </si>
  <si>
    <t>fine</t>
  </si>
  <si>
    <t>Right</t>
  </si>
  <si>
    <t>Left</t>
  </si>
  <si>
    <t>MEAN</t>
  </si>
  <si>
    <t>c</t>
  </si>
  <si>
    <t>p3</t>
  </si>
  <si>
    <t>p4</t>
  </si>
  <si>
    <t>m1</t>
  </si>
  <si>
    <t>mean</t>
  </si>
  <si>
    <t>stdev</t>
  </si>
  <si>
    <t>stderr</t>
  </si>
  <si>
    <t>95%CI</t>
  </si>
  <si>
    <t>ME</t>
  </si>
  <si>
    <t>adj SE</t>
  </si>
  <si>
    <t>TIF</t>
  </si>
  <si>
    <t>95CI_c</t>
  </si>
  <si>
    <t>95CI_p3</t>
  </si>
  <si>
    <t>95CI_p4</t>
  </si>
  <si>
    <t>95CI_m1</t>
  </si>
  <si>
    <t>taxa</t>
  </si>
  <si>
    <t>Va (ref) (mm3)</t>
  </si>
  <si>
    <r>
      <rPr>
        <sz val="12"/>
        <color indexed="8"/>
        <rFont val="Calibri"/>
        <family val="2"/>
        <scheme val="minor"/>
      </rPr>
      <t xml:space="preserve">Raw output data of FE simulations for unilateral bites.  </t>
    </r>
    <r>
      <rPr>
        <b/>
        <sz val="12"/>
        <color indexed="8"/>
        <rFont val="Calibri"/>
        <family val="2"/>
        <scheme val="minor"/>
      </rPr>
      <t>c</t>
    </r>
    <r>
      <rPr>
        <sz val="12"/>
        <color indexed="8"/>
        <rFont val="Calibri"/>
        <family val="2"/>
        <scheme val="minor"/>
      </rPr>
      <t xml:space="preserve">, canine; </t>
    </r>
    <r>
      <rPr>
        <b/>
        <sz val="12"/>
        <color indexed="8"/>
        <rFont val="Calibri"/>
        <family val="2"/>
        <scheme val="minor"/>
      </rPr>
      <t>p3-p4</t>
    </r>
    <r>
      <rPr>
        <sz val="12"/>
        <color indexed="8"/>
        <rFont val="Calibri"/>
        <family val="2"/>
        <scheme val="minor"/>
      </rPr>
      <t xml:space="preserve">, third and fourth premolars, </t>
    </r>
    <r>
      <rPr>
        <b/>
        <sz val="12"/>
        <color indexed="8"/>
        <rFont val="Calibri"/>
        <family val="2"/>
        <scheme val="minor"/>
      </rPr>
      <t>m1</t>
    </r>
    <r>
      <rPr>
        <sz val="12"/>
        <color indexed="8"/>
        <rFont val="Calibri"/>
        <family val="2"/>
        <scheme val="minor"/>
      </rPr>
      <t xml:space="preserve"> first molar, respectively; </t>
    </r>
    <r>
      <rPr>
        <b/>
        <sz val="12"/>
        <color indexed="8"/>
        <rFont val="Calibri"/>
        <family val="2"/>
        <scheme val="minor"/>
      </rPr>
      <t>BF</t>
    </r>
    <r>
      <rPr>
        <sz val="12"/>
        <color indexed="8"/>
        <rFont val="Calibri"/>
        <family val="2"/>
        <scheme val="minor"/>
      </rPr>
      <t xml:space="preserve">, bite force (in Newtons); </t>
    </r>
    <r>
      <rPr>
        <b/>
        <sz val="12"/>
        <color indexed="8"/>
        <rFont val="Calibri"/>
        <family val="2"/>
        <scheme val="minor"/>
      </rPr>
      <t>SE</t>
    </r>
    <r>
      <rPr>
        <sz val="12"/>
        <color indexed="8"/>
        <rFont val="Calibri"/>
        <family val="2"/>
        <scheme val="minor"/>
      </rPr>
      <t xml:space="preserve">, strain energy (in Joules); </t>
    </r>
    <r>
      <rPr>
        <b/>
        <sz val="12"/>
        <color indexed="8"/>
        <rFont val="Calibri"/>
        <family val="2"/>
        <scheme val="minor"/>
      </rPr>
      <t>coarse</t>
    </r>
    <r>
      <rPr>
        <sz val="12"/>
        <color indexed="8"/>
        <rFont val="Calibri"/>
        <family val="2"/>
        <scheme val="minor"/>
      </rPr>
      <t xml:space="preserve">, low resolution model; </t>
    </r>
    <r>
      <rPr>
        <b/>
        <sz val="12"/>
        <color indexed="8"/>
        <rFont val="Calibri"/>
        <family val="2"/>
        <scheme val="minor"/>
      </rPr>
      <t>medium</t>
    </r>
    <r>
      <rPr>
        <sz val="12"/>
        <color indexed="8"/>
        <rFont val="Calibri"/>
        <family val="2"/>
        <scheme val="minor"/>
      </rPr>
      <t xml:space="preserve">, medium resolution model; </t>
    </r>
    <r>
      <rPr>
        <b/>
        <sz val="12"/>
        <color indexed="8"/>
        <rFont val="Calibri"/>
        <family val="2"/>
        <scheme val="minor"/>
      </rPr>
      <t>fine</t>
    </r>
    <r>
      <rPr>
        <sz val="12"/>
        <color indexed="8"/>
        <rFont val="Calibri"/>
        <family val="2"/>
        <scheme val="minor"/>
      </rPr>
      <t>, high resolution model.</t>
    </r>
  </si>
  <si>
    <r>
      <t xml:space="preserve">Lynx rufus </t>
    </r>
    <r>
      <rPr>
        <sz val="12"/>
        <rFont val="Calibri"/>
        <family val="2"/>
        <scheme val="minor"/>
      </rPr>
      <t>FAVE09 (CT)</t>
    </r>
  </si>
  <si>
    <r>
      <t xml:space="preserve">Lynx rufus </t>
    </r>
    <r>
      <rPr>
        <sz val="12"/>
        <rFont val="Calibri"/>
        <family val="2"/>
        <scheme val="minor"/>
      </rPr>
      <t>FAVE09 (Surface)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</si>
  <si>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(CT)  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</si>
  <si>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(Surface)  </t>
    </r>
  </si>
  <si>
    <r>
      <t>Amphimachairodus giganteus</t>
    </r>
    <r>
      <rPr>
        <sz val="12"/>
        <rFont val="Calibri"/>
        <family val="2"/>
        <scheme val="minor"/>
      </rPr>
      <t xml:space="preserve"> PMU-21831</t>
    </r>
  </si>
  <si>
    <t>Vb (mm3)</t>
  </si>
  <si>
    <t>TIFa (ref)</t>
  </si>
  <si>
    <r>
      <rPr>
        <i/>
        <sz val="12"/>
        <color theme="1"/>
        <rFont val="Calibri"/>
        <family val="2"/>
        <scheme val="minor"/>
      </rPr>
      <t>Yoshi minor</t>
    </r>
    <r>
      <rPr>
        <sz val="12"/>
        <color theme="1"/>
        <rFont val="Calibri"/>
        <family val="2"/>
        <scheme val="minor"/>
      </rPr>
      <t xml:space="preserve"> PMU-217661-2 </t>
    </r>
  </si>
  <si>
    <r>
      <rPr>
        <i/>
        <sz val="12"/>
        <color theme="1"/>
        <rFont val="Calibri"/>
        <family val="2"/>
        <scheme val="minor"/>
      </rPr>
      <t xml:space="preserve">Yoshi minor </t>
    </r>
    <r>
      <rPr>
        <sz val="12"/>
        <color theme="1"/>
        <rFont val="Calibri"/>
        <family val="2"/>
        <scheme val="minor"/>
      </rPr>
      <t xml:space="preserve">PMU-217661-2 </t>
    </r>
  </si>
  <si>
    <r>
      <t xml:space="preserve">Panthera tigris </t>
    </r>
    <r>
      <rPr>
        <sz val="12"/>
        <rFont val="Calibri"/>
        <family val="2"/>
        <scheme val="minor"/>
      </rPr>
      <t>MNHN</t>
    </r>
    <r>
      <rPr>
        <i/>
        <sz val="12"/>
        <rFont val="Calibri"/>
        <family val="2"/>
        <scheme val="minor"/>
      </rPr>
      <t>-</t>
    </r>
    <r>
      <rPr>
        <sz val="12"/>
        <rFont val="Calibri"/>
        <family val="2"/>
        <scheme val="minor"/>
      </rPr>
      <t>ZO-AC 1931 60</t>
    </r>
  </si>
  <si>
    <r>
      <t xml:space="preserve">Yoshi minor </t>
    </r>
    <r>
      <rPr>
        <sz val="12"/>
        <rFont val="Calibri"/>
        <family val="2"/>
        <scheme val="minor"/>
      </rPr>
      <t>PMU-217661-2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</si>
  <si>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Summary statistics for biomechanical outputs estimated by Finite Element (FE) simulations of unilateral biting. </t>
    </r>
    <r>
      <rPr>
        <b/>
        <sz val="12"/>
        <color indexed="8"/>
        <rFont val="Calibri"/>
        <family val="2"/>
        <scheme val="minor"/>
      </rPr>
      <t>c</t>
    </r>
    <r>
      <rPr>
        <sz val="12"/>
        <color indexed="8"/>
        <rFont val="Calibri"/>
        <family val="2"/>
        <scheme val="minor"/>
      </rPr>
      <t xml:space="preserve">, canine; </t>
    </r>
    <r>
      <rPr>
        <b/>
        <sz val="12"/>
        <color indexed="8"/>
        <rFont val="Calibri"/>
        <family val="2"/>
        <scheme val="minor"/>
      </rPr>
      <t>p3-p4</t>
    </r>
    <r>
      <rPr>
        <sz val="12"/>
        <color indexed="8"/>
        <rFont val="Calibri"/>
        <family val="2"/>
        <scheme val="minor"/>
      </rPr>
      <t xml:space="preserve">, third and fourth lower premolars; </t>
    </r>
    <r>
      <rPr>
        <b/>
        <sz val="12"/>
        <color indexed="8"/>
        <rFont val="Calibri"/>
        <family val="2"/>
        <scheme val="minor"/>
      </rPr>
      <t>m1</t>
    </r>
    <r>
      <rPr>
        <sz val="12"/>
        <color indexed="8"/>
        <rFont val="Calibri"/>
        <family val="2"/>
        <scheme val="minor"/>
      </rPr>
      <t xml:space="preserve"> first lower molar, respectively; </t>
    </r>
    <r>
      <rPr>
        <b/>
        <sz val="12"/>
        <color indexed="8"/>
        <rFont val="Calibri"/>
        <family val="2"/>
        <scheme val="minor"/>
      </rPr>
      <t>ME</t>
    </r>
    <r>
      <rPr>
        <sz val="12"/>
        <color indexed="8"/>
        <rFont val="Calibri"/>
        <family val="2"/>
        <scheme val="minor"/>
      </rPr>
      <t xml:space="preserve">, mechanical efficiency (Bite force/Total input force); </t>
    </r>
    <r>
      <rPr>
        <b/>
        <sz val="12"/>
        <color indexed="8"/>
        <rFont val="Calibri"/>
        <family val="2"/>
        <scheme val="minor"/>
      </rPr>
      <t>adjSE</t>
    </r>
    <r>
      <rPr>
        <sz val="12"/>
        <color indexed="8"/>
        <rFont val="Calibri"/>
        <family val="2"/>
        <scheme val="minor"/>
      </rPr>
      <t>, adjusted strain energy (in Joules) see formula in Dumont et al 2009</t>
    </r>
  </si>
  <si>
    <r>
      <t xml:space="preserve">Smilodon fatalis </t>
    </r>
    <r>
      <rPr>
        <sz val="12"/>
        <rFont val="Calibri"/>
        <family val="2"/>
        <scheme val="minor"/>
      </rPr>
      <t>AMNH-14349</t>
    </r>
  </si>
  <si>
    <t>NA</t>
  </si>
  <si>
    <t xml:space="preserve"> # of triangles after decimation</t>
  </si>
  <si>
    <r>
      <t xml:space="preserve">Dinofelis barlowi </t>
    </r>
    <r>
      <rPr>
        <sz val="12"/>
        <rFont val="Calibri"/>
        <family val="2"/>
        <scheme val="minor"/>
      </rPr>
      <t xml:space="preserve">DNMNH-BF-55-23 </t>
    </r>
  </si>
  <si>
    <r>
      <t xml:space="preserve">Metailurus major </t>
    </r>
    <r>
      <rPr>
        <sz val="12"/>
        <rFont val="Calibri"/>
        <family val="2"/>
        <scheme val="minor"/>
      </rPr>
      <t>PMU-21771/2</t>
    </r>
  </si>
  <si>
    <r>
      <t xml:space="preserve">Caracal caracal </t>
    </r>
    <r>
      <rPr>
        <sz val="12"/>
        <rFont val="Calibri"/>
        <family val="2"/>
        <scheme val="minor"/>
      </rPr>
      <t>A585401</t>
    </r>
  </si>
  <si>
    <r>
      <rPr>
        <i/>
        <sz val="11"/>
        <color theme="1"/>
        <rFont val="Calibri"/>
        <family val="2"/>
        <scheme val="minor"/>
      </rPr>
      <t>Homotherium crenatidens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MNHN-F-PET2000b</t>
    </r>
  </si>
  <si>
    <r>
      <rPr>
        <i/>
        <sz val="12"/>
        <color theme="1"/>
        <rFont val="Calibri"/>
        <family val="2"/>
        <scheme val="minor"/>
      </rPr>
      <t>Homotherium crenatidens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MNHN-F-PET2000b</t>
    </r>
  </si>
  <si>
    <r>
      <rPr>
        <i/>
        <sz val="11"/>
        <color theme="1"/>
        <rFont val="Calibri"/>
        <family val="2"/>
        <scheme val="minor"/>
      </rPr>
      <t>Homotherium crenatidens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MNHN-F-PET2000b</t>
    </r>
  </si>
  <si>
    <r>
      <rPr>
        <sz val="11"/>
        <color indexed="8"/>
        <rFont val="Calibri"/>
        <family val="2"/>
        <scheme val="minor"/>
      </rPr>
      <t xml:space="preserve">Properties of FE models analyzed in this study. </t>
    </r>
    <r>
      <rPr>
        <b/>
        <sz val="11"/>
        <color indexed="8"/>
        <rFont val="Calibri"/>
        <family val="2"/>
        <scheme val="minor"/>
      </rPr>
      <t>Tet4</t>
    </r>
    <r>
      <rPr>
        <sz val="11"/>
        <color indexed="8"/>
        <rFont val="Calibri"/>
        <family val="2"/>
        <scheme val="minor"/>
      </rPr>
      <t xml:space="preserve">, 4-noded tetrahedral elements; </t>
    </r>
    <r>
      <rPr>
        <b/>
        <sz val="11"/>
        <color indexed="8"/>
        <rFont val="Calibri"/>
        <family val="2"/>
        <scheme val="minor"/>
      </rPr>
      <t>coarse,</t>
    </r>
    <r>
      <rPr>
        <sz val="11"/>
        <color indexed="8"/>
        <rFont val="Calibri"/>
        <family val="2"/>
        <scheme val="minor"/>
      </rPr>
      <t xml:space="preserve"> low resolution model; </t>
    </r>
    <r>
      <rPr>
        <b/>
        <sz val="11"/>
        <color indexed="8"/>
        <rFont val="Calibri"/>
        <family val="2"/>
        <scheme val="minor"/>
      </rPr>
      <t>medium</t>
    </r>
    <r>
      <rPr>
        <sz val="11"/>
        <color indexed="8"/>
        <rFont val="Calibri"/>
        <family val="2"/>
        <scheme val="minor"/>
      </rPr>
      <t xml:space="preserve">, medium resolution model; </t>
    </r>
    <r>
      <rPr>
        <b/>
        <sz val="11"/>
        <color indexed="8"/>
        <rFont val="Calibri"/>
        <family val="2"/>
        <scheme val="minor"/>
      </rPr>
      <t>fine</t>
    </r>
    <r>
      <rPr>
        <sz val="11"/>
        <color indexed="8"/>
        <rFont val="Calibri"/>
        <family val="2"/>
        <scheme val="minor"/>
      </rPr>
      <t xml:space="preserve">, high resolution model; </t>
    </r>
    <r>
      <rPr>
        <b/>
        <sz val="11"/>
        <color indexed="8"/>
        <rFont val="Calibri"/>
        <family val="2"/>
        <scheme val="minor"/>
      </rPr>
      <t>N</t>
    </r>
    <r>
      <rPr>
        <sz val="11"/>
        <color indexed="8"/>
        <rFont val="Calibri"/>
        <family val="2"/>
        <scheme val="minor"/>
      </rPr>
      <t>, Newtons.</t>
    </r>
  </si>
  <si>
    <r>
      <t>Model volume (mm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</si>
  <si>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Muscle area (mm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</si>
  <si>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 xml:space="preserve">Lynx rufus </t>
    </r>
    <r>
      <rPr>
        <sz val="11"/>
        <rFont val="Calibri"/>
        <family val="2"/>
        <scheme val="minor"/>
      </rPr>
      <t>FAVE09 (CT)</t>
    </r>
  </si>
  <si>
    <r>
      <t xml:space="preserve">Lynx rufus </t>
    </r>
    <r>
      <rPr>
        <sz val="11"/>
        <rFont val="Calibri"/>
        <family val="2"/>
        <scheme val="minor"/>
      </rPr>
      <t>FAVE09 (Surface)</t>
    </r>
  </si>
  <si>
    <r>
      <t xml:space="preserve">Panthera pardus </t>
    </r>
    <r>
      <rPr>
        <sz val="11"/>
        <rFont val="Calibri"/>
        <family val="2"/>
        <scheme val="minor"/>
      </rPr>
      <t xml:space="preserve">AMNH-113745 (CT)  </t>
    </r>
  </si>
  <si>
    <r>
      <t xml:space="preserve">Panthera pardus </t>
    </r>
    <r>
      <rPr>
        <sz val="11"/>
        <rFont val="Calibri"/>
        <family val="2"/>
        <scheme val="minor"/>
      </rPr>
      <t xml:space="preserve">AMNH-113745 (Surface) </t>
    </r>
  </si>
  <si>
    <r>
      <t>Amphimachairodus giganteus</t>
    </r>
    <r>
      <rPr>
        <sz val="11"/>
        <rFont val="Calibri"/>
        <family val="2"/>
        <scheme val="minor"/>
      </rPr>
      <t xml:space="preserve"> PMU-21831</t>
    </r>
  </si>
  <si>
    <r>
      <t xml:space="preserve">Yoshi minor </t>
    </r>
    <r>
      <rPr>
        <sz val="11"/>
        <rFont val="Calibri"/>
        <family val="2"/>
        <scheme val="minor"/>
      </rPr>
      <t>PMU-217661-2</t>
    </r>
  </si>
  <si>
    <r>
      <t xml:space="preserve">Panthera tigris </t>
    </r>
    <r>
      <rPr>
        <sz val="11"/>
        <rFont val="Calibri"/>
        <family val="2"/>
        <scheme val="minor"/>
      </rPr>
      <t>MNHN</t>
    </r>
    <r>
      <rPr>
        <i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ZO-AC 1931 60</t>
    </r>
  </si>
  <si>
    <r>
      <t xml:space="preserve">Smilodon fatalis </t>
    </r>
    <r>
      <rPr>
        <sz val="11"/>
        <rFont val="Calibri"/>
        <family val="2"/>
        <scheme val="minor"/>
      </rPr>
      <t>AMNH-14349</t>
    </r>
  </si>
  <si>
    <r>
      <t xml:space="preserve">Dinofelis barlowi </t>
    </r>
    <r>
      <rPr>
        <sz val="11"/>
        <rFont val="Calibri"/>
        <family val="2"/>
        <scheme val="minor"/>
      </rPr>
      <t xml:space="preserve">DNMNH-BF-55-23 </t>
    </r>
  </si>
  <si>
    <r>
      <t xml:space="preserve">Metailurus major </t>
    </r>
    <r>
      <rPr>
        <sz val="11"/>
        <rFont val="Calibri"/>
        <family val="2"/>
        <scheme val="minor"/>
      </rPr>
      <t>PMU-21771/2</t>
    </r>
  </si>
  <si>
    <r>
      <t xml:space="preserve">Caracal caracal </t>
    </r>
    <r>
      <rPr>
        <sz val="11"/>
        <rFont val="Calibri"/>
        <family val="2"/>
        <scheme val="minor"/>
      </rPr>
      <t>A585401</t>
    </r>
  </si>
  <si>
    <t>Lynx rufus</t>
  </si>
  <si>
    <t>Panthera pardus</t>
  </si>
  <si>
    <t>Amphimachairodus giganteus</t>
  </si>
  <si>
    <t>Homotherium crenatidens</t>
  </si>
  <si>
    <t>Prionailurus rubiginosus</t>
  </si>
  <si>
    <t>Panthera onca</t>
  </si>
  <si>
    <t>Dinofelis barlowi</t>
  </si>
  <si>
    <t>Machairodus aphanistus</t>
  </si>
  <si>
    <t>Smilodon fatalis</t>
  </si>
  <si>
    <t>Panthera tigris</t>
  </si>
  <si>
    <t>Yoshi minor</t>
  </si>
  <si>
    <t>Caracal caracal</t>
  </si>
  <si>
    <r>
      <t>Prionailurus rubiginosus</t>
    </r>
    <r>
      <rPr>
        <sz val="11"/>
        <color theme="1"/>
        <rFont val="Calibri"/>
        <family val="2"/>
        <scheme val="minor"/>
      </rPr>
      <t xml:space="preserve"> MNHN-ZM-MO-2012-54</t>
    </r>
  </si>
  <si>
    <r>
      <t xml:space="preserve">Panthera onca </t>
    </r>
    <r>
      <rPr>
        <sz val="11"/>
        <color theme="1"/>
        <rFont val="Calibri"/>
        <family val="2"/>
        <scheme val="minor"/>
      </rPr>
      <t>MNHN-ZM-MO-2006-641</t>
    </r>
    <r>
      <rPr>
        <sz val="11"/>
        <color rgb="FFFF0000"/>
        <rFont val="Calibri"/>
        <family val="2"/>
        <scheme val="minor"/>
      </rPr>
      <t xml:space="preserve">  </t>
    </r>
  </si>
  <si>
    <r>
      <t xml:space="preserve">Panthera onca </t>
    </r>
    <r>
      <rPr>
        <sz val="12"/>
        <color theme="1"/>
        <rFont val="Calibri"/>
        <family val="2"/>
        <scheme val="minor"/>
      </rPr>
      <t>MNHN-ZM-MO-2006-641</t>
    </r>
    <r>
      <rPr>
        <sz val="12"/>
        <color rgb="FFFF0000"/>
        <rFont val="Calibri"/>
        <family val="2"/>
        <scheme val="minor"/>
      </rPr>
      <t xml:space="preserve">  </t>
    </r>
  </si>
  <si>
    <r>
      <t>Prionailurus rubiginosus</t>
    </r>
    <r>
      <rPr>
        <sz val="12"/>
        <color theme="1"/>
        <rFont val="Calibri"/>
        <family val="2"/>
        <scheme val="minor"/>
      </rPr>
      <t xml:space="preserve"> MNHN-ZM-MO-2012-54</t>
    </r>
  </si>
  <si>
    <r>
      <rPr>
        <i/>
        <sz val="11"/>
        <color theme="1"/>
        <rFont val="Calibri"/>
        <family val="2"/>
        <scheme val="minor"/>
      </rPr>
      <t>Hoplophoneus primaevus</t>
    </r>
    <r>
      <rPr>
        <sz val="11"/>
        <color theme="1"/>
        <rFont val="Calibri"/>
        <family val="2"/>
        <scheme val="minor"/>
      </rPr>
      <t xml:space="preserve"> LACM-42890</t>
    </r>
  </si>
  <si>
    <t>Hoplophoneus primaevus</t>
  </si>
  <si>
    <r>
      <rPr>
        <i/>
        <sz val="12"/>
        <color theme="1"/>
        <rFont val="Calibri"/>
        <family val="2"/>
        <scheme val="minor"/>
      </rPr>
      <t>Hoplophoneus primaevus</t>
    </r>
    <r>
      <rPr>
        <sz val="12"/>
        <color theme="1"/>
        <rFont val="Calibri"/>
        <family val="2"/>
        <scheme val="minor"/>
      </rPr>
      <t xml:space="preserve"> LACM-42890</t>
    </r>
  </si>
  <si>
    <t>Barbourofelis fricki</t>
  </si>
  <si>
    <r>
      <rPr>
        <i/>
        <sz val="11"/>
        <color theme="1"/>
        <rFont val="Calibri"/>
        <family val="2"/>
        <scheme val="minor"/>
      </rPr>
      <t>Barbourofelis fricki</t>
    </r>
    <r>
      <rPr>
        <sz val="11"/>
        <color theme="1"/>
        <rFont val="Calibri"/>
        <family val="2"/>
        <scheme val="minor"/>
      </rPr>
      <t xml:space="preserve"> UCMP-124942</t>
    </r>
  </si>
  <si>
    <r>
      <rPr>
        <i/>
        <sz val="11"/>
        <color theme="1"/>
        <rFont val="Calibri"/>
        <family val="2"/>
        <scheme val="minor"/>
      </rPr>
      <t xml:space="preserve">Barbourofelis loveorum </t>
    </r>
    <r>
      <rPr>
        <sz val="11"/>
        <color theme="1"/>
        <rFont val="Calibri"/>
        <family val="2"/>
        <scheme val="minor"/>
      </rPr>
      <t>UF-VP-36855</t>
    </r>
  </si>
  <si>
    <t>Barbourofelis loveorum</t>
  </si>
  <si>
    <r>
      <rPr>
        <i/>
        <sz val="12"/>
        <color theme="1"/>
        <rFont val="Calibri"/>
        <family val="2"/>
        <scheme val="minor"/>
      </rPr>
      <t>Barbourofelis fricki</t>
    </r>
    <r>
      <rPr>
        <sz val="12"/>
        <color theme="1"/>
        <rFont val="Calibri"/>
        <family val="2"/>
        <scheme val="minor"/>
      </rPr>
      <t xml:space="preserve"> UCMP-124942</t>
    </r>
  </si>
  <si>
    <r>
      <rPr>
        <i/>
        <sz val="12"/>
        <color theme="1"/>
        <rFont val="Calibri"/>
        <family val="2"/>
        <scheme val="minor"/>
      </rPr>
      <t xml:space="preserve">Barbourofelis loveorum </t>
    </r>
    <r>
      <rPr>
        <sz val="12"/>
        <color theme="1"/>
        <rFont val="Calibri"/>
        <family val="2"/>
        <scheme val="minor"/>
      </rPr>
      <t>UF-VP-36855</t>
    </r>
  </si>
  <si>
    <t>Dinictis felina</t>
  </si>
  <si>
    <r>
      <rPr>
        <i/>
        <sz val="11"/>
        <color theme="1"/>
        <rFont val="Calibri"/>
        <family val="2"/>
        <scheme val="minor"/>
      </rPr>
      <t>Dinictis felina</t>
    </r>
    <r>
      <rPr>
        <sz val="11"/>
        <color theme="1"/>
        <rFont val="Calibri"/>
        <family val="2"/>
        <scheme val="minor"/>
      </rPr>
      <t xml:space="preserve"> LACM-162986</t>
    </r>
  </si>
  <si>
    <r>
      <rPr>
        <i/>
        <sz val="12"/>
        <color theme="1"/>
        <rFont val="Calibri"/>
        <family val="2"/>
        <scheme val="minor"/>
      </rPr>
      <t>Dinictis felinae</t>
    </r>
    <r>
      <rPr>
        <sz val="12"/>
        <color theme="1"/>
        <rFont val="Calibri"/>
        <family val="2"/>
        <scheme val="minor"/>
      </rPr>
      <t xml:space="preserve"> LACM-162986</t>
    </r>
  </si>
  <si>
    <r>
      <rPr>
        <i/>
        <sz val="11"/>
        <color theme="1"/>
        <rFont val="Calibri"/>
        <family val="2"/>
        <scheme val="minor"/>
      </rPr>
      <t>Paramachairodus orientalis</t>
    </r>
    <r>
      <rPr>
        <sz val="11"/>
        <color theme="1"/>
        <rFont val="Calibri"/>
        <family val="2"/>
        <scheme val="minor"/>
      </rPr>
      <t xml:space="preserve"> NHMUK-PV-M-89559</t>
    </r>
  </si>
  <si>
    <r>
      <rPr>
        <i/>
        <sz val="12"/>
        <color theme="1"/>
        <rFont val="Calibri"/>
        <family val="2"/>
        <scheme val="minor"/>
      </rPr>
      <t xml:space="preserve">Paramachairodus orientalis </t>
    </r>
    <r>
      <rPr>
        <sz val="12"/>
        <color theme="1"/>
        <rFont val="Calibri"/>
        <family val="2"/>
        <scheme val="minor"/>
      </rPr>
      <t>NHMUK-PV-M-89559</t>
    </r>
  </si>
  <si>
    <r>
      <t xml:space="preserve">Machairodus aphanistus </t>
    </r>
    <r>
      <rPr>
        <sz val="12"/>
        <rFont val="Calibri"/>
        <family val="2"/>
        <scheme val="minor"/>
      </rPr>
      <t>NHMUK-PV-M37356</t>
    </r>
  </si>
  <si>
    <t>Machairodus aphanistus NHMUK-PV-M37356</t>
  </si>
  <si>
    <t>Paramachairodus orientalis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</si>
</sst>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"/>
    <numFmt numFmtId="166" formatCode="0.000"/>
    <numFmt numFmtId="167" formatCode="0.000000"/>
    <numFmt numFmtId="168" formatCode="0.0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i/>
      <sz val="12"/>
      <name val="Times New Roman"/>
      <family val="1"/>
      <charset val="1"/>
    </font>
    <font>
      <sz val="11"/>
      <color indexed="8"/>
      <name val="Calibri"/>
      <family val="2"/>
      <charset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3" fillId="0" borderId="0"/>
    <xf numFmtId="9" fontId="12" fillId="0" borderId="0" applyFont="0" applyFill="0" applyBorder="0" applyAlignment="0" applyProtection="0"/>
    <xf numFmtId="0" fontId="3" fillId="0" borderId="0"/>
  </cellStyleXfs>
  <cellXfs count="270">
    <xf numFmtId="0" fontId="0" fillId="0" borderId="0" xfId="0"/>
    <xf numFmtId="0" fontId="9" fillId="0" borderId="0" xfId="0" applyFont="1"/>
    <xf numFmtId="166" fontId="9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6" fontId="9" fillId="0" borderId="3" xfId="0" applyNumberFormat="1" applyFont="1" applyBorder="1"/>
    <xf numFmtId="168" fontId="10" fillId="0" borderId="0" xfId="0" applyNumberFormat="1" applyFont="1"/>
    <xf numFmtId="166" fontId="12" fillId="0" borderId="0" xfId="0" applyNumberFormat="1" applyFont="1"/>
    <xf numFmtId="166" fontId="12" fillId="0" borderId="3" xfId="0" applyNumberFormat="1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Fill="1"/>
    <xf numFmtId="2" fontId="12" fillId="0" borderId="0" xfId="0" applyNumberFormat="1" applyFont="1"/>
    <xf numFmtId="166" fontId="10" fillId="0" borderId="0" xfId="0" applyNumberFormat="1" applyFont="1"/>
    <xf numFmtId="166" fontId="10" fillId="0" borderId="3" xfId="0" applyNumberFormat="1" applyFont="1" applyBorder="1"/>
    <xf numFmtId="0" fontId="10" fillId="0" borderId="0" xfId="0" applyFont="1" applyBorder="1"/>
    <xf numFmtId="0" fontId="10" fillId="0" borderId="0" xfId="0" applyFont="1" applyFill="1"/>
    <xf numFmtId="0" fontId="14" fillId="0" borderId="0" xfId="0" applyFont="1"/>
    <xf numFmtId="0" fontId="16" fillId="0" borderId="0" xfId="4" applyFont="1" applyBorder="1" applyAlignment="1">
      <alignment horizontal="left"/>
    </xf>
    <xf numFmtId="166" fontId="7" fillId="0" borderId="0" xfId="1" applyNumberFormat="1" applyFont="1" applyBorder="1"/>
    <xf numFmtId="0" fontId="7" fillId="0" borderId="0" xfId="1" applyFont="1" applyBorder="1"/>
    <xf numFmtId="0" fontId="8" fillId="0" borderId="0" xfId="4" applyFont="1" applyBorder="1" applyAlignment="1">
      <alignment horizontal="center"/>
    </xf>
    <xf numFmtId="166" fontId="8" fillId="0" borderId="0" xfId="4" applyNumberFormat="1" applyFont="1" applyBorder="1" applyAlignment="1">
      <alignment horizontal="center"/>
    </xf>
    <xf numFmtId="1" fontId="8" fillId="0" borderId="1" xfId="4" applyNumberFormat="1" applyFont="1" applyBorder="1" applyAlignment="1">
      <alignment horizontal="right"/>
    </xf>
    <xf numFmtId="166" fontId="8" fillId="0" borderId="1" xfId="4" applyNumberFormat="1" applyFont="1" applyBorder="1" applyAlignment="1">
      <alignment horizontal="center"/>
    </xf>
    <xf numFmtId="1" fontId="8" fillId="0" borderId="0" xfId="4" applyNumberFormat="1" applyFont="1" applyBorder="1" applyAlignment="1">
      <alignment horizontal="center"/>
    </xf>
    <xf numFmtId="0" fontId="17" fillId="0" borderId="0" xfId="5" applyFont="1" applyBorder="1" applyAlignment="1">
      <alignment horizontal="right"/>
    </xf>
    <xf numFmtId="0" fontId="18" fillId="0" borderId="0" xfId="5" applyFont="1" applyBorder="1" applyAlignment="1">
      <alignment horizontal="right"/>
    </xf>
    <xf numFmtId="0" fontId="17" fillId="0" borderId="0" xfId="5" applyFont="1" applyFill="1" applyBorder="1" applyAlignment="1">
      <alignment horizontal="right"/>
    </xf>
    <xf numFmtId="0" fontId="18" fillId="0" borderId="0" xfId="5" applyFont="1" applyFill="1" applyBorder="1" applyAlignment="1">
      <alignment horizontal="right"/>
    </xf>
    <xf numFmtId="166" fontId="10" fillId="0" borderId="0" xfId="0" applyNumberFormat="1" applyFont="1" applyBorder="1"/>
    <xf numFmtId="166" fontId="8" fillId="0" borderId="3" xfId="4" applyNumberFormat="1" applyFont="1" applyBorder="1" applyAlignment="1">
      <alignment horizontal="center"/>
    </xf>
    <xf numFmtId="166" fontId="8" fillId="0" borderId="5" xfId="4" applyNumberFormat="1" applyFont="1" applyBorder="1" applyAlignment="1">
      <alignment horizontal="center"/>
    </xf>
    <xf numFmtId="166" fontId="8" fillId="0" borderId="2" xfId="4" applyNumberFormat="1" applyFont="1" applyBorder="1" applyAlignment="1">
      <alignment horizontal="center"/>
    </xf>
    <xf numFmtId="166" fontId="8" fillId="0" borderId="7" xfId="4" applyNumberFormat="1" applyFont="1" applyBorder="1" applyAlignment="1">
      <alignment horizontal="center"/>
    </xf>
    <xf numFmtId="166" fontId="10" fillId="0" borderId="6" xfId="0" applyNumberFormat="1" applyFont="1" applyBorder="1"/>
    <xf numFmtId="166" fontId="7" fillId="0" borderId="3" xfId="1" applyNumberFormat="1" applyFont="1" applyBorder="1"/>
    <xf numFmtId="166" fontId="7" fillId="0" borderId="6" xfId="1" applyNumberFormat="1" applyFont="1" applyBorder="1"/>
    <xf numFmtId="166" fontId="8" fillId="0" borderId="6" xfId="4" applyNumberFormat="1" applyFont="1" applyBorder="1" applyAlignment="1">
      <alignment horizontal="center"/>
    </xf>
    <xf numFmtId="167" fontId="10" fillId="0" borderId="3" xfId="0" applyNumberFormat="1" applyFont="1" applyBorder="1"/>
    <xf numFmtId="0" fontId="10" fillId="0" borderId="3" xfId="0" applyFont="1" applyBorder="1"/>
    <xf numFmtId="166" fontId="11" fillId="0" borderId="0" xfId="0" applyNumberFormat="1" applyFont="1" applyFill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 applyFill="1"/>
    <xf numFmtId="167" fontId="10" fillId="0" borderId="0" xfId="0" applyNumberFormat="1" applyFont="1" applyBorder="1"/>
    <xf numFmtId="167" fontId="7" fillId="0" borderId="0" xfId="0" applyNumberFormat="1" applyFont="1"/>
    <xf numFmtId="167" fontId="7" fillId="0" borderId="3" xfId="0" applyNumberFormat="1" applyFont="1" applyBorder="1"/>
    <xf numFmtId="167" fontId="7" fillId="0" borderId="0" xfId="0" applyNumberFormat="1" applyFont="1" applyBorder="1"/>
    <xf numFmtId="0" fontId="11" fillId="0" borderId="0" xfId="0" applyFont="1" applyFill="1"/>
    <xf numFmtId="166" fontId="11" fillId="0" borderId="0" xfId="0" applyNumberFormat="1" applyFont="1" applyFill="1"/>
    <xf numFmtId="166" fontId="11" fillId="0" borderId="3" xfId="0" applyNumberFormat="1" applyFont="1" applyFill="1" applyBorder="1"/>
    <xf numFmtId="2" fontId="11" fillId="0" borderId="0" xfId="0" applyNumberFormat="1" applyFont="1" applyFill="1"/>
    <xf numFmtId="0" fontId="17" fillId="0" borderId="0" xfId="5" applyFont="1" applyBorder="1" applyAlignment="1">
      <alignment horizontal="left"/>
    </xf>
    <xf numFmtId="0" fontId="16" fillId="0" borderId="2" xfId="4" applyFont="1" applyBorder="1" applyAlignment="1">
      <alignment horizontal="right"/>
    </xf>
    <xf numFmtId="164" fontId="8" fillId="0" borderId="2" xfId="4" applyNumberFormat="1" applyFont="1" applyBorder="1" applyAlignment="1">
      <alignment horizontal="center"/>
    </xf>
    <xf numFmtId="164" fontId="8" fillId="0" borderId="5" xfId="4" applyNumberFormat="1" applyFont="1" applyBorder="1" applyAlignment="1">
      <alignment horizontal="center"/>
    </xf>
    <xf numFmtId="0" fontId="8" fillId="0" borderId="0" xfId="4" applyFont="1" applyBorder="1" applyAlignment="1">
      <alignment horizontal="right"/>
    </xf>
    <xf numFmtId="0" fontId="7" fillId="0" borderId="0" xfId="4" applyFont="1" applyBorder="1" applyAlignment="1">
      <alignment horizontal="right"/>
    </xf>
    <xf numFmtId="0" fontId="10" fillId="0" borderId="0" xfId="0" applyFont="1" applyAlignment="1"/>
    <xf numFmtId="0" fontId="4" fillId="0" borderId="0" xfId="5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5" applyFont="1" applyBorder="1" applyAlignment="1">
      <alignment horizontal="left"/>
    </xf>
    <xf numFmtId="0" fontId="16" fillId="0" borderId="0" xfId="4" applyFont="1" applyBorder="1" applyAlignment="1"/>
    <xf numFmtId="0" fontId="8" fillId="0" borderId="0" xfId="4" applyFont="1" applyBorder="1" applyAlignment="1"/>
    <xf numFmtId="1" fontId="8" fillId="0" borderId="1" xfId="4" applyNumberFormat="1" applyFont="1" applyBorder="1" applyAlignment="1"/>
    <xf numFmtId="0" fontId="17" fillId="0" borderId="0" xfId="5" applyFont="1" applyFill="1" applyBorder="1" applyAlignment="1"/>
    <xf numFmtId="0" fontId="7" fillId="0" borderId="0" xfId="5" applyFont="1" applyFill="1" applyBorder="1" applyAlignment="1"/>
    <xf numFmtId="0" fontId="17" fillId="0" borderId="0" xfId="5" applyFont="1" applyFill="1" applyBorder="1" applyAlignment="1">
      <alignment horizontal="left"/>
    </xf>
    <xf numFmtId="166" fontId="10" fillId="0" borderId="3" xfId="0" applyNumberFormat="1" applyFont="1" applyFill="1" applyBorder="1"/>
    <xf numFmtId="166" fontId="10" fillId="0" borderId="0" xfId="0" applyNumberFormat="1" applyFont="1" applyFill="1" applyBorder="1"/>
    <xf numFmtId="166" fontId="10" fillId="0" borderId="6" xfId="0" applyNumberFormat="1" applyFont="1" applyFill="1" applyBorder="1"/>
    <xf numFmtId="167" fontId="10" fillId="0" borderId="6" xfId="0" applyNumberFormat="1" applyFont="1" applyBorder="1"/>
    <xf numFmtId="0" fontId="6" fillId="0" borderId="0" xfId="5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/>
    </xf>
    <xf numFmtId="4" fontId="12" fillId="0" borderId="0" xfId="0" applyNumberFormat="1" applyFont="1" applyBorder="1"/>
    <xf numFmtId="0" fontId="12" fillId="0" borderId="0" xfId="0" applyFont="1" applyAlignment="1">
      <alignment horizontal="right"/>
    </xf>
    <xf numFmtId="4" fontId="12" fillId="0" borderId="0" xfId="0" applyNumberFormat="1" applyFont="1"/>
    <xf numFmtId="0" fontId="17" fillId="0" borderId="0" xfId="5" applyFont="1" applyBorder="1" applyAlignment="1">
      <alignment horizontal="left" vertical="center" wrapText="1"/>
    </xf>
    <xf numFmtId="166" fontId="20" fillId="0" borderId="0" xfId="1" applyNumberFormat="1" applyFont="1" applyBorder="1"/>
    <xf numFmtId="2" fontId="20" fillId="0" borderId="0" xfId="1" applyNumberFormat="1" applyFont="1" applyBorder="1"/>
    <xf numFmtId="0" fontId="20" fillId="0" borderId="0" xfId="1" applyFont="1" applyBorder="1"/>
    <xf numFmtId="166" fontId="8" fillId="0" borderId="4" xfId="4" applyNumberFormat="1" applyFont="1" applyBorder="1" applyAlignment="1">
      <alignment horizontal="center"/>
    </xf>
    <xf numFmtId="0" fontId="14" fillId="0" borderId="0" xfId="5" applyFont="1" applyBorder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3" xfId="0" applyNumberFormat="1" applyFont="1" applyBorder="1" applyAlignment="1">
      <alignment horizontal="right"/>
    </xf>
    <xf numFmtId="0" fontId="14" fillId="0" borderId="0" xfId="5" applyFont="1" applyFill="1" applyBorder="1" applyAlignment="1">
      <alignment horizontal="right"/>
    </xf>
    <xf numFmtId="166" fontId="12" fillId="0" borderId="0" xfId="0" applyNumberFormat="1" applyFont="1" applyFill="1" applyAlignment="1">
      <alignment horizontal="right"/>
    </xf>
    <xf numFmtId="166" fontId="12" fillId="0" borderId="3" xfId="0" applyNumberFormat="1" applyFont="1" applyFill="1" applyBorder="1" applyAlignment="1">
      <alignment horizontal="right"/>
    </xf>
    <xf numFmtId="166" fontId="12" fillId="0" borderId="0" xfId="0" applyNumberFormat="1" applyFont="1" applyFill="1"/>
    <xf numFmtId="166" fontId="12" fillId="0" borderId="3" xfId="0" applyNumberFormat="1" applyFont="1" applyFill="1" applyBorder="1"/>
    <xf numFmtId="0" fontId="23" fillId="0" borderId="0" xfId="5" applyFont="1" applyFill="1" applyBorder="1" applyAlignment="1">
      <alignment horizontal="right"/>
    </xf>
    <xf numFmtId="2" fontId="12" fillId="0" borderId="0" xfId="0" applyNumberFormat="1" applyFont="1" applyFill="1"/>
    <xf numFmtId="2" fontId="9" fillId="0" borderId="0" xfId="0" applyNumberFormat="1" applyFont="1"/>
    <xf numFmtId="3" fontId="12" fillId="0" borderId="0" xfId="0" applyNumberFormat="1" applyFont="1" applyBorder="1" applyAlignment="1"/>
    <xf numFmtId="3" fontId="12" fillId="0" borderId="0" xfId="0" applyNumberFormat="1" applyFont="1" applyAlignment="1"/>
    <xf numFmtId="165" fontId="7" fillId="0" borderId="0" xfId="5" applyNumberFormat="1" applyFont="1" applyFill="1" applyBorder="1" applyAlignment="1">
      <alignment horizontal="right" vertical="center" wrapText="1"/>
    </xf>
    <xf numFmtId="165" fontId="7" fillId="0" borderId="3" xfId="5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9" fontId="10" fillId="0" borderId="0" xfId="6" applyFont="1" applyAlignment="1">
      <alignment horizontal="left"/>
    </xf>
    <xf numFmtId="166" fontId="10" fillId="0" borderId="0" xfId="0" applyNumberFormat="1" applyFont="1" applyFill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Border="1" applyAlignment="1">
      <alignment horizontal="right"/>
    </xf>
    <xf numFmtId="0" fontId="24" fillId="0" borderId="0" xfId="2" applyFont="1" applyBorder="1" applyAlignment="1">
      <alignment wrapText="1"/>
    </xf>
    <xf numFmtId="0" fontId="26" fillId="0" borderId="2" xfId="5" applyFont="1" applyBorder="1" applyAlignment="1">
      <alignment horizontal="right"/>
    </xf>
    <xf numFmtId="0" fontId="11" fillId="0" borderId="2" xfId="5" applyFont="1" applyBorder="1" applyAlignment="1">
      <alignment horizontal="right"/>
    </xf>
    <xf numFmtId="0" fontId="11" fillId="0" borderId="2" xfId="5" applyFont="1" applyBorder="1" applyAlignment="1">
      <alignment horizontal="center" vertical="center" wrapText="1"/>
    </xf>
    <xf numFmtId="3" fontId="11" fillId="0" borderId="2" xfId="5" applyNumberFormat="1" applyFont="1" applyBorder="1" applyAlignment="1">
      <alignment vertical="center" wrapText="1"/>
    </xf>
    <xf numFmtId="0" fontId="11" fillId="0" borderId="0" xfId="5" applyFont="1" applyAlignment="1">
      <alignment vertical="center" wrapText="1"/>
    </xf>
    <xf numFmtId="0" fontId="11" fillId="0" borderId="0" xfId="1" applyFont="1"/>
    <xf numFmtId="0" fontId="26" fillId="0" borderId="0" xfId="5" applyFont="1" applyBorder="1" applyAlignment="1">
      <alignment horizontal="right"/>
    </xf>
    <xf numFmtId="0" fontId="11" fillId="0" borderId="0" xfId="5" applyFont="1" applyBorder="1" applyAlignment="1">
      <alignment horizontal="center" vertical="center"/>
    </xf>
    <xf numFmtId="165" fontId="11" fillId="0" borderId="0" xfId="5" applyNumberFormat="1" applyFont="1" applyBorder="1" applyAlignment="1">
      <alignment horizontal="right"/>
    </xf>
    <xf numFmtId="3" fontId="11" fillId="0" borderId="0" xfId="5" applyNumberFormat="1" applyFont="1" applyBorder="1" applyAlignment="1"/>
    <xf numFmtId="0" fontId="11" fillId="0" borderId="0" xfId="5" applyFont="1" applyBorder="1" applyAlignment="1">
      <alignment horizontal="right"/>
    </xf>
    <xf numFmtId="165" fontId="11" fillId="0" borderId="0" xfId="5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/>
    </xf>
    <xf numFmtId="3" fontId="11" fillId="0" borderId="0" xfId="5" applyNumberFormat="1" applyFont="1" applyBorder="1" applyAlignment="1">
      <alignment horizontal="center" vertical="center"/>
    </xf>
    <xf numFmtId="165" fontId="11" fillId="0" borderId="0" xfId="5" applyNumberFormat="1" applyFont="1" applyFill="1" applyBorder="1" applyAlignment="1">
      <alignment horizontal="right"/>
    </xf>
    <xf numFmtId="3" fontId="11" fillId="0" borderId="0" xfId="5" applyNumberFormat="1" applyFont="1" applyFill="1" applyBorder="1" applyAlignment="1"/>
    <xf numFmtId="3" fontId="11" fillId="0" borderId="0" xfId="5" applyNumberFormat="1" applyFont="1" applyFill="1" applyBorder="1" applyAlignment="1">
      <alignment horizontal="center"/>
    </xf>
    <xf numFmtId="3" fontId="11" fillId="0" borderId="0" xfId="5" applyNumberFormat="1" applyFont="1" applyBorder="1" applyAlignment="1">
      <alignment vertical="center"/>
    </xf>
    <xf numFmtId="0" fontId="26" fillId="0" borderId="0" xfId="5" applyFont="1" applyBorder="1" applyAlignment="1">
      <alignment horizontal="right" vertical="center" wrapText="1"/>
    </xf>
    <xf numFmtId="3" fontId="11" fillId="0" borderId="0" xfId="5" applyNumberFormat="1" applyFont="1" applyBorder="1" applyAlignment="1">
      <alignment horizontal="center"/>
    </xf>
    <xf numFmtId="165" fontId="11" fillId="0" borderId="0" xfId="5" applyNumberFormat="1" applyFont="1" applyBorder="1" applyAlignment="1">
      <alignment horizontal="right" vertical="center" wrapText="1"/>
    </xf>
    <xf numFmtId="3" fontId="11" fillId="0" borderId="0" xfId="5" applyNumberFormat="1" applyFont="1" applyBorder="1" applyAlignment="1">
      <alignment vertical="center" wrapText="1"/>
    </xf>
    <xf numFmtId="3" fontId="11" fillId="0" borderId="0" xfId="5" applyNumberFormat="1" applyFont="1" applyBorder="1" applyAlignment="1">
      <alignment horizontal="center" vertical="center" wrapText="1"/>
    </xf>
    <xf numFmtId="3" fontId="11" fillId="0" borderId="0" xfId="5" applyNumberFormat="1" applyFont="1" applyFill="1" applyBorder="1" applyAlignment="1">
      <alignment vertical="center" wrapText="1"/>
    </xf>
    <xf numFmtId="165" fontId="11" fillId="0" borderId="0" xfId="5" applyNumberFormat="1" applyFont="1" applyFill="1" applyBorder="1" applyAlignment="1">
      <alignment horizontal="right" vertical="center" wrapText="1"/>
    </xf>
    <xf numFmtId="3" fontId="11" fillId="0" borderId="0" xfId="5" applyNumberFormat="1" applyFont="1" applyBorder="1" applyAlignment="1">
      <alignment horizontal="right" vertical="center" wrapText="1"/>
    </xf>
    <xf numFmtId="3" fontId="11" fillId="0" borderId="8" xfId="5" applyNumberFormat="1" applyFont="1" applyBorder="1" applyAlignment="1">
      <alignment horizontal="right"/>
    </xf>
    <xf numFmtId="3" fontId="11" fillId="0" borderId="0" xfId="5" applyNumberFormat="1" applyFont="1" applyBorder="1" applyAlignment="1">
      <alignment horizontal="right"/>
    </xf>
    <xf numFmtId="3" fontId="11" fillId="0" borderId="0" xfId="5" applyNumberFormat="1" applyFont="1" applyBorder="1" applyAlignment="1">
      <alignment horizontal="right" vertical="center"/>
    </xf>
    <xf numFmtId="3" fontId="11" fillId="0" borderId="0" xfId="5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21" fillId="0" borderId="0" xfId="0" applyFont="1" applyFill="1" applyAlignment="1">
      <alignment horizontal="right"/>
    </xf>
    <xf numFmtId="0" fontId="11" fillId="0" borderId="0" xfId="5" applyFont="1" applyFill="1" applyBorder="1" applyAlignment="1">
      <alignment horizontal="center" vertical="center"/>
    </xf>
    <xf numFmtId="4" fontId="12" fillId="0" borderId="0" xfId="0" applyNumberFormat="1" applyFont="1" applyFill="1"/>
    <xf numFmtId="3" fontId="12" fillId="0" borderId="0" xfId="0" applyNumberFormat="1" applyFont="1" applyFill="1" applyAlignment="1"/>
    <xf numFmtId="3" fontId="12" fillId="0" borderId="0" xfId="0" applyNumberFormat="1" applyFont="1" applyFill="1" applyAlignment="1">
      <alignment horizontal="right"/>
    </xf>
    <xf numFmtId="0" fontId="23" fillId="0" borderId="0" xfId="5" applyFont="1" applyBorder="1" applyAlignment="1"/>
    <xf numFmtId="0" fontId="12" fillId="0" borderId="0" xfId="0" applyFont="1" applyAlignment="1"/>
    <xf numFmtId="0" fontId="12" fillId="0" borderId="0" xfId="0" applyFont="1" applyFill="1" applyAlignment="1"/>
    <xf numFmtId="0" fontId="9" fillId="0" borderId="0" xfId="0" applyFont="1" applyAlignment="1"/>
    <xf numFmtId="0" fontId="12" fillId="0" borderId="0" xfId="0" applyFont="1" applyFill="1" applyBorder="1" applyAlignment="1"/>
    <xf numFmtId="1" fontId="8" fillId="0" borderId="0" xfId="4" applyNumberFormat="1" applyFont="1" applyFill="1" applyBorder="1" applyAlignment="1"/>
    <xf numFmtId="0" fontId="11" fillId="0" borderId="0" xfId="0" applyFont="1" applyFill="1" applyAlignment="1"/>
    <xf numFmtId="0" fontId="17" fillId="0" borderId="0" xfId="5" applyFont="1" applyFill="1" applyBorder="1" applyAlignment="1">
      <alignment vertical="center" wrapText="1"/>
    </xf>
    <xf numFmtId="0" fontId="0" fillId="0" borderId="0" xfId="0" applyFont="1" applyFill="1" applyAlignment="1"/>
    <xf numFmtId="0" fontId="8" fillId="0" borderId="0" xfId="4" applyFont="1" applyBorder="1" applyAlignment="1">
      <alignment horizontal="left"/>
    </xf>
    <xf numFmtId="1" fontId="8" fillId="0" borderId="1" xfId="4" applyNumberFormat="1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7" fillId="0" borderId="0" xfId="5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1" fontId="8" fillId="0" borderId="0" xfId="4" applyNumberFormat="1" applyFont="1" applyBorder="1" applyAlignment="1">
      <alignment horizontal="left"/>
    </xf>
    <xf numFmtId="0" fontId="19" fillId="0" borderId="0" xfId="0" applyFont="1" applyFill="1" applyAlignment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2" fontId="7" fillId="0" borderId="0" xfId="1" applyNumberFormat="1" applyFont="1" applyBorder="1" applyAlignment="1"/>
    <xf numFmtId="2" fontId="8" fillId="0" borderId="0" xfId="4" applyNumberFormat="1" applyFont="1" applyBorder="1" applyAlignment="1"/>
    <xf numFmtId="2" fontId="8" fillId="0" borderId="5" xfId="4" applyNumberFormat="1" applyFont="1" applyBorder="1" applyAlignment="1"/>
    <xf numFmtId="2" fontId="8" fillId="0" borderId="2" xfId="4" applyNumberFormat="1" applyFont="1" applyBorder="1" applyAlignment="1"/>
    <xf numFmtId="2" fontId="7" fillId="0" borderId="0" xfId="5" applyNumberFormat="1" applyFont="1" applyBorder="1" applyAlignment="1"/>
    <xf numFmtId="2" fontId="10" fillId="0" borderId="0" xfId="0" applyNumberFormat="1" applyFont="1" applyBorder="1" applyAlignment="1"/>
    <xf numFmtId="2" fontId="7" fillId="0" borderId="3" xfId="5" applyNumberFormat="1" applyFont="1" applyBorder="1" applyAlignment="1"/>
    <xf numFmtId="2" fontId="10" fillId="0" borderId="0" xfId="0" applyNumberFormat="1" applyFont="1" applyAlignment="1"/>
    <xf numFmtId="2" fontId="7" fillId="0" borderId="0" xfId="5" applyNumberFormat="1" applyFont="1" applyBorder="1" applyAlignment="1">
      <alignment vertical="center"/>
    </xf>
    <xf numFmtId="165" fontId="7" fillId="0" borderId="0" xfId="5" applyNumberFormat="1" applyFont="1" applyFill="1" applyBorder="1" applyAlignment="1"/>
    <xf numFmtId="4" fontId="7" fillId="0" borderId="0" xfId="5" applyNumberFormat="1" applyFont="1" applyFill="1" applyBorder="1" applyAlignment="1"/>
    <xf numFmtId="165" fontId="7" fillId="0" borderId="0" xfId="5" applyNumberFormat="1" applyFont="1" applyBorder="1" applyAlignment="1">
      <alignment vertical="center"/>
    </xf>
    <xf numFmtId="4" fontId="7" fillId="0" borderId="0" xfId="5" applyNumberFormat="1" applyFont="1" applyBorder="1" applyAlignment="1">
      <alignment vertical="center"/>
    </xf>
    <xf numFmtId="165" fontId="10" fillId="0" borderId="0" xfId="0" applyNumberFormat="1" applyFont="1" applyAlignment="1"/>
    <xf numFmtId="2" fontId="7" fillId="0" borderId="0" xfId="5" applyNumberFormat="1" applyFont="1" applyFill="1" applyBorder="1" applyAlignment="1"/>
    <xf numFmtId="165" fontId="7" fillId="0" borderId="0" xfId="5" applyNumberFormat="1" applyFont="1" applyBorder="1" applyAlignment="1"/>
    <xf numFmtId="165" fontId="7" fillId="0" borderId="3" xfId="5" applyNumberFormat="1" applyFont="1" applyFill="1" applyBorder="1" applyAlignment="1">
      <alignment vertical="center" wrapText="1"/>
    </xf>
    <xf numFmtId="165" fontId="7" fillId="0" borderId="0" xfId="5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19" fillId="0" borderId="0" xfId="0" applyFont="1" applyAlignment="1"/>
    <xf numFmtId="0" fontId="0" fillId="0" borderId="0" xfId="0" applyFont="1" applyFill="1" applyAlignment="1">
      <alignment horizontal="right"/>
    </xf>
    <xf numFmtId="2" fontId="10" fillId="0" borderId="3" xfId="0" applyNumberFormat="1" applyFont="1" applyBorder="1" applyAlignment="1"/>
    <xf numFmtId="0" fontId="17" fillId="2" borderId="0" xfId="5" applyFont="1" applyFill="1" applyBorder="1" applyAlignment="1"/>
    <xf numFmtId="0" fontId="18" fillId="2" borderId="0" xfId="5" applyFont="1" applyFill="1" applyBorder="1" applyAlignment="1">
      <alignment horizontal="right"/>
    </xf>
    <xf numFmtId="166" fontId="12" fillId="2" borderId="0" xfId="0" applyNumberFormat="1" applyFont="1" applyFill="1"/>
    <xf numFmtId="166" fontId="12" fillId="2" borderId="3" xfId="0" applyNumberFormat="1" applyFont="1" applyFill="1" applyBorder="1"/>
    <xf numFmtId="0" fontId="12" fillId="2" borderId="0" xfId="0" applyFont="1" applyFill="1" applyBorder="1"/>
    <xf numFmtId="0" fontId="12" fillId="2" borderId="0" xfId="0" applyFont="1" applyFill="1"/>
    <xf numFmtId="0" fontId="17" fillId="2" borderId="0" xfId="5" applyFont="1" applyFill="1" applyBorder="1" applyAlignment="1">
      <alignment horizontal="right"/>
    </xf>
    <xf numFmtId="0" fontId="23" fillId="2" borderId="0" xfId="5" applyFont="1" applyFill="1" applyBorder="1" applyAlignment="1"/>
    <xf numFmtId="0" fontId="23" fillId="2" borderId="0" xfId="5" applyFont="1" applyFill="1" applyBorder="1" applyAlignment="1">
      <alignment horizontal="right"/>
    </xf>
    <xf numFmtId="0" fontId="14" fillId="2" borderId="0" xfId="5" applyFont="1" applyFill="1" applyBorder="1" applyAlignment="1">
      <alignment horizontal="right"/>
    </xf>
    <xf numFmtId="166" fontId="9" fillId="2" borderId="0" xfId="0" applyNumberFormat="1" applyFont="1" applyFill="1"/>
    <xf numFmtId="166" fontId="9" fillId="2" borderId="3" xfId="0" applyNumberFormat="1" applyFont="1" applyFill="1" applyBorder="1"/>
    <xf numFmtId="0" fontId="9" fillId="2" borderId="0" xfId="0" applyFont="1" applyFill="1"/>
    <xf numFmtId="166" fontId="11" fillId="2" borderId="0" xfId="5" applyNumberFormat="1" applyFont="1" applyFill="1" applyBorder="1" applyAlignment="1">
      <alignment horizontal="right" vertical="center"/>
    </xf>
    <xf numFmtId="166" fontId="11" fillId="2" borderId="3" xfId="5" applyNumberFormat="1" applyFont="1" applyFill="1" applyBorder="1" applyAlignment="1">
      <alignment horizontal="right"/>
    </xf>
    <xf numFmtId="166" fontId="11" fillId="2" borderId="0" xfId="5" applyNumberFormat="1" applyFont="1" applyFill="1" applyBorder="1" applyAlignment="1">
      <alignment horizontal="right"/>
    </xf>
    <xf numFmtId="0" fontId="7" fillId="2" borderId="0" xfId="5" applyFont="1" applyFill="1" applyBorder="1" applyAlignment="1">
      <alignment horizontal="center" vertical="center"/>
    </xf>
    <xf numFmtId="0" fontId="7" fillId="2" borderId="0" xfId="5" applyFont="1" applyFill="1" applyBorder="1" applyAlignment="1"/>
    <xf numFmtId="0" fontId="7" fillId="2" borderId="0" xfId="5" applyFont="1" applyFill="1" applyBorder="1" applyAlignment="1">
      <alignment horizontal="right"/>
    </xf>
    <xf numFmtId="166" fontId="9" fillId="2" borderId="0" xfId="0" applyNumberFormat="1" applyFont="1" applyFill="1" applyAlignment="1">
      <alignment horizontal="right"/>
    </xf>
    <xf numFmtId="166" fontId="9" fillId="2" borderId="3" xfId="0" applyNumberFormat="1" applyFont="1" applyFill="1" applyBorder="1" applyAlignment="1">
      <alignment horizontal="right"/>
    </xf>
    <xf numFmtId="0" fontId="9" fillId="0" borderId="0" xfId="0" applyFont="1" applyFill="1" applyAlignment="1"/>
    <xf numFmtId="166" fontId="9" fillId="0" borderId="0" xfId="0" applyNumberFormat="1" applyFont="1" applyFill="1" applyAlignment="1">
      <alignment horizontal="right"/>
    </xf>
    <xf numFmtId="166" fontId="9" fillId="0" borderId="3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/>
    <xf numFmtId="166" fontId="11" fillId="0" borderId="0" xfId="0" applyNumberFormat="1" applyFont="1" applyFill="1" applyBorder="1"/>
    <xf numFmtId="166" fontId="0" fillId="0" borderId="3" xfId="0" applyNumberFormat="1" applyFont="1" applyFill="1" applyBorder="1"/>
    <xf numFmtId="166" fontId="9" fillId="0" borderId="0" xfId="0" applyNumberFormat="1" applyFont="1" applyBorder="1"/>
    <xf numFmtId="166" fontId="12" fillId="0" borderId="0" xfId="0" applyNumberFormat="1" applyFont="1" applyFill="1" applyAlignment="1">
      <alignment horizontal="right" wrapText="1"/>
    </xf>
    <xf numFmtId="0" fontId="26" fillId="0" borderId="0" xfId="5" applyFont="1" applyFill="1" applyBorder="1" applyAlignment="1">
      <alignment horizontal="left"/>
    </xf>
    <xf numFmtId="166" fontId="9" fillId="0" borderId="3" xfId="0" applyNumberFormat="1" applyFont="1" applyBorder="1" applyAlignment="1">
      <alignment horizontal="right"/>
    </xf>
    <xf numFmtId="0" fontId="17" fillId="2" borderId="0" xfId="5" applyFont="1" applyFill="1" applyBorder="1" applyAlignment="1">
      <alignment horizontal="left"/>
    </xf>
    <xf numFmtId="0" fontId="7" fillId="2" borderId="0" xfId="4" applyFont="1" applyFill="1" applyBorder="1" applyAlignment="1">
      <alignment horizontal="right"/>
    </xf>
    <xf numFmtId="167" fontId="7" fillId="2" borderId="0" xfId="0" applyNumberFormat="1" applyFont="1" applyFill="1"/>
    <xf numFmtId="167" fontId="7" fillId="2" borderId="3" xfId="0" applyNumberFormat="1" applyFont="1" applyFill="1" applyBorder="1"/>
    <xf numFmtId="167" fontId="7" fillId="2" borderId="0" xfId="0" applyNumberFormat="1" applyFont="1" applyFill="1" applyBorder="1"/>
    <xf numFmtId="0" fontId="22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4" applyFont="1" applyFill="1" applyBorder="1" applyAlignment="1">
      <alignment horizontal="right"/>
    </xf>
    <xf numFmtId="167" fontId="10" fillId="2" borderId="0" xfId="0" applyNumberFormat="1" applyFont="1" applyFill="1"/>
    <xf numFmtId="167" fontId="10" fillId="2" borderId="3" xfId="0" applyNumberFormat="1" applyFont="1" applyFill="1" applyBorder="1"/>
    <xf numFmtId="0" fontId="10" fillId="2" borderId="0" xfId="0" applyFont="1" applyFill="1"/>
    <xf numFmtId="0" fontId="7" fillId="2" borderId="0" xfId="5" applyFont="1" applyFill="1" applyBorder="1" applyAlignment="1">
      <alignment horizontal="left"/>
    </xf>
    <xf numFmtId="167" fontId="10" fillId="2" borderId="0" xfId="0" applyNumberFormat="1" applyFont="1" applyFill="1" applyBorder="1"/>
    <xf numFmtId="0" fontId="10" fillId="2" borderId="0" xfId="0" applyFont="1" applyFill="1" applyAlignment="1">
      <alignment horizontal="left"/>
    </xf>
    <xf numFmtId="166" fontId="10" fillId="2" borderId="0" xfId="0" applyNumberFormat="1" applyFont="1" applyFill="1"/>
    <xf numFmtId="166" fontId="10" fillId="2" borderId="3" xfId="0" applyNumberFormat="1" applyFont="1" applyFill="1" applyBorder="1"/>
    <xf numFmtId="166" fontId="10" fillId="2" borderId="0" xfId="0" applyNumberFormat="1" applyFont="1" applyFill="1" applyBorder="1"/>
    <xf numFmtId="166" fontId="10" fillId="2" borderId="6" xfId="0" applyNumberFormat="1" applyFont="1" applyFill="1" applyBorder="1"/>
    <xf numFmtId="2" fontId="7" fillId="2" borderId="0" xfId="5" applyNumberFormat="1" applyFont="1" applyFill="1" applyBorder="1" applyAlignment="1"/>
    <xf numFmtId="2" fontId="10" fillId="2" borderId="0" xfId="0" applyNumberFormat="1" applyFont="1" applyFill="1" applyBorder="1" applyAlignment="1"/>
    <xf numFmtId="0" fontId="10" fillId="2" borderId="0" xfId="0" applyFont="1" applyFill="1" applyBorder="1"/>
    <xf numFmtId="0" fontId="14" fillId="2" borderId="0" xfId="0" applyFont="1" applyFill="1"/>
    <xf numFmtId="2" fontId="12" fillId="2" borderId="0" xfId="0" applyNumberFormat="1" applyFont="1" applyFill="1"/>
    <xf numFmtId="0" fontId="12" fillId="2" borderId="0" xfId="0" applyFont="1" applyFill="1" applyAlignment="1"/>
    <xf numFmtId="166" fontId="9" fillId="2" borderId="6" xfId="0" applyNumberFormat="1" applyFont="1" applyFill="1" applyBorder="1"/>
    <xf numFmtId="166" fontId="12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165" fontId="7" fillId="2" borderId="0" xfId="5" applyNumberFormat="1" applyFont="1" applyFill="1" applyBorder="1" applyAlignment="1"/>
    <xf numFmtId="0" fontId="12" fillId="0" borderId="0" xfId="0" applyFont="1"/>
    <xf numFmtId="0" fontId="0" fillId="0" borderId="0" xfId="0" applyFont="1" applyFill="1" applyBorder="1" applyAlignment="1"/>
    <xf numFmtId="0" fontId="10" fillId="0" borderId="0" xfId="0" applyFont="1" applyFill="1"/>
    <xf numFmtId="0" fontId="7" fillId="0" borderId="0" xfId="5" applyFont="1" applyFill="1" applyBorder="1" applyAlignment="1">
      <alignment horizontal="center" vertical="center"/>
    </xf>
    <xf numFmtId="165" fontId="7" fillId="0" borderId="0" xfId="5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/>
    </xf>
    <xf numFmtId="166" fontId="7" fillId="0" borderId="0" xfId="7" applyNumberFormat="1" applyFont="1" applyBorder="1"/>
    <xf numFmtId="3" fontId="10" fillId="0" borderId="0" xfId="0" applyNumberFormat="1" applyFont="1" applyFill="1" applyAlignment="1"/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4" fontId="10" fillId="0" borderId="0" xfId="0" applyNumberFormat="1" applyFont="1" applyFill="1" applyAlignment="1">
      <alignment wrapText="1"/>
    </xf>
    <xf numFmtId="166" fontId="9" fillId="0" borderId="0" xfId="0" applyNumberFormat="1" applyFont="1" applyFill="1"/>
    <xf numFmtId="166" fontId="9" fillId="0" borderId="3" xfId="0" applyNumberFormat="1" applyFont="1" applyFill="1" applyBorder="1"/>
    <xf numFmtId="0" fontId="17" fillId="0" borderId="0" xfId="5" applyFont="1"/>
    <xf numFmtId="0" fontId="26" fillId="0" borderId="0" xfId="5" applyFont="1" applyAlignment="1">
      <alignment horizontal="right"/>
    </xf>
    <xf numFmtId="0" fontId="11" fillId="0" borderId="0" xfId="5" applyFont="1" applyAlignment="1">
      <alignment horizontal="center" vertical="center"/>
    </xf>
    <xf numFmtId="165" fontId="11" fillId="0" borderId="0" xfId="5" applyNumberFormat="1" applyFont="1" applyAlignment="1">
      <alignment horizontal="right"/>
    </xf>
    <xf numFmtId="3" fontId="11" fillId="0" borderId="0" xfId="5" applyNumberFormat="1" applyFont="1"/>
    <xf numFmtId="3" fontId="11" fillId="0" borderId="0" xfId="5" applyNumberFormat="1" applyFont="1" applyAlignment="1">
      <alignment horizontal="right"/>
    </xf>
    <xf numFmtId="3" fontId="11" fillId="0" borderId="0" xfId="5" applyNumberFormat="1" applyFont="1" applyAlignment="1">
      <alignment horizontal="center"/>
    </xf>
    <xf numFmtId="0" fontId="11" fillId="0" borderId="0" xfId="5" applyFont="1" applyAlignment="1">
      <alignment horizontal="right"/>
    </xf>
    <xf numFmtId="166" fontId="0" fillId="0" borderId="0" xfId="0" applyNumberFormat="1" applyFont="1" applyFill="1" applyBorder="1"/>
    <xf numFmtId="0" fontId="24" fillId="0" borderId="0" xfId="2" applyFont="1" applyBorder="1" applyAlignment="1">
      <alignment wrapText="1"/>
    </xf>
    <xf numFmtId="0" fontId="11" fillId="0" borderId="0" xfId="1" applyFont="1" applyAlignment="1">
      <alignment wrapText="1"/>
    </xf>
    <xf numFmtId="0" fontId="15" fillId="0" borderId="0" xfId="2" applyFont="1" applyBorder="1" applyAlignment="1">
      <alignment wrapText="1"/>
    </xf>
    <xf numFmtId="0" fontId="7" fillId="0" borderId="0" xfId="1" applyFont="1" applyAlignment="1">
      <alignment wrapText="1"/>
    </xf>
  </cellXfs>
  <cellStyles count="8">
    <cellStyle name="Excel Built-in Normal" xfId="2" xr:uid="{00000000-0005-0000-0000-000000000000}"/>
    <cellStyle name="Excel Built-in Normal 2" xfId="7" xr:uid="{00000000-0005-0000-0000-000001000000}"/>
    <cellStyle name="Normal" xfId="0" builtinId="0"/>
    <cellStyle name="Normal 2" xfId="1" xr:uid="{00000000-0005-0000-0000-000003000000}"/>
    <cellStyle name="Pourcentage" xfId="6" builtinId="5"/>
    <cellStyle name="常规 2" xfId="3" xr:uid="{00000000-0005-0000-0000-000005000000}"/>
    <cellStyle name="常规 3" xfId="4" xr:uid="{00000000-0005-0000-0000-000006000000}"/>
    <cellStyle name="常规 4" xfId="5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opLeftCell="A22" zoomScale="130" zoomScaleNormal="130" workbookViewId="0">
      <selection activeCell="A27" sqref="A27:XFD29"/>
    </sheetView>
  </sheetViews>
  <sheetFormatPr baseColWidth="10" defaultColWidth="8.84375" defaultRowHeight="14.6" x14ac:dyDescent="0.4"/>
  <cols>
    <col min="1" max="1" width="42.3046875" style="75" bestFit="1" customWidth="1"/>
    <col min="2" max="2" width="8" style="10" bestFit="1" customWidth="1"/>
    <col min="3" max="3" width="18.69140625" style="10" bestFit="1" customWidth="1"/>
    <col min="4" max="4" width="16.69140625" style="10" bestFit="1" customWidth="1"/>
    <col min="5" max="5" width="17.84375" style="10" bestFit="1" customWidth="1"/>
    <col min="6" max="6" width="11.69140625" style="94" bestFit="1" customWidth="1"/>
    <col min="7" max="7" width="16.53515625" style="135" bestFit="1" customWidth="1"/>
    <col min="8" max="8" width="9.84375" style="10" bestFit="1" customWidth="1"/>
    <col min="9" max="16384" width="8.84375" style="10"/>
  </cols>
  <sheetData>
    <row r="1" spans="1:11" x14ac:dyDescent="0.4">
      <c r="A1" s="266" t="s">
        <v>61</v>
      </c>
      <c r="B1" s="267"/>
      <c r="C1" s="267"/>
      <c r="D1" s="267"/>
      <c r="E1" s="267"/>
      <c r="F1" s="267"/>
      <c r="G1" s="267"/>
      <c r="H1" s="267"/>
      <c r="I1" s="103"/>
      <c r="J1" s="103"/>
      <c r="K1" s="103"/>
    </row>
    <row r="2" spans="1:11" ht="31.95" customHeight="1" x14ac:dyDescent="0.4">
      <c r="A2" s="104"/>
      <c r="B2" s="105"/>
      <c r="C2" s="106" t="s">
        <v>62</v>
      </c>
      <c r="D2" s="106" t="s">
        <v>63</v>
      </c>
      <c r="E2" s="106" t="s">
        <v>0</v>
      </c>
      <c r="F2" s="107" t="s">
        <v>1</v>
      </c>
      <c r="G2" s="129" t="s">
        <v>54</v>
      </c>
      <c r="H2" s="108"/>
      <c r="I2" s="109"/>
      <c r="J2" s="109"/>
    </row>
    <row r="3" spans="1:11" ht="15" customHeight="1" x14ac:dyDescent="0.4">
      <c r="A3" s="110" t="s">
        <v>64</v>
      </c>
      <c r="B3" s="111" t="s">
        <v>2</v>
      </c>
      <c r="C3" s="112">
        <v>4356.18</v>
      </c>
      <c r="D3" s="112">
        <v>809.53700000000003</v>
      </c>
      <c r="E3" s="112">
        <v>194.664222</v>
      </c>
      <c r="F3" s="113">
        <v>752514</v>
      </c>
      <c r="G3" s="130">
        <v>150000</v>
      </c>
      <c r="H3" s="109"/>
      <c r="I3" s="109"/>
      <c r="J3" s="109"/>
    </row>
    <row r="4" spans="1:11" x14ac:dyDescent="0.4">
      <c r="A4" s="114"/>
      <c r="B4" s="111" t="s">
        <v>3</v>
      </c>
      <c r="C4" s="112">
        <v>4356.18</v>
      </c>
      <c r="D4" s="112">
        <v>809.53700000000003</v>
      </c>
      <c r="E4" s="112">
        <v>194.664222</v>
      </c>
      <c r="F4" s="113">
        <v>881058</v>
      </c>
      <c r="G4" s="131">
        <v>150000</v>
      </c>
      <c r="H4" s="109"/>
      <c r="I4" s="109"/>
      <c r="J4" s="109"/>
    </row>
    <row r="5" spans="1:11" x14ac:dyDescent="0.4">
      <c r="A5" s="114"/>
      <c r="B5" s="111" t="s">
        <v>4</v>
      </c>
      <c r="C5" s="112">
        <v>4356.18</v>
      </c>
      <c r="D5" s="112">
        <v>809.53700000000003</v>
      </c>
      <c r="E5" s="112">
        <v>194.664222</v>
      </c>
      <c r="F5" s="113">
        <v>1045517</v>
      </c>
      <c r="G5" s="131">
        <v>150000</v>
      </c>
      <c r="H5" s="109"/>
      <c r="I5" s="109"/>
      <c r="J5" s="109"/>
    </row>
    <row r="6" spans="1:11" x14ac:dyDescent="0.4">
      <c r="A6" s="110" t="s">
        <v>65</v>
      </c>
      <c r="B6" s="111" t="s">
        <v>2</v>
      </c>
      <c r="C6" s="112">
        <v>4381.5600000000004</v>
      </c>
      <c r="D6" s="112">
        <v>809.53700000000003</v>
      </c>
      <c r="E6" s="112">
        <v>194.664222</v>
      </c>
      <c r="F6" s="113">
        <v>716965</v>
      </c>
      <c r="G6" s="131">
        <v>144968</v>
      </c>
      <c r="H6" s="109"/>
      <c r="I6" s="109"/>
      <c r="J6" s="109"/>
    </row>
    <row r="7" spans="1:11" x14ac:dyDescent="0.4">
      <c r="A7" s="114"/>
      <c r="B7" s="111" t="s">
        <v>3</v>
      </c>
      <c r="C7" s="112">
        <v>4381.5600000000004</v>
      </c>
      <c r="D7" s="112">
        <v>809.53700000000003</v>
      </c>
      <c r="E7" s="112">
        <v>194.664222</v>
      </c>
      <c r="F7" s="113">
        <v>836566</v>
      </c>
      <c r="G7" s="131">
        <v>144968</v>
      </c>
      <c r="H7" s="109"/>
      <c r="I7" s="109"/>
      <c r="J7" s="109"/>
    </row>
    <row r="8" spans="1:11" x14ac:dyDescent="0.4">
      <c r="A8" s="114"/>
      <c r="B8" s="111" t="s">
        <v>4</v>
      </c>
      <c r="C8" s="112">
        <v>4381.5600000000004</v>
      </c>
      <c r="D8" s="112">
        <v>809.53700000000003</v>
      </c>
      <c r="E8" s="112">
        <v>194.664222</v>
      </c>
      <c r="F8" s="113">
        <v>1000432</v>
      </c>
      <c r="G8" s="131">
        <v>144968</v>
      </c>
      <c r="H8" s="109"/>
      <c r="I8" s="109"/>
      <c r="J8" s="109"/>
    </row>
    <row r="9" spans="1:11" x14ac:dyDescent="0.4">
      <c r="A9" s="110" t="s">
        <v>66</v>
      </c>
      <c r="B9" s="111" t="s">
        <v>2</v>
      </c>
      <c r="C9" s="112">
        <v>38996.1</v>
      </c>
      <c r="D9" s="112">
        <v>4323.25</v>
      </c>
      <c r="E9" s="112">
        <v>1031.3440000000001</v>
      </c>
      <c r="F9" s="113">
        <v>1004460</v>
      </c>
      <c r="G9" s="131">
        <v>199804</v>
      </c>
      <c r="H9" s="109"/>
      <c r="I9" s="109"/>
      <c r="J9" s="109"/>
    </row>
    <row r="10" spans="1:11" x14ac:dyDescent="0.4">
      <c r="A10" s="114"/>
      <c r="B10" s="111" t="s">
        <v>3</v>
      </c>
      <c r="C10" s="112">
        <v>38996.1</v>
      </c>
      <c r="D10" s="112">
        <v>4323.25</v>
      </c>
      <c r="E10" s="112">
        <v>1031.3440000000001</v>
      </c>
      <c r="F10" s="113">
        <v>1140739</v>
      </c>
      <c r="G10" s="131">
        <v>199804</v>
      </c>
      <c r="H10" s="109"/>
      <c r="I10" s="109"/>
      <c r="J10" s="109"/>
    </row>
    <row r="11" spans="1:11" x14ac:dyDescent="0.4">
      <c r="A11" s="110"/>
      <c r="B11" s="111" t="s">
        <v>4</v>
      </c>
      <c r="C11" s="112">
        <v>38996.1</v>
      </c>
      <c r="D11" s="112">
        <v>4323.25</v>
      </c>
      <c r="E11" s="112">
        <v>1031.3440000000001</v>
      </c>
      <c r="F11" s="113">
        <v>1333939</v>
      </c>
      <c r="G11" s="131">
        <v>199804</v>
      </c>
      <c r="H11" s="109"/>
      <c r="I11" s="109"/>
      <c r="J11" s="109"/>
    </row>
    <row r="12" spans="1:11" x14ac:dyDescent="0.4">
      <c r="A12" s="110" t="s">
        <v>67</v>
      </c>
      <c r="B12" s="111" t="s">
        <v>2</v>
      </c>
      <c r="C12" s="112">
        <v>42503.5</v>
      </c>
      <c r="D12" s="112">
        <v>4323.25</v>
      </c>
      <c r="E12" s="112">
        <v>1031.3440000000001</v>
      </c>
      <c r="F12" s="113">
        <v>648355</v>
      </c>
      <c r="G12" s="131">
        <v>140000</v>
      </c>
      <c r="H12" s="109"/>
      <c r="I12" s="109"/>
      <c r="J12" s="109"/>
    </row>
    <row r="13" spans="1:11" x14ac:dyDescent="0.4">
      <c r="A13" s="110"/>
      <c r="B13" s="111" t="s">
        <v>3</v>
      </c>
      <c r="C13" s="112">
        <v>42503.5</v>
      </c>
      <c r="D13" s="112">
        <v>4323.25</v>
      </c>
      <c r="E13" s="112">
        <v>1031.3440000000001</v>
      </c>
      <c r="F13" s="113">
        <v>737174</v>
      </c>
      <c r="G13" s="131">
        <v>140000</v>
      </c>
      <c r="H13" s="109"/>
      <c r="I13" s="109"/>
      <c r="J13" s="109"/>
    </row>
    <row r="14" spans="1:11" x14ac:dyDescent="0.4">
      <c r="A14" s="110"/>
      <c r="B14" s="111" t="s">
        <v>4</v>
      </c>
      <c r="C14" s="112">
        <v>42503.5</v>
      </c>
      <c r="D14" s="112">
        <v>4323.25</v>
      </c>
      <c r="E14" s="112">
        <v>1031.3440000000001</v>
      </c>
      <c r="F14" s="113">
        <v>875473</v>
      </c>
      <c r="G14" s="131">
        <v>140000</v>
      </c>
      <c r="H14" s="109"/>
      <c r="I14" s="109"/>
      <c r="J14" s="109"/>
    </row>
    <row r="15" spans="1:11" x14ac:dyDescent="0.4">
      <c r="A15" s="110" t="s">
        <v>68</v>
      </c>
      <c r="B15" s="111" t="s">
        <v>2</v>
      </c>
      <c r="C15" s="115">
        <v>173428</v>
      </c>
      <c r="D15" s="115">
        <v>7171.88</v>
      </c>
      <c r="E15" s="116">
        <v>1719.1</v>
      </c>
      <c r="F15" s="113">
        <v>610246</v>
      </c>
      <c r="G15" s="132">
        <v>116666</v>
      </c>
      <c r="H15" s="109"/>
      <c r="I15" s="109"/>
      <c r="J15" s="109"/>
    </row>
    <row r="16" spans="1:11" x14ac:dyDescent="0.4">
      <c r="A16" s="114"/>
      <c r="B16" s="111" t="s">
        <v>3</v>
      </c>
      <c r="C16" s="115">
        <v>173428</v>
      </c>
      <c r="D16" s="115">
        <v>7171.88</v>
      </c>
      <c r="E16" s="116">
        <v>1719.1</v>
      </c>
      <c r="F16" s="94">
        <v>678419</v>
      </c>
      <c r="G16" s="132">
        <v>116666</v>
      </c>
      <c r="H16" s="117"/>
      <c r="I16" s="109"/>
      <c r="J16" s="109"/>
      <c r="K16" s="109"/>
    </row>
    <row r="17" spans="1:11" x14ac:dyDescent="0.4">
      <c r="A17" s="110"/>
      <c r="B17" s="111" t="s">
        <v>4</v>
      </c>
      <c r="C17" s="115">
        <v>173428</v>
      </c>
      <c r="D17" s="115">
        <v>7171.88</v>
      </c>
      <c r="E17" s="116">
        <v>1719.1</v>
      </c>
      <c r="F17" s="94">
        <v>789907</v>
      </c>
      <c r="G17" s="132">
        <v>116666</v>
      </c>
      <c r="H17" s="117"/>
      <c r="I17" s="109"/>
      <c r="J17" s="109"/>
      <c r="K17" s="109"/>
    </row>
    <row r="18" spans="1:11" x14ac:dyDescent="0.4">
      <c r="A18" s="110" t="s">
        <v>69</v>
      </c>
      <c r="B18" s="111" t="s">
        <v>2</v>
      </c>
      <c r="C18" s="118">
        <v>30457.599999999999</v>
      </c>
      <c r="D18" s="118">
        <v>4063.37</v>
      </c>
      <c r="E18" s="118">
        <v>982.33154999999999</v>
      </c>
      <c r="F18" s="119">
        <v>759540</v>
      </c>
      <c r="G18" s="133">
        <v>167242</v>
      </c>
      <c r="H18" s="120"/>
      <c r="I18" s="109"/>
      <c r="J18" s="109"/>
      <c r="K18" s="109"/>
    </row>
    <row r="19" spans="1:11" x14ac:dyDescent="0.4">
      <c r="A19" s="114"/>
      <c r="B19" s="111" t="s">
        <v>3</v>
      </c>
      <c r="C19" s="118">
        <v>30457.599999999999</v>
      </c>
      <c r="D19" s="118">
        <v>4063.37</v>
      </c>
      <c r="E19" s="118">
        <v>982.33154999999999</v>
      </c>
      <c r="F19" s="119">
        <v>854083</v>
      </c>
      <c r="G19" s="133">
        <v>167242</v>
      </c>
      <c r="H19" s="120"/>
      <c r="I19" s="109"/>
      <c r="J19" s="109"/>
      <c r="K19" s="109"/>
    </row>
    <row r="20" spans="1:11" x14ac:dyDescent="0.4">
      <c r="A20" s="114"/>
      <c r="B20" s="111" t="s">
        <v>4</v>
      </c>
      <c r="C20" s="118">
        <v>30457.599999999999</v>
      </c>
      <c r="D20" s="118">
        <v>4063.37</v>
      </c>
      <c r="E20" s="118">
        <v>982.33154999999999</v>
      </c>
      <c r="F20" s="119">
        <v>992389</v>
      </c>
      <c r="G20" s="133">
        <v>167242</v>
      </c>
      <c r="H20" s="120"/>
      <c r="I20" s="109"/>
      <c r="J20" s="109"/>
      <c r="K20" s="109"/>
    </row>
    <row r="21" spans="1:11" x14ac:dyDescent="0.4">
      <c r="A21" s="110" t="s">
        <v>70</v>
      </c>
      <c r="B21" s="111" t="s">
        <v>2</v>
      </c>
      <c r="C21" s="115">
        <v>309117</v>
      </c>
      <c r="D21" s="115">
        <v>17465.7</v>
      </c>
      <c r="E21" s="115">
        <v>4210.6710599999997</v>
      </c>
      <c r="F21" s="121">
        <v>592537</v>
      </c>
      <c r="G21" s="132">
        <v>124900</v>
      </c>
      <c r="H21" s="117"/>
      <c r="I21" s="109"/>
      <c r="J21" s="109"/>
      <c r="K21" s="109"/>
    </row>
    <row r="22" spans="1:11" x14ac:dyDescent="0.4">
      <c r="B22" s="111" t="s">
        <v>3</v>
      </c>
      <c r="C22" s="115">
        <v>309117</v>
      </c>
      <c r="D22" s="115">
        <v>17465.7</v>
      </c>
      <c r="E22" s="115">
        <v>4210.6710599999997</v>
      </c>
      <c r="F22" s="121">
        <v>658029</v>
      </c>
      <c r="G22" s="132">
        <v>124900</v>
      </c>
      <c r="H22" s="117"/>
    </row>
    <row r="23" spans="1:11" x14ac:dyDescent="0.4">
      <c r="B23" s="111" t="s">
        <v>4</v>
      </c>
      <c r="C23" s="115">
        <v>309117</v>
      </c>
      <c r="D23" s="115">
        <v>17465.7</v>
      </c>
      <c r="E23" s="115">
        <v>4210.6710599999997</v>
      </c>
      <c r="F23" s="121">
        <v>747559</v>
      </c>
      <c r="G23" s="132">
        <v>124900</v>
      </c>
      <c r="H23" s="117"/>
    </row>
    <row r="24" spans="1:11" x14ac:dyDescent="0.4">
      <c r="A24" s="110" t="s">
        <v>71</v>
      </c>
      <c r="B24" s="111" t="s">
        <v>2</v>
      </c>
      <c r="C24" s="118">
        <v>324969</v>
      </c>
      <c r="D24" s="116">
        <v>7152.84</v>
      </c>
      <c r="E24" s="116">
        <v>1723.5128400000001</v>
      </c>
      <c r="F24" s="119">
        <v>822871</v>
      </c>
      <c r="G24" s="133">
        <v>154545</v>
      </c>
      <c r="H24" s="120"/>
    </row>
    <row r="25" spans="1:11" x14ac:dyDescent="0.4">
      <c r="A25" s="114"/>
      <c r="B25" s="111" t="s">
        <v>3</v>
      </c>
      <c r="C25" s="118">
        <v>324969</v>
      </c>
      <c r="D25" s="116">
        <v>7152.84</v>
      </c>
      <c r="E25" s="116">
        <v>1723.5128400000001</v>
      </c>
      <c r="F25" s="119">
        <v>925418</v>
      </c>
      <c r="G25" s="133">
        <v>154545</v>
      </c>
      <c r="H25" s="120"/>
    </row>
    <row r="26" spans="1:11" x14ac:dyDescent="0.4">
      <c r="A26" s="114"/>
      <c r="B26" s="111" t="s">
        <v>4</v>
      </c>
      <c r="C26" s="118">
        <v>324969</v>
      </c>
      <c r="D26" s="116">
        <v>7152.84</v>
      </c>
      <c r="E26" s="116">
        <v>1723.5128400000001</v>
      </c>
      <c r="F26" s="119">
        <v>1084282</v>
      </c>
      <c r="G26" s="133">
        <v>154545</v>
      </c>
      <c r="H26" s="120"/>
    </row>
    <row r="27" spans="1:11" s="244" customFormat="1" x14ac:dyDescent="0.4">
      <c r="A27" s="258" t="s">
        <v>106</v>
      </c>
      <c r="B27" s="259" t="s">
        <v>2</v>
      </c>
      <c r="C27" s="260">
        <v>186250</v>
      </c>
      <c r="D27" s="260">
        <v>10894.1</v>
      </c>
      <c r="E27" s="260">
        <v>2621.6974799999998</v>
      </c>
      <c r="F27" s="261">
        <v>769039</v>
      </c>
      <c r="G27" s="262">
        <v>120456</v>
      </c>
      <c r="H27" s="263"/>
    </row>
    <row r="28" spans="1:11" s="244" customFormat="1" x14ac:dyDescent="0.4">
      <c r="A28" s="264"/>
      <c r="B28" s="259" t="s">
        <v>3</v>
      </c>
      <c r="C28" s="260">
        <v>186250</v>
      </c>
      <c r="D28" s="260">
        <v>10894.1</v>
      </c>
      <c r="E28" s="260">
        <v>2621.6974799999998</v>
      </c>
      <c r="F28" s="261">
        <v>794166</v>
      </c>
      <c r="G28" s="262">
        <v>120456</v>
      </c>
      <c r="H28" s="263"/>
    </row>
    <row r="29" spans="1:11" s="244" customFormat="1" x14ac:dyDescent="0.4">
      <c r="A29" s="264"/>
      <c r="B29" s="259" t="s">
        <v>4</v>
      </c>
      <c r="C29" s="260">
        <v>186250</v>
      </c>
      <c r="D29" s="260">
        <v>10894.1</v>
      </c>
      <c r="E29" s="260">
        <v>2621.6974799999998</v>
      </c>
      <c r="F29" s="261">
        <v>857860</v>
      </c>
      <c r="G29" s="262">
        <v>120456</v>
      </c>
      <c r="H29" s="263"/>
    </row>
    <row r="30" spans="1:11" x14ac:dyDescent="0.4">
      <c r="A30" s="122" t="s">
        <v>72</v>
      </c>
      <c r="B30" s="111" t="s">
        <v>2</v>
      </c>
      <c r="C30" s="112">
        <v>212081</v>
      </c>
      <c r="D30" s="112">
        <v>9971.9500000000007</v>
      </c>
      <c r="E30" s="112">
        <v>2376.3970199999999</v>
      </c>
      <c r="F30" s="113">
        <v>814124</v>
      </c>
      <c r="G30" s="131">
        <v>179992</v>
      </c>
      <c r="H30" s="123"/>
    </row>
    <row r="31" spans="1:11" x14ac:dyDescent="0.4">
      <c r="A31" s="114"/>
      <c r="B31" s="111" t="s">
        <v>3</v>
      </c>
      <c r="C31" s="112">
        <v>212081</v>
      </c>
      <c r="D31" s="112">
        <v>9971.9500000000007</v>
      </c>
      <c r="E31" s="112">
        <v>2376.3970199999999</v>
      </c>
      <c r="F31" s="113">
        <v>866245</v>
      </c>
      <c r="G31" s="131">
        <v>179992</v>
      </c>
      <c r="H31" s="123"/>
    </row>
    <row r="32" spans="1:11" x14ac:dyDescent="0.4">
      <c r="A32" s="110"/>
      <c r="B32" s="111" t="s">
        <v>4</v>
      </c>
      <c r="C32" s="112">
        <v>212081</v>
      </c>
      <c r="D32" s="112">
        <v>9971.9500000000007</v>
      </c>
      <c r="E32" s="112">
        <v>2376.3970199999999</v>
      </c>
      <c r="F32" s="113">
        <v>1149117</v>
      </c>
      <c r="G32" s="131">
        <v>179992</v>
      </c>
      <c r="H32" s="123"/>
    </row>
    <row r="33" spans="1:11" x14ac:dyDescent="0.4">
      <c r="A33" s="110" t="s">
        <v>88</v>
      </c>
      <c r="B33" s="111" t="s">
        <v>2</v>
      </c>
      <c r="C33" s="115">
        <v>89800.1</v>
      </c>
      <c r="D33" s="115">
        <v>6520.93</v>
      </c>
      <c r="E33" s="115">
        <v>1551.6549</v>
      </c>
      <c r="F33" s="121">
        <v>823534</v>
      </c>
      <c r="G33" s="132">
        <v>185380</v>
      </c>
      <c r="H33" s="117"/>
    </row>
    <row r="34" spans="1:11" x14ac:dyDescent="0.4">
      <c r="A34" s="114"/>
      <c r="B34" s="111" t="s">
        <v>3</v>
      </c>
      <c r="C34" s="115">
        <v>89800.1</v>
      </c>
      <c r="D34" s="115">
        <v>6520.93</v>
      </c>
      <c r="E34" s="115">
        <v>1551.6549</v>
      </c>
      <c r="F34" s="121">
        <v>1062092</v>
      </c>
      <c r="G34" s="132">
        <v>185380</v>
      </c>
      <c r="H34" s="117"/>
    </row>
    <row r="35" spans="1:11" x14ac:dyDescent="0.4">
      <c r="A35" s="110"/>
      <c r="B35" s="111" t="s">
        <v>4</v>
      </c>
      <c r="C35" s="115">
        <v>89800.1</v>
      </c>
      <c r="D35" s="115">
        <v>6520.93</v>
      </c>
      <c r="E35" s="115">
        <v>1551.6549</v>
      </c>
      <c r="F35" s="121">
        <v>1102560</v>
      </c>
      <c r="G35" s="132">
        <v>185380</v>
      </c>
      <c r="H35" s="117"/>
    </row>
    <row r="36" spans="1:11" x14ac:dyDescent="0.4">
      <c r="A36" s="110" t="s">
        <v>73</v>
      </c>
      <c r="B36" s="111" t="s">
        <v>2</v>
      </c>
      <c r="C36" s="112">
        <v>86532.6</v>
      </c>
      <c r="D36" s="112">
        <v>6302.44</v>
      </c>
      <c r="E36" s="112">
        <v>1507.1349</v>
      </c>
      <c r="F36" s="113">
        <v>717684</v>
      </c>
      <c r="G36" s="131">
        <v>152609</v>
      </c>
      <c r="H36" s="123"/>
    </row>
    <row r="37" spans="1:11" x14ac:dyDescent="0.4">
      <c r="A37" s="114"/>
      <c r="B37" s="111" t="s">
        <v>3</v>
      </c>
      <c r="C37" s="112">
        <v>86532.6</v>
      </c>
      <c r="D37" s="112">
        <v>6302.44</v>
      </c>
      <c r="E37" s="112">
        <v>1507.1349</v>
      </c>
      <c r="F37" s="113">
        <v>791794</v>
      </c>
      <c r="G37" s="131">
        <v>152609</v>
      </c>
      <c r="H37" s="123"/>
    </row>
    <row r="38" spans="1:11" x14ac:dyDescent="0.4">
      <c r="A38" s="114"/>
      <c r="B38" s="111" t="s">
        <v>4</v>
      </c>
      <c r="C38" s="112">
        <v>86532.6</v>
      </c>
      <c r="D38" s="112">
        <v>6302.44</v>
      </c>
      <c r="E38" s="112">
        <v>1507.1349</v>
      </c>
      <c r="F38" s="113">
        <v>919808</v>
      </c>
      <c r="G38" s="131">
        <v>152609</v>
      </c>
      <c r="H38" s="123"/>
    </row>
    <row r="39" spans="1:11" x14ac:dyDescent="0.4">
      <c r="A39" s="110" t="s">
        <v>74</v>
      </c>
      <c r="B39" s="111" t="s">
        <v>2</v>
      </c>
      <c r="C39" s="124">
        <v>8463.69</v>
      </c>
      <c r="D39" s="124">
        <v>1818.68</v>
      </c>
      <c r="E39" s="124">
        <v>438.41376000000002</v>
      </c>
      <c r="F39" s="125">
        <v>685847</v>
      </c>
      <c r="G39" s="129">
        <v>158202</v>
      </c>
      <c r="H39" s="126"/>
    </row>
    <row r="40" spans="1:11" x14ac:dyDescent="0.4">
      <c r="A40" s="114"/>
      <c r="B40" s="111" t="s">
        <v>3</v>
      </c>
      <c r="C40" s="124">
        <v>8463.69</v>
      </c>
      <c r="D40" s="124">
        <v>1818.68</v>
      </c>
      <c r="E40" s="124">
        <v>438.41376000000002</v>
      </c>
      <c r="F40" s="125">
        <v>799915</v>
      </c>
      <c r="G40" s="129">
        <v>158202</v>
      </c>
      <c r="H40" s="126"/>
    </row>
    <row r="41" spans="1:11" x14ac:dyDescent="0.4">
      <c r="A41" s="114"/>
      <c r="B41" s="111" t="s">
        <v>4</v>
      </c>
      <c r="C41" s="124">
        <v>8463.69</v>
      </c>
      <c r="D41" s="124">
        <v>1818.68</v>
      </c>
      <c r="E41" s="124">
        <v>438.41376000000002</v>
      </c>
      <c r="F41" s="127">
        <v>919684</v>
      </c>
      <c r="G41" s="129">
        <v>158202</v>
      </c>
      <c r="H41" s="126"/>
      <c r="I41" s="9"/>
    </row>
    <row r="42" spans="1:11" x14ac:dyDescent="0.4">
      <c r="A42" s="75" t="s">
        <v>60</v>
      </c>
      <c r="B42" s="111" t="s">
        <v>2</v>
      </c>
      <c r="C42" s="128">
        <v>390251</v>
      </c>
      <c r="D42" s="74">
        <v>7258</v>
      </c>
      <c r="E42" s="128">
        <v>1761.3245400000001</v>
      </c>
      <c r="F42" s="93">
        <v>881540</v>
      </c>
      <c r="G42" s="134">
        <v>171104</v>
      </c>
      <c r="H42" s="9"/>
      <c r="I42" s="9"/>
    </row>
    <row r="43" spans="1:11" x14ac:dyDescent="0.4">
      <c r="A43" s="73"/>
      <c r="B43" s="111" t="s">
        <v>3</v>
      </c>
      <c r="C43" s="128">
        <v>390251</v>
      </c>
      <c r="D43" s="74">
        <v>7258</v>
      </c>
      <c r="E43" s="128">
        <v>1761.3245400000001</v>
      </c>
      <c r="F43" s="93">
        <v>986843</v>
      </c>
      <c r="G43" s="134">
        <v>171104</v>
      </c>
      <c r="H43" s="9"/>
      <c r="I43" s="9"/>
    </row>
    <row r="44" spans="1:11" x14ac:dyDescent="0.4">
      <c r="A44" s="73"/>
      <c r="B44" s="111" t="s">
        <v>4</v>
      </c>
      <c r="C44" s="128">
        <v>390251</v>
      </c>
      <c r="D44" s="74">
        <v>7258</v>
      </c>
      <c r="E44" s="128">
        <v>1761.3245400000001</v>
      </c>
      <c r="F44" s="93">
        <v>1124568</v>
      </c>
      <c r="G44" s="134">
        <v>171104</v>
      </c>
      <c r="H44" s="9"/>
      <c r="I44" s="9"/>
    </row>
    <row r="45" spans="1:11" ht="15.9" x14ac:dyDescent="0.45">
      <c r="A45" s="249" t="s">
        <v>104</v>
      </c>
      <c r="B45" s="247" t="s">
        <v>2</v>
      </c>
      <c r="C45" s="248">
        <v>73105.899999999994</v>
      </c>
      <c r="D45" s="254">
        <v>4530.18</v>
      </c>
      <c r="E45" s="250">
        <v>1081.06404</v>
      </c>
      <c r="F45" s="251">
        <v>717847</v>
      </c>
      <c r="G45" s="252">
        <v>150663</v>
      </c>
      <c r="H45" s="246"/>
      <c r="I45" s="246"/>
      <c r="J45" s="244"/>
      <c r="K45" s="244"/>
    </row>
    <row r="46" spans="1:11" ht="15.9" x14ac:dyDescent="0.45">
      <c r="A46" s="253"/>
      <c r="B46" s="247" t="s">
        <v>3</v>
      </c>
      <c r="C46" s="248">
        <v>73105.899999999994</v>
      </c>
      <c r="D46" s="254">
        <v>4530.18</v>
      </c>
      <c r="E46" s="250">
        <v>1081.06404</v>
      </c>
      <c r="F46" s="251">
        <v>788202</v>
      </c>
      <c r="G46" s="252">
        <v>150663</v>
      </c>
      <c r="H46" s="246"/>
      <c r="I46" s="246"/>
      <c r="J46" s="244"/>
      <c r="K46" s="244"/>
    </row>
    <row r="47" spans="1:11" ht="15.9" x14ac:dyDescent="0.45">
      <c r="A47" s="253"/>
      <c r="B47" s="247" t="s">
        <v>4</v>
      </c>
      <c r="C47" s="248">
        <v>73105.899999999994</v>
      </c>
      <c r="D47" s="254">
        <v>4530.18</v>
      </c>
      <c r="E47" s="250">
        <v>1081.06404</v>
      </c>
      <c r="F47" s="251">
        <v>896795</v>
      </c>
      <c r="G47" s="252">
        <v>150663</v>
      </c>
      <c r="H47" s="246"/>
      <c r="I47" s="246"/>
      <c r="J47" s="244"/>
      <c r="K47" s="244"/>
    </row>
    <row r="48" spans="1:11" s="11" customFormat="1" x14ac:dyDescent="0.4">
      <c r="A48" s="136" t="s">
        <v>87</v>
      </c>
      <c r="B48" s="137" t="s">
        <v>2</v>
      </c>
      <c r="C48" s="128">
        <v>3713.28</v>
      </c>
      <c r="D48" s="138">
        <v>1081.73</v>
      </c>
      <c r="E48" s="128">
        <v>262.522854</v>
      </c>
      <c r="F48" s="139">
        <v>743930</v>
      </c>
      <c r="G48" s="140">
        <v>162472</v>
      </c>
    </row>
    <row r="49" spans="1:7" x14ac:dyDescent="0.4">
      <c r="B49" s="111" t="s">
        <v>3</v>
      </c>
      <c r="C49" s="128">
        <v>3713.28</v>
      </c>
      <c r="D49" s="138">
        <v>1081.73</v>
      </c>
      <c r="E49" s="128">
        <v>262.522854</v>
      </c>
      <c r="F49" s="94">
        <v>808295</v>
      </c>
      <c r="G49" s="140">
        <v>162472</v>
      </c>
    </row>
    <row r="50" spans="1:7" x14ac:dyDescent="0.4">
      <c r="B50" s="111" t="s">
        <v>4</v>
      </c>
      <c r="C50" s="128">
        <v>3713.28</v>
      </c>
      <c r="D50" s="138">
        <v>1081.73</v>
      </c>
      <c r="E50" s="128">
        <v>262.522854</v>
      </c>
      <c r="F50" s="94">
        <v>910751</v>
      </c>
      <c r="G50" s="140">
        <v>162472</v>
      </c>
    </row>
    <row r="51" spans="1:7" x14ac:dyDescent="0.4">
      <c r="A51" s="178" t="s">
        <v>91</v>
      </c>
      <c r="B51" s="137" t="s">
        <v>2</v>
      </c>
      <c r="C51" s="128">
        <v>68988.5</v>
      </c>
      <c r="D51" s="76">
        <v>2848.45</v>
      </c>
      <c r="E51" s="128">
        <v>681.91337999999996</v>
      </c>
      <c r="F51" s="94">
        <v>1022206</v>
      </c>
      <c r="G51" s="135">
        <v>199590</v>
      </c>
    </row>
    <row r="52" spans="1:7" x14ac:dyDescent="0.4">
      <c r="B52" s="111" t="s">
        <v>3</v>
      </c>
      <c r="C52" s="128">
        <v>68988.5</v>
      </c>
      <c r="D52" s="76">
        <v>2848.45</v>
      </c>
      <c r="E52" s="128">
        <v>681.91337999999996</v>
      </c>
      <c r="F52" s="94">
        <v>1138922</v>
      </c>
      <c r="G52" s="135">
        <v>199590</v>
      </c>
    </row>
    <row r="53" spans="1:7" x14ac:dyDescent="0.4">
      <c r="B53" s="111" t="s">
        <v>4</v>
      </c>
      <c r="C53" s="128">
        <v>68988.5</v>
      </c>
      <c r="D53" s="76">
        <v>2848.45</v>
      </c>
      <c r="E53" s="128">
        <v>681.91337999999996</v>
      </c>
      <c r="F53" s="94">
        <v>1298066</v>
      </c>
      <c r="G53" s="135">
        <v>199590</v>
      </c>
    </row>
    <row r="54" spans="1:7" x14ac:dyDescent="0.4">
      <c r="A54" s="178" t="s">
        <v>101</v>
      </c>
      <c r="B54" s="137" t="s">
        <v>2</v>
      </c>
      <c r="C54" s="128">
        <v>57829.8</v>
      </c>
      <c r="D54" s="76">
        <v>4221.7299999999996</v>
      </c>
      <c r="E54" s="128">
        <v>1022.14602</v>
      </c>
      <c r="F54" s="94">
        <v>797689</v>
      </c>
      <c r="G54" s="135">
        <v>166222</v>
      </c>
    </row>
    <row r="55" spans="1:7" x14ac:dyDescent="0.4">
      <c r="B55" s="111" t="s">
        <v>3</v>
      </c>
      <c r="C55" s="128">
        <v>57829.8</v>
      </c>
      <c r="D55" s="76">
        <v>4221.7299999999996</v>
      </c>
      <c r="E55" s="128">
        <v>1022.14602</v>
      </c>
      <c r="F55" s="94">
        <v>886648</v>
      </c>
      <c r="G55" s="135">
        <v>166222</v>
      </c>
    </row>
    <row r="56" spans="1:7" x14ac:dyDescent="0.4">
      <c r="B56" s="111" t="s">
        <v>4</v>
      </c>
      <c r="C56" s="128">
        <v>57829.8</v>
      </c>
      <c r="D56" s="76">
        <v>4221.7299999999996</v>
      </c>
      <c r="E56" s="128">
        <v>1022.14602</v>
      </c>
      <c r="F56" s="94">
        <v>1016260</v>
      </c>
      <c r="G56" s="135">
        <v>166222</v>
      </c>
    </row>
    <row r="57" spans="1:7" x14ac:dyDescent="0.4">
      <c r="A57" s="178" t="s">
        <v>95</v>
      </c>
      <c r="B57" s="137" t="s">
        <v>2</v>
      </c>
      <c r="C57" s="128">
        <v>574980</v>
      </c>
      <c r="D57" s="76">
        <v>5535.23</v>
      </c>
      <c r="E57" s="128">
        <v>1341.3657000000001</v>
      </c>
      <c r="F57" s="94">
        <v>997941</v>
      </c>
      <c r="G57" s="135">
        <v>194546</v>
      </c>
    </row>
    <row r="58" spans="1:7" x14ac:dyDescent="0.4">
      <c r="B58" s="111" t="s">
        <v>3</v>
      </c>
      <c r="C58" s="128">
        <v>574980</v>
      </c>
      <c r="D58" s="76">
        <v>5535.23</v>
      </c>
      <c r="E58" s="128">
        <v>1341.3657000000001</v>
      </c>
      <c r="F58" s="94">
        <v>1114473</v>
      </c>
      <c r="G58" s="135">
        <v>194546</v>
      </c>
    </row>
    <row r="59" spans="1:7" x14ac:dyDescent="0.4">
      <c r="B59" s="111" t="s">
        <v>4</v>
      </c>
      <c r="C59" s="128">
        <v>574980</v>
      </c>
      <c r="D59" s="76">
        <v>5535.23</v>
      </c>
      <c r="E59" s="128">
        <v>1341.3657000000001</v>
      </c>
      <c r="F59" s="94">
        <v>1270895</v>
      </c>
      <c r="G59" s="135">
        <v>194546</v>
      </c>
    </row>
    <row r="60" spans="1:7" x14ac:dyDescent="0.4">
      <c r="A60" s="178" t="s">
        <v>96</v>
      </c>
      <c r="B60" s="137" t="s">
        <v>2</v>
      </c>
      <c r="C60" s="128">
        <v>223943</v>
      </c>
      <c r="D60" s="76">
        <v>3034.47</v>
      </c>
      <c r="E60" s="128">
        <v>705.89070000000004</v>
      </c>
      <c r="F60" s="94">
        <v>999295</v>
      </c>
      <c r="G60" s="135">
        <v>193094</v>
      </c>
    </row>
    <row r="61" spans="1:7" x14ac:dyDescent="0.4">
      <c r="B61" s="111" t="s">
        <v>3</v>
      </c>
      <c r="C61" s="128">
        <v>223943</v>
      </c>
      <c r="D61" s="76">
        <v>3034.47</v>
      </c>
      <c r="E61" s="128">
        <v>705.89070000000004</v>
      </c>
      <c r="F61" s="94">
        <v>1110131</v>
      </c>
      <c r="G61" s="135">
        <v>193094</v>
      </c>
    </row>
    <row r="62" spans="1:7" x14ac:dyDescent="0.4">
      <c r="B62" s="111" t="s">
        <v>4</v>
      </c>
      <c r="C62" s="128">
        <v>223943</v>
      </c>
      <c r="D62" s="76">
        <v>3034.47</v>
      </c>
      <c r="E62" s="128">
        <v>705.89070000000004</v>
      </c>
      <c r="F62" s="94">
        <v>1304358</v>
      </c>
      <c r="G62" s="135">
        <v>193094</v>
      </c>
    </row>
    <row r="63" spans="1:7" x14ac:dyDescent="0.4">
      <c r="D63" s="76"/>
    </row>
    <row r="64" spans="1:7" x14ac:dyDescent="0.4">
      <c r="D64" s="76"/>
    </row>
    <row r="65" spans="4:4" x14ac:dyDescent="0.4">
      <c r="D65" s="76"/>
    </row>
    <row r="66" spans="4:4" x14ac:dyDescent="0.4">
      <c r="D66" s="76"/>
    </row>
    <row r="67" spans="4:4" x14ac:dyDescent="0.4">
      <c r="D67" s="76"/>
    </row>
    <row r="68" spans="4:4" x14ac:dyDescent="0.4">
      <c r="D68" s="76"/>
    </row>
    <row r="69" spans="4:4" x14ac:dyDescent="0.4">
      <c r="D69" s="76"/>
    </row>
    <row r="70" spans="4:4" x14ac:dyDescent="0.4">
      <c r="D70" s="76"/>
    </row>
    <row r="71" spans="4:4" x14ac:dyDescent="0.4">
      <c r="D71" s="76"/>
    </row>
    <row r="72" spans="4:4" x14ac:dyDescent="0.4">
      <c r="D72" s="76"/>
    </row>
    <row r="73" spans="4:4" x14ac:dyDescent="0.4">
      <c r="D73" s="76"/>
    </row>
    <row r="74" spans="4:4" x14ac:dyDescent="0.4">
      <c r="D74" s="76"/>
    </row>
    <row r="75" spans="4:4" x14ac:dyDescent="0.4">
      <c r="D75" s="76"/>
    </row>
    <row r="76" spans="4:4" x14ac:dyDescent="0.4">
      <c r="D76" s="76"/>
    </row>
    <row r="77" spans="4:4" x14ac:dyDescent="0.4">
      <c r="D77" s="76"/>
    </row>
    <row r="78" spans="4:4" x14ac:dyDescent="0.4">
      <c r="D78" s="76"/>
    </row>
    <row r="79" spans="4:4" x14ac:dyDescent="0.4">
      <c r="D79" s="76"/>
    </row>
    <row r="80" spans="4:4" x14ac:dyDescent="0.4">
      <c r="D80" s="76"/>
    </row>
    <row r="81" spans="4:4" x14ac:dyDescent="0.4">
      <c r="D81" s="76"/>
    </row>
    <row r="82" spans="4:4" x14ac:dyDescent="0.4">
      <c r="D82" s="76"/>
    </row>
    <row r="83" spans="4:4" x14ac:dyDescent="0.4">
      <c r="D83" s="76"/>
    </row>
    <row r="84" spans="4:4" x14ac:dyDescent="0.4">
      <c r="D84" s="76"/>
    </row>
    <row r="85" spans="4:4" x14ac:dyDescent="0.4">
      <c r="D85" s="76"/>
    </row>
    <row r="86" spans="4:4" x14ac:dyDescent="0.4">
      <c r="D86" s="76"/>
    </row>
    <row r="87" spans="4:4" x14ac:dyDescent="0.4">
      <c r="D87" s="76"/>
    </row>
    <row r="88" spans="4:4" x14ac:dyDescent="0.4">
      <c r="D88" s="76"/>
    </row>
    <row r="89" spans="4:4" x14ac:dyDescent="0.4">
      <c r="D89" s="76"/>
    </row>
    <row r="90" spans="4:4" x14ac:dyDescent="0.4">
      <c r="D90" s="76"/>
    </row>
    <row r="91" spans="4:4" x14ac:dyDescent="0.4">
      <c r="D91" s="76"/>
    </row>
    <row r="92" spans="4:4" x14ac:dyDescent="0.4">
      <c r="D92" s="76"/>
    </row>
    <row r="93" spans="4:4" x14ac:dyDescent="0.4">
      <c r="D93" s="76"/>
    </row>
    <row r="94" spans="4:4" x14ac:dyDescent="0.4">
      <c r="D94" s="76"/>
    </row>
    <row r="95" spans="4:4" x14ac:dyDescent="0.4">
      <c r="D95" s="76"/>
    </row>
    <row r="96" spans="4:4" x14ac:dyDescent="0.4">
      <c r="D96" s="76"/>
    </row>
    <row r="97" spans="4:4" x14ac:dyDescent="0.4">
      <c r="D97" s="76"/>
    </row>
    <row r="98" spans="4:4" x14ac:dyDescent="0.4">
      <c r="D98" s="76"/>
    </row>
    <row r="99" spans="4:4" x14ac:dyDescent="0.4">
      <c r="D99" s="76"/>
    </row>
    <row r="100" spans="4:4" x14ac:dyDescent="0.4">
      <c r="D100" s="76"/>
    </row>
    <row r="101" spans="4:4" x14ac:dyDescent="0.4">
      <c r="D101" s="76"/>
    </row>
    <row r="102" spans="4:4" x14ac:dyDescent="0.4">
      <c r="D102" s="76"/>
    </row>
    <row r="103" spans="4:4" x14ac:dyDescent="0.4">
      <c r="D103" s="76"/>
    </row>
    <row r="104" spans="4:4" x14ac:dyDescent="0.4">
      <c r="D104" s="76"/>
    </row>
    <row r="105" spans="4:4" x14ac:dyDescent="0.4">
      <c r="D105" s="76"/>
    </row>
    <row r="106" spans="4:4" x14ac:dyDescent="0.4">
      <c r="D106" s="76"/>
    </row>
    <row r="107" spans="4:4" x14ac:dyDescent="0.4">
      <c r="D107" s="76"/>
    </row>
    <row r="108" spans="4:4" x14ac:dyDescent="0.4">
      <c r="D108" s="76"/>
    </row>
    <row r="109" spans="4:4" x14ac:dyDescent="0.4">
      <c r="D109" s="76"/>
    </row>
    <row r="110" spans="4:4" x14ac:dyDescent="0.4">
      <c r="D110" s="76"/>
    </row>
    <row r="111" spans="4:4" x14ac:dyDescent="0.4">
      <c r="D111" s="76"/>
    </row>
    <row r="112" spans="4:4" x14ac:dyDescent="0.4">
      <c r="D112" s="76"/>
    </row>
    <row r="113" spans="4:4" x14ac:dyDescent="0.4">
      <c r="D113" s="76"/>
    </row>
    <row r="114" spans="4:4" x14ac:dyDescent="0.4">
      <c r="D114" s="76"/>
    </row>
    <row r="115" spans="4:4" x14ac:dyDescent="0.4">
      <c r="D115" s="76"/>
    </row>
    <row r="116" spans="4:4" x14ac:dyDescent="0.4">
      <c r="D116" s="76"/>
    </row>
    <row r="117" spans="4:4" x14ac:dyDescent="0.4">
      <c r="D117" s="76"/>
    </row>
    <row r="118" spans="4:4" x14ac:dyDescent="0.4">
      <c r="D118" s="76"/>
    </row>
    <row r="119" spans="4:4" x14ac:dyDescent="0.4">
      <c r="D119" s="76"/>
    </row>
    <row r="120" spans="4:4" x14ac:dyDescent="0.4">
      <c r="D120" s="76"/>
    </row>
    <row r="121" spans="4:4" x14ac:dyDescent="0.4">
      <c r="D121" s="76"/>
    </row>
    <row r="122" spans="4:4" x14ac:dyDescent="0.4">
      <c r="D122" s="76"/>
    </row>
    <row r="123" spans="4:4" x14ac:dyDescent="0.4">
      <c r="D123" s="76"/>
    </row>
    <row r="124" spans="4:4" x14ac:dyDescent="0.4">
      <c r="D124" s="76"/>
    </row>
    <row r="125" spans="4:4" x14ac:dyDescent="0.4">
      <c r="D125" s="76"/>
    </row>
    <row r="126" spans="4:4" x14ac:dyDescent="0.4">
      <c r="D126" s="76"/>
    </row>
    <row r="127" spans="4:4" x14ac:dyDescent="0.4">
      <c r="D127" s="76"/>
    </row>
    <row r="128" spans="4:4" x14ac:dyDescent="0.4">
      <c r="D128" s="76"/>
    </row>
    <row r="129" spans="4:4" x14ac:dyDescent="0.4">
      <c r="D129" s="76"/>
    </row>
    <row r="130" spans="4:4" x14ac:dyDescent="0.4">
      <c r="D130" s="76"/>
    </row>
    <row r="131" spans="4:4" x14ac:dyDescent="0.4">
      <c r="D131" s="76"/>
    </row>
    <row r="132" spans="4:4" x14ac:dyDescent="0.4">
      <c r="D132" s="76"/>
    </row>
    <row r="133" spans="4:4" x14ac:dyDescent="0.4">
      <c r="D133" s="76"/>
    </row>
    <row r="134" spans="4:4" x14ac:dyDescent="0.4">
      <c r="D134" s="76"/>
    </row>
    <row r="135" spans="4:4" x14ac:dyDescent="0.4">
      <c r="D135" s="76"/>
    </row>
    <row r="136" spans="4:4" x14ac:dyDescent="0.4">
      <c r="D136" s="76"/>
    </row>
    <row r="137" spans="4:4" x14ac:dyDescent="0.4">
      <c r="D137" s="76"/>
    </row>
    <row r="138" spans="4:4" x14ac:dyDescent="0.4">
      <c r="D138" s="76"/>
    </row>
    <row r="139" spans="4:4" x14ac:dyDescent="0.4">
      <c r="D139" s="76"/>
    </row>
    <row r="140" spans="4:4" x14ac:dyDescent="0.4">
      <c r="D140" s="76"/>
    </row>
    <row r="141" spans="4:4" x14ac:dyDescent="0.4">
      <c r="D141" s="76"/>
    </row>
    <row r="142" spans="4:4" x14ac:dyDescent="0.4">
      <c r="D142" s="76"/>
    </row>
    <row r="143" spans="4:4" x14ac:dyDescent="0.4">
      <c r="D143" s="76"/>
    </row>
    <row r="144" spans="4:4" x14ac:dyDescent="0.4">
      <c r="D144" s="76"/>
    </row>
    <row r="145" spans="4:4" x14ac:dyDescent="0.4">
      <c r="D145" s="76"/>
    </row>
    <row r="146" spans="4:4" x14ac:dyDescent="0.4">
      <c r="D146" s="76"/>
    </row>
    <row r="147" spans="4:4" x14ac:dyDescent="0.4">
      <c r="D147" s="76"/>
    </row>
    <row r="148" spans="4:4" x14ac:dyDescent="0.4">
      <c r="D148" s="76"/>
    </row>
    <row r="149" spans="4:4" x14ac:dyDescent="0.4">
      <c r="D149" s="76"/>
    </row>
    <row r="150" spans="4:4" x14ac:dyDescent="0.4">
      <c r="D150" s="76"/>
    </row>
    <row r="151" spans="4:4" x14ac:dyDescent="0.4">
      <c r="D151" s="76"/>
    </row>
    <row r="152" spans="4:4" x14ac:dyDescent="0.4">
      <c r="D152" s="76"/>
    </row>
    <row r="153" spans="4:4" x14ac:dyDescent="0.4">
      <c r="D153" s="76"/>
    </row>
    <row r="154" spans="4:4" x14ac:dyDescent="0.4">
      <c r="D154" s="76"/>
    </row>
    <row r="155" spans="4:4" x14ac:dyDescent="0.4">
      <c r="D155" s="76"/>
    </row>
    <row r="156" spans="4:4" x14ac:dyDescent="0.4">
      <c r="D156" s="76"/>
    </row>
    <row r="157" spans="4:4" x14ac:dyDescent="0.4">
      <c r="D157" s="76"/>
    </row>
    <row r="158" spans="4:4" x14ac:dyDescent="0.4">
      <c r="D158" s="76"/>
    </row>
    <row r="159" spans="4:4" x14ac:dyDescent="0.4">
      <c r="D159" s="76"/>
    </row>
    <row r="160" spans="4:4" x14ac:dyDescent="0.4">
      <c r="D160" s="76"/>
    </row>
    <row r="161" spans="4:4" x14ac:dyDescent="0.4">
      <c r="D161" s="76"/>
    </row>
    <row r="162" spans="4:4" x14ac:dyDescent="0.4">
      <c r="D162" s="76"/>
    </row>
    <row r="163" spans="4:4" x14ac:dyDescent="0.4">
      <c r="D163" s="76"/>
    </row>
    <row r="164" spans="4:4" x14ac:dyDescent="0.4">
      <c r="D164" s="76"/>
    </row>
    <row r="165" spans="4:4" x14ac:dyDescent="0.4">
      <c r="D165" s="76"/>
    </row>
    <row r="166" spans="4:4" x14ac:dyDescent="0.4">
      <c r="D166" s="76"/>
    </row>
    <row r="167" spans="4:4" x14ac:dyDescent="0.4">
      <c r="D167" s="76"/>
    </row>
    <row r="168" spans="4:4" x14ac:dyDescent="0.4">
      <c r="D168" s="76"/>
    </row>
    <row r="169" spans="4:4" x14ac:dyDescent="0.4">
      <c r="D169" s="76"/>
    </row>
    <row r="170" spans="4:4" x14ac:dyDescent="0.4">
      <c r="D170" s="76"/>
    </row>
    <row r="171" spans="4:4" x14ac:dyDescent="0.4">
      <c r="D171" s="76"/>
    </row>
    <row r="172" spans="4:4" x14ac:dyDescent="0.4">
      <c r="D172" s="76"/>
    </row>
    <row r="173" spans="4:4" x14ac:dyDescent="0.4">
      <c r="D173" s="76"/>
    </row>
    <row r="174" spans="4:4" x14ac:dyDescent="0.4">
      <c r="D174" s="76"/>
    </row>
    <row r="175" spans="4:4" x14ac:dyDescent="0.4">
      <c r="D175" s="76"/>
    </row>
    <row r="176" spans="4:4" x14ac:dyDescent="0.4">
      <c r="D176" s="76"/>
    </row>
    <row r="177" spans="4:4" x14ac:dyDescent="0.4">
      <c r="D177" s="76"/>
    </row>
    <row r="178" spans="4:4" x14ac:dyDescent="0.4">
      <c r="D178" s="76"/>
    </row>
    <row r="179" spans="4:4" x14ac:dyDescent="0.4">
      <c r="D179" s="76"/>
    </row>
    <row r="180" spans="4:4" x14ac:dyDescent="0.4">
      <c r="D180" s="76"/>
    </row>
    <row r="181" spans="4:4" x14ac:dyDescent="0.4">
      <c r="D181" s="76"/>
    </row>
    <row r="182" spans="4:4" x14ac:dyDescent="0.4">
      <c r="D182" s="76"/>
    </row>
    <row r="183" spans="4:4" x14ac:dyDescent="0.4">
      <c r="D183" s="76"/>
    </row>
    <row r="184" spans="4:4" x14ac:dyDescent="0.4">
      <c r="D184" s="76"/>
    </row>
    <row r="185" spans="4:4" x14ac:dyDescent="0.4">
      <c r="D185" s="76"/>
    </row>
    <row r="186" spans="4:4" x14ac:dyDescent="0.4">
      <c r="D186" s="76"/>
    </row>
    <row r="187" spans="4:4" x14ac:dyDescent="0.4">
      <c r="D187" s="76"/>
    </row>
    <row r="188" spans="4:4" x14ac:dyDescent="0.4">
      <c r="D188" s="76"/>
    </row>
    <row r="189" spans="4:4" x14ac:dyDescent="0.4">
      <c r="D189" s="76"/>
    </row>
    <row r="190" spans="4:4" x14ac:dyDescent="0.4">
      <c r="D190" s="76"/>
    </row>
    <row r="191" spans="4:4" x14ac:dyDescent="0.4">
      <c r="D191" s="76"/>
    </row>
    <row r="192" spans="4:4" x14ac:dyDescent="0.4">
      <c r="D192" s="76"/>
    </row>
    <row r="193" spans="4:4" x14ac:dyDescent="0.4">
      <c r="D193" s="76"/>
    </row>
    <row r="194" spans="4:4" x14ac:dyDescent="0.4">
      <c r="D194" s="76"/>
    </row>
    <row r="195" spans="4:4" x14ac:dyDescent="0.4">
      <c r="D195" s="76"/>
    </row>
    <row r="196" spans="4:4" x14ac:dyDescent="0.4">
      <c r="D196" s="76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4"/>
  <sheetViews>
    <sheetView zoomScale="115" zoomScaleNormal="115" workbookViewId="0">
      <pane ySplit="2" topLeftCell="A97" activePane="bottomLeft" state="frozen"/>
      <selection activeCell="B1" sqref="B1"/>
      <selection pane="bottomLeft" activeCell="A103" sqref="A103"/>
    </sheetView>
  </sheetViews>
  <sheetFormatPr baseColWidth="10" defaultColWidth="8.84375" defaultRowHeight="14.6" x14ac:dyDescent="0.4"/>
  <cols>
    <col min="1" max="1" width="42.69140625" style="142" bestFit="1" customWidth="1"/>
    <col min="2" max="2" width="8.3046875" style="10" customWidth="1"/>
    <col min="3" max="3" width="11.3046875" style="10" customWidth="1"/>
    <col min="4" max="4" width="12.84375" style="7" customWidth="1"/>
    <col min="5" max="5" width="12.3046875" style="7" customWidth="1"/>
    <col min="6" max="6" width="11.84375" style="7" customWidth="1"/>
    <col min="7" max="7" width="12.3828125" style="7" customWidth="1"/>
    <col min="8" max="8" width="8.84375" style="8"/>
    <col min="9" max="9" width="11.3046875" style="7" customWidth="1"/>
    <col min="10" max="11" width="8.84375" style="7"/>
    <col min="12" max="12" width="8.84375" style="12"/>
    <col min="13" max="13" width="11.69140625" style="12" customWidth="1"/>
    <col min="14" max="14" width="9.53515625" style="12" bestFit="1" customWidth="1"/>
    <col min="15" max="16384" width="8.84375" style="10"/>
  </cols>
  <sheetData>
    <row r="1" spans="1:20" s="9" customFormat="1" ht="15.65" customHeight="1" x14ac:dyDescent="0.45">
      <c r="A1" s="268" t="s">
        <v>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0" s="9" customFormat="1" ht="15.9" x14ac:dyDescent="0.45">
      <c r="A2" s="62"/>
      <c r="B2" s="18"/>
      <c r="C2" s="18"/>
      <c r="D2" s="78"/>
      <c r="E2" s="78"/>
      <c r="F2" s="78"/>
      <c r="G2" s="78"/>
      <c r="H2" s="78"/>
      <c r="I2" s="78"/>
      <c r="J2" s="78"/>
      <c r="K2" s="78"/>
      <c r="L2" s="79"/>
      <c r="M2" s="79"/>
      <c r="N2" s="79"/>
      <c r="O2" s="80"/>
      <c r="P2" s="80"/>
      <c r="Q2" s="80"/>
      <c r="R2" s="80"/>
      <c r="S2" s="80"/>
      <c r="T2" s="80"/>
    </row>
    <row r="3" spans="1:20" s="9" customFormat="1" ht="15.9" x14ac:dyDescent="0.45">
      <c r="A3" s="63"/>
      <c r="B3" s="21"/>
      <c r="C3" s="21"/>
      <c r="D3" s="22" t="s">
        <v>22</v>
      </c>
      <c r="E3" s="22" t="s">
        <v>23</v>
      </c>
      <c r="F3" s="22" t="s">
        <v>24</v>
      </c>
      <c r="G3" s="22" t="s">
        <v>25</v>
      </c>
      <c r="H3" s="31" t="s">
        <v>22</v>
      </c>
      <c r="I3" s="22" t="s">
        <v>23</v>
      </c>
      <c r="J3" s="22" t="s">
        <v>24</v>
      </c>
      <c r="K3" s="22" t="s">
        <v>25</v>
      </c>
      <c r="L3" s="21"/>
      <c r="M3" s="21"/>
      <c r="N3" s="21"/>
      <c r="O3" s="21"/>
      <c r="P3" s="21"/>
      <c r="Q3" s="21"/>
      <c r="R3" s="21"/>
      <c r="S3" s="21"/>
      <c r="T3" s="21"/>
    </row>
    <row r="4" spans="1:20" ht="15.9" x14ac:dyDescent="0.45">
      <c r="A4" s="64" t="s">
        <v>5</v>
      </c>
      <c r="B4" s="23"/>
      <c r="C4" s="23"/>
      <c r="D4" s="24" t="s">
        <v>6</v>
      </c>
      <c r="E4" s="24" t="s">
        <v>6</v>
      </c>
      <c r="F4" s="24" t="s">
        <v>6</v>
      </c>
      <c r="G4" s="24" t="s">
        <v>6</v>
      </c>
      <c r="H4" s="81" t="s">
        <v>7</v>
      </c>
      <c r="I4" s="24" t="s">
        <v>7</v>
      </c>
      <c r="J4" s="24" t="s">
        <v>7</v>
      </c>
      <c r="K4" s="24" t="s">
        <v>7</v>
      </c>
      <c r="L4" s="25"/>
      <c r="M4" s="25"/>
      <c r="N4" s="25"/>
      <c r="O4" s="25"/>
      <c r="P4" s="25"/>
      <c r="Q4" s="25"/>
      <c r="R4" s="25"/>
      <c r="S4" s="25"/>
      <c r="T4" s="25"/>
    </row>
    <row r="5" spans="1:20" s="188" customFormat="1" ht="15.9" x14ac:dyDescent="0.45">
      <c r="A5" s="183" t="s">
        <v>40</v>
      </c>
      <c r="B5" s="184" t="s">
        <v>19</v>
      </c>
      <c r="C5" s="184" t="s">
        <v>16</v>
      </c>
      <c r="D5" s="185"/>
      <c r="E5" s="185"/>
      <c r="F5" s="185"/>
      <c r="G5" s="185"/>
      <c r="H5" s="186"/>
      <c r="I5" s="185"/>
      <c r="J5" s="185"/>
      <c r="K5" s="185"/>
      <c r="L5" s="187"/>
      <c r="M5" s="187"/>
      <c r="N5" s="187"/>
      <c r="O5" s="187"/>
      <c r="P5" s="187"/>
      <c r="Q5" s="187"/>
      <c r="R5" s="187"/>
      <c r="S5" s="187"/>
      <c r="T5" s="187"/>
    </row>
    <row r="6" spans="1:20" s="188" customFormat="1" ht="15.9" x14ac:dyDescent="0.45">
      <c r="A6" s="183"/>
      <c r="B6" s="189"/>
      <c r="C6" s="184" t="s">
        <v>17</v>
      </c>
      <c r="D6" s="185"/>
      <c r="E6" s="185"/>
      <c r="F6" s="185"/>
      <c r="G6" s="185"/>
      <c r="H6" s="186"/>
      <c r="I6" s="185"/>
      <c r="J6" s="185"/>
      <c r="K6" s="185"/>
      <c r="L6" s="187"/>
      <c r="M6" s="187"/>
      <c r="N6" s="187"/>
      <c r="O6" s="187"/>
      <c r="P6" s="187"/>
      <c r="Q6" s="187"/>
      <c r="R6" s="187"/>
      <c r="S6" s="187"/>
      <c r="T6" s="187"/>
    </row>
    <row r="7" spans="1:20" s="188" customFormat="1" ht="15.9" x14ac:dyDescent="0.45">
      <c r="A7" s="183"/>
      <c r="B7" s="189"/>
      <c r="C7" s="184" t="s">
        <v>18</v>
      </c>
      <c r="D7" s="185"/>
      <c r="E7" s="185"/>
      <c r="F7" s="185"/>
      <c r="G7" s="185"/>
      <c r="H7" s="186"/>
      <c r="I7" s="185"/>
      <c r="J7" s="185"/>
      <c r="K7" s="185"/>
    </row>
    <row r="8" spans="1:20" s="188" customFormat="1" ht="15.9" x14ac:dyDescent="0.45">
      <c r="A8" s="183"/>
      <c r="B8" s="184" t="s">
        <v>20</v>
      </c>
      <c r="C8" s="184" t="s">
        <v>16</v>
      </c>
      <c r="D8" s="185"/>
      <c r="E8" s="185"/>
      <c r="F8" s="185"/>
      <c r="G8" s="185"/>
      <c r="H8" s="186"/>
      <c r="I8" s="185"/>
      <c r="J8" s="185"/>
      <c r="K8" s="185"/>
    </row>
    <row r="9" spans="1:20" s="188" customFormat="1" ht="15.9" x14ac:dyDescent="0.45">
      <c r="A9" s="183"/>
      <c r="B9" s="189"/>
      <c r="C9" s="184" t="s">
        <v>17</v>
      </c>
      <c r="D9" s="185"/>
      <c r="E9" s="185"/>
      <c r="F9" s="185"/>
      <c r="G9" s="185"/>
      <c r="H9" s="186"/>
      <c r="I9" s="185"/>
      <c r="J9" s="185"/>
      <c r="K9" s="185"/>
    </row>
    <row r="10" spans="1:20" s="188" customFormat="1" ht="15.9" x14ac:dyDescent="0.45">
      <c r="A10" s="183"/>
      <c r="B10" s="189"/>
      <c r="C10" s="184" t="s">
        <v>18</v>
      </c>
      <c r="D10" s="185"/>
      <c r="E10" s="185"/>
      <c r="F10" s="185"/>
      <c r="G10" s="185"/>
      <c r="H10" s="186"/>
      <c r="I10" s="185"/>
      <c r="J10" s="185"/>
      <c r="K10" s="185"/>
    </row>
    <row r="11" spans="1:20" s="195" customFormat="1" ht="15.9" x14ac:dyDescent="0.45">
      <c r="A11" s="190"/>
      <c r="B11" s="191"/>
      <c r="C11" s="192" t="s">
        <v>21</v>
      </c>
      <c r="D11" s="193"/>
      <c r="E11" s="193"/>
      <c r="F11" s="193"/>
      <c r="G11" s="193"/>
      <c r="H11" s="194"/>
      <c r="I11" s="193"/>
      <c r="J11" s="193"/>
      <c r="K11" s="193"/>
    </row>
    <row r="12" spans="1:20" s="11" customFormat="1" ht="15.9" x14ac:dyDescent="0.45">
      <c r="A12" s="65" t="s">
        <v>41</v>
      </c>
      <c r="B12" s="29" t="s">
        <v>19</v>
      </c>
      <c r="C12" s="29" t="s">
        <v>16</v>
      </c>
      <c r="D12" s="86">
        <v>22.0701</v>
      </c>
      <c r="E12" s="86">
        <v>30.172609999999999</v>
      </c>
      <c r="F12" s="212">
        <v>35.338320000000003</v>
      </c>
      <c r="G12" s="86">
        <v>46.960299999999997</v>
      </c>
      <c r="H12" s="87">
        <v>3.0912349999999999E-3</v>
      </c>
      <c r="I12" s="86">
        <v>2.8906169999999998E-3</v>
      </c>
      <c r="J12" s="86">
        <v>2.9406329999999998E-3</v>
      </c>
      <c r="K12" s="86">
        <v>3.1981090000000002E-3</v>
      </c>
    </row>
    <row r="13" spans="1:20" ht="15.9" x14ac:dyDescent="0.45">
      <c r="B13" s="26"/>
      <c r="C13" s="27" t="s">
        <v>17</v>
      </c>
      <c r="D13" s="83">
        <v>21.69848</v>
      </c>
      <c r="E13" s="83">
        <v>30.23545</v>
      </c>
      <c r="F13" s="83">
        <v>35.648910000000001</v>
      </c>
      <c r="G13" s="83">
        <v>46.341189999999997</v>
      </c>
      <c r="H13" s="84">
        <v>3.267786E-3</v>
      </c>
      <c r="I13" s="83">
        <v>3.8451000000000002E-3</v>
      </c>
      <c r="J13" s="83">
        <v>3.0315289999999998E-3</v>
      </c>
      <c r="K13" s="83">
        <v>3.4043979999999999E-3</v>
      </c>
      <c r="L13" s="10"/>
      <c r="M13" s="10"/>
      <c r="N13" s="10"/>
    </row>
    <row r="14" spans="1:20" s="11" customFormat="1" ht="15.9" x14ac:dyDescent="0.45">
      <c r="A14" s="143"/>
      <c r="B14" s="28"/>
      <c r="C14" s="29" t="s">
        <v>18</v>
      </c>
      <c r="D14" s="86">
        <v>22.510339999999999</v>
      </c>
      <c r="E14" s="86">
        <v>30.81737</v>
      </c>
      <c r="F14" s="86">
        <v>36.50732</v>
      </c>
      <c r="G14" s="86">
        <v>48.703569999999999</v>
      </c>
      <c r="H14" s="87">
        <v>4.387195E-3</v>
      </c>
      <c r="I14" s="86">
        <v>4.1354740000000001E-3</v>
      </c>
      <c r="J14" s="86">
        <v>4.1840100000000002E-3</v>
      </c>
      <c r="K14" s="86">
        <v>4.1951769999999996E-3</v>
      </c>
    </row>
    <row r="15" spans="1:20" s="11" customFormat="1" ht="15.9" x14ac:dyDescent="0.45">
      <c r="A15" s="143"/>
      <c r="B15" s="29" t="s">
        <v>20</v>
      </c>
      <c r="C15" s="29" t="s">
        <v>16</v>
      </c>
      <c r="D15" s="41">
        <v>22.425630000000002</v>
      </c>
      <c r="E15" s="86">
        <v>29.822410000000001</v>
      </c>
      <c r="F15" s="86">
        <v>35.630409999999998</v>
      </c>
      <c r="G15" s="86">
        <v>46.093389999999999</v>
      </c>
      <c r="H15" s="87">
        <v>3.6123869999999999E-3</v>
      </c>
      <c r="I15" s="86">
        <v>3.9739329999999998E-3</v>
      </c>
      <c r="J15" s="86">
        <v>4.7554989999999998E-3</v>
      </c>
      <c r="K15" s="86">
        <v>4.8255069999999997E-3</v>
      </c>
    </row>
    <row r="16" spans="1:20" s="11" customFormat="1" ht="15.9" x14ac:dyDescent="0.45">
      <c r="A16" s="143"/>
      <c r="B16" s="28"/>
      <c r="C16" s="29" t="s">
        <v>17</v>
      </c>
      <c r="D16" s="41">
        <v>21.798639999999999</v>
      </c>
      <c r="E16" s="86">
        <v>29.0367</v>
      </c>
      <c r="F16" s="86">
        <v>34.957090000000001</v>
      </c>
      <c r="G16" s="86">
        <v>45.528190000000002</v>
      </c>
      <c r="H16" s="87">
        <v>3.403512E-3</v>
      </c>
      <c r="I16" s="86">
        <v>3.913779E-3</v>
      </c>
      <c r="J16" s="86">
        <v>4.1925959999999998E-3</v>
      </c>
      <c r="K16" s="86">
        <v>4.6368110000000002E-3</v>
      </c>
    </row>
    <row r="17" spans="1:20" s="11" customFormat="1" ht="15.9" x14ac:dyDescent="0.45">
      <c r="A17" s="143"/>
      <c r="B17" s="28"/>
      <c r="C17" s="29" t="s">
        <v>18</v>
      </c>
      <c r="D17" s="41">
        <v>22.939990000000002</v>
      </c>
      <c r="E17" s="86">
        <v>30.505859999999998</v>
      </c>
      <c r="F17" s="86">
        <v>36.297249999999998</v>
      </c>
      <c r="G17" s="86">
        <v>46.929349999999999</v>
      </c>
      <c r="H17" s="87">
        <v>3.8216280000000001E-3</v>
      </c>
      <c r="I17" s="86">
        <v>4.4283480000000004E-3</v>
      </c>
      <c r="J17" s="86">
        <v>4.6761679999999996E-3</v>
      </c>
      <c r="K17" s="86">
        <v>5.1762420000000002E-3</v>
      </c>
    </row>
    <row r="18" spans="1:20" s="1" customFormat="1" ht="15.9" x14ac:dyDescent="0.45">
      <c r="A18" s="144"/>
      <c r="C18" s="82" t="s">
        <v>21</v>
      </c>
      <c r="D18" s="42">
        <f>AVERAGE(D12:D17)</f>
        <v>22.240529999999996</v>
      </c>
      <c r="E18" s="42">
        <f t="shared" ref="E18:K18" si="0">AVERAGE(E12:E17)</f>
        <v>30.098399999999998</v>
      </c>
      <c r="F18" s="42">
        <f t="shared" si="0"/>
        <v>35.729883333333326</v>
      </c>
      <c r="G18" s="42">
        <f t="shared" si="0"/>
        <v>46.759331666666668</v>
      </c>
      <c r="H18" s="214">
        <f t="shared" si="0"/>
        <v>3.5972904999999997E-3</v>
      </c>
      <c r="I18" s="42">
        <f t="shared" si="0"/>
        <v>3.8645418333333333E-3</v>
      </c>
      <c r="J18" s="42">
        <f t="shared" si="0"/>
        <v>3.9634058333333335E-3</v>
      </c>
      <c r="K18" s="42">
        <f t="shared" si="0"/>
        <v>4.2393739999999997E-3</v>
      </c>
    </row>
    <row r="19" spans="1:20" s="195" customFormat="1" ht="15.9" x14ac:dyDescent="0.45">
      <c r="A19" s="183" t="s">
        <v>42</v>
      </c>
      <c r="B19" s="184" t="s">
        <v>19</v>
      </c>
      <c r="C19" s="184" t="s">
        <v>16</v>
      </c>
      <c r="D19" s="196"/>
      <c r="E19" s="196"/>
      <c r="F19" s="196"/>
      <c r="G19" s="196"/>
      <c r="H19" s="197"/>
      <c r="I19" s="198"/>
      <c r="J19" s="198"/>
      <c r="K19" s="198"/>
      <c r="L19" s="189"/>
      <c r="M19" s="199"/>
      <c r="N19" s="189"/>
      <c r="O19" s="199"/>
      <c r="P19" s="189"/>
      <c r="Q19" s="199"/>
      <c r="R19" s="189"/>
      <c r="S19" s="199"/>
      <c r="T19" s="189"/>
    </row>
    <row r="20" spans="1:20" s="195" customFormat="1" ht="15.9" x14ac:dyDescent="0.45">
      <c r="A20" s="200"/>
      <c r="B20" s="189"/>
      <c r="C20" s="184" t="s">
        <v>17</v>
      </c>
      <c r="D20" s="196"/>
      <c r="E20" s="196"/>
      <c r="F20" s="196"/>
      <c r="G20" s="196"/>
      <c r="H20" s="197"/>
      <c r="I20" s="198"/>
      <c r="J20" s="198"/>
      <c r="K20" s="198"/>
      <c r="L20" s="201"/>
      <c r="M20" s="199"/>
      <c r="N20" s="201"/>
      <c r="O20" s="199"/>
      <c r="P20" s="201"/>
      <c r="Q20" s="199"/>
      <c r="R20" s="201"/>
      <c r="S20" s="199"/>
      <c r="T20" s="201"/>
    </row>
    <row r="21" spans="1:20" s="195" customFormat="1" ht="15.9" x14ac:dyDescent="0.45">
      <c r="A21" s="183"/>
      <c r="B21" s="189"/>
      <c r="C21" s="184" t="s">
        <v>18</v>
      </c>
      <c r="D21" s="196"/>
      <c r="E21" s="196"/>
      <c r="F21" s="196"/>
      <c r="G21" s="196"/>
      <c r="H21" s="197"/>
      <c r="I21" s="198"/>
      <c r="J21" s="198"/>
      <c r="K21" s="198"/>
      <c r="L21" s="189"/>
      <c r="M21" s="199"/>
      <c r="N21" s="189"/>
      <c r="O21" s="199"/>
      <c r="P21" s="189"/>
      <c r="Q21" s="199"/>
      <c r="R21" s="189"/>
      <c r="S21" s="199"/>
      <c r="T21" s="189"/>
    </row>
    <row r="22" spans="1:20" s="195" customFormat="1" ht="15.9" x14ac:dyDescent="0.45">
      <c r="A22" s="183"/>
      <c r="B22" s="184" t="s">
        <v>20</v>
      </c>
      <c r="C22" s="184" t="s">
        <v>16</v>
      </c>
      <c r="D22" s="196"/>
      <c r="E22" s="196"/>
      <c r="F22" s="196"/>
      <c r="G22" s="196"/>
      <c r="H22" s="197"/>
      <c r="I22" s="198"/>
      <c r="J22" s="198"/>
      <c r="K22" s="198"/>
      <c r="L22" s="189"/>
      <c r="M22" s="199"/>
      <c r="N22" s="189"/>
      <c r="O22" s="199"/>
      <c r="P22" s="189"/>
      <c r="Q22" s="199"/>
      <c r="R22" s="189"/>
      <c r="S22" s="199"/>
      <c r="T22" s="189"/>
    </row>
    <row r="23" spans="1:20" s="195" customFormat="1" ht="15.9" x14ac:dyDescent="0.45">
      <c r="A23" s="183"/>
      <c r="B23" s="189"/>
      <c r="C23" s="184" t="s">
        <v>17</v>
      </c>
      <c r="D23" s="196"/>
      <c r="E23" s="196"/>
      <c r="F23" s="196"/>
      <c r="G23" s="196"/>
      <c r="H23" s="197"/>
      <c r="I23" s="198"/>
      <c r="J23" s="198"/>
      <c r="K23" s="198"/>
      <c r="L23" s="189"/>
      <c r="M23" s="199"/>
      <c r="N23" s="189"/>
      <c r="O23" s="199"/>
      <c r="P23" s="189"/>
      <c r="Q23" s="199"/>
      <c r="R23" s="189"/>
      <c r="S23" s="199"/>
      <c r="T23" s="189"/>
    </row>
    <row r="24" spans="1:20" s="195" customFormat="1" ht="15.9" x14ac:dyDescent="0.45">
      <c r="A24" s="183"/>
      <c r="B24" s="189"/>
      <c r="C24" s="184" t="s">
        <v>18</v>
      </c>
      <c r="D24" s="196"/>
      <c r="E24" s="196"/>
      <c r="F24" s="196"/>
      <c r="G24" s="196"/>
      <c r="H24" s="197"/>
      <c r="I24" s="198"/>
      <c r="J24" s="198"/>
      <c r="K24" s="198"/>
      <c r="L24" s="189"/>
      <c r="M24" s="199"/>
      <c r="N24" s="189"/>
      <c r="O24" s="199"/>
      <c r="P24" s="189"/>
      <c r="Q24" s="199"/>
      <c r="R24" s="189"/>
      <c r="S24" s="199"/>
      <c r="T24" s="189"/>
    </row>
    <row r="25" spans="1:20" s="195" customFormat="1" ht="15.9" x14ac:dyDescent="0.45">
      <c r="A25" s="183"/>
      <c r="B25" s="189"/>
      <c r="C25" s="192" t="s">
        <v>21</v>
      </c>
      <c r="D25" s="202"/>
      <c r="E25" s="202"/>
      <c r="F25" s="202"/>
      <c r="G25" s="202"/>
      <c r="H25" s="203"/>
      <c r="I25" s="202"/>
      <c r="J25" s="202"/>
      <c r="K25" s="202"/>
      <c r="L25" s="189"/>
      <c r="M25" s="199"/>
      <c r="N25" s="189"/>
      <c r="O25" s="199"/>
      <c r="P25" s="189"/>
      <c r="Q25" s="199"/>
      <c r="R25" s="189"/>
      <c r="S25" s="199"/>
      <c r="T25" s="189"/>
    </row>
    <row r="26" spans="1:20" s="11" customFormat="1" ht="15.9" x14ac:dyDescent="0.45">
      <c r="A26" s="65" t="s">
        <v>43</v>
      </c>
      <c r="B26" s="29" t="s">
        <v>19</v>
      </c>
      <c r="C26" s="29" t="s">
        <v>16</v>
      </c>
      <c r="D26" s="86">
        <v>46.756610000000002</v>
      </c>
      <c r="E26" s="86">
        <v>77.105860000000007</v>
      </c>
      <c r="F26" s="86">
        <v>95.071060000000003</v>
      </c>
      <c r="G26" s="86">
        <v>114.71720000000001</v>
      </c>
      <c r="H26" s="87">
        <v>3.923078E-2</v>
      </c>
      <c r="I26" s="86">
        <v>3.765872E-2</v>
      </c>
      <c r="J26" s="86">
        <v>3.7024509999999997E-2</v>
      </c>
      <c r="K26" s="86">
        <v>3.8162219999999997E-2</v>
      </c>
    </row>
    <row r="27" spans="1:20" s="11" customFormat="1" ht="15.9" x14ac:dyDescent="0.45">
      <c r="A27" s="66"/>
      <c r="B27" s="28"/>
      <c r="C27" s="29" t="s">
        <v>17</v>
      </c>
      <c r="D27" s="86">
        <v>47.730139999999999</v>
      </c>
      <c r="E27" s="86">
        <v>73.29795</v>
      </c>
      <c r="F27" s="86">
        <v>99.451589999999996</v>
      </c>
      <c r="G27" s="86">
        <v>124.5545</v>
      </c>
      <c r="H27" s="87">
        <v>4.0757210000000002E-2</v>
      </c>
      <c r="I27" s="86">
        <v>4.0219209999999998E-2</v>
      </c>
      <c r="J27" s="86">
        <v>3.8929980000000003E-2</v>
      </c>
      <c r="K27" s="86">
        <v>3.7932599999999997E-2</v>
      </c>
    </row>
    <row r="28" spans="1:20" s="11" customFormat="1" ht="15.9" x14ac:dyDescent="0.45">
      <c r="A28" s="65"/>
      <c r="B28" s="28"/>
      <c r="C28" s="29" t="s">
        <v>18</v>
      </c>
      <c r="D28" s="86">
        <v>45.420020000000001</v>
      </c>
      <c r="E28" s="86">
        <v>73.096680000000006</v>
      </c>
      <c r="F28" s="86">
        <v>77.354410000000001</v>
      </c>
      <c r="G28" s="86">
        <v>102.9982</v>
      </c>
      <c r="H28" s="87">
        <v>4.1996249999999999E-2</v>
      </c>
      <c r="I28" s="86">
        <v>4.1757309999999999E-2</v>
      </c>
      <c r="J28" s="86">
        <v>4.2655579999999998E-2</v>
      </c>
      <c r="K28" s="86">
        <v>4.4295080000000001E-2</v>
      </c>
    </row>
    <row r="29" spans="1:20" s="11" customFormat="1" ht="15.9" x14ac:dyDescent="0.45">
      <c r="A29" s="143"/>
      <c r="B29" s="29" t="s">
        <v>20</v>
      </c>
      <c r="C29" s="29" t="s">
        <v>16</v>
      </c>
      <c r="D29" s="86">
        <v>52.606020000000001</v>
      </c>
      <c r="E29" s="86">
        <v>94.575530000000001</v>
      </c>
      <c r="F29" s="86">
        <v>84.857439999999997</v>
      </c>
      <c r="G29" s="86">
        <v>134.16640000000001</v>
      </c>
      <c r="H29" s="87">
        <v>4.802961E-2</v>
      </c>
      <c r="I29" s="86">
        <v>4.4768200000000001E-2</v>
      </c>
      <c r="J29" s="86">
        <v>4.3322640000000003E-2</v>
      </c>
      <c r="K29" s="86">
        <v>4.2216650000000001E-2</v>
      </c>
    </row>
    <row r="30" spans="1:20" s="11" customFormat="1" ht="15.9" x14ac:dyDescent="0.45">
      <c r="A30" s="65"/>
      <c r="B30" s="28"/>
      <c r="C30" s="29" t="s">
        <v>17</v>
      </c>
      <c r="D30" s="88">
        <v>54.131390000000003</v>
      </c>
      <c r="E30" s="88">
        <v>102.8249</v>
      </c>
      <c r="F30" s="88">
        <v>115.6388</v>
      </c>
      <c r="G30" s="88">
        <v>136.59479999999999</v>
      </c>
      <c r="H30" s="89">
        <v>5.0447260000000001E-2</v>
      </c>
      <c r="I30" s="88">
        <v>4.6765040000000001E-2</v>
      </c>
      <c r="J30" s="88">
        <v>4.540603E-2</v>
      </c>
      <c r="K30" s="88">
        <v>4.5574900000000002E-2</v>
      </c>
    </row>
    <row r="31" spans="1:20" s="11" customFormat="1" ht="15.9" x14ac:dyDescent="0.45">
      <c r="A31" s="65"/>
      <c r="B31" s="28"/>
      <c r="C31" s="29" t="s">
        <v>18</v>
      </c>
      <c r="D31" s="88">
        <v>53.823779999999999</v>
      </c>
      <c r="E31" s="88">
        <v>88.150400000000005</v>
      </c>
      <c r="F31" s="88">
        <v>99.669790000000006</v>
      </c>
      <c r="G31" s="88">
        <v>134.4623</v>
      </c>
      <c r="H31" s="89">
        <v>5.5424139999999997E-2</v>
      </c>
      <c r="I31" s="88">
        <v>5.3268500000000003E-2</v>
      </c>
      <c r="J31" s="88">
        <v>5.2408299999999998E-2</v>
      </c>
      <c r="K31" s="88">
        <v>4.9370129999999998E-2</v>
      </c>
    </row>
    <row r="32" spans="1:20" s="1" customFormat="1" ht="15.9" x14ac:dyDescent="0.45">
      <c r="A32" s="141"/>
      <c r="B32" s="90"/>
      <c r="C32" s="85" t="s">
        <v>21</v>
      </c>
      <c r="D32" s="42">
        <f>AVERAGE(D26:D31)</f>
        <v>50.077993333333332</v>
      </c>
      <c r="E32" s="42">
        <f t="shared" ref="E32:K32" si="1">AVERAGE(E26:E31)</f>
        <v>84.841886666666667</v>
      </c>
      <c r="F32" s="42">
        <f t="shared" si="1"/>
        <v>95.340514999999996</v>
      </c>
      <c r="G32" s="42">
        <f t="shared" si="1"/>
        <v>124.58223333333335</v>
      </c>
      <c r="H32" s="214">
        <f t="shared" si="1"/>
        <v>4.5980875000000004E-2</v>
      </c>
      <c r="I32" s="42">
        <f t="shared" si="1"/>
        <v>4.4072830000000007E-2</v>
      </c>
      <c r="J32" s="42">
        <f t="shared" si="1"/>
        <v>4.3291173333333342E-2</v>
      </c>
      <c r="K32" s="42">
        <f t="shared" si="1"/>
        <v>4.2925263333333331E-2</v>
      </c>
    </row>
    <row r="33" spans="1:14" s="43" customFormat="1" ht="15.9" x14ac:dyDescent="0.45">
      <c r="A33" s="65" t="s">
        <v>44</v>
      </c>
      <c r="B33" s="29" t="s">
        <v>19</v>
      </c>
      <c r="C33" s="29" t="s">
        <v>16</v>
      </c>
      <c r="D33" s="88">
        <v>97.364649999999997</v>
      </c>
      <c r="E33" s="88">
        <v>224.07939999999999</v>
      </c>
      <c r="F33" s="88">
        <v>260.04097000000002</v>
      </c>
      <c r="G33" s="88">
        <v>284.61919999999998</v>
      </c>
      <c r="H33" s="89">
        <v>9.2930040000000005E-2</v>
      </c>
      <c r="I33" s="88">
        <v>7.8668760000000004E-2</v>
      </c>
      <c r="J33" s="88">
        <v>7.1556620000000001E-2</v>
      </c>
      <c r="K33" s="88">
        <v>6.8367650000000002E-2</v>
      </c>
    </row>
    <row r="34" spans="1:14" ht="15.9" x14ac:dyDescent="0.45">
      <c r="B34" s="26"/>
      <c r="C34" s="27" t="s">
        <v>17</v>
      </c>
      <c r="D34" s="7">
        <v>98.015642999999997</v>
      </c>
      <c r="E34" s="7">
        <v>231.2544614</v>
      </c>
      <c r="F34" s="7">
        <v>264.12846200000001</v>
      </c>
      <c r="G34" s="7">
        <v>286.15345000000002</v>
      </c>
      <c r="H34" s="8">
        <v>9.2354000000000006E-2</v>
      </c>
      <c r="I34" s="7">
        <v>7.8245640000000005E-2</v>
      </c>
      <c r="J34" s="7">
        <v>7.2154839999999998E-2</v>
      </c>
      <c r="K34" s="7">
        <v>6.9511470000000006E-2</v>
      </c>
    </row>
    <row r="35" spans="1:14" ht="15.9" x14ac:dyDescent="0.45">
      <c r="B35" s="26"/>
      <c r="C35" s="29" t="s">
        <v>18</v>
      </c>
      <c r="D35" s="7">
        <v>102.90600000000001</v>
      </c>
      <c r="E35" s="7">
        <v>239.47890000000001</v>
      </c>
      <c r="F35" s="7">
        <v>270.93049999999999</v>
      </c>
      <c r="G35" s="7">
        <v>287.45639999999997</v>
      </c>
      <c r="H35" s="8">
        <v>9.1560089999999997E-2</v>
      </c>
      <c r="I35" s="7">
        <v>7.7429139999999994E-2</v>
      </c>
      <c r="J35" s="7">
        <v>7.2449780000000005E-2</v>
      </c>
      <c r="K35" s="7">
        <v>6.9582870000000005E-2</v>
      </c>
    </row>
    <row r="36" spans="1:14" s="11" customFormat="1" ht="15.9" x14ac:dyDescent="0.45">
      <c r="A36" s="143"/>
      <c r="B36" s="29" t="s">
        <v>20</v>
      </c>
      <c r="C36" s="29" t="s">
        <v>16</v>
      </c>
      <c r="D36" s="88">
        <v>86.283083000000005</v>
      </c>
      <c r="E36" s="88">
        <v>187.7766</v>
      </c>
      <c r="F36" s="88">
        <v>212.88829999999999</v>
      </c>
      <c r="G36" s="88">
        <v>236.7663</v>
      </c>
      <c r="H36" s="89">
        <v>8.2630480000000006E-2</v>
      </c>
      <c r="I36" s="88">
        <v>7.5905879999999995E-2</v>
      </c>
      <c r="J36" s="88">
        <v>7.5940679999999997E-2</v>
      </c>
      <c r="K36" s="88">
        <v>7.7628699999999995E-2</v>
      </c>
      <c r="L36" s="91"/>
      <c r="M36" s="91"/>
      <c r="N36" s="91"/>
    </row>
    <row r="37" spans="1:14" s="11" customFormat="1" ht="15.9" x14ac:dyDescent="0.45">
      <c r="A37" s="143"/>
      <c r="B37" s="28"/>
      <c r="C37" s="29" t="s">
        <v>17</v>
      </c>
      <c r="D37" s="88">
        <v>90.025589999999994</v>
      </c>
      <c r="E37" s="88">
        <v>188.65</v>
      </c>
      <c r="F37" s="88">
        <v>223.108</v>
      </c>
      <c r="G37" s="88">
        <v>278.02969999999999</v>
      </c>
      <c r="H37" s="89">
        <v>8.2815570000000005E-2</v>
      </c>
      <c r="I37" s="88">
        <v>7.7312320000000004E-2</v>
      </c>
      <c r="J37" s="88">
        <v>7.6319970000000001E-2</v>
      </c>
      <c r="K37" s="88">
        <v>6.8101129999999996E-2</v>
      </c>
      <c r="L37" s="91"/>
      <c r="M37" s="91"/>
      <c r="N37" s="91"/>
    </row>
    <row r="38" spans="1:14" s="11" customFormat="1" ht="15.9" x14ac:dyDescent="0.45">
      <c r="A38" s="143"/>
      <c r="B38" s="28"/>
      <c r="C38" s="29" t="s">
        <v>18</v>
      </c>
      <c r="D38" s="88">
        <v>89.646259999999998</v>
      </c>
      <c r="E38" s="88">
        <v>205.25819999999999</v>
      </c>
      <c r="F38" s="88">
        <v>263.87630000000001</v>
      </c>
      <c r="G38" s="88">
        <v>267.17910000000001</v>
      </c>
      <c r="H38" s="89">
        <v>9.0897409999999998E-2</v>
      </c>
      <c r="I38" s="88">
        <v>8.2263370000000002E-2</v>
      </c>
      <c r="J38" s="88">
        <v>7.6034080000000004E-2</v>
      </c>
      <c r="K38" s="88">
        <v>7.5103600000000006E-2</v>
      </c>
      <c r="L38" s="91"/>
      <c r="M38" s="91"/>
      <c r="N38" s="91"/>
    </row>
    <row r="39" spans="1:14" s="11" customFormat="1" ht="15.9" x14ac:dyDescent="0.45">
      <c r="A39" s="204"/>
      <c r="B39" s="43"/>
      <c r="C39" s="85" t="s">
        <v>21</v>
      </c>
      <c r="D39" s="205">
        <f>AVERAGE(D33:D38)</f>
        <v>94.040204333333335</v>
      </c>
      <c r="E39" s="205">
        <f t="shared" ref="E39:K39" si="2">AVERAGE(E33:E38)</f>
        <v>212.74959356666668</v>
      </c>
      <c r="F39" s="205">
        <f t="shared" si="2"/>
        <v>249.1620886666667</v>
      </c>
      <c r="G39" s="205">
        <f t="shared" si="2"/>
        <v>273.36735833333336</v>
      </c>
      <c r="H39" s="206">
        <f t="shared" si="2"/>
        <v>8.8864598333333336E-2</v>
      </c>
      <c r="I39" s="205">
        <f t="shared" si="2"/>
        <v>7.8304184999999998E-2</v>
      </c>
      <c r="J39" s="205">
        <f t="shared" si="2"/>
        <v>7.4075995000000006E-2</v>
      </c>
      <c r="K39" s="205">
        <f t="shared" si="2"/>
        <v>7.1382570000000006E-2</v>
      </c>
      <c r="L39" s="91"/>
      <c r="M39" s="91"/>
      <c r="N39" s="91"/>
    </row>
    <row r="40" spans="1:14" s="11" customFormat="1" ht="15.9" x14ac:dyDescent="0.45">
      <c r="A40" s="65" t="s">
        <v>50</v>
      </c>
      <c r="B40" s="29" t="s">
        <v>19</v>
      </c>
      <c r="C40" s="29" t="s">
        <v>16</v>
      </c>
      <c r="D40" s="88">
        <v>51.253540000000001</v>
      </c>
      <c r="E40" s="88">
        <v>57.19359</v>
      </c>
      <c r="F40" s="88">
        <v>65.453429999999997</v>
      </c>
      <c r="G40" s="88">
        <v>83.036199999999994</v>
      </c>
      <c r="H40" s="89">
        <v>0.1104827</v>
      </c>
      <c r="I40" s="88">
        <v>0.1116684</v>
      </c>
      <c r="J40" s="88">
        <v>0.1149529</v>
      </c>
      <c r="K40" s="88">
        <v>0.1214011</v>
      </c>
      <c r="L40" s="91"/>
      <c r="M40" s="91"/>
      <c r="N40" s="91"/>
    </row>
    <row r="41" spans="1:14" s="11" customFormat="1" ht="15.9" x14ac:dyDescent="0.45">
      <c r="A41" s="145"/>
      <c r="B41" s="28"/>
      <c r="C41" s="29" t="s">
        <v>17</v>
      </c>
      <c r="D41" s="88">
        <v>51.37959</v>
      </c>
      <c r="E41" s="88">
        <v>57.284109999999998</v>
      </c>
      <c r="F41" s="88">
        <v>66.415760000000006</v>
      </c>
      <c r="G41" s="88">
        <v>89.105059999999995</v>
      </c>
      <c r="H41" s="89">
        <v>0.10752100000000001</v>
      </c>
      <c r="I41" s="88">
        <v>0.1089633</v>
      </c>
      <c r="J41" s="88">
        <v>0.118453</v>
      </c>
      <c r="K41" s="88">
        <v>0.1193572</v>
      </c>
      <c r="L41" s="91"/>
      <c r="M41" s="91"/>
      <c r="N41" s="91"/>
    </row>
    <row r="42" spans="1:14" s="11" customFormat="1" ht="15.9" x14ac:dyDescent="0.45">
      <c r="A42" s="146"/>
      <c r="B42" s="28"/>
      <c r="C42" s="29" t="s">
        <v>18</v>
      </c>
      <c r="D42" s="88">
        <v>52.465040000000002</v>
      </c>
      <c r="E42" s="88">
        <v>60.411589999999997</v>
      </c>
      <c r="F42" s="88">
        <v>72.601560000000006</v>
      </c>
      <c r="G42" s="88">
        <v>94.945310000000006</v>
      </c>
      <c r="H42" s="89">
        <v>0.110468</v>
      </c>
      <c r="I42" s="88">
        <v>0.119403</v>
      </c>
      <c r="J42" s="88">
        <v>0.1147855</v>
      </c>
      <c r="K42" s="88">
        <v>0.1235545</v>
      </c>
      <c r="L42" s="91"/>
      <c r="M42" s="91"/>
      <c r="N42" s="91"/>
    </row>
    <row r="43" spans="1:14" s="11" customFormat="1" ht="15.9" x14ac:dyDescent="0.45">
      <c r="A43" s="65"/>
      <c r="B43" s="29" t="s">
        <v>20</v>
      </c>
      <c r="C43" s="29" t="s">
        <v>16</v>
      </c>
      <c r="D43" s="88">
        <v>60.783729999999998</v>
      </c>
      <c r="E43" s="88">
        <v>76.435670000000002</v>
      </c>
      <c r="F43" s="88">
        <v>113.3309</v>
      </c>
      <c r="G43" s="88">
        <v>152.16990000000001</v>
      </c>
      <c r="H43" s="89">
        <v>0.12418170000000001</v>
      </c>
      <c r="I43" s="88">
        <v>0.121907</v>
      </c>
      <c r="J43" s="88">
        <v>0.1142378</v>
      </c>
      <c r="K43" s="88">
        <v>0.10515529999999999</v>
      </c>
      <c r="L43" s="91"/>
      <c r="M43" s="91"/>
      <c r="N43" s="91"/>
    </row>
    <row r="44" spans="1:14" s="11" customFormat="1" ht="15.9" x14ac:dyDescent="0.45">
      <c r="A44" s="65"/>
      <c r="B44" s="28"/>
      <c r="C44" s="29" t="s">
        <v>17</v>
      </c>
      <c r="D44" s="88">
        <v>56.020420000000001</v>
      </c>
      <c r="E44" s="88">
        <v>67.951430000000002</v>
      </c>
      <c r="F44" s="88">
        <v>96.960170000000005</v>
      </c>
      <c r="G44" s="88">
        <v>137.6337</v>
      </c>
      <c r="H44" s="89">
        <v>0.1115602</v>
      </c>
      <c r="I44" s="88">
        <v>0.1101809</v>
      </c>
      <c r="J44" s="88">
        <v>0.10537199999999999</v>
      </c>
      <c r="K44" s="88">
        <v>0.10816082</v>
      </c>
      <c r="L44" s="91"/>
      <c r="M44" s="91"/>
      <c r="N44" s="91"/>
    </row>
    <row r="45" spans="1:14" s="11" customFormat="1" ht="15.9" x14ac:dyDescent="0.45">
      <c r="A45" s="65"/>
      <c r="B45" s="28"/>
      <c r="C45" s="29" t="s">
        <v>18</v>
      </c>
      <c r="D45" s="88">
        <v>55.539830000000002</v>
      </c>
      <c r="E45" s="88">
        <v>66.885450000000006</v>
      </c>
      <c r="F45" s="88">
        <v>97.154240000000001</v>
      </c>
      <c r="G45" s="88">
        <v>136.60220000000001</v>
      </c>
      <c r="H45" s="89">
        <v>0.1101428</v>
      </c>
      <c r="I45" s="88">
        <v>0.1085928</v>
      </c>
      <c r="J45" s="88">
        <v>0.103585</v>
      </c>
      <c r="K45" s="88">
        <v>0.1095513</v>
      </c>
      <c r="L45" s="91"/>
      <c r="M45" s="91"/>
      <c r="N45" s="91"/>
    </row>
    <row r="46" spans="1:14" s="1" customFormat="1" ht="15.9" x14ac:dyDescent="0.45">
      <c r="A46" s="141"/>
      <c r="C46" s="82" t="s">
        <v>21</v>
      </c>
      <c r="D46" s="205">
        <f>AVERAGE(D40:D45)</f>
        <v>54.573691666666662</v>
      </c>
      <c r="E46" s="205">
        <f t="shared" ref="E46:K46" si="3">AVERAGE(E40:E45)</f>
        <v>64.360306666666659</v>
      </c>
      <c r="F46" s="205">
        <f t="shared" si="3"/>
        <v>85.319343333333336</v>
      </c>
      <c r="G46" s="205">
        <f t="shared" si="3"/>
        <v>115.58206166666668</v>
      </c>
      <c r="H46" s="206">
        <f t="shared" si="3"/>
        <v>0.11239273333333333</v>
      </c>
      <c r="I46" s="205">
        <f t="shared" si="3"/>
        <v>0.11345256666666666</v>
      </c>
      <c r="J46" s="205">
        <f t="shared" si="3"/>
        <v>0.1118977</v>
      </c>
      <c r="K46" s="205">
        <f t="shared" si="3"/>
        <v>0.11453003666666667</v>
      </c>
      <c r="L46" s="92"/>
      <c r="M46" s="92"/>
      <c r="N46" s="92"/>
    </row>
    <row r="47" spans="1:14" s="11" customFormat="1" ht="15.9" x14ac:dyDescent="0.45">
      <c r="A47" s="65" t="s">
        <v>49</v>
      </c>
      <c r="B47" s="29" t="s">
        <v>19</v>
      </c>
      <c r="C47" s="29" t="s">
        <v>16</v>
      </c>
      <c r="D47" s="88">
        <v>306.54390000000001</v>
      </c>
      <c r="E47" s="88">
        <v>663.52070000000003</v>
      </c>
      <c r="F47" s="88">
        <v>733.7038</v>
      </c>
      <c r="G47" s="88">
        <v>631.78639999999996</v>
      </c>
      <c r="H47" s="89">
        <v>0.56099410000000005</v>
      </c>
      <c r="I47" s="88">
        <v>0.49672050000000001</v>
      </c>
      <c r="J47" s="88">
        <v>0.47664899999999999</v>
      </c>
      <c r="K47" s="88">
        <v>0.49950099999999997</v>
      </c>
      <c r="L47" s="91"/>
      <c r="M47" s="91"/>
      <c r="N47" s="91"/>
    </row>
    <row r="48" spans="1:14" s="11" customFormat="1" ht="15.9" x14ac:dyDescent="0.45">
      <c r="A48" s="65"/>
      <c r="B48" s="28"/>
      <c r="C48" s="29" t="s">
        <v>17</v>
      </c>
      <c r="D48" s="88">
        <v>287.80290000000002</v>
      </c>
      <c r="E48" s="88">
        <v>687.78470000000004</v>
      </c>
      <c r="F48" s="88">
        <v>603.68870000000004</v>
      </c>
      <c r="G48" s="88">
        <v>616.49810000000002</v>
      </c>
      <c r="H48" s="89">
        <v>0.51818260000000005</v>
      </c>
      <c r="I48" s="88">
        <v>0.44522099999999998</v>
      </c>
      <c r="J48" s="88">
        <v>0.47337430000000003</v>
      </c>
      <c r="K48" s="88">
        <v>0.45810659999999997</v>
      </c>
      <c r="L48" s="91"/>
      <c r="M48" s="91"/>
      <c r="N48" s="91"/>
    </row>
    <row r="49" spans="1:14" s="11" customFormat="1" ht="15.9" x14ac:dyDescent="0.45">
      <c r="A49" s="65"/>
      <c r="B49" s="28"/>
      <c r="C49" s="29" t="s">
        <v>18</v>
      </c>
      <c r="D49" s="88">
        <v>293.66250000000002</v>
      </c>
      <c r="E49" s="88">
        <v>711.7595</v>
      </c>
      <c r="F49" s="88">
        <v>650.66660000000002</v>
      </c>
      <c r="G49" s="88">
        <v>607.44179999999994</v>
      </c>
      <c r="H49" s="89">
        <v>0.58368520000000002</v>
      </c>
      <c r="I49" s="88">
        <v>0.58368520000000002</v>
      </c>
      <c r="J49" s="88">
        <v>0.5199703</v>
      </c>
      <c r="K49" s="88">
        <v>0.51514819999999995</v>
      </c>
      <c r="L49" s="91"/>
      <c r="M49" s="91"/>
      <c r="N49" s="91"/>
    </row>
    <row r="50" spans="1:14" s="11" customFormat="1" ht="15.9" x14ac:dyDescent="0.45">
      <c r="A50" s="65"/>
      <c r="B50" s="29" t="s">
        <v>20</v>
      </c>
      <c r="C50" s="29" t="s">
        <v>16</v>
      </c>
      <c r="D50" s="88">
        <v>229.41890000000001</v>
      </c>
      <c r="E50" s="88">
        <v>892.08029999999997</v>
      </c>
      <c r="F50" s="88">
        <v>782.01739999999995</v>
      </c>
      <c r="G50" s="88">
        <v>704.57839999999999</v>
      </c>
      <c r="H50" s="89">
        <v>0.61577590000000004</v>
      </c>
      <c r="I50" s="88">
        <v>0.4611304</v>
      </c>
      <c r="J50" s="88">
        <v>0.5210842</v>
      </c>
      <c r="K50" s="88">
        <v>0.52309300000000003</v>
      </c>
      <c r="L50" s="91"/>
      <c r="M50" s="91"/>
      <c r="N50" s="91"/>
    </row>
    <row r="51" spans="1:14" s="11" customFormat="1" ht="15.9" x14ac:dyDescent="0.45">
      <c r="A51" s="143"/>
      <c r="B51" s="28"/>
      <c r="C51" s="29" t="s">
        <v>17</v>
      </c>
      <c r="D51" s="88">
        <v>186.31389999999999</v>
      </c>
      <c r="E51" s="88">
        <v>756.12239999999997</v>
      </c>
      <c r="F51" s="88">
        <v>651.81219999999996</v>
      </c>
      <c r="G51" s="88">
        <v>584.06330000000003</v>
      </c>
      <c r="H51" s="89">
        <v>0.48567369999999999</v>
      </c>
      <c r="I51" s="88">
        <v>0.38004890000000002</v>
      </c>
      <c r="J51" s="88">
        <v>0.41183320000000001</v>
      </c>
      <c r="K51" s="88">
        <v>0.4266221</v>
      </c>
      <c r="L51" s="91"/>
      <c r="M51" s="91"/>
      <c r="N51" s="91"/>
    </row>
    <row r="52" spans="1:14" s="48" customFormat="1" ht="15.9" x14ac:dyDescent="0.45">
      <c r="A52" s="147"/>
      <c r="B52" s="28"/>
      <c r="C52" s="29" t="s">
        <v>18</v>
      </c>
      <c r="D52" s="49">
        <v>184.3049</v>
      </c>
      <c r="E52" s="49">
        <v>729.07780000000002</v>
      </c>
      <c r="F52" s="49">
        <v>674.82439999999997</v>
      </c>
      <c r="G52" s="49">
        <v>542.68740000000003</v>
      </c>
      <c r="H52" s="50">
        <v>0.49437520000000001</v>
      </c>
      <c r="I52" s="49">
        <v>0.39180330000000002</v>
      </c>
      <c r="J52" s="49">
        <v>0.41320240000000003</v>
      </c>
      <c r="K52" s="49">
        <v>0.44139699999999998</v>
      </c>
      <c r="L52" s="51"/>
      <c r="M52" s="51"/>
      <c r="N52" s="51"/>
    </row>
    <row r="53" spans="1:14" s="1" customFormat="1" ht="15.9" x14ac:dyDescent="0.45">
      <c r="A53" s="144"/>
      <c r="C53" s="82" t="s">
        <v>21</v>
      </c>
      <c r="D53" s="205">
        <f>AVERAGE(D47:D52)</f>
        <v>248.00783333333334</v>
      </c>
      <c r="E53" s="205">
        <f t="shared" ref="E53:K53" si="4">AVERAGE(E47:E52)</f>
        <v>740.05756666666673</v>
      </c>
      <c r="F53" s="205">
        <f t="shared" si="4"/>
        <v>682.78551666666669</v>
      </c>
      <c r="G53" s="205">
        <f t="shared" si="4"/>
        <v>614.50923333333321</v>
      </c>
      <c r="H53" s="206">
        <f t="shared" si="4"/>
        <v>0.54311445000000003</v>
      </c>
      <c r="I53" s="205">
        <f t="shared" si="4"/>
        <v>0.45976821666666673</v>
      </c>
      <c r="J53" s="205">
        <f t="shared" si="4"/>
        <v>0.46935223333333331</v>
      </c>
      <c r="K53" s="205">
        <f t="shared" si="4"/>
        <v>0.47731131666666665</v>
      </c>
      <c r="L53" s="92"/>
      <c r="M53" s="92"/>
      <c r="N53" s="92"/>
    </row>
    <row r="54" spans="1:14" s="11" customFormat="1" ht="15.9" x14ac:dyDescent="0.45">
      <c r="A54" s="65" t="s">
        <v>52</v>
      </c>
      <c r="B54" s="29" t="s">
        <v>19</v>
      </c>
      <c r="C54" s="29" t="s">
        <v>16</v>
      </c>
      <c r="D54" s="88">
        <v>112.92400000000001</v>
      </c>
      <c r="E54" s="86" t="s">
        <v>53</v>
      </c>
      <c r="F54" s="88">
        <v>297.42320000000001</v>
      </c>
      <c r="G54" s="88">
        <v>255.9682</v>
      </c>
      <c r="H54" s="89">
        <v>6.5791630000000004E-2</v>
      </c>
      <c r="I54" s="86" t="s">
        <v>53</v>
      </c>
      <c r="J54" s="88">
        <v>6.9344772999999998E-2</v>
      </c>
      <c r="K54" s="88">
        <v>7.0677950000000003E-2</v>
      </c>
      <c r="L54" s="91"/>
      <c r="M54" s="91"/>
      <c r="N54" s="91"/>
    </row>
    <row r="55" spans="1:14" s="11" customFormat="1" ht="15.9" x14ac:dyDescent="0.45">
      <c r="A55" s="143"/>
      <c r="B55" s="28"/>
      <c r="C55" s="29" t="s">
        <v>17</v>
      </c>
      <c r="D55" s="88">
        <v>146.35</v>
      </c>
      <c r="E55" s="86" t="s">
        <v>53</v>
      </c>
      <c r="F55" s="88">
        <v>343.03989999999999</v>
      </c>
      <c r="G55" s="88">
        <v>246.24369999999999</v>
      </c>
      <c r="H55" s="89">
        <v>6.5007369999999995E-2</v>
      </c>
      <c r="I55" s="86" t="s">
        <v>53</v>
      </c>
      <c r="J55" s="88">
        <v>6.7209560000000002E-2</v>
      </c>
      <c r="K55" s="88">
        <v>7.4563749999999998E-2</v>
      </c>
      <c r="L55" s="91"/>
      <c r="M55" s="91"/>
      <c r="N55" s="91"/>
    </row>
    <row r="56" spans="1:14" s="11" customFormat="1" ht="15.9" x14ac:dyDescent="0.45">
      <c r="A56" s="143"/>
      <c r="B56" s="28"/>
      <c r="C56" s="29" t="s">
        <v>18</v>
      </c>
      <c r="D56" s="88">
        <v>154.3322</v>
      </c>
      <c r="E56" s="86" t="s">
        <v>53</v>
      </c>
      <c r="F56" s="88">
        <v>325.98039999999997</v>
      </c>
      <c r="G56" s="88">
        <v>254.8288</v>
      </c>
      <c r="H56" s="89">
        <v>6.7114900000000005E-2</v>
      </c>
      <c r="I56" s="86" t="s">
        <v>53</v>
      </c>
      <c r="J56" s="88">
        <v>7.2714650000000006E-2</v>
      </c>
      <c r="K56" s="88">
        <v>7.7968289999999996E-2</v>
      </c>
      <c r="L56" s="91"/>
      <c r="M56" s="91"/>
      <c r="N56" s="91"/>
    </row>
    <row r="57" spans="1:14" s="11" customFormat="1" ht="15.9" x14ac:dyDescent="0.45">
      <c r="A57" s="143"/>
      <c r="B57" s="29" t="s">
        <v>20</v>
      </c>
      <c r="C57" s="29" t="s">
        <v>16</v>
      </c>
      <c r="D57" s="88">
        <v>117.74290000000001</v>
      </c>
      <c r="E57" s="86" t="s">
        <v>53</v>
      </c>
      <c r="F57" s="88">
        <v>319.00990000000002</v>
      </c>
      <c r="G57" s="88">
        <v>437.06830000000002</v>
      </c>
      <c r="H57" s="89">
        <v>6.4367850000000004E-2</v>
      </c>
      <c r="I57" s="86" t="s">
        <v>53</v>
      </c>
      <c r="J57" s="88">
        <v>5.6070410000000001E-2</v>
      </c>
      <c r="K57" s="88">
        <v>4.9581279999999998E-2</v>
      </c>
      <c r="L57" s="91"/>
      <c r="M57" s="91"/>
      <c r="N57" s="91"/>
    </row>
    <row r="58" spans="1:14" s="11" customFormat="1" ht="15.9" x14ac:dyDescent="0.45">
      <c r="A58" s="143"/>
      <c r="B58" s="28"/>
      <c r="C58" s="29" t="s">
        <v>17</v>
      </c>
      <c r="D58" s="88">
        <v>121.1277</v>
      </c>
      <c r="E58" s="86" t="s">
        <v>53</v>
      </c>
      <c r="F58" s="88">
        <v>279.8254</v>
      </c>
      <c r="G58" s="88">
        <v>347.17590000000001</v>
      </c>
      <c r="H58" s="89">
        <v>5.6335969999999999E-2</v>
      </c>
      <c r="I58" s="86" t="s">
        <v>53</v>
      </c>
      <c r="J58" s="88">
        <v>5.015124E-2</v>
      </c>
      <c r="K58" s="88">
        <v>5.4196969999999997E-2</v>
      </c>
      <c r="L58" s="91"/>
      <c r="M58" s="91"/>
      <c r="N58" s="91"/>
    </row>
    <row r="59" spans="1:14" s="11" customFormat="1" ht="15.9" x14ac:dyDescent="0.45">
      <c r="A59" s="143"/>
      <c r="B59" s="28"/>
      <c r="C59" s="29" t="s">
        <v>18</v>
      </c>
      <c r="D59" s="88">
        <v>131.22030000000001</v>
      </c>
      <c r="E59" s="86" t="s">
        <v>53</v>
      </c>
      <c r="F59" s="88">
        <v>400.08769999999998</v>
      </c>
      <c r="G59" s="88">
        <v>471.5582</v>
      </c>
      <c r="H59" s="89">
        <v>6.755237E-2</v>
      </c>
      <c r="I59" s="86" t="s">
        <v>53</v>
      </c>
      <c r="J59" s="88">
        <v>5.0593359999999997E-2</v>
      </c>
      <c r="K59" s="88">
        <v>4.809128E-2</v>
      </c>
      <c r="L59" s="91"/>
      <c r="M59" s="91"/>
      <c r="N59" s="91"/>
    </row>
    <row r="60" spans="1:14" s="1" customFormat="1" ht="15.9" x14ac:dyDescent="0.45">
      <c r="A60" s="144"/>
      <c r="C60" s="82" t="s">
        <v>21</v>
      </c>
      <c r="D60" s="2">
        <f>AVERAGE(D54:D59)</f>
        <v>130.61618333333334</v>
      </c>
      <c r="E60" s="42" t="s">
        <v>53</v>
      </c>
      <c r="F60" s="2">
        <f>AVERAGE(F54:F59)</f>
        <v>327.56108333333333</v>
      </c>
      <c r="G60" s="2">
        <f>AVERAGE(G54:G59)</f>
        <v>335.47384999999997</v>
      </c>
      <c r="H60" s="5">
        <f>AVERAGE(H54:H59)</f>
        <v>6.436168166666667E-2</v>
      </c>
      <c r="I60" s="42" t="s">
        <v>53</v>
      </c>
      <c r="J60" s="2">
        <f>AVERAGE(J54:J59)</f>
        <v>6.1013998833333333E-2</v>
      </c>
      <c r="K60" s="2">
        <f>AVERAGE(K54:K59)</f>
        <v>6.2513253333333338E-2</v>
      </c>
      <c r="L60" s="92"/>
      <c r="M60" s="92"/>
      <c r="N60" s="92"/>
    </row>
    <row r="61" spans="1:14" s="11" customFormat="1" ht="15.9" x14ac:dyDescent="0.45">
      <c r="A61" s="257" t="s">
        <v>105</v>
      </c>
      <c r="B61" s="29" t="s">
        <v>19</v>
      </c>
      <c r="C61" s="29" t="s">
        <v>16</v>
      </c>
      <c r="D61" s="88">
        <v>338.93799999999999</v>
      </c>
      <c r="E61" s="88">
        <v>544.34529999999995</v>
      </c>
      <c r="F61" s="86">
        <v>590.09289999999999</v>
      </c>
      <c r="G61" s="88">
        <v>705.08270000000005</v>
      </c>
      <c r="H61" s="89">
        <v>0.31064170000000002</v>
      </c>
      <c r="I61" s="265">
        <v>0.32381529999999997</v>
      </c>
      <c r="J61" s="86">
        <v>0.2812693</v>
      </c>
      <c r="K61" s="88">
        <v>0.3267834</v>
      </c>
      <c r="L61" s="91"/>
      <c r="M61" s="91"/>
      <c r="N61" s="91"/>
    </row>
    <row r="62" spans="1:14" s="11" customFormat="1" ht="15.45" customHeight="1" x14ac:dyDescent="0.45">
      <c r="A62" s="143"/>
      <c r="B62" s="28"/>
      <c r="C62" s="29" t="s">
        <v>17</v>
      </c>
      <c r="D62" s="88">
        <v>335.60759999999999</v>
      </c>
      <c r="E62" s="88">
        <v>527.67499999999995</v>
      </c>
      <c r="F62" s="86">
        <v>547.13480000000004</v>
      </c>
      <c r="G62" s="88">
        <v>702.32920000000001</v>
      </c>
      <c r="H62" s="89">
        <v>0.303448</v>
      </c>
      <c r="I62" s="88">
        <v>0.27082729999999999</v>
      </c>
      <c r="J62" s="88">
        <v>0.31487860000000001</v>
      </c>
      <c r="K62" s="88">
        <v>0.2900488</v>
      </c>
      <c r="L62" s="91"/>
      <c r="M62" s="91"/>
      <c r="N62" s="91"/>
    </row>
    <row r="63" spans="1:14" s="11" customFormat="1" ht="15.9" x14ac:dyDescent="0.45">
      <c r="A63" s="143"/>
      <c r="B63" s="28"/>
      <c r="C63" s="29" t="s">
        <v>18</v>
      </c>
      <c r="D63" s="88">
        <v>326.58960000000002</v>
      </c>
      <c r="E63" s="88">
        <v>519.83109999999999</v>
      </c>
      <c r="F63" s="88">
        <v>527.50220000000002</v>
      </c>
      <c r="G63" s="88">
        <v>638.29579999999999</v>
      </c>
      <c r="H63" s="89">
        <v>0.2929792</v>
      </c>
      <c r="I63" s="88">
        <v>0.25815579999999999</v>
      </c>
      <c r="J63" s="88">
        <v>0.29013299999999997</v>
      </c>
      <c r="K63" s="88">
        <v>0.28541060000000001</v>
      </c>
      <c r="L63" s="91"/>
      <c r="M63" s="91"/>
      <c r="N63" s="91"/>
    </row>
    <row r="64" spans="1:14" s="11" customFormat="1" ht="15.9" x14ac:dyDescent="0.45">
      <c r="A64" s="143"/>
      <c r="B64" s="29" t="s">
        <v>20</v>
      </c>
      <c r="C64" s="29" t="s">
        <v>16</v>
      </c>
      <c r="D64" s="88">
        <v>338.93799999999999</v>
      </c>
      <c r="E64" s="88">
        <v>544.34529999999995</v>
      </c>
      <c r="F64" s="88">
        <v>590.09289999999999</v>
      </c>
      <c r="G64" s="88">
        <v>705.08270000000005</v>
      </c>
      <c r="H64" s="89">
        <v>0.31064170000000002</v>
      </c>
      <c r="I64" s="88">
        <v>0.2812693</v>
      </c>
      <c r="J64" s="88">
        <v>0.32381529999999997</v>
      </c>
      <c r="K64" s="88">
        <v>0.3267834</v>
      </c>
      <c r="L64" s="91"/>
      <c r="M64" s="91"/>
      <c r="N64" s="91"/>
    </row>
    <row r="65" spans="1:14" s="11" customFormat="1" ht="15.9" x14ac:dyDescent="0.45">
      <c r="A65" s="143"/>
      <c r="B65" s="28"/>
      <c r="C65" s="29" t="s">
        <v>17</v>
      </c>
      <c r="D65" s="88">
        <v>351.2971</v>
      </c>
      <c r="E65" s="88">
        <v>577.52930000000003</v>
      </c>
      <c r="F65" s="88">
        <v>611.12729999999999</v>
      </c>
      <c r="G65" s="88">
        <v>759.60350000000005</v>
      </c>
      <c r="H65" s="89">
        <v>0.3659695</v>
      </c>
      <c r="I65" s="88">
        <v>0.3458407</v>
      </c>
      <c r="J65" s="88">
        <v>0.32060810000000001</v>
      </c>
      <c r="K65" s="88">
        <v>0.33080039999999999</v>
      </c>
      <c r="L65" s="91"/>
      <c r="M65" s="91"/>
      <c r="N65" s="91"/>
    </row>
    <row r="66" spans="1:14" s="11" customFormat="1" ht="15.45" customHeight="1" x14ac:dyDescent="0.45">
      <c r="A66" s="143"/>
      <c r="B66" s="28"/>
      <c r="C66" s="29" t="s">
        <v>18</v>
      </c>
      <c r="D66" s="88">
        <v>337.08170000000001</v>
      </c>
      <c r="E66" s="88">
        <v>564.64660000000003</v>
      </c>
      <c r="F66" s="88">
        <v>555.2473</v>
      </c>
      <c r="G66" s="88">
        <v>706.33720000000005</v>
      </c>
      <c r="H66" s="89">
        <v>0.29806529999999998</v>
      </c>
      <c r="I66" s="88">
        <v>0.30601430000000002</v>
      </c>
      <c r="J66" s="88">
        <v>0.27152850000000001</v>
      </c>
      <c r="K66" s="88">
        <v>0.36591950000000001</v>
      </c>
      <c r="L66" s="91"/>
      <c r="M66" s="91"/>
      <c r="N66" s="91"/>
    </row>
    <row r="67" spans="1:14" s="1" customFormat="1" ht="15.9" x14ac:dyDescent="0.45">
      <c r="A67" s="144"/>
      <c r="C67" s="82" t="s">
        <v>21</v>
      </c>
      <c r="D67" s="2">
        <f>AVERAGE(D61:D66)</f>
        <v>338.07533333333328</v>
      </c>
      <c r="E67" s="2">
        <f t="shared" ref="E67:K67" si="5">AVERAGE(E61:E66)</f>
        <v>546.39543333333336</v>
      </c>
      <c r="F67" s="2">
        <f>AVERAGE(F61:F66)</f>
        <v>570.19956666666667</v>
      </c>
      <c r="G67" s="2">
        <f t="shared" si="5"/>
        <v>702.78851666666662</v>
      </c>
      <c r="H67" s="5">
        <f t="shared" si="5"/>
        <v>0.31362423333333339</v>
      </c>
      <c r="I67" s="2">
        <f t="shared" si="5"/>
        <v>0.29765378333333331</v>
      </c>
      <c r="J67" s="2">
        <f>AVERAGE(J61:J66)</f>
        <v>0.30037213333333335</v>
      </c>
      <c r="K67" s="2">
        <f t="shared" si="5"/>
        <v>0.32095768333333335</v>
      </c>
      <c r="L67" s="92"/>
      <c r="M67" s="92"/>
      <c r="N67" s="92"/>
    </row>
    <row r="68" spans="1:14" s="11" customFormat="1" ht="15.9" x14ac:dyDescent="0.45">
      <c r="A68" s="148" t="s">
        <v>55</v>
      </c>
      <c r="B68" s="29" t="s">
        <v>19</v>
      </c>
      <c r="C68" s="29" t="s">
        <v>16</v>
      </c>
      <c r="D68" s="88">
        <v>136.501</v>
      </c>
      <c r="E68" s="86" t="s">
        <v>53</v>
      </c>
      <c r="F68" s="88">
        <v>318.54129999999998</v>
      </c>
      <c r="G68" s="88">
        <v>376.52109999999999</v>
      </c>
      <c r="H68" s="89">
        <v>0.10332139999999999</v>
      </c>
      <c r="I68" s="86" t="s">
        <v>53</v>
      </c>
      <c r="J68" s="88">
        <v>9.3039620000000003E-2</v>
      </c>
      <c r="K68" s="88">
        <v>9.5838779999999998E-2</v>
      </c>
      <c r="L68" s="91"/>
      <c r="M68" s="91"/>
      <c r="N68" s="91"/>
    </row>
    <row r="69" spans="1:14" ht="15.9" x14ac:dyDescent="0.45">
      <c r="B69" s="28"/>
      <c r="C69" s="29" t="s">
        <v>17</v>
      </c>
      <c r="D69" s="7">
        <v>155.58770000000001</v>
      </c>
      <c r="E69" s="83" t="s">
        <v>53</v>
      </c>
      <c r="F69" s="7">
        <v>388.86061999999998</v>
      </c>
      <c r="G69" s="7">
        <v>443.95280000000002</v>
      </c>
      <c r="H69" s="8">
        <v>0.13056519999999999</v>
      </c>
      <c r="I69" s="83" t="s">
        <v>53</v>
      </c>
      <c r="J69" s="7">
        <v>0.1097146</v>
      </c>
      <c r="K69" s="7">
        <v>0.105284</v>
      </c>
    </row>
    <row r="70" spans="1:14" s="11" customFormat="1" ht="15.9" x14ac:dyDescent="0.45">
      <c r="A70" s="143"/>
      <c r="B70" s="28"/>
      <c r="C70" s="29" t="s">
        <v>18</v>
      </c>
      <c r="D70" s="88">
        <v>219.0472</v>
      </c>
      <c r="E70" s="86" t="s">
        <v>53</v>
      </c>
      <c r="F70" s="88">
        <v>352.18299999999999</v>
      </c>
      <c r="G70" s="88">
        <v>434.69630000000001</v>
      </c>
      <c r="H70" s="89">
        <v>0.10316640000000001</v>
      </c>
      <c r="I70" s="86" t="s">
        <v>53</v>
      </c>
      <c r="J70" s="88">
        <v>9.6571130000000005E-2</v>
      </c>
      <c r="K70" s="88">
        <v>9.083099E-2</v>
      </c>
      <c r="L70" s="91"/>
      <c r="M70" s="91"/>
      <c r="N70" s="91"/>
    </row>
    <row r="71" spans="1:14" s="11" customFormat="1" ht="15.9" x14ac:dyDescent="0.45">
      <c r="A71" s="143"/>
      <c r="B71" s="29" t="s">
        <v>20</v>
      </c>
      <c r="C71" s="29" t="s">
        <v>16</v>
      </c>
      <c r="D71" s="88">
        <v>82.097120000000004</v>
      </c>
      <c r="E71" s="86" t="s">
        <v>53</v>
      </c>
      <c r="F71" s="88">
        <v>253.23480000000001</v>
      </c>
      <c r="G71" s="88">
        <v>223.9605</v>
      </c>
      <c r="H71" s="89">
        <v>0.12173299999999999</v>
      </c>
      <c r="I71" s="86" t="s">
        <v>53</v>
      </c>
      <c r="J71" s="88">
        <v>0.1080831</v>
      </c>
      <c r="K71" s="88">
        <v>0.11043799999999999</v>
      </c>
      <c r="L71" s="91"/>
      <c r="M71" s="91"/>
      <c r="N71" s="91"/>
    </row>
    <row r="72" spans="1:14" s="11" customFormat="1" ht="15.9" x14ac:dyDescent="0.45">
      <c r="A72" s="143"/>
      <c r="B72" s="28"/>
      <c r="C72" s="29" t="s">
        <v>17</v>
      </c>
      <c r="D72" s="88">
        <v>87.899799999999999</v>
      </c>
      <c r="E72" s="86" t="s">
        <v>53</v>
      </c>
      <c r="F72" s="88">
        <v>261.64019999999999</v>
      </c>
      <c r="G72" s="88">
        <v>217.316</v>
      </c>
      <c r="H72" s="89">
        <v>0.11448419999999999</v>
      </c>
      <c r="I72" s="86" t="s">
        <v>53</v>
      </c>
      <c r="J72" s="88">
        <v>0.10633479999999999</v>
      </c>
      <c r="K72" s="88">
        <v>0.1089686</v>
      </c>
      <c r="L72" s="91"/>
      <c r="M72" s="91"/>
      <c r="N72" s="91"/>
    </row>
    <row r="73" spans="1:14" s="11" customFormat="1" ht="15.9" x14ac:dyDescent="0.45">
      <c r="A73" s="143"/>
      <c r="B73" s="28"/>
      <c r="C73" s="29" t="s">
        <v>18</v>
      </c>
      <c r="D73" s="88">
        <v>89.185410000000005</v>
      </c>
      <c r="E73" s="86" t="s">
        <v>53</v>
      </c>
      <c r="F73" s="88">
        <v>251.56549999999999</v>
      </c>
      <c r="G73" s="11">
        <v>223.1994</v>
      </c>
      <c r="H73" s="89">
        <v>0.1276513</v>
      </c>
      <c r="I73" s="86" t="s">
        <v>53</v>
      </c>
      <c r="J73" s="88">
        <v>0.1116332</v>
      </c>
      <c r="K73" s="88">
        <v>0.1141018</v>
      </c>
      <c r="L73" s="91"/>
      <c r="M73" s="91"/>
      <c r="N73" s="91"/>
    </row>
    <row r="74" spans="1:14" s="1" customFormat="1" ht="15.9" x14ac:dyDescent="0.45">
      <c r="A74" s="144"/>
      <c r="C74" s="82" t="s">
        <v>21</v>
      </c>
      <c r="D74" s="2">
        <f>AVERAGE(D68:D73)</f>
        <v>128.38637166666669</v>
      </c>
      <c r="E74" s="42" t="s">
        <v>53</v>
      </c>
      <c r="F74" s="2">
        <f>AVERAGE(F68:F73)</f>
        <v>304.33756999999997</v>
      </c>
      <c r="G74" s="2">
        <f>AVERAGE(G68:G73)</f>
        <v>319.94101666666666</v>
      </c>
      <c r="H74" s="5">
        <f>AVERAGE(H68:H73)</f>
        <v>0.11682025</v>
      </c>
      <c r="I74" s="42" t="s">
        <v>53</v>
      </c>
      <c r="J74" s="2">
        <f>AVERAGE(J68:J73)</f>
        <v>0.10422940833333333</v>
      </c>
      <c r="K74" s="2">
        <f>AVERAGE(K68:K73)</f>
        <v>0.10424369500000001</v>
      </c>
      <c r="L74" s="92"/>
      <c r="M74" s="92"/>
      <c r="N74" s="92"/>
    </row>
    <row r="75" spans="1:14" s="11" customFormat="1" ht="15.9" x14ac:dyDescent="0.45">
      <c r="A75" s="213" t="s">
        <v>88</v>
      </c>
      <c r="B75" s="29" t="s">
        <v>19</v>
      </c>
      <c r="C75" s="29" t="s">
        <v>16</v>
      </c>
      <c r="D75" s="88">
        <v>87.612409999999997</v>
      </c>
      <c r="E75" s="88">
        <v>135.09620000000001</v>
      </c>
      <c r="F75" s="88">
        <v>156.91739999999999</v>
      </c>
      <c r="G75" s="88">
        <v>205.65299999999999</v>
      </c>
      <c r="H75" s="89">
        <v>0.1016736</v>
      </c>
      <c r="I75" s="88">
        <v>9.9760660000000001E-2</v>
      </c>
      <c r="J75" s="88">
        <v>0.10158159999999999</v>
      </c>
      <c r="K75" s="88">
        <v>0.1053861</v>
      </c>
      <c r="L75" s="91"/>
      <c r="M75" s="91"/>
      <c r="N75" s="91"/>
    </row>
    <row r="76" spans="1:14" s="11" customFormat="1" ht="15.9" x14ac:dyDescent="0.45">
      <c r="A76" s="143"/>
      <c r="B76" s="28"/>
      <c r="C76" s="29" t="s">
        <v>17</v>
      </c>
      <c r="D76" s="88">
        <v>89.953469999999996</v>
      </c>
      <c r="E76" s="88">
        <v>139.81229999999999</v>
      </c>
      <c r="F76" s="88">
        <v>166.45429999999999</v>
      </c>
      <c r="G76" s="88">
        <v>219.85489999999999</v>
      </c>
      <c r="H76" s="89">
        <v>0.1044243</v>
      </c>
      <c r="I76" s="88">
        <v>0.1021828</v>
      </c>
      <c r="J76" s="88">
        <v>0.1039223</v>
      </c>
      <c r="K76" s="88">
        <v>0.10653990000000001</v>
      </c>
      <c r="L76" s="91"/>
      <c r="M76" s="91"/>
      <c r="N76" s="91"/>
    </row>
    <row r="77" spans="1:14" s="11" customFormat="1" ht="15.9" x14ac:dyDescent="0.45">
      <c r="A77" s="143"/>
      <c r="B77" s="28"/>
      <c r="C77" s="29" t="s">
        <v>18</v>
      </c>
      <c r="D77" s="88">
        <v>88.965059999999994</v>
      </c>
      <c r="E77" s="88">
        <v>136.27170000000001</v>
      </c>
      <c r="F77" s="88">
        <v>161.15665999999999</v>
      </c>
      <c r="G77" s="88">
        <v>216.54990000000001</v>
      </c>
      <c r="H77" s="89">
        <v>0.10138</v>
      </c>
      <c r="I77" s="88">
        <v>9.9204280000000006E-2</v>
      </c>
      <c r="J77" s="88">
        <v>0.100232</v>
      </c>
      <c r="K77" s="88">
        <v>0.1031743</v>
      </c>
      <c r="L77" s="91"/>
      <c r="M77" s="91"/>
      <c r="N77" s="91"/>
    </row>
    <row r="78" spans="1:14" s="11" customFormat="1" ht="15.9" x14ac:dyDescent="0.45">
      <c r="A78" s="143"/>
      <c r="B78" s="29" t="s">
        <v>20</v>
      </c>
      <c r="C78" s="29" t="s">
        <v>16</v>
      </c>
      <c r="D78" s="88">
        <v>91.617819999999995</v>
      </c>
      <c r="E78" s="88">
        <v>141.02377000000001</v>
      </c>
      <c r="F78" s="88">
        <v>168.0488</v>
      </c>
      <c r="G78" s="88">
        <v>231.70079999999999</v>
      </c>
      <c r="H78" s="89">
        <v>9.1910749999999999E-2</v>
      </c>
      <c r="I78" s="88">
        <v>9.0018440000000005E-2</v>
      </c>
      <c r="J78" s="88">
        <v>8.8563080000000002E-2</v>
      </c>
      <c r="K78" s="88">
        <v>8.6161539999999995E-2</v>
      </c>
      <c r="L78" s="91"/>
      <c r="M78" s="91"/>
      <c r="N78" s="91"/>
    </row>
    <row r="79" spans="1:14" s="11" customFormat="1" ht="15.9" x14ac:dyDescent="0.45">
      <c r="A79" s="143"/>
      <c r="B79" s="28"/>
      <c r="C79" s="29" t="s">
        <v>17</v>
      </c>
      <c r="D79" s="88">
        <v>96.155900000000003</v>
      </c>
      <c r="E79" s="88">
        <v>162.34540000000001</v>
      </c>
      <c r="F79" s="88">
        <v>189.53559999999999</v>
      </c>
      <c r="G79" s="88">
        <v>250.26519999999999</v>
      </c>
      <c r="H79" s="89">
        <v>0.1001206</v>
      </c>
      <c r="I79" s="88">
        <v>9.6497570000000005E-2</v>
      </c>
      <c r="J79" s="88">
        <v>9.4838240000000004E-2</v>
      </c>
      <c r="K79" s="88">
        <v>9.2120270000000004E-2</v>
      </c>
      <c r="L79" s="91"/>
      <c r="M79" s="91"/>
      <c r="N79" s="91"/>
    </row>
    <row r="80" spans="1:14" s="11" customFormat="1" ht="15.9" x14ac:dyDescent="0.45">
      <c r="A80" s="143"/>
      <c r="B80" s="28"/>
      <c r="C80" s="29" t="s">
        <v>18</v>
      </c>
      <c r="D80" s="88">
        <v>89.994630000000001</v>
      </c>
      <c r="E80" s="88">
        <v>141.57300000000001</v>
      </c>
      <c r="F80" s="88">
        <v>171.11416</v>
      </c>
      <c r="G80" s="88">
        <v>241.97219999999999</v>
      </c>
      <c r="H80" s="89">
        <v>8.6241799999999993E-2</v>
      </c>
      <c r="I80" s="88">
        <v>8.4525000000000003E-2</v>
      </c>
      <c r="J80" s="88">
        <v>8.3144449999999995E-2</v>
      </c>
      <c r="K80" s="88">
        <v>8.1073300000000001E-2</v>
      </c>
      <c r="L80" s="91"/>
      <c r="M80" s="91"/>
      <c r="N80" s="91"/>
    </row>
    <row r="81" spans="1:14" s="1" customFormat="1" ht="15.9" x14ac:dyDescent="0.45">
      <c r="A81" s="144"/>
      <c r="C81" s="82" t="s">
        <v>21</v>
      </c>
      <c r="D81" s="2">
        <f>AVERAGE(D75:D80)</f>
        <v>90.716548333333336</v>
      </c>
      <c r="E81" s="2">
        <f>AVERAGE(E75:E80)</f>
        <v>142.68706166666666</v>
      </c>
      <c r="F81" s="2">
        <f t="shared" ref="F81:K81" si="6">AVERAGE(F75:F80)</f>
        <v>168.87115333333333</v>
      </c>
      <c r="G81" s="2">
        <f t="shared" si="6"/>
        <v>227.66599999999997</v>
      </c>
      <c r="H81" s="5">
        <f t="shared" si="6"/>
        <v>9.7625174999999995E-2</v>
      </c>
      <c r="I81" s="2">
        <f t="shared" si="6"/>
        <v>9.5364791666666671E-2</v>
      </c>
      <c r="J81" s="2">
        <f t="shared" si="6"/>
        <v>9.5380278333333346E-2</v>
      </c>
      <c r="K81" s="2">
        <f t="shared" si="6"/>
        <v>9.5742568333333333E-2</v>
      </c>
      <c r="L81" s="92"/>
      <c r="M81" s="92"/>
      <c r="N81" s="92"/>
    </row>
    <row r="82" spans="1:14" s="188" customFormat="1" ht="15.9" x14ac:dyDescent="0.45">
      <c r="A82" s="183" t="s">
        <v>56</v>
      </c>
      <c r="B82" s="184" t="s">
        <v>19</v>
      </c>
      <c r="C82" s="184" t="s">
        <v>16</v>
      </c>
      <c r="D82" s="185"/>
      <c r="E82" s="185"/>
      <c r="F82" s="185"/>
      <c r="G82" s="185"/>
      <c r="H82" s="186"/>
      <c r="I82" s="185"/>
      <c r="J82" s="185"/>
      <c r="K82" s="185"/>
      <c r="L82" s="237"/>
      <c r="M82" s="237"/>
      <c r="N82" s="237"/>
    </row>
    <row r="83" spans="1:14" s="188" customFormat="1" ht="15.9" x14ac:dyDescent="0.45">
      <c r="A83" s="238"/>
      <c r="B83" s="189"/>
      <c r="C83" s="184" t="s">
        <v>17</v>
      </c>
      <c r="D83" s="185"/>
      <c r="E83" s="185"/>
      <c r="F83" s="185"/>
      <c r="G83" s="185"/>
      <c r="H83" s="186"/>
      <c r="I83" s="185"/>
      <c r="J83" s="185"/>
      <c r="K83" s="185"/>
      <c r="L83" s="237"/>
      <c r="M83" s="237"/>
      <c r="N83" s="237"/>
    </row>
    <row r="84" spans="1:14" s="188" customFormat="1" ht="15.9" x14ac:dyDescent="0.45">
      <c r="A84" s="238"/>
      <c r="B84" s="189"/>
      <c r="C84" s="184" t="s">
        <v>18</v>
      </c>
      <c r="D84" s="185"/>
      <c r="E84" s="185"/>
      <c r="F84" s="185"/>
      <c r="G84" s="185"/>
      <c r="H84" s="186"/>
      <c r="I84" s="185"/>
      <c r="J84" s="185"/>
      <c r="K84" s="185"/>
      <c r="L84" s="237"/>
      <c r="M84" s="237"/>
      <c r="N84" s="237"/>
    </row>
    <row r="85" spans="1:14" s="188" customFormat="1" ht="15.9" x14ac:dyDescent="0.45">
      <c r="A85" s="238"/>
      <c r="B85" s="184" t="s">
        <v>20</v>
      </c>
      <c r="C85" s="184" t="s">
        <v>16</v>
      </c>
      <c r="D85" s="185"/>
      <c r="E85" s="185"/>
      <c r="F85" s="185"/>
      <c r="G85" s="185"/>
      <c r="H85" s="186"/>
      <c r="I85" s="185"/>
      <c r="J85" s="185"/>
      <c r="K85" s="185"/>
      <c r="L85" s="237"/>
      <c r="M85" s="237"/>
      <c r="N85" s="237"/>
    </row>
    <row r="86" spans="1:14" s="188" customFormat="1" ht="15.9" x14ac:dyDescent="0.45">
      <c r="A86" s="238"/>
      <c r="B86" s="189"/>
      <c r="C86" s="184" t="s">
        <v>17</v>
      </c>
      <c r="D86" s="185"/>
      <c r="E86" s="185"/>
      <c r="F86" s="185"/>
      <c r="G86" s="185"/>
      <c r="H86" s="186"/>
      <c r="I86" s="185"/>
      <c r="J86" s="185"/>
      <c r="K86" s="185"/>
      <c r="L86" s="237"/>
      <c r="M86" s="237"/>
      <c r="N86" s="237"/>
    </row>
    <row r="87" spans="1:14" s="188" customFormat="1" ht="15.9" x14ac:dyDescent="0.45">
      <c r="A87" s="238"/>
      <c r="B87" s="189"/>
      <c r="C87" s="184" t="s">
        <v>18</v>
      </c>
      <c r="D87" s="185"/>
      <c r="E87" s="185"/>
      <c r="F87" s="185"/>
      <c r="G87" s="185"/>
      <c r="H87" s="186"/>
      <c r="I87" s="185"/>
      <c r="J87" s="185"/>
      <c r="K87" s="185"/>
      <c r="L87" s="237"/>
      <c r="M87" s="237"/>
      <c r="N87" s="237"/>
    </row>
    <row r="88" spans="1:14" s="188" customFormat="1" ht="15.9" x14ac:dyDescent="0.45">
      <c r="A88" s="238"/>
      <c r="B88" s="195"/>
      <c r="C88" s="192" t="s">
        <v>21</v>
      </c>
      <c r="D88" s="193"/>
      <c r="E88" s="193"/>
      <c r="F88" s="193"/>
      <c r="G88" s="239"/>
      <c r="H88" s="193"/>
      <c r="I88" s="193"/>
      <c r="J88" s="193"/>
      <c r="K88" s="193"/>
      <c r="L88" s="237"/>
      <c r="M88" s="237"/>
      <c r="N88" s="237"/>
    </row>
    <row r="89" spans="1:14" s="11" customFormat="1" ht="15.9" x14ac:dyDescent="0.45">
      <c r="A89" s="65" t="s">
        <v>57</v>
      </c>
      <c r="B89" s="29" t="s">
        <v>19</v>
      </c>
      <c r="C89" s="29" t="s">
        <v>16</v>
      </c>
      <c r="D89" s="88">
        <v>41.442819999999998</v>
      </c>
      <c r="E89" s="88">
        <v>64.487930000000006</v>
      </c>
      <c r="F89" s="88">
        <v>67.149850000000001</v>
      </c>
      <c r="G89" s="88">
        <v>69.961740000000006</v>
      </c>
      <c r="H89" s="89">
        <v>1.5660830000000001E-2</v>
      </c>
      <c r="I89" s="88">
        <v>1.296575E-2</v>
      </c>
      <c r="J89" s="88">
        <v>1.4073199999999999E-2</v>
      </c>
      <c r="K89" s="88">
        <v>1.638183E-2</v>
      </c>
      <c r="L89" s="91"/>
      <c r="M89" s="91"/>
      <c r="N89" s="91"/>
    </row>
    <row r="90" spans="1:14" s="11" customFormat="1" ht="15.9" x14ac:dyDescent="0.45">
      <c r="A90" s="143"/>
      <c r="B90" s="28"/>
      <c r="C90" s="29" t="s">
        <v>17</v>
      </c>
      <c r="D90" s="88">
        <v>41.662170000000003</v>
      </c>
      <c r="E90" s="88">
        <v>64.480599999999995</v>
      </c>
      <c r="F90" s="88">
        <v>65.246179999999995</v>
      </c>
      <c r="G90" s="88">
        <v>69.770499999999998</v>
      </c>
      <c r="H90" s="89">
        <v>1.5633930000000001E-2</v>
      </c>
      <c r="I90" s="88">
        <v>1.3049669999999999E-2</v>
      </c>
      <c r="J90" s="88">
        <v>1.4376379999999999E-2</v>
      </c>
      <c r="K90" s="88">
        <v>1.6524779999999999E-2</v>
      </c>
      <c r="L90" s="91"/>
      <c r="M90" s="91"/>
      <c r="N90" s="91"/>
    </row>
    <row r="91" spans="1:14" s="11" customFormat="1" ht="15.9" x14ac:dyDescent="0.45">
      <c r="A91" s="143"/>
      <c r="B91" s="28"/>
      <c r="C91" s="29" t="s">
        <v>18</v>
      </c>
      <c r="D91" s="88">
        <v>41.063679999999998</v>
      </c>
      <c r="E91" s="88">
        <v>64.915030000000002</v>
      </c>
      <c r="F91" s="88">
        <v>66.958529999999996</v>
      </c>
      <c r="G91" s="88">
        <v>70.241460000000004</v>
      </c>
      <c r="H91" s="89">
        <v>1.6028529999999999E-2</v>
      </c>
      <c r="I91" s="88">
        <v>1.3179140000000001E-2</v>
      </c>
      <c r="J91" s="88">
        <v>1.4412929999999999E-2</v>
      </c>
      <c r="K91" s="88">
        <v>1.6718920000000002E-2</v>
      </c>
      <c r="L91" s="91"/>
      <c r="M91" s="91"/>
      <c r="N91" s="91"/>
    </row>
    <row r="92" spans="1:14" s="11" customFormat="1" ht="15.9" x14ac:dyDescent="0.45">
      <c r="A92" s="143"/>
      <c r="B92" s="29" t="s">
        <v>20</v>
      </c>
      <c r="C92" s="29" t="s">
        <v>16</v>
      </c>
      <c r="D92" s="88">
        <v>46.400860000000002</v>
      </c>
      <c r="E92" s="88">
        <v>72.459699999999998</v>
      </c>
      <c r="F92" s="88">
        <v>74.033720000000002</v>
      </c>
      <c r="G92" s="88">
        <v>76.112129999999993</v>
      </c>
      <c r="H92" s="89">
        <v>1.8859830000000001E-2</v>
      </c>
      <c r="I92" s="88">
        <v>1.558795E-2</v>
      </c>
      <c r="J92" s="88">
        <v>1.718022E-2</v>
      </c>
      <c r="K92" s="88">
        <v>2.0087509999999999E-2</v>
      </c>
      <c r="L92" s="91"/>
      <c r="M92" s="91"/>
      <c r="N92" s="91"/>
    </row>
    <row r="93" spans="1:14" s="11" customFormat="1" ht="15.9" x14ac:dyDescent="0.45">
      <c r="A93" s="143"/>
      <c r="B93" s="28"/>
      <c r="C93" s="29" t="s">
        <v>17</v>
      </c>
      <c r="D93" s="88">
        <v>40.671080000000003</v>
      </c>
      <c r="E93" s="88">
        <v>74.489919999999998</v>
      </c>
      <c r="F93" s="88">
        <v>68.340540000000004</v>
      </c>
      <c r="G93" s="88">
        <v>83.279650000000004</v>
      </c>
      <c r="H93" s="89">
        <v>1.470802E-2</v>
      </c>
      <c r="I93" s="88">
        <v>9.8592699999999998E-3</v>
      </c>
      <c r="J93" s="88">
        <v>1.0544599999999999E-2</v>
      </c>
      <c r="K93" s="88">
        <v>1.248896E-2</v>
      </c>
      <c r="L93" s="91"/>
      <c r="M93" s="91"/>
      <c r="N93" s="91"/>
    </row>
    <row r="94" spans="1:14" s="11" customFormat="1" ht="15.9" x14ac:dyDescent="0.45">
      <c r="A94" s="143"/>
      <c r="B94" s="28"/>
      <c r="C94" s="29" t="s">
        <v>18</v>
      </c>
      <c r="D94" s="88">
        <v>44.32891</v>
      </c>
      <c r="E94" s="88">
        <v>79.966220000000007</v>
      </c>
      <c r="F94" s="88">
        <v>77.747140000000002</v>
      </c>
      <c r="G94" s="88">
        <v>89.847499999999997</v>
      </c>
      <c r="H94" s="89">
        <v>1.628334E-2</v>
      </c>
      <c r="I94" s="88">
        <v>1.0539349999999999E-2</v>
      </c>
      <c r="J94" s="88">
        <v>1.1375669999999999E-2</v>
      </c>
      <c r="K94" s="88">
        <v>9.8842129999999993E-3</v>
      </c>
      <c r="L94" s="91"/>
      <c r="M94" s="91"/>
      <c r="N94" s="91"/>
    </row>
    <row r="95" spans="1:14" s="1" customFormat="1" ht="15.9" x14ac:dyDescent="0.45">
      <c r="A95" s="144"/>
      <c r="C95" s="82" t="s">
        <v>21</v>
      </c>
      <c r="D95" s="2">
        <f>AVERAGE(D89:D94)</f>
        <v>42.594920000000002</v>
      </c>
      <c r="E95" s="2">
        <f t="shared" ref="E95:K95" si="7">AVERAGE(E89:E94)</f>
        <v>70.133233333333337</v>
      </c>
      <c r="F95" s="2">
        <f t="shared" si="7"/>
        <v>69.912660000000002</v>
      </c>
      <c r="G95" s="2">
        <f t="shared" si="7"/>
        <v>76.535496666666674</v>
      </c>
      <c r="H95" s="5">
        <f t="shared" si="7"/>
        <v>1.6195746666666667E-2</v>
      </c>
      <c r="I95" s="2">
        <f t="shared" si="7"/>
        <v>1.2530188333333333E-2</v>
      </c>
      <c r="J95" s="2">
        <f t="shared" si="7"/>
        <v>1.3660500000000001E-2</v>
      </c>
      <c r="K95" s="2">
        <f t="shared" si="7"/>
        <v>1.5347702166666666E-2</v>
      </c>
      <c r="L95" s="92"/>
      <c r="M95" s="92"/>
      <c r="N95" s="92"/>
    </row>
    <row r="96" spans="1:14" s="11" customFormat="1" ht="15.9" x14ac:dyDescent="0.45">
      <c r="A96" s="149" t="s">
        <v>58</v>
      </c>
      <c r="B96" s="29" t="s">
        <v>19</v>
      </c>
      <c r="C96" s="29" t="s">
        <v>16</v>
      </c>
      <c r="D96" s="88">
        <v>181.96190000000001</v>
      </c>
      <c r="E96" s="86" t="s">
        <v>53</v>
      </c>
      <c r="F96" s="88">
        <v>328.83760000000001</v>
      </c>
      <c r="G96" s="88">
        <v>355.04939999999999</v>
      </c>
      <c r="H96" s="89">
        <v>9.5978450000000007E-2</v>
      </c>
      <c r="I96" s="86" t="s">
        <v>53</v>
      </c>
      <c r="J96" s="88">
        <v>9.6993540000000003E-2</v>
      </c>
      <c r="K96" s="88">
        <v>8.3817890000000006E-2</v>
      </c>
      <c r="L96" s="91"/>
      <c r="M96" s="91"/>
      <c r="N96" s="91"/>
    </row>
    <row r="97" spans="1:14" s="11" customFormat="1" ht="15.9" x14ac:dyDescent="0.45">
      <c r="A97" s="143"/>
      <c r="B97" s="28"/>
      <c r="C97" s="29" t="s">
        <v>17</v>
      </c>
      <c r="D97" s="88">
        <v>168.1225</v>
      </c>
      <c r="E97" s="86" t="s">
        <v>53</v>
      </c>
      <c r="F97" s="88">
        <v>357.80509999999998</v>
      </c>
      <c r="G97" s="88">
        <v>350.42239999999998</v>
      </c>
      <c r="H97" s="89">
        <v>8.7773069999999995E-2</v>
      </c>
      <c r="I97" s="86" t="s">
        <v>53</v>
      </c>
      <c r="J97" s="88">
        <v>8.9587299999999995E-2</v>
      </c>
      <c r="K97" s="88">
        <v>7.7756729999999996E-2</v>
      </c>
      <c r="L97" s="91"/>
      <c r="M97" s="91"/>
      <c r="N97" s="91"/>
    </row>
    <row r="98" spans="1:14" s="11" customFormat="1" ht="15.9" x14ac:dyDescent="0.45">
      <c r="A98" s="143"/>
      <c r="B98" s="28"/>
      <c r="C98" s="29" t="s">
        <v>18</v>
      </c>
      <c r="D98" s="88">
        <v>177.5455</v>
      </c>
      <c r="E98" s="86" t="s">
        <v>53</v>
      </c>
      <c r="F98" s="88">
        <v>313.49459999999999</v>
      </c>
      <c r="G98" s="88">
        <v>347.39569999999998</v>
      </c>
      <c r="H98" s="89">
        <v>9.2060320000000001E-2</v>
      </c>
      <c r="I98" s="86" t="s">
        <v>53</v>
      </c>
      <c r="J98" s="88">
        <v>9.0449189999999999E-2</v>
      </c>
      <c r="K98" s="88">
        <v>8.0247449999999998E-2</v>
      </c>
      <c r="L98" s="91"/>
      <c r="M98" s="91"/>
      <c r="N98" s="91"/>
    </row>
    <row r="99" spans="1:14" s="11" customFormat="1" ht="15.9" x14ac:dyDescent="0.45">
      <c r="A99" s="143"/>
      <c r="B99" s="29" t="s">
        <v>20</v>
      </c>
      <c r="C99" s="29" t="s">
        <v>16</v>
      </c>
      <c r="D99" s="88">
        <v>182.25550000000001</v>
      </c>
      <c r="E99" s="86" t="s">
        <v>53</v>
      </c>
      <c r="F99" s="88">
        <v>316.10059999999999</v>
      </c>
      <c r="G99" s="88">
        <v>349.3039</v>
      </c>
      <c r="H99" s="89">
        <v>9.3793310000000005E-2</v>
      </c>
      <c r="I99" s="86" t="s">
        <v>53</v>
      </c>
      <c r="J99" s="88">
        <v>9.1234910000000002E-2</v>
      </c>
      <c r="K99" s="88">
        <v>8.8444579999999995E-2</v>
      </c>
      <c r="L99" s="91"/>
      <c r="M99" s="91"/>
      <c r="N99" s="91"/>
    </row>
    <row r="100" spans="1:14" s="11" customFormat="1" ht="15.9" x14ac:dyDescent="0.45">
      <c r="A100" s="143"/>
      <c r="B100" s="28"/>
      <c r="C100" s="29" t="s">
        <v>17</v>
      </c>
      <c r="D100" s="88">
        <v>161.64230000000001</v>
      </c>
      <c r="E100" s="86" t="s">
        <v>53</v>
      </c>
      <c r="F100" s="88">
        <v>247.82210000000001</v>
      </c>
      <c r="G100" s="88">
        <v>324.82089999999999</v>
      </c>
      <c r="H100" s="89">
        <v>8.5965899999999998E-2</v>
      </c>
      <c r="I100" s="86" t="s">
        <v>53</v>
      </c>
      <c r="J100" s="88">
        <v>8.6977780000000005E-2</v>
      </c>
      <c r="K100" s="88">
        <v>8.3805539999999998E-2</v>
      </c>
      <c r="L100" s="91"/>
      <c r="M100" s="91"/>
      <c r="N100" s="91"/>
    </row>
    <row r="101" spans="1:14" s="11" customFormat="1" ht="15.9" x14ac:dyDescent="0.45">
      <c r="A101" s="143"/>
      <c r="B101" s="28"/>
      <c r="C101" s="29" t="s">
        <v>18</v>
      </c>
      <c r="D101" s="88">
        <v>195.52189999999999</v>
      </c>
      <c r="E101" s="86" t="s">
        <v>53</v>
      </c>
      <c r="F101" s="88">
        <v>326.78539999999998</v>
      </c>
      <c r="G101" s="88">
        <v>343.6737</v>
      </c>
      <c r="H101" s="89">
        <v>8.9543940000000002E-2</v>
      </c>
      <c r="I101" s="86" t="s">
        <v>53</v>
      </c>
      <c r="J101" s="88">
        <v>8.6612629999999996E-2</v>
      </c>
      <c r="K101" s="88">
        <v>8.7033239999999998E-2</v>
      </c>
      <c r="L101" s="91"/>
      <c r="M101" s="91"/>
      <c r="N101" s="91"/>
    </row>
    <row r="102" spans="1:14" s="1" customFormat="1" ht="15.9" x14ac:dyDescent="0.45">
      <c r="A102" s="144"/>
      <c r="C102" s="82" t="s">
        <v>21</v>
      </c>
      <c r="D102" s="2">
        <f>AVERAGE(D96:D101)</f>
        <v>177.8416</v>
      </c>
      <c r="E102" s="42" t="s">
        <v>53</v>
      </c>
      <c r="F102" s="2">
        <f>AVERAGE(F96:F101)</f>
        <v>315.14090000000004</v>
      </c>
      <c r="G102" s="2">
        <f>AVERAGE(G96:G101)</f>
        <v>345.11100000000005</v>
      </c>
      <c r="H102" s="5">
        <f>AVERAGE(H96:H101)</f>
        <v>9.0852498333333351E-2</v>
      </c>
      <c r="I102" s="42" t="s">
        <v>53</v>
      </c>
      <c r="J102" s="2">
        <f>AVERAGE(J96:J101)</f>
        <v>9.0309224999999993E-2</v>
      </c>
      <c r="K102" s="2">
        <f>AVERAGE(K96:K101)</f>
        <v>8.3517571666666665E-2</v>
      </c>
      <c r="L102" s="92"/>
      <c r="M102" s="92"/>
      <c r="N102" s="92"/>
    </row>
    <row r="103" spans="1:14" s="241" customFormat="1" ht="15.9" x14ac:dyDescent="0.45">
      <c r="A103" s="245" t="s">
        <v>103</v>
      </c>
      <c r="B103" s="29" t="s">
        <v>19</v>
      </c>
      <c r="C103" s="29" t="s">
        <v>16</v>
      </c>
      <c r="D103" s="240">
        <v>143.58430000000001</v>
      </c>
      <c r="E103" s="240">
        <v>215.39930000000001</v>
      </c>
      <c r="F103" s="240">
        <v>251.53319999999999</v>
      </c>
      <c r="G103" s="240">
        <v>286.83150000000001</v>
      </c>
      <c r="H103" s="89">
        <v>9.9641279999999999E-2</v>
      </c>
      <c r="I103" s="240">
        <v>7.0484790000000005E-2</v>
      </c>
      <c r="J103" s="240">
        <v>6.1341300000000001E-2</v>
      </c>
      <c r="K103" s="240">
        <v>5.0463429999999997E-2</v>
      </c>
      <c r="L103" s="242"/>
      <c r="M103" s="242"/>
      <c r="N103" s="242"/>
    </row>
    <row r="104" spans="1:14" s="11" customFormat="1" ht="15.9" x14ac:dyDescent="0.45">
      <c r="A104" s="143"/>
      <c r="B104" s="28"/>
      <c r="C104" s="29" t="s">
        <v>17</v>
      </c>
      <c r="D104" s="88">
        <v>157.11269999999999</v>
      </c>
      <c r="E104" s="88">
        <v>250.28569999999999</v>
      </c>
      <c r="F104" s="88">
        <v>284.4683</v>
      </c>
      <c r="G104" s="88">
        <v>310.67259999999999</v>
      </c>
      <c r="H104" s="89">
        <v>0.12858420000000001</v>
      </c>
      <c r="I104" s="88">
        <v>8.7703980000000001E-2</v>
      </c>
      <c r="J104" s="88">
        <v>7.6005970000000006E-2</v>
      </c>
      <c r="K104" s="88">
        <v>6.2617389999999995E-2</v>
      </c>
      <c r="L104" s="91"/>
      <c r="M104" s="91"/>
      <c r="N104" s="91"/>
    </row>
    <row r="105" spans="1:14" s="11" customFormat="1" ht="15.9" x14ac:dyDescent="0.45">
      <c r="A105" s="143"/>
      <c r="B105" s="28"/>
      <c r="C105" s="29" t="s">
        <v>18</v>
      </c>
      <c r="D105" s="88">
        <v>142.01580000000001</v>
      </c>
      <c r="E105" s="88">
        <v>203.25370000000001</v>
      </c>
      <c r="F105" s="88">
        <v>231.5772</v>
      </c>
      <c r="G105" s="88">
        <v>264.32409999999999</v>
      </c>
      <c r="H105" s="89">
        <v>0.1016046</v>
      </c>
      <c r="I105" s="88">
        <v>7.4309440000000004E-2</v>
      </c>
      <c r="J105" s="88">
        <v>6.5205559999999996E-2</v>
      </c>
      <c r="K105" s="88">
        <v>5.9310099999999998E-2</v>
      </c>
      <c r="L105" s="91"/>
      <c r="M105" s="91"/>
      <c r="N105" s="91"/>
    </row>
    <row r="106" spans="1:14" s="48" customFormat="1" ht="15.9" x14ac:dyDescent="0.45">
      <c r="A106" s="147"/>
      <c r="B106" s="29" t="s">
        <v>20</v>
      </c>
      <c r="C106" s="29" t="s">
        <v>16</v>
      </c>
      <c r="D106" s="49">
        <v>102.4012</v>
      </c>
      <c r="E106" s="49">
        <v>193.35470000000001</v>
      </c>
      <c r="F106" s="49">
        <v>213.79810000000001</v>
      </c>
      <c r="G106" s="49">
        <v>242.9691</v>
      </c>
      <c r="H106" s="50">
        <v>7.6929940000000002E-2</v>
      </c>
      <c r="I106" s="49">
        <v>5.7472210000000003E-2</v>
      </c>
      <c r="J106" s="49">
        <v>5.9173620000000003E-2</v>
      </c>
      <c r="K106" s="49">
        <v>6.1611979999999997E-2</v>
      </c>
      <c r="L106" s="51"/>
      <c r="M106" s="51"/>
      <c r="N106" s="51"/>
    </row>
    <row r="107" spans="1:14" s="11" customFormat="1" ht="15.9" x14ac:dyDescent="0.45">
      <c r="A107" s="143"/>
      <c r="B107" s="28"/>
      <c r="C107" s="29" t="s">
        <v>17</v>
      </c>
      <c r="D107" s="88">
        <v>100.42010000000001</v>
      </c>
      <c r="E107" s="88">
        <v>192.4657</v>
      </c>
      <c r="F107" s="88">
        <v>218.7689</v>
      </c>
      <c r="G107" s="88">
        <v>233.47659999999999</v>
      </c>
      <c r="H107" s="89">
        <v>7.6702960000000001E-2</v>
      </c>
      <c r="I107" s="88">
        <v>5.6356299999999998E-2</v>
      </c>
      <c r="J107" s="88">
        <v>6.094716E-2</v>
      </c>
      <c r="K107" s="88">
        <v>6.3314300000000004E-2</v>
      </c>
      <c r="L107" s="91"/>
      <c r="M107" s="91"/>
      <c r="N107" s="91"/>
    </row>
    <row r="108" spans="1:14" s="11" customFormat="1" ht="15.9" x14ac:dyDescent="0.45">
      <c r="A108" s="143"/>
      <c r="B108" s="28"/>
      <c r="C108" s="29" t="s">
        <v>18</v>
      </c>
      <c r="D108" s="88">
        <v>101.5244</v>
      </c>
      <c r="E108" s="88">
        <v>191.0558</v>
      </c>
      <c r="F108" s="88">
        <v>215.04249999999999</v>
      </c>
      <c r="G108" s="88">
        <v>239.05699999999999</v>
      </c>
      <c r="H108" s="89">
        <v>7.72563E-2</v>
      </c>
      <c r="I108" s="88">
        <v>5.4254999999999998E-2</v>
      </c>
      <c r="J108" s="88">
        <v>5.9363399999999997E-2</v>
      </c>
      <c r="K108" s="88">
        <v>6.1247000000000003E-2</v>
      </c>
      <c r="L108" s="91"/>
      <c r="M108" s="91"/>
      <c r="N108" s="91"/>
    </row>
    <row r="109" spans="1:14" s="11" customFormat="1" ht="15.9" x14ac:dyDescent="0.45">
      <c r="A109" s="143"/>
      <c r="B109" s="43"/>
      <c r="C109" s="85" t="s">
        <v>21</v>
      </c>
      <c r="D109" s="255">
        <f>AVERAGE(D103:D108)</f>
        <v>124.50975000000001</v>
      </c>
      <c r="E109" s="255">
        <f t="shared" ref="E109:K109" si="8">AVERAGE(E103:E108)</f>
        <v>207.63581666666667</v>
      </c>
      <c r="F109" s="255">
        <f t="shared" si="8"/>
        <v>235.8647</v>
      </c>
      <c r="G109" s="255">
        <f t="shared" si="8"/>
        <v>262.88848333333334</v>
      </c>
      <c r="H109" s="256">
        <f t="shared" si="8"/>
        <v>9.345321333333334E-2</v>
      </c>
      <c r="I109" s="255">
        <f t="shared" si="8"/>
        <v>6.6763619999999996E-2</v>
      </c>
      <c r="J109" s="255">
        <f t="shared" si="8"/>
        <v>6.3672834999999997E-2</v>
      </c>
      <c r="K109" s="255">
        <f t="shared" si="8"/>
        <v>5.97607E-2</v>
      </c>
      <c r="L109" s="91"/>
      <c r="M109" s="91"/>
      <c r="N109" s="91"/>
    </row>
    <row r="110" spans="1:14" s="11" customFormat="1" ht="15.9" x14ac:dyDescent="0.45">
      <c r="A110" s="136" t="s">
        <v>87</v>
      </c>
      <c r="B110" s="29" t="s">
        <v>19</v>
      </c>
      <c r="C110" s="29" t="s">
        <v>16</v>
      </c>
      <c r="D110" s="88">
        <v>20.041250000000002</v>
      </c>
      <c r="E110" s="88">
        <v>37.721330000000002</v>
      </c>
      <c r="F110" s="88">
        <v>39.103250000000003</v>
      </c>
      <c r="G110" s="88">
        <v>45.142609999999998</v>
      </c>
      <c r="H110" s="89">
        <v>5.8031350000000001E-3</v>
      </c>
      <c r="I110" s="88">
        <v>4.7600790000000004E-3</v>
      </c>
      <c r="J110" s="88">
        <v>5.1541349999999998E-3</v>
      </c>
      <c r="K110" s="88">
        <v>5.2928130000000004E-3</v>
      </c>
      <c r="L110" s="91"/>
      <c r="M110" s="91"/>
      <c r="N110" s="91"/>
    </row>
    <row r="111" spans="1:14" s="11" customFormat="1" ht="15.9" x14ac:dyDescent="0.45">
      <c r="A111" s="143"/>
      <c r="B111" s="28"/>
      <c r="C111" s="29" t="s">
        <v>17</v>
      </c>
      <c r="D111" s="88">
        <v>20.037420000000001</v>
      </c>
      <c r="E111" s="88">
        <v>37.530650000000001</v>
      </c>
      <c r="F111" s="88">
        <v>40.316119999999998</v>
      </c>
      <c r="G111" s="88">
        <v>43.28304</v>
      </c>
      <c r="H111" s="89">
        <v>5.7904330000000002E-3</v>
      </c>
      <c r="I111" s="88">
        <v>4.858312E-3</v>
      </c>
      <c r="J111" s="88">
        <v>5.019529E-3</v>
      </c>
      <c r="K111" s="88">
        <v>5.6323500000000004E-3</v>
      </c>
      <c r="L111" s="91"/>
      <c r="M111" s="91"/>
      <c r="N111" s="91"/>
    </row>
    <row r="112" spans="1:14" s="11" customFormat="1" ht="15.9" x14ac:dyDescent="0.45">
      <c r="A112" s="143"/>
      <c r="B112" s="28"/>
      <c r="C112" s="29" t="s">
        <v>18</v>
      </c>
      <c r="D112" s="88">
        <v>21.17428</v>
      </c>
      <c r="E112" s="88">
        <v>37.539299999999997</v>
      </c>
      <c r="F112" s="88">
        <v>41.931950000000001</v>
      </c>
      <c r="G112" s="88">
        <v>44.532510000000002</v>
      </c>
      <c r="H112" s="89">
        <v>6.2350110000000004E-3</v>
      </c>
      <c r="I112" s="88">
        <v>5.453823E-3</v>
      </c>
      <c r="J112" s="88">
        <v>5.390031E-3</v>
      </c>
      <c r="K112" s="88">
        <v>6.1968190000000001E-3</v>
      </c>
      <c r="L112" s="91"/>
      <c r="M112" s="91"/>
      <c r="N112" s="91"/>
    </row>
    <row r="113" spans="1:14" s="11" customFormat="1" ht="15.9" x14ac:dyDescent="0.45">
      <c r="A113" s="143"/>
      <c r="B113" s="29" t="s">
        <v>20</v>
      </c>
      <c r="C113" s="29" t="s">
        <v>16</v>
      </c>
      <c r="D113" s="88">
        <v>21.047370000000001</v>
      </c>
      <c r="E113" s="88">
        <v>41.605409999999999</v>
      </c>
      <c r="F113" s="88">
        <v>42.19229</v>
      </c>
      <c r="G113" s="88">
        <v>47.476819999999996</v>
      </c>
      <c r="H113" s="89">
        <v>5.9645699999999998E-3</v>
      </c>
      <c r="I113" s="88">
        <v>4.2866893999999999E-3</v>
      </c>
      <c r="J113" s="88">
        <v>4.4567829999999998E-3</v>
      </c>
      <c r="K113" s="88">
        <v>4.3273909999999999E-3</v>
      </c>
      <c r="L113" s="91"/>
      <c r="M113" s="91"/>
      <c r="N113" s="91"/>
    </row>
    <row r="114" spans="1:14" s="11" customFormat="1" ht="15.9" x14ac:dyDescent="0.45">
      <c r="A114" s="143"/>
      <c r="B114" s="28"/>
      <c r="C114" s="29" t="s">
        <v>17</v>
      </c>
      <c r="D114" s="88">
        <v>21.960719999999998</v>
      </c>
      <c r="E114" s="88">
        <v>41.684330000000003</v>
      </c>
      <c r="F114" s="88">
        <v>43.364100000000001</v>
      </c>
      <c r="G114" s="88">
        <v>47.665050000000001</v>
      </c>
      <c r="H114" s="89">
        <v>5.7934279999999998E-3</v>
      </c>
      <c r="I114" s="88">
        <v>4.2704559999999997E-3</v>
      </c>
      <c r="J114" s="88">
        <v>4.3238299999999999E-3</v>
      </c>
      <c r="K114" s="88">
        <v>4.3765219999999999E-3</v>
      </c>
      <c r="L114" s="91"/>
      <c r="M114" s="91"/>
      <c r="N114" s="91"/>
    </row>
    <row r="115" spans="1:14" s="11" customFormat="1" ht="15.9" x14ac:dyDescent="0.45">
      <c r="A115" s="143"/>
      <c r="B115" s="28"/>
      <c r="C115" s="29" t="s">
        <v>18</v>
      </c>
      <c r="D115" s="88">
        <v>19.15906</v>
      </c>
      <c r="E115" s="88">
        <v>38.039960000000001</v>
      </c>
      <c r="F115" s="88">
        <v>40.147150000000003</v>
      </c>
      <c r="G115" s="88">
        <v>43.813029999999998</v>
      </c>
      <c r="H115" s="89">
        <v>5.0978020000000002E-3</v>
      </c>
      <c r="I115" s="88">
        <v>3.7300609999999998E-3</v>
      </c>
      <c r="J115" s="88">
        <v>3.7595469999999998E-3</v>
      </c>
      <c r="K115" s="88">
        <v>3.8197890000000001E-3</v>
      </c>
      <c r="L115" s="91"/>
      <c r="M115" s="91"/>
      <c r="N115" s="91"/>
    </row>
    <row r="116" spans="1:14" ht="15.9" x14ac:dyDescent="0.45">
      <c r="B116" s="1"/>
      <c r="C116" s="82" t="s">
        <v>21</v>
      </c>
      <c r="D116" s="2">
        <f>AVERAGE(D110:D115)</f>
        <v>20.570016666666664</v>
      </c>
      <c r="E116" s="2">
        <f t="shared" ref="E116:K116" si="9">AVERAGE(E110:E115)</f>
        <v>39.020163333333336</v>
      </c>
      <c r="F116" s="2">
        <f t="shared" si="9"/>
        <v>41.175810000000006</v>
      </c>
      <c r="G116" s="2">
        <f t="shared" si="9"/>
        <v>45.318843333333326</v>
      </c>
      <c r="H116" s="5">
        <f t="shared" si="9"/>
        <v>5.7807298333333338E-3</v>
      </c>
      <c r="I116" s="2">
        <f t="shared" si="9"/>
        <v>4.5599033999999998E-3</v>
      </c>
      <c r="J116" s="2">
        <f t="shared" si="9"/>
        <v>4.6839758333333328E-3</v>
      </c>
      <c r="K116" s="2">
        <f t="shared" si="9"/>
        <v>4.9409473333333334E-3</v>
      </c>
    </row>
    <row r="117" spans="1:14" s="11" customFormat="1" ht="15.9" x14ac:dyDescent="0.45">
      <c r="A117" s="181" t="s">
        <v>91</v>
      </c>
      <c r="B117" s="29" t="s">
        <v>19</v>
      </c>
      <c r="C117" s="29" t="s">
        <v>16</v>
      </c>
      <c r="D117" s="88">
        <v>40.677630000000001</v>
      </c>
      <c r="E117" s="88">
        <v>87.161749999999998</v>
      </c>
      <c r="F117" s="88">
        <v>90.978652999999994</v>
      </c>
      <c r="G117" s="88">
        <v>83.914180000000002</v>
      </c>
      <c r="H117" s="89">
        <v>1.580167E-2</v>
      </c>
      <c r="I117" s="88">
        <v>1.370189E-2</v>
      </c>
      <c r="J117" s="88">
        <v>1.4880579999999999E-2</v>
      </c>
      <c r="K117" s="88">
        <v>1.6144579999999999E-2</v>
      </c>
      <c r="L117" s="91"/>
      <c r="M117" s="91"/>
      <c r="N117" s="91"/>
    </row>
    <row r="118" spans="1:14" s="11" customFormat="1" ht="15.9" x14ac:dyDescent="0.45">
      <c r="A118" s="143"/>
      <c r="B118" s="28"/>
      <c r="C118" s="29" t="s">
        <v>17</v>
      </c>
      <c r="D118" s="88">
        <v>42.060699999999997</v>
      </c>
      <c r="E118" s="88">
        <v>87.249459999999999</v>
      </c>
      <c r="F118" s="88">
        <v>100.8527</v>
      </c>
      <c r="G118" s="88">
        <v>90.772059999999996</v>
      </c>
      <c r="H118" s="89">
        <v>1.196359E-2</v>
      </c>
      <c r="I118" s="88">
        <v>1.023601E-2</v>
      </c>
      <c r="J118" s="88">
        <v>1.0289629999999999E-2</v>
      </c>
      <c r="K118" s="88">
        <v>1.196293E-2</v>
      </c>
      <c r="L118" s="91"/>
      <c r="M118" s="91"/>
      <c r="N118" s="91"/>
    </row>
    <row r="119" spans="1:14" s="11" customFormat="1" ht="15.9" x14ac:dyDescent="0.45">
      <c r="A119" s="143"/>
      <c r="B119" s="28"/>
      <c r="C119" s="29" t="s">
        <v>18</v>
      </c>
      <c r="D119" s="88">
        <v>41.586530000000003</v>
      </c>
      <c r="E119" s="88">
        <v>87.397319999999993</v>
      </c>
      <c r="F119" s="88">
        <v>95.858930000000001</v>
      </c>
      <c r="G119" s="88">
        <v>85.659890000000004</v>
      </c>
      <c r="H119" s="89">
        <v>1.392379E-2</v>
      </c>
      <c r="I119" s="88">
        <v>1.2077600000000001E-2</v>
      </c>
      <c r="J119" s="88">
        <v>1.2386668999999999E-2</v>
      </c>
      <c r="K119" s="88">
        <v>1.438158E-2</v>
      </c>
      <c r="L119" s="91"/>
      <c r="M119" s="91"/>
      <c r="N119" s="91"/>
    </row>
    <row r="120" spans="1:14" s="11" customFormat="1" ht="15.9" x14ac:dyDescent="0.45">
      <c r="A120" s="143"/>
      <c r="B120" s="29" t="s">
        <v>20</v>
      </c>
      <c r="C120" s="29" t="s">
        <v>16</v>
      </c>
      <c r="D120" s="88">
        <v>45.360979999999998</v>
      </c>
      <c r="E120" s="88">
        <v>86.874669999999995</v>
      </c>
      <c r="F120" s="88">
        <v>79.214330000000004</v>
      </c>
      <c r="G120" s="88">
        <v>84.67407</v>
      </c>
      <c r="H120" s="89">
        <v>1.377397E-2</v>
      </c>
      <c r="I120" s="88">
        <v>1.247495E-2</v>
      </c>
      <c r="J120" s="88">
        <v>1.303407E-2</v>
      </c>
      <c r="K120" s="88">
        <v>1.370531E-2</v>
      </c>
      <c r="L120" s="91"/>
      <c r="M120" s="91"/>
      <c r="N120" s="91"/>
    </row>
    <row r="121" spans="1:14" s="11" customFormat="1" ht="15.9" x14ac:dyDescent="0.45">
      <c r="A121" s="143"/>
      <c r="B121" s="28"/>
      <c r="C121" s="29" t="s">
        <v>17</v>
      </c>
      <c r="D121" s="88">
        <v>53.035710000000002</v>
      </c>
      <c r="E121" s="88">
        <v>80.896569999999997</v>
      </c>
      <c r="F121" s="88">
        <v>91.30986</v>
      </c>
      <c r="G121" s="88">
        <v>91.922979999999995</v>
      </c>
      <c r="H121" s="89">
        <v>1.2793850000000001E-2</v>
      </c>
      <c r="I121" s="88">
        <v>1.2454410000000001E-2</v>
      </c>
      <c r="J121" s="88">
        <v>1.26009E-2</v>
      </c>
      <c r="K121" s="88">
        <v>1.2993559999999999E-2</v>
      </c>
      <c r="L121" s="91"/>
      <c r="M121" s="91"/>
      <c r="N121" s="91"/>
    </row>
    <row r="122" spans="1:14" s="48" customFormat="1" ht="15.9" x14ac:dyDescent="0.45">
      <c r="A122" s="147"/>
      <c r="B122" s="28"/>
      <c r="C122" s="29" t="s">
        <v>18</v>
      </c>
      <c r="D122" s="49">
        <v>53.812719999999999</v>
      </c>
      <c r="E122" s="49">
        <v>78.104510000000005</v>
      </c>
      <c r="F122" s="49">
        <v>99.920002999999994</v>
      </c>
      <c r="G122" s="49">
        <v>92.772850000000005</v>
      </c>
      <c r="H122" s="50">
        <v>1.3406899999999999E-2</v>
      </c>
      <c r="I122" s="49">
        <v>1.321368E-2</v>
      </c>
      <c r="J122" s="49">
        <v>1.225795E-2</v>
      </c>
      <c r="K122" s="49">
        <v>1.31001E-2</v>
      </c>
      <c r="L122" s="51"/>
      <c r="M122" s="51"/>
      <c r="N122" s="51"/>
    </row>
    <row r="123" spans="1:14" ht="15.9" x14ac:dyDescent="0.45">
      <c r="B123" s="1"/>
      <c r="C123" s="82" t="s">
        <v>21</v>
      </c>
      <c r="D123" s="2">
        <f t="shared" ref="D123:K123" si="10">AVERAGE(D117:D122)</f>
        <v>46.089044999999999</v>
      </c>
      <c r="E123" s="2">
        <f t="shared" si="10"/>
        <v>84.614046666666653</v>
      </c>
      <c r="F123" s="2">
        <f t="shared" si="10"/>
        <v>93.022412666666654</v>
      </c>
      <c r="G123" s="2">
        <f t="shared" si="10"/>
        <v>88.286005000000003</v>
      </c>
      <c r="H123" s="5">
        <f t="shared" si="10"/>
        <v>1.3610628333333333E-2</v>
      </c>
      <c r="I123" s="211">
        <f t="shared" si="10"/>
        <v>1.2359756666666666E-2</v>
      </c>
      <c r="J123" s="2">
        <f t="shared" si="10"/>
        <v>1.2574966500000001E-2</v>
      </c>
      <c r="K123" s="2">
        <f t="shared" si="10"/>
        <v>1.3714676666666667E-2</v>
      </c>
    </row>
    <row r="124" spans="1:14" s="11" customFormat="1" ht="15.9" x14ac:dyDescent="0.45">
      <c r="A124" s="181" t="s">
        <v>101</v>
      </c>
      <c r="B124" s="29" t="s">
        <v>19</v>
      </c>
      <c r="C124" s="29" t="s">
        <v>16</v>
      </c>
      <c r="D124" s="88">
        <v>194.768</v>
      </c>
      <c r="E124" s="88">
        <v>318.6678</v>
      </c>
      <c r="F124" s="88">
        <v>280.71690000000001</v>
      </c>
      <c r="G124" s="88">
        <v>286.15230000000003</v>
      </c>
      <c r="H124" s="89">
        <v>7.0705489999999996E-2</v>
      </c>
      <c r="I124" s="88">
        <v>4.9094020000000002E-2</v>
      </c>
      <c r="J124" s="88">
        <v>5.6395260000000003E-2</v>
      </c>
      <c r="K124" s="88">
        <v>6.0909860000000003E-2</v>
      </c>
      <c r="L124" s="91"/>
      <c r="M124" s="91"/>
      <c r="N124" s="91"/>
    </row>
    <row r="125" spans="1:14" s="11" customFormat="1" ht="15.9" x14ac:dyDescent="0.45">
      <c r="A125" s="143"/>
      <c r="B125" s="28"/>
      <c r="C125" s="29" t="s">
        <v>17</v>
      </c>
      <c r="D125" s="88">
        <v>199.95939999999999</v>
      </c>
      <c r="E125" s="88">
        <v>319.66359999999997</v>
      </c>
      <c r="F125" s="88">
        <v>280.26170000000002</v>
      </c>
      <c r="G125" s="88">
        <v>281.25450000000001</v>
      </c>
      <c r="H125" s="89">
        <v>7.2794609999999996E-2</v>
      </c>
      <c r="I125" s="88">
        <v>5.0847789999999997E-2</v>
      </c>
      <c r="J125" s="88">
        <v>5.8451129999999997E-2</v>
      </c>
      <c r="K125" s="88">
        <v>6.0561530000000002E-2</v>
      </c>
      <c r="L125" s="91"/>
      <c r="M125" s="91"/>
      <c r="N125" s="91"/>
    </row>
    <row r="126" spans="1:14" s="11" customFormat="1" ht="15.9" x14ac:dyDescent="0.45">
      <c r="A126" s="143"/>
      <c r="B126" s="28"/>
      <c r="C126" s="29" t="s">
        <v>18</v>
      </c>
      <c r="D126" s="88">
        <v>199.26490000000001</v>
      </c>
      <c r="E126" s="88">
        <v>297.30779999999999</v>
      </c>
      <c r="F126" s="88">
        <v>264.04809999999998</v>
      </c>
      <c r="G126" s="88">
        <v>306.66120000000001</v>
      </c>
      <c r="H126" s="89">
        <v>7.067068E-2</v>
      </c>
      <c r="I126" s="88">
        <v>5.8541089999999997E-2</v>
      </c>
      <c r="J126" s="88">
        <v>7.0893689999999995E-2</v>
      </c>
      <c r="K126" s="88">
        <v>5.1430040000000003E-2</v>
      </c>
      <c r="L126" s="91"/>
      <c r="M126" s="91"/>
      <c r="N126" s="91"/>
    </row>
    <row r="127" spans="1:14" s="11" customFormat="1" ht="15.9" x14ac:dyDescent="0.45">
      <c r="A127" s="143"/>
      <c r="B127" s="29" t="s">
        <v>20</v>
      </c>
      <c r="C127" s="29" t="s">
        <v>16</v>
      </c>
      <c r="D127" s="88">
        <v>138.68530000000001</v>
      </c>
      <c r="E127" s="88">
        <v>240.44239999999999</v>
      </c>
      <c r="F127" s="88">
        <v>308.66050000000001</v>
      </c>
      <c r="G127" s="88">
        <v>199.99700000000001</v>
      </c>
      <c r="H127" s="89">
        <v>6.646059E-2</v>
      </c>
      <c r="I127" s="88">
        <v>6.1663450000000002E-2</v>
      </c>
      <c r="J127" s="88">
        <v>5.4502170000000003E-2</v>
      </c>
      <c r="K127" s="88">
        <v>7.8542059999999997E-2</v>
      </c>
      <c r="L127" s="91"/>
      <c r="M127" s="91"/>
      <c r="N127" s="91"/>
    </row>
    <row r="128" spans="1:14" s="11" customFormat="1" ht="15.9" x14ac:dyDescent="0.45">
      <c r="A128" s="143"/>
      <c r="B128" s="28"/>
      <c r="C128" s="29" t="s">
        <v>17</v>
      </c>
      <c r="D128" s="88">
        <v>149.0241</v>
      </c>
      <c r="E128" s="88">
        <v>255.7122</v>
      </c>
      <c r="F128" s="88">
        <v>330.22519999999997</v>
      </c>
      <c r="G128" s="88">
        <v>211.49700000000001</v>
      </c>
      <c r="H128" s="89">
        <v>6.6428589999999996E-2</v>
      </c>
      <c r="I128" s="88">
        <v>6.2736449999999999E-2</v>
      </c>
      <c r="J128" s="88">
        <v>5.5681700000000001E-2</v>
      </c>
      <c r="K128" s="88">
        <v>6.7364205999999996E-2</v>
      </c>
      <c r="L128" s="91"/>
      <c r="M128" s="91"/>
      <c r="N128" s="91"/>
    </row>
    <row r="129" spans="1:14" s="11" customFormat="1" ht="15.9" x14ac:dyDescent="0.45">
      <c r="A129" s="143"/>
      <c r="B129" s="28"/>
      <c r="C129" s="29" t="s">
        <v>18</v>
      </c>
      <c r="D129" s="88">
        <v>199.26490000000001</v>
      </c>
      <c r="E129" s="88">
        <v>297.30779999999999</v>
      </c>
      <c r="F129" s="88">
        <v>264.04809999999998</v>
      </c>
      <c r="G129" s="88">
        <v>306.66120000000001</v>
      </c>
      <c r="H129" s="210">
        <v>7.067068E-2</v>
      </c>
      <c r="I129" s="88">
        <v>5.8554109E-2</v>
      </c>
      <c r="J129" s="88">
        <v>7.0893689999999995E-2</v>
      </c>
      <c r="K129" s="88">
        <v>5.1430040000000003E-2</v>
      </c>
      <c r="L129" s="91"/>
      <c r="M129" s="91"/>
      <c r="N129" s="91"/>
    </row>
    <row r="130" spans="1:14" ht="15.9" x14ac:dyDescent="0.45">
      <c r="B130" s="1"/>
      <c r="C130" s="82" t="s">
        <v>21</v>
      </c>
      <c r="D130" s="2">
        <f t="shared" ref="D130:K130" si="11">AVERAGE(D124:D129)</f>
        <v>180.1611</v>
      </c>
      <c r="E130" s="2">
        <f t="shared" si="11"/>
        <v>288.18360000000001</v>
      </c>
      <c r="F130" s="2">
        <f t="shared" si="11"/>
        <v>287.99341666666669</v>
      </c>
      <c r="G130" s="2">
        <f t="shared" si="11"/>
        <v>265.37053333333336</v>
      </c>
      <c r="H130" s="5">
        <f t="shared" si="11"/>
        <v>6.9621773333333331E-2</v>
      </c>
      <c r="I130" s="211">
        <f t="shared" si="11"/>
        <v>5.6906151500000002E-2</v>
      </c>
      <c r="J130" s="2">
        <f t="shared" si="11"/>
        <v>6.1136273333333331E-2</v>
      </c>
      <c r="K130" s="2">
        <f t="shared" si="11"/>
        <v>6.1706289333333331E-2</v>
      </c>
    </row>
    <row r="131" spans="1:14" s="11" customFormat="1" ht="15.9" x14ac:dyDescent="0.45">
      <c r="A131" s="181" t="s">
        <v>95</v>
      </c>
      <c r="B131" s="29" t="s">
        <v>19</v>
      </c>
      <c r="C131" s="29" t="s">
        <v>16</v>
      </c>
      <c r="D131" s="88">
        <v>120.3663</v>
      </c>
      <c r="E131" s="86" t="s">
        <v>53</v>
      </c>
      <c r="F131" s="88">
        <v>252.2818</v>
      </c>
      <c r="G131" s="88">
        <v>260.51780000000002</v>
      </c>
      <c r="H131" s="89">
        <v>4.1418969999999999E-2</v>
      </c>
      <c r="I131" s="207" t="s">
        <v>53</v>
      </c>
      <c r="J131" s="88">
        <v>4.0489329999999997E-2</v>
      </c>
      <c r="K131" s="88">
        <v>4.5932235299999999E-2</v>
      </c>
      <c r="L131" s="91"/>
      <c r="M131" s="91"/>
      <c r="N131" s="91"/>
    </row>
    <row r="132" spans="1:14" s="11" customFormat="1" ht="15.9" x14ac:dyDescent="0.45">
      <c r="A132" s="143"/>
      <c r="B132" s="28"/>
      <c r="C132" s="29" t="s">
        <v>17</v>
      </c>
      <c r="D132" s="88">
        <v>117.62</v>
      </c>
      <c r="E132" s="86" t="s">
        <v>53</v>
      </c>
      <c r="F132" s="88">
        <v>246.68520000000001</v>
      </c>
      <c r="G132" s="88">
        <v>233.59569999999999</v>
      </c>
      <c r="H132" s="89">
        <v>4.2346540000000002E-2</v>
      </c>
      <c r="I132" s="86" t="s">
        <v>53</v>
      </c>
      <c r="J132" s="88">
        <v>3.8607540000000003E-2</v>
      </c>
      <c r="K132" s="88">
        <v>4.8433759999999999E-2</v>
      </c>
      <c r="L132" s="91"/>
      <c r="M132" s="91"/>
      <c r="N132" s="91"/>
    </row>
    <row r="133" spans="1:14" s="11" customFormat="1" ht="15.9" x14ac:dyDescent="0.45">
      <c r="A133" s="143"/>
      <c r="B133" s="28"/>
      <c r="C133" s="29" t="s">
        <v>18</v>
      </c>
      <c r="D133" s="88">
        <v>114.70699999999999</v>
      </c>
      <c r="E133" s="86" t="s">
        <v>53</v>
      </c>
      <c r="F133" s="88">
        <v>235.3261</v>
      </c>
      <c r="G133" s="88">
        <v>258.5027</v>
      </c>
      <c r="H133" s="89">
        <v>3.9207199999999998E-2</v>
      </c>
      <c r="I133" s="86" t="s">
        <v>53</v>
      </c>
      <c r="J133" s="88">
        <v>3.6874539999999997E-2</v>
      </c>
      <c r="K133" s="88">
        <v>3.9244260000000003E-2</v>
      </c>
      <c r="L133" s="91"/>
      <c r="M133" s="91"/>
      <c r="N133" s="91"/>
    </row>
    <row r="134" spans="1:14" s="11" customFormat="1" ht="15.9" x14ac:dyDescent="0.45">
      <c r="A134" s="143"/>
      <c r="B134" s="29" t="s">
        <v>20</v>
      </c>
      <c r="C134" s="29" t="s">
        <v>16</v>
      </c>
      <c r="D134" s="88">
        <v>131.5428</v>
      </c>
      <c r="E134" s="86" t="s">
        <v>53</v>
      </c>
      <c r="F134" s="88">
        <v>234.98910000000001</v>
      </c>
      <c r="G134" s="88">
        <v>253.4118</v>
      </c>
      <c r="H134" s="89">
        <v>4.616315E-2</v>
      </c>
      <c r="I134" s="86" t="s">
        <v>53</v>
      </c>
      <c r="J134" s="88">
        <v>3.8992510000000001E-2</v>
      </c>
      <c r="K134" s="88">
        <v>4.1201799999999997E-2</v>
      </c>
      <c r="L134" s="91"/>
      <c r="M134" s="91"/>
      <c r="N134" s="91"/>
    </row>
    <row r="135" spans="1:14" s="11" customFormat="1" ht="15.9" x14ac:dyDescent="0.45">
      <c r="A135" s="143"/>
      <c r="B135" s="28"/>
      <c r="C135" s="29" t="s">
        <v>17</v>
      </c>
      <c r="D135" s="88">
        <v>138.7209</v>
      </c>
      <c r="E135" s="86" t="s">
        <v>53</v>
      </c>
      <c r="F135" s="88">
        <v>257.37020000000001</v>
      </c>
      <c r="G135" s="88">
        <v>236.82509999999999</v>
      </c>
      <c r="H135" s="89">
        <v>4.5608040000000002E-2</v>
      </c>
      <c r="I135" s="86" t="s">
        <v>53</v>
      </c>
      <c r="J135" s="88">
        <v>3.7526690000000001E-2</v>
      </c>
      <c r="K135" s="208">
        <v>4.5493529999999997E-2</v>
      </c>
      <c r="L135" s="91"/>
      <c r="M135" s="91"/>
      <c r="N135" s="91"/>
    </row>
    <row r="136" spans="1:14" s="48" customFormat="1" ht="15.9" x14ac:dyDescent="0.45">
      <c r="A136" s="147"/>
      <c r="B136" s="28"/>
      <c r="C136" s="29" t="s">
        <v>18</v>
      </c>
      <c r="D136" s="49">
        <v>135.13399999999999</v>
      </c>
      <c r="E136" s="41" t="s">
        <v>53</v>
      </c>
      <c r="F136" s="49">
        <v>241.97409999999999</v>
      </c>
      <c r="G136" s="49">
        <v>252.98689999999999</v>
      </c>
      <c r="H136" s="50">
        <v>4.076548E-2</v>
      </c>
      <c r="I136" s="41" t="s">
        <v>53</v>
      </c>
      <c r="J136" s="49">
        <v>3.5296389999999997E-2</v>
      </c>
      <c r="K136" s="209">
        <v>3.7321590000000002E-2</v>
      </c>
      <c r="L136" s="51"/>
      <c r="M136" s="51"/>
      <c r="N136" s="51"/>
    </row>
    <row r="137" spans="1:14" ht="15.9" x14ac:dyDescent="0.45">
      <c r="B137" s="1"/>
      <c r="C137" s="82" t="s">
        <v>21</v>
      </c>
      <c r="D137" s="2">
        <f>AVERAGE(D131:D136)</f>
        <v>126.3485</v>
      </c>
      <c r="E137" s="42" t="s">
        <v>53</v>
      </c>
      <c r="F137" s="2">
        <f>AVERAGE(F131:F136)</f>
        <v>244.77108333333331</v>
      </c>
      <c r="G137" s="2">
        <f>AVERAGE(G131:G136)</f>
        <v>249.3066666666667</v>
      </c>
      <c r="H137" s="5">
        <f>AVERAGE(H131:H136)</f>
        <v>4.258489666666667E-2</v>
      </c>
      <c r="I137" s="42" t="s">
        <v>53</v>
      </c>
      <c r="J137" s="2">
        <f>AVERAGE(J131:J136)</f>
        <v>3.7964500000000005E-2</v>
      </c>
      <c r="K137" s="2">
        <f>AVERAGE(K131:K136)</f>
        <v>4.2937862550000004E-2</v>
      </c>
    </row>
    <row r="138" spans="1:14" s="11" customFormat="1" ht="15.9" x14ac:dyDescent="0.45">
      <c r="A138" s="181" t="s">
        <v>96</v>
      </c>
      <c r="B138" s="29" t="s">
        <v>19</v>
      </c>
      <c r="C138" s="29" t="s">
        <v>16</v>
      </c>
      <c r="D138" s="88">
        <v>65.454530000000005</v>
      </c>
      <c r="E138" s="86" t="s">
        <v>53</v>
      </c>
      <c r="F138" s="88">
        <v>102.2962</v>
      </c>
      <c r="G138" s="88">
        <v>118.71639999999999</v>
      </c>
      <c r="H138" s="89">
        <v>1.6260279999999998E-2</v>
      </c>
      <c r="I138" s="86" t="s">
        <v>53</v>
      </c>
      <c r="J138" s="88">
        <v>1.69546E-2</v>
      </c>
      <c r="K138" s="88">
        <v>1.6028170000000001E-2</v>
      </c>
      <c r="L138" s="91"/>
      <c r="M138" s="91"/>
      <c r="N138" s="91"/>
    </row>
    <row r="139" spans="1:14" s="11" customFormat="1" ht="15.9" x14ac:dyDescent="0.45">
      <c r="A139" s="143"/>
      <c r="B139" s="28"/>
      <c r="C139" s="29" t="s">
        <v>17</v>
      </c>
      <c r="D139" s="88">
        <v>64.951809999999995</v>
      </c>
      <c r="E139" s="86" t="s">
        <v>53</v>
      </c>
      <c r="F139" s="88">
        <v>100.7848</v>
      </c>
      <c r="G139" s="88">
        <v>113.67700000000001</v>
      </c>
      <c r="H139" s="89">
        <v>1.6413400000000002E-2</v>
      </c>
      <c r="I139" s="86" t="s">
        <v>53</v>
      </c>
      <c r="J139" s="88">
        <v>1.6828579999999999E-2</v>
      </c>
      <c r="K139" s="88">
        <v>1.7064949999999999E-2</v>
      </c>
      <c r="L139" s="91"/>
      <c r="M139" s="91"/>
      <c r="N139" s="91"/>
    </row>
    <row r="140" spans="1:14" s="11" customFormat="1" ht="15.9" x14ac:dyDescent="0.45">
      <c r="A140" s="143"/>
      <c r="B140" s="28"/>
      <c r="C140" s="29" t="s">
        <v>18</v>
      </c>
      <c r="D140" s="88">
        <v>65.450419999999994</v>
      </c>
      <c r="E140" s="86" t="s">
        <v>53</v>
      </c>
      <c r="F140" s="88">
        <v>95.588639999999998</v>
      </c>
      <c r="G140" s="88">
        <v>113.4198</v>
      </c>
      <c r="H140" s="89">
        <v>1.5825599999999999E-2</v>
      </c>
      <c r="I140" s="86" t="s">
        <v>53</v>
      </c>
      <c r="J140" s="88">
        <v>1.734366E-2</v>
      </c>
      <c r="K140" s="88">
        <v>1.652232E-2</v>
      </c>
      <c r="L140" s="91"/>
      <c r="M140" s="91"/>
      <c r="N140" s="91"/>
    </row>
    <row r="141" spans="1:14" s="11" customFormat="1" ht="15.9" x14ac:dyDescent="0.45">
      <c r="A141" s="143"/>
      <c r="B141" s="29" t="s">
        <v>20</v>
      </c>
      <c r="C141" s="29" t="s">
        <v>16</v>
      </c>
      <c r="D141" s="88">
        <v>61.279299999999999</v>
      </c>
      <c r="E141" s="86" t="s">
        <v>53</v>
      </c>
      <c r="F141" s="88">
        <v>114.6434</v>
      </c>
      <c r="G141" s="88">
        <v>119.91970000000001</v>
      </c>
      <c r="H141" s="89">
        <v>1.580401E-2</v>
      </c>
      <c r="I141" s="86" t="s">
        <v>53</v>
      </c>
      <c r="J141" s="88">
        <v>1.60234E-2</v>
      </c>
      <c r="K141" s="88">
        <v>1.674465E-2</v>
      </c>
      <c r="L141" s="91"/>
      <c r="M141" s="91"/>
      <c r="N141" s="91"/>
    </row>
    <row r="142" spans="1:14" s="11" customFormat="1" ht="15.9" x14ac:dyDescent="0.45">
      <c r="A142" s="143"/>
      <c r="B142" s="28"/>
      <c r="C142" s="29" t="s">
        <v>17</v>
      </c>
      <c r="D142" s="88">
        <v>60.22383</v>
      </c>
      <c r="E142" s="86" t="s">
        <v>53</v>
      </c>
      <c r="F142" s="88">
        <v>106.2946</v>
      </c>
      <c r="G142" s="88">
        <v>123.4123</v>
      </c>
      <c r="H142" s="89">
        <v>1.5533999999999999E-2</v>
      </c>
      <c r="I142" s="86" t="s">
        <v>53</v>
      </c>
      <c r="J142" s="88">
        <v>1.5935319999999999E-2</v>
      </c>
      <c r="K142" s="88">
        <v>1.5680530000000002E-2</v>
      </c>
      <c r="L142" s="91"/>
      <c r="M142" s="91"/>
      <c r="N142" s="91"/>
    </row>
    <row r="143" spans="1:14" s="11" customFormat="1" ht="15.9" x14ac:dyDescent="0.45">
      <c r="A143" s="143"/>
      <c r="B143" s="28"/>
      <c r="C143" s="29" t="s">
        <v>18</v>
      </c>
      <c r="D143" s="88">
        <v>57.765180000000001</v>
      </c>
      <c r="E143" s="86" t="s">
        <v>53</v>
      </c>
      <c r="F143" s="88">
        <v>103.7214</v>
      </c>
      <c r="G143" s="88">
        <v>114.8677</v>
      </c>
      <c r="H143" s="89">
        <v>1.5877789999999999E-2</v>
      </c>
      <c r="I143" s="86" t="s">
        <v>53</v>
      </c>
      <c r="J143" s="88">
        <v>1.586893E-2</v>
      </c>
      <c r="K143" s="88">
        <v>1.6467579999999999E-2</v>
      </c>
      <c r="L143" s="91"/>
      <c r="M143" s="91"/>
      <c r="N143" s="91"/>
    </row>
    <row r="144" spans="1:14" s="11" customFormat="1" ht="15.9" x14ac:dyDescent="0.45">
      <c r="A144" s="143"/>
      <c r="B144" s="43"/>
      <c r="C144" s="85" t="s">
        <v>21</v>
      </c>
      <c r="D144" s="2">
        <f>AVERAGE(D138:D143)</f>
        <v>62.520845000000001</v>
      </c>
      <c r="E144" s="42" t="s">
        <v>53</v>
      </c>
      <c r="F144" s="2">
        <f>AVERAGE(F138:F143)</f>
        <v>103.88817333333333</v>
      </c>
      <c r="G144" s="2">
        <f>AVERAGE(G138:G143)</f>
        <v>117.33548333333333</v>
      </c>
      <c r="H144" s="5">
        <f>AVERAGE(H138:H143)</f>
        <v>1.5952513333333331E-2</v>
      </c>
      <c r="I144" s="42" t="s">
        <v>53</v>
      </c>
      <c r="J144" s="2">
        <f>AVERAGE(J138:J143)</f>
        <v>1.6492415E-2</v>
      </c>
      <c r="K144" s="2">
        <f>AVERAGE(K138:K143)</f>
        <v>1.6418033333333335E-2</v>
      </c>
      <c r="L144" s="91"/>
      <c r="M144" s="91"/>
      <c r="N144" s="91"/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5"/>
  <sheetViews>
    <sheetView topLeftCell="A67" zoomScaleNormal="100" workbookViewId="0">
      <selection activeCell="A89" sqref="A89"/>
    </sheetView>
  </sheetViews>
  <sheetFormatPr baseColWidth="10" defaultColWidth="8.84375" defaultRowHeight="15.9" x14ac:dyDescent="0.45"/>
  <cols>
    <col min="1" max="1" width="46.3046875" style="60" bestFit="1" customWidth="1"/>
    <col min="2" max="2" width="9.3046875" style="3" customWidth="1"/>
    <col min="3" max="3" width="11.69140625" style="3" customWidth="1"/>
    <col min="4" max="4" width="12.84375" style="13" customWidth="1"/>
    <col min="5" max="5" width="12.3046875" style="13" customWidth="1"/>
    <col min="6" max="6" width="11.84375" style="13" customWidth="1"/>
    <col min="7" max="7" width="12.3828125" style="13" customWidth="1"/>
    <col min="8" max="8" width="9.3046875" style="14" bestFit="1" customWidth="1"/>
    <col min="9" max="9" width="11.3046875" style="30" customWidth="1"/>
    <col min="10" max="10" width="9.3046875" style="30" bestFit="1" customWidth="1"/>
    <col min="11" max="11" width="9.3046875" style="35" bestFit="1" customWidth="1"/>
    <col min="12" max="15" width="11.84375" style="166" customWidth="1"/>
    <col min="16" max="16384" width="8.84375" style="3"/>
  </cols>
  <sheetData>
    <row r="1" spans="1:20" s="15" customFormat="1" ht="15.65" customHeight="1" x14ac:dyDescent="0.45">
      <c r="A1" s="268" t="s">
        <v>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</row>
    <row r="2" spans="1:20" s="15" customFormat="1" x14ac:dyDescent="0.45">
      <c r="A2" s="18"/>
      <c r="B2" s="18"/>
      <c r="C2" s="18"/>
      <c r="D2" s="19"/>
      <c r="E2" s="19"/>
      <c r="F2" s="19"/>
      <c r="G2" s="19"/>
      <c r="H2" s="36"/>
      <c r="I2" s="19"/>
      <c r="J2" s="19"/>
      <c r="K2" s="37"/>
      <c r="L2" s="159"/>
      <c r="M2" s="159"/>
      <c r="N2" s="159"/>
      <c r="O2" s="159"/>
      <c r="P2" s="20"/>
      <c r="Q2" s="20"/>
      <c r="R2" s="20"/>
      <c r="S2" s="20"/>
      <c r="T2" s="20"/>
    </row>
    <row r="3" spans="1:20" s="15" customFormat="1" x14ac:dyDescent="0.45">
      <c r="A3" s="150"/>
      <c r="B3" s="21"/>
      <c r="C3" s="21"/>
      <c r="D3" s="22" t="s">
        <v>22</v>
      </c>
      <c r="E3" s="22" t="s">
        <v>23</v>
      </c>
      <c r="F3" s="22" t="s">
        <v>24</v>
      </c>
      <c r="G3" s="22" t="s">
        <v>25</v>
      </c>
      <c r="H3" s="31" t="s">
        <v>22</v>
      </c>
      <c r="I3" s="22" t="s">
        <v>23</v>
      </c>
      <c r="J3" s="22" t="s">
        <v>24</v>
      </c>
      <c r="K3" s="38" t="s">
        <v>25</v>
      </c>
      <c r="L3" s="160" t="s">
        <v>32</v>
      </c>
      <c r="M3" s="160" t="s">
        <v>38</v>
      </c>
      <c r="N3" s="160" t="s">
        <v>45</v>
      </c>
      <c r="O3" s="160" t="s">
        <v>46</v>
      </c>
      <c r="P3" s="21"/>
      <c r="Q3" s="21"/>
      <c r="R3" s="21"/>
      <c r="S3" s="21"/>
      <c r="T3" s="21"/>
    </row>
    <row r="4" spans="1:20" x14ac:dyDescent="0.45">
      <c r="A4" s="151" t="s">
        <v>5</v>
      </c>
      <c r="B4" s="23"/>
      <c r="C4" s="23"/>
      <c r="D4" s="24" t="s">
        <v>30</v>
      </c>
      <c r="E4" s="24" t="s">
        <v>30</v>
      </c>
      <c r="F4" s="24" t="s">
        <v>30</v>
      </c>
      <c r="G4" s="24" t="s">
        <v>30</v>
      </c>
      <c r="H4" s="32" t="s">
        <v>31</v>
      </c>
      <c r="I4" s="33" t="s">
        <v>31</v>
      </c>
      <c r="J4" s="33" t="s">
        <v>31</v>
      </c>
      <c r="K4" s="34" t="s">
        <v>31</v>
      </c>
      <c r="L4" s="161"/>
      <c r="M4" s="162"/>
      <c r="N4" s="162"/>
      <c r="O4" s="162"/>
      <c r="P4" s="25"/>
      <c r="Q4" s="25"/>
      <c r="R4" s="25"/>
      <c r="S4" s="25"/>
      <c r="T4" s="25"/>
    </row>
    <row r="5" spans="1:20" s="225" customFormat="1" x14ac:dyDescent="0.45">
      <c r="A5" s="215" t="s">
        <v>40</v>
      </c>
      <c r="B5" s="184" t="s">
        <v>19</v>
      </c>
      <c r="C5" s="184" t="s">
        <v>16</v>
      </c>
      <c r="D5" s="229">
        <f>RawResults!D5/'ME&amp;ajdSE'!$L$5</f>
        <v>0</v>
      </c>
      <c r="E5" s="229">
        <f>RawResults!E5/'ME&amp;ajdSE'!$L$5</f>
        <v>0</v>
      </c>
      <c r="F5" s="229">
        <f>RawResults!F5/'ME&amp;ajdSE'!$L$5</f>
        <v>0</v>
      </c>
      <c r="G5" s="229">
        <f>RawResults!G5/'ME&amp;ajdSE'!$L$5</f>
        <v>0</v>
      </c>
      <c r="H5" s="230">
        <f>(($N5/$M5)^(1/3))*(($O5/$L5)^2)*RawResults!H5</f>
        <v>0</v>
      </c>
      <c r="I5" s="231">
        <f>(($N5/$M5)^(1/3))*(($O5/$L5)^2)*RawResults!I5</f>
        <v>0</v>
      </c>
      <c r="J5" s="231">
        <f>(($N5/$M5)^(1/3))*(($O5/$L5)^2)*RawResults!J5</f>
        <v>0</v>
      </c>
      <c r="K5" s="232">
        <f>(($N5/$M5)^(1/3))*(($O5/$L5)^2)*RawResults!K5</f>
        <v>0</v>
      </c>
      <c r="L5" s="233">
        <v>194.664222</v>
      </c>
      <c r="M5" s="234">
        <v>42503.5</v>
      </c>
      <c r="N5" s="233">
        <v>4356.18</v>
      </c>
      <c r="O5" s="233">
        <v>1031.3440000000001</v>
      </c>
      <c r="P5" s="235"/>
      <c r="Q5" s="235"/>
      <c r="R5" s="235"/>
      <c r="S5" s="235"/>
      <c r="T5" s="235"/>
    </row>
    <row r="6" spans="1:20" s="225" customFormat="1" x14ac:dyDescent="0.45">
      <c r="A6" s="215"/>
      <c r="B6" s="189"/>
      <c r="C6" s="184" t="s">
        <v>17</v>
      </c>
      <c r="D6" s="229">
        <f>RawResults!D6/'ME&amp;ajdSE'!$L$5</f>
        <v>0</v>
      </c>
      <c r="E6" s="229">
        <f>RawResults!E6/'ME&amp;ajdSE'!$L$5</f>
        <v>0</v>
      </c>
      <c r="F6" s="229">
        <f>RawResults!F6/'ME&amp;ajdSE'!$L$5</f>
        <v>0</v>
      </c>
      <c r="G6" s="229">
        <f>RawResults!G6/'ME&amp;ajdSE'!$L$5</f>
        <v>0</v>
      </c>
      <c r="H6" s="230">
        <f>(($N6/$M6)^(1/3))*(($O6/$L6)^2)*RawResults!H6</f>
        <v>0</v>
      </c>
      <c r="I6" s="231">
        <f>(($N6/$M6)^(1/3))*(($O6/$L6)^2)*RawResults!I6</f>
        <v>0</v>
      </c>
      <c r="J6" s="231">
        <f>(($N6/$M6)^(1/3))*(($O6/$L6)^2)*RawResults!J6</f>
        <v>0</v>
      </c>
      <c r="K6" s="232">
        <f>(($N6/$M6)^(1/3))*(($O6/$L6)^2)*RawResults!K6</f>
        <v>0</v>
      </c>
      <c r="L6" s="233">
        <v>194.664222</v>
      </c>
      <c r="M6" s="234">
        <v>42503.5</v>
      </c>
      <c r="N6" s="233">
        <v>4356.18</v>
      </c>
      <c r="O6" s="233">
        <v>1031.3440000000001</v>
      </c>
      <c r="P6" s="235"/>
      <c r="Q6" s="235"/>
      <c r="R6" s="235"/>
      <c r="S6" s="235"/>
      <c r="T6" s="235"/>
    </row>
    <row r="7" spans="1:20" s="225" customFormat="1" x14ac:dyDescent="0.45">
      <c r="A7" s="215"/>
      <c r="B7" s="189"/>
      <c r="C7" s="184" t="s">
        <v>18</v>
      </c>
      <c r="D7" s="229">
        <f>RawResults!D7/'ME&amp;ajdSE'!$L$5</f>
        <v>0</v>
      </c>
      <c r="E7" s="229">
        <f>RawResults!E7/'ME&amp;ajdSE'!$L$5</f>
        <v>0</v>
      </c>
      <c r="F7" s="229">
        <f>RawResults!F7/'ME&amp;ajdSE'!$L$5</f>
        <v>0</v>
      </c>
      <c r="G7" s="229">
        <f>RawResults!G7/'ME&amp;ajdSE'!$L$5</f>
        <v>0</v>
      </c>
      <c r="H7" s="230">
        <f>(($N7/$M7)^(1/3))*(($O7/$L7)^2)*RawResults!H7</f>
        <v>0</v>
      </c>
      <c r="I7" s="231">
        <f>(($N7/$M7)^(1/3))*(($O7/$L7)^2)*RawResults!I7</f>
        <v>0</v>
      </c>
      <c r="J7" s="231">
        <f>(($N7/$M7)^(1/3))*(($O7/$L7)^2)*RawResults!J7</f>
        <v>0</v>
      </c>
      <c r="K7" s="232">
        <f>(($N7/$M7)^(1/3))*(($O7/$L7)^2)*RawResults!K7</f>
        <v>0</v>
      </c>
      <c r="L7" s="233">
        <v>194.664222</v>
      </c>
      <c r="M7" s="234">
        <v>42503.5</v>
      </c>
      <c r="N7" s="233">
        <v>4356.18</v>
      </c>
      <c r="O7" s="233">
        <v>1031.3440000000001</v>
      </c>
    </row>
    <row r="8" spans="1:20" s="225" customFormat="1" x14ac:dyDescent="0.45">
      <c r="A8" s="215"/>
      <c r="B8" s="184" t="s">
        <v>20</v>
      </c>
      <c r="C8" s="184" t="s">
        <v>16</v>
      </c>
      <c r="D8" s="229">
        <f>RawResults!D8/'ME&amp;ajdSE'!$L$5</f>
        <v>0</v>
      </c>
      <c r="E8" s="229">
        <f>RawResults!E8/'ME&amp;ajdSE'!$L$5</f>
        <v>0</v>
      </c>
      <c r="F8" s="229">
        <f>RawResults!F8/'ME&amp;ajdSE'!$L$5</f>
        <v>0</v>
      </c>
      <c r="G8" s="229">
        <f>RawResults!G8/'ME&amp;ajdSE'!$L$5</f>
        <v>0</v>
      </c>
      <c r="H8" s="230">
        <f>(($N8/$M8)^(1/3))*(($O8/$L8)^2)*RawResults!H8</f>
        <v>0</v>
      </c>
      <c r="I8" s="231">
        <f>(($N8/$M8)^(1/3))*(($O8/$L8)^2)*RawResults!I8</f>
        <v>0</v>
      </c>
      <c r="J8" s="231">
        <f>(($N8/$M8)^(1/3))*(($O8/$L8)^2)*RawResults!J8</f>
        <v>0</v>
      </c>
      <c r="K8" s="232">
        <f>(($N8/$M8)^(1/3))*(($O8/$L8)^2)*RawResults!K8</f>
        <v>0</v>
      </c>
      <c r="L8" s="233">
        <v>194.664222</v>
      </c>
      <c r="M8" s="234">
        <v>42503.5</v>
      </c>
      <c r="N8" s="233">
        <v>4356.18</v>
      </c>
      <c r="O8" s="233">
        <v>1031.3440000000001</v>
      </c>
    </row>
    <row r="9" spans="1:20" s="225" customFormat="1" x14ac:dyDescent="0.45">
      <c r="A9" s="215"/>
      <c r="B9" s="189"/>
      <c r="C9" s="184" t="s">
        <v>17</v>
      </c>
      <c r="D9" s="229">
        <f>RawResults!D9/'ME&amp;ajdSE'!$L$5</f>
        <v>0</v>
      </c>
      <c r="E9" s="229">
        <f>RawResults!E9/'ME&amp;ajdSE'!$L$5</f>
        <v>0</v>
      </c>
      <c r="F9" s="229">
        <f>RawResults!F9/'ME&amp;ajdSE'!$L$5</f>
        <v>0</v>
      </c>
      <c r="G9" s="229">
        <f>RawResults!G9/'ME&amp;ajdSE'!$L$5</f>
        <v>0</v>
      </c>
      <c r="H9" s="230">
        <f>(($N9/$M9)^(1/3))*(($O9/$L9)^2)*RawResults!H9</f>
        <v>0</v>
      </c>
      <c r="I9" s="231">
        <f>(($N9/$M9)^(1/3))*(($O9/$L9)^2)*RawResults!I9</f>
        <v>0</v>
      </c>
      <c r="J9" s="231">
        <f>(($N9/$M9)^(1/3))*(($O9/$L9)^2)*RawResults!J9</f>
        <v>0</v>
      </c>
      <c r="K9" s="232">
        <f>(($N9/$M9)^(1/3))*(($O9/$L9)^2)*RawResults!K9</f>
        <v>0</v>
      </c>
      <c r="L9" s="233">
        <v>194.664222</v>
      </c>
      <c r="M9" s="234">
        <v>42503.5</v>
      </c>
      <c r="N9" s="233">
        <v>4356.18</v>
      </c>
      <c r="O9" s="233">
        <v>1031.3440000000001</v>
      </c>
    </row>
    <row r="10" spans="1:20" s="225" customFormat="1" x14ac:dyDescent="0.45">
      <c r="A10" s="215"/>
      <c r="B10" s="189"/>
      <c r="C10" s="184" t="s">
        <v>18</v>
      </c>
      <c r="D10" s="229">
        <f>RawResults!D10/'ME&amp;ajdSE'!$L$5</f>
        <v>0</v>
      </c>
      <c r="E10" s="229">
        <f>RawResults!E10/'ME&amp;ajdSE'!$L$5</f>
        <v>0</v>
      </c>
      <c r="F10" s="229">
        <f>RawResults!F10/'ME&amp;ajdSE'!$L$5</f>
        <v>0</v>
      </c>
      <c r="G10" s="229">
        <f>RawResults!G10/'ME&amp;ajdSE'!$L$5</f>
        <v>0</v>
      </c>
      <c r="H10" s="230">
        <f>(($N10/$M10)^(1/3))*(($O10/$L10)^2)*RawResults!H10</f>
        <v>0</v>
      </c>
      <c r="I10" s="231">
        <f>(($N10/$M10)^(1/3))*(($O10/$L10)^2)*RawResults!I10</f>
        <v>0</v>
      </c>
      <c r="J10" s="231">
        <f>(($N10/$M10)^(1/3))*(($O10/$L10)^2)*RawResults!J10</f>
        <v>0</v>
      </c>
      <c r="K10" s="232">
        <f>(($N10/$M10)^(1/3))*(($O10/$L10)^2)*RawResults!K10</f>
        <v>0</v>
      </c>
      <c r="L10" s="233">
        <v>194.664222</v>
      </c>
      <c r="M10" s="234">
        <v>42503.5</v>
      </c>
      <c r="N10" s="233">
        <v>4356.18</v>
      </c>
      <c r="O10" s="233">
        <v>1031.3440000000001</v>
      </c>
    </row>
    <row r="11" spans="1:20" x14ac:dyDescent="0.45">
      <c r="A11" s="52" t="s">
        <v>41</v>
      </c>
      <c r="B11" s="27" t="s">
        <v>19</v>
      </c>
      <c r="C11" s="27" t="s">
        <v>16</v>
      </c>
      <c r="D11" s="13">
        <f>RawResults!D12/'ME&amp;ajdSE'!$L$11</f>
        <v>0.11337522516078995</v>
      </c>
      <c r="E11" s="13">
        <f>RawResults!E12/'ME&amp;ajdSE'!$L$11</f>
        <v>0.1549982307483293</v>
      </c>
      <c r="F11" s="13">
        <f>RawResults!F12/'ME&amp;ajdSE'!$L$11</f>
        <v>0.18153474550654719</v>
      </c>
      <c r="G11" s="13">
        <f>RawResults!G12/'ME&amp;ajdSE'!$L$11</f>
        <v>0.24123744732095659</v>
      </c>
      <c r="H11" s="14">
        <f>(($N11/$M11)^(1/3))*(($O11/$L11)^2)*RawResults!H11</f>
        <v>0</v>
      </c>
      <c r="I11" s="30">
        <f>(($N11/$M11)^(1/3))*(($O11/$L11)^2)*RawResults!I11</f>
        <v>0</v>
      </c>
      <c r="J11" s="30">
        <f>(($N11/$M11)^(1/3))*(($O11/$L11)^2)*RawResults!J11</f>
        <v>0</v>
      </c>
      <c r="K11" s="35">
        <f>(($N11/$M11)^(1/3))*(($O11/$L11)^2)*RawResults!K11</f>
        <v>0</v>
      </c>
      <c r="L11" s="163">
        <v>194.664222</v>
      </c>
      <c r="M11" s="164">
        <v>42503.5</v>
      </c>
      <c r="N11" s="163">
        <v>4381.5600000000004</v>
      </c>
      <c r="O11" s="163">
        <v>1031.3440000000001</v>
      </c>
    </row>
    <row r="12" spans="1:20" x14ac:dyDescent="0.45">
      <c r="B12" s="26"/>
      <c r="C12" s="27" t="s">
        <v>17</v>
      </c>
      <c r="D12" s="13">
        <f>RawResults!D13/'ME&amp;ajdSE'!$L$11</f>
        <v>0.11146619433744738</v>
      </c>
      <c r="E12" s="13">
        <f>RawResults!E13/'ME&amp;ajdSE'!$L$11</f>
        <v>0.15532104302145466</v>
      </c>
      <c r="F12" s="13">
        <f>RawResults!F13/'ME&amp;ajdSE'!$L$11</f>
        <v>0.18313026211873695</v>
      </c>
      <c r="G12" s="13">
        <f>RawResults!G13/'ME&amp;ajdSE'!$L$11</f>
        <v>0.23805704779176112</v>
      </c>
      <c r="H12" s="14">
        <f>(($N12/$M12)^(1/3))*(($O12/$L12)^2)*RawResults!H12</f>
        <v>4.0685050647818466E-2</v>
      </c>
      <c r="I12" s="30">
        <f>(($N12/$M12)^(1/3))*(($O12/$L12)^2)*RawResults!I12</f>
        <v>3.8044632338998838E-2</v>
      </c>
      <c r="J12" s="30">
        <f>(($N12/$M12)^(1/3))*(($O12/$L12)^2)*RawResults!J12</f>
        <v>3.8702914059153173E-2</v>
      </c>
      <c r="K12" s="35">
        <f>(($N12/$M12)^(1/3))*(($O12/$L12)^2)*RawResults!K12</f>
        <v>4.2091664542567644E-2</v>
      </c>
      <c r="L12" s="163">
        <v>194.664222</v>
      </c>
      <c r="M12" s="164">
        <v>42503.5</v>
      </c>
      <c r="N12" s="163">
        <v>4381.5600000000004</v>
      </c>
      <c r="O12" s="163">
        <v>1031.3440000000001</v>
      </c>
    </row>
    <row r="13" spans="1:20" s="16" customFormat="1" x14ac:dyDescent="0.45">
      <c r="A13" s="152"/>
      <c r="B13" s="28"/>
      <c r="C13" s="29" t="s">
        <v>18</v>
      </c>
      <c r="D13" s="13">
        <f>RawResults!D14/'ME&amp;ajdSE'!$L$11</f>
        <v>0.11563676041096037</v>
      </c>
      <c r="E13" s="13">
        <f>RawResults!E14/'ME&amp;ajdSE'!$L$11</f>
        <v>0.15831039563089308</v>
      </c>
      <c r="F13" s="13">
        <f>RawResults!F14/'ME&amp;ajdSE'!$L$11</f>
        <v>0.1875399579076221</v>
      </c>
      <c r="G13" s="13">
        <f>RawResults!G14/'ME&amp;ajdSE'!$L$11</f>
        <v>0.25019271389274605</v>
      </c>
      <c r="H13" s="14">
        <f>(($N13/$M13)^(1/3))*(($O13/$L13)^2)*RawResults!H13</f>
        <v>4.3008712995366613E-2</v>
      </c>
      <c r="I13" s="30">
        <f>(($N13/$M13)^(1/3))*(($O13/$L13)^2)*RawResults!I13</f>
        <v>5.0606986607594308E-2</v>
      </c>
      <c r="J13" s="30">
        <f>(($N13/$M13)^(1/3))*(($O13/$L13)^2)*RawResults!J13</f>
        <v>3.9899234741237875E-2</v>
      </c>
      <c r="K13" s="35">
        <f>(($N13/$M13)^(1/3))*(($O13/$L13)^2)*RawResults!K13</f>
        <v>4.4806721279790081E-2</v>
      </c>
      <c r="L13" s="163">
        <v>194.664222</v>
      </c>
      <c r="M13" s="164">
        <v>42503.5</v>
      </c>
      <c r="N13" s="163">
        <v>4381.5600000000004</v>
      </c>
      <c r="O13" s="163">
        <v>1031.3440000000001</v>
      </c>
    </row>
    <row r="14" spans="1:20" x14ac:dyDescent="0.45">
      <c r="B14" s="29" t="s">
        <v>20</v>
      </c>
      <c r="C14" s="29" t="s">
        <v>16</v>
      </c>
      <c r="D14" s="13">
        <f>RawResults!D15/'ME&amp;ajdSE'!$L$11</f>
        <v>0.11520160083654202</v>
      </c>
      <c r="E14" s="13">
        <f>RawResults!E15/'ME&amp;ajdSE'!$L$11</f>
        <v>0.15319923555341361</v>
      </c>
      <c r="F14" s="13">
        <f>RawResults!F15/'ME&amp;ajdSE'!$L$11</f>
        <v>0.18303522667868571</v>
      </c>
      <c r="G14" s="13">
        <f>RawResults!G15/'ME&amp;ajdSE'!$L$11</f>
        <v>0.23678408660015604</v>
      </c>
      <c r="H14" s="14">
        <f>(($N14/$M14)^(1/3))*(($O14/$L14)^2)*RawResults!H14</f>
        <v>5.774172807206697E-2</v>
      </c>
      <c r="I14" s="30">
        <f>(($N14/$M14)^(1/3))*(($O14/$L14)^2)*RawResults!I14</f>
        <v>5.4428721576566141E-2</v>
      </c>
      <c r="J14" s="30">
        <f>(($N14/$M14)^(1/3))*(($O14/$L14)^2)*RawResults!J14</f>
        <v>5.5067524391053724E-2</v>
      </c>
      <c r="K14" s="35">
        <f>(($N14/$M14)^(1/3))*(($O14/$L14)^2)*RawResults!K14</f>
        <v>5.5214497998878481E-2</v>
      </c>
      <c r="L14" s="163">
        <v>194.664222</v>
      </c>
      <c r="M14" s="164">
        <v>42503.5</v>
      </c>
      <c r="N14" s="163">
        <v>4381.5600000000004</v>
      </c>
      <c r="O14" s="163">
        <v>1031.3440000000001</v>
      </c>
    </row>
    <row r="15" spans="1:20" x14ac:dyDescent="0.45">
      <c r="B15" s="28"/>
      <c r="C15" s="29" t="s">
        <v>17</v>
      </c>
      <c r="D15" s="13">
        <f>RawResults!D16/'ME&amp;ajdSE'!$L$11</f>
        <v>0.11198072134693554</v>
      </c>
      <c r="E15" s="13">
        <f>RawResults!E16/'ME&amp;ajdSE'!$L$11</f>
        <v>0.14916300335867574</v>
      </c>
      <c r="F15" s="13">
        <f>RawResults!F16/'ME&amp;ajdSE'!$L$11</f>
        <v>0.17957634762488611</v>
      </c>
      <c r="G15" s="13">
        <f>RawResults!G16/'ME&amp;ajdSE'!$L$11</f>
        <v>0.23388062548032068</v>
      </c>
      <c r="H15" s="14">
        <f>(($N15/$M15)^(1/3))*(($O15/$L15)^2)*RawResults!H15</f>
        <v>4.7544152435683801E-2</v>
      </c>
      <c r="I15" s="30">
        <f>(($N15/$M15)^(1/3))*(($O15/$L15)^2)*RawResults!I15</f>
        <v>5.2302612184462582E-2</v>
      </c>
      <c r="J15" s="30">
        <f>(($N15/$M15)^(1/3))*(($O15/$L15)^2)*RawResults!J15</f>
        <v>6.2589132715775431E-2</v>
      </c>
      <c r="K15" s="35">
        <f>(($N15/$M15)^(1/3))*(($O15/$L15)^2)*RawResults!K15</f>
        <v>6.3510537599503938E-2</v>
      </c>
      <c r="L15" s="163">
        <v>194.664222</v>
      </c>
      <c r="M15" s="164">
        <v>42503.5</v>
      </c>
      <c r="N15" s="163">
        <v>4381.5600000000004</v>
      </c>
      <c r="O15" s="163">
        <v>1031.3440000000001</v>
      </c>
    </row>
    <row r="16" spans="1:20" x14ac:dyDescent="0.45">
      <c r="B16" s="28"/>
      <c r="C16" s="29" t="s">
        <v>18</v>
      </c>
      <c r="D16" s="13">
        <f>RawResults!D17/'ME&amp;ajdSE'!$L$11</f>
        <v>0.11784389429301499</v>
      </c>
      <c r="E16" s="13">
        <f>RawResults!E17/'ME&amp;ajdSE'!$L$11</f>
        <v>0.15671015293195478</v>
      </c>
      <c r="F16" s="13">
        <f>RawResults!F17/'ME&amp;ajdSE'!$L$11</f>
        <v>0.18646081764321334</v>
      </c>
      <c r="G16" s="13">
        <f>RawResults!G17/'ME&amp;ajdSE'!$L$11</f>
        <v>0.24107845559827631</v>
      </c>
      <c r="H16" s="14">
        <f>(($N16/$M16)^(1/3))*(($O16/$L16)^2)*RawResults!H16</f>
        <v>4.4795060259235527E-2</v>
      </c>
      <c r="I16" s="30">
        <f>(($N16/$M16)^(1/3))*(($O16/$L16)^2)*RawResults!I16</f>
        <v>5.1510899960490977E-2</v>
      </c>
      <c r="J16" s="30">
        <f>(($N16/$M16)^(1/3))*(($O16/$L16)^2)*RawResults!J16</f>
        <v>5.5180528366766395E-2</v>
      </c>
      <c r="K16" s="30">
        <f>(($N16/$M16)^(1/3))*(($O16/$L16)^2)*RawResults!K16</f>
        <v>6.1027029772683671E-2</v>
      </c>
      <c r="L16" s="165">
        <v>194.664222</v>
      </c>
      <c r="M16" s="164">
        <v>42503.5</v>
      </c>
      <c r="N16" s="163">
        <v>4381.5600000000004</v>
      </c>
      <c r="O16" s="163">
        <v>1031.3440000000001</v>
      </c>
    </row>
    <row r="17" spans="1:20" s="236" customFormat="1" x14ac:dyDescent="0.45">
      <c r="A17" s="215" t="s">
        <v>42</v>
      </c>
      <c r="B17" s="184" t="s">
        <v>19</v>
      </c>
      <c r="C17" s="184" t="s">
        <v>16</v>
      </c>
      <c r="D17" s="229">
        <f>RawResults!D19/'ME&amp;ajdSE'!$L$17</f>
        <v>0</v>
      </c>
      <c r="E17" s="229">
        <f>RawResults!E19/'ME&amp;ajdSE'!$L$17</f>
        <v>0</v>
      </c>
      <c r="F17" s="229">
        <f>RawResults!F19/'ME&amp;ajdSE'!$L$17</f>
        <v>0</v>
      </c>
      <c r="G17" s="229">
        <f>RawResults!G19/'ME&amp;ajdSE'!$L$17</f>
        <v>0</v>
      </c>
      <c r="H17" s="230">
        <f>(($N17/$M17)^(1/3))*(($O17/$L17)^2)*RawResults!H19</f>
        <v>0</v>
      </c>
      <c r="I17" s="231">
        <f>(($N17/$M17)^(1/3))*(($O17/$L17)^2)*RawResults!I19</f>
        <v>0</v>
      </c>
      <c r="J17" s="231">
        <f>(($N17/$M17)^(1/3))*(($O17/$L17)^2)*RawResults!J19</f>
        <v>0</v>
      </c>
      <c r="K17" s="232">
        <f>(($N17/$M17)^(1/3))*(($O17/$L17)^2)*RawResults!K19</f>
        <v>0</v>
      </c>
      <c r="L17" s="233">
        <v>1031.3440000000001</v>
      </c>
      <c r="M17" s="234">
        <v>42503.5</v>
      </c>
      <c r="N17" s="233">
        <v>38996.1</v>
      </c>
      <c r="O17" s="233">
        <v>1031.3440000000001</v>
      </c>
      <c r="P17" s="189"/>
      <c r="Q17" s="199"/>
      <c r="R17" s="189"/>
      <c r="S17" s="199"/>
      <c r="T17" s="189"/>
    </row>
    <row r="18" spans="1:20" s="236" customFormat="1" x14ac:dyDescent="0.45">
      <c r="A18" s="226"/>
      <c r="B18" s="189"/>
      <c r="C18" s="184" t="s">
        <v>17</v>
      </c>
      <c r="D18" s="229">
        <f>RawResults!D20/'ME&amp;ajdSE'!$L$17</f>
        <v>0</v>
      </c>
      <c r="E18" s="229">
        <f>RawResults!E20/'ME&amp;ajdSE'!$L$17</f>
        <v>0</v>
      </c>
      <c r="F18" s="229">
        <f>RawResults!F20/'ME&amp;ajdSE'!$L$17</f>
        <v>0</v>
      </c>
      <c r="G18" s="229">
        <f>RawResults!G20/'ME&amp;ajdSE'!$L$17</f>
        <v>0</v>
      </c>
      <c r="H18" s="230">
        <f>(($N18/$M18)^(1/3))*(($O18/$L18)^2)*RawResults!H20</f>
        <v>0</v>
      </c>
      <c r="I18" s="231">
        <f>(($N18/$M18)^(1/3))*(($O18/$L18)^2)*RawResults!I20</f>
        <v>0</v>
      </c>
      <c r="J18" s="231">
        <f>(($N18/$M18)^(1/3))*(($O18/$L18)^2)*RawResults!J20</f>
        <v>0</v>
      </c>
      <c r="K18" s="232">
        <f>(($N18/$M18)^(1/3))*(($O18/$L18)^2)*RawResults!K20</f>
        <v>0</v>
      </c>
      <c r="L18" s="233">
        <v>1031.3440000000001</v>
      </c>
      <c r="M18" s="234">
        <v>42503.5</v>
      </c>
      <c r="N18" s="233">
        <v>38996.1</v>
      </c>
      <c r="O18" s="233">
        <v>1031.3440000000001</v>
      </c>
      <c r="P18" s="201"/>
      <c r="Q18" s="199"/>
      <c r="R18" s="201"/>
      <c r="S18" s="199"/>
      <c r="T18" s="201"/>
    </row>
    <row r="19" spans="1:20" s="236" customFormat="1" x14ac:dyDescent="0.45">
      <c r="A19" s="215"/>
      <c r="B19" s="189"/>
      <c r="C19" s="184" t="s">
        <v>18</v>
      </c>
      <c r="D19" s="229">
        <f>RawResults!D21/'ME&amp;ajdSE'!$L$17</f>
        <v>0</v>
      </c>
      <c r="E19" s="229">
        <f>RawResults!E21/'ME&amp;ajdSE'!$L$17</f>
        <v>0</v>
      </c>
      <c r="F19" s="229">
        <f>RawResults!F21/'ME&amp;ajdSE'!$L$17</f>
        <v>0</v>
      </c>
      <c r="G19" s="229">
        <f>RawResults!G21/'ME&amp;ajdSE'!$L$17</f>
        <v>0</v>
      </c>
      <c r="H19" s="230">
        <f>(($N19/$M19)^(1/3))*(($O19/$L19)^2)*RawResults!H21</f>
        <v>0</v>
      </c>
      <c r="I19" s="231">
        <f>(($N19/$M19)^(1/3))*(($O19/$L19)^2)*RawResults!I21</f>
        <v>0</v>
      </c>
      <c r="J19" s="231">
        <f>(($N19/$M19)^(1/3))*(($O19/$L19)^2)*RawResults!J21</f>
        <v>0</v>
      </c>
      <c r="K19" s="232">
        <f>(($N19/$M19)^(1/3))*(($O19/$L19)^2)*RawResults!K21</f>
        <v>0</v>
      </c>
      <c r="L19" s="233">
        <v>1031.3440000000001</v>
      </c>
      <c r="M19" s="234">
        <v>42503.5</v>
      </c>
      <c r="N19" s="233">
        <v>38996.1</v>
      </c>
      <c r="O19" s="233">
        <v>1031.3440000000001</v>
      </c>
      <c r="P19" s="189"/>
      <c r="Q19" s="199"/>
      <c r="R19" s="189"/>
      <c r="S19" s="199"/>
      <c r="T19" s="189"/>
    </row>
    <row r="20" spans="1:20" s="236" customFormat="1" x14ac:dyDescent="0.45">
      <c r="A20" s="215"/>
      <c r="B20" s="184" t="s">
        <v>20</v>
      </c>
      <c r="C20" s="184" t="s">
        <v>16</v>
      </c>
      <c r="D20" s="229">
        <f>RawResults!D22/'ME&amp;ajdSE'!$L$17</f>
        <v>0</v>
      </c>
      <c r="E20" s="229">
        <f>RawResults!E22/'ME&amp;ajdSE'!$L$17</f>
        <v>0</v>
      </c>
      <c r="F20" s="229">
        <f>RawResults!F22/'ME&amp;ajdSE'!$L$17</f>
        <v>0</v>
      </c>
      <c r="G20" s="229">
        <f>RawResults!G22/'ME&amp;ajdSE'!$L$17</f>
        <v>0</v>
      </c>
      <c r="H20" s="230">
        <f>(($N20/$M20)^(1/3))*(($O20/$L20)^2)*RawResults!H22</f>
        <v>0</v>
      </c>
      <c r="I20" s="231">
        <f>(($N20/$M20)^(1/3))*(($O20/$L20)^2)*RawResults!I22</f>
        <v>0</v>
      </c>
      <c r="J20" s="231">
        <f>(($N20/$M20)^(1/3))*(($O20/$L20)^2)*RawResults!J22</f>
        <v>0</v>
      </c>
      <c r="K20" s="232">
        <f>(($N20/$M20)^(1/3))*(($O20/$L20)^2)*RawResults!K22</f>
        <v>0</v>
      </c>
      <c r="L20" s="233">
        <v>1031.3440000000001</v>
      </c>
      <c r="M20" s="234">
        <v>42503.5</v>
      </c>
      <c r="N20" s="233">
        <v>38996.1</v>
      </c>
      <c r="O20" s="233">
        <v>1031.3440000000001</v>
      </c>
      <c r="P20" s="189"/>
      <c r="Q20" s="199"/>
      <c r="R20" s="189"/>
      <c r="S20" s="199"/>
      <c r="T20" s="189"/>
    </row>
    <row r="21" spans="1:20" s="236" customFormat="1" x14ac:dyDescent="0.45">
      <c r="A21" s="215"/>
      <c r="B21" s="189"/>
      <c r="C21" s="184" t="s">
        <v>17</v>
      </c>
      <c r="D21" s="229">
        <f>RawResults!D23/'ME&amp;ajdSE'!$L$17</f>
        <v>0</v>
      </c>
      <c r="E21" s="229">
        <f>RawResults!E23/'ME&amp;ajdSE'!$L$17</f>
        <v>0</v>
      </c>
      <c r="F21" s="229">
        <f>RawResults!F23/'ME&amp;ajdSE'!$L$17</f>
        <v>0</v>
      </c>
      <c r="G21" s="229">
        <f>RawResults!G23/'ME&amp;ajdSE'!$L$17</f>
        <v>0</v>
      </c>
      <c r="H21" s="230">
        <f>(($N21/$M21)^(1/3))*(($O21/$L21)^2)*RawResults!H23</f>
        <v>0</v>
      </c>
      <c r="I21" s="231">
        <f>(($N21/$M21)^(1/3))*(($O21/$L21)^2)*RawResults!I23</f>
        <v>0</v>
      </c>
      <c r="J21" s="231">
        <f>(($N21/$M21)^(1/3))*(($O21/$L21)^2)*RawResults!J23</f>
        <v>0</v>
      </c>
      <c r="K21" s="232">
        <f>(($N21/$M21)^(1/3))*(($O21/$L21)^2)*RawResults!K23</f>
        <v>0</v>
      </c>
      <c r="L21" s="233">
        <v>1031.3440000000001</v>
      </c>
      <c r="M21" s="234">
        <v>42503.5</v>
      </c>
      <c r="N21" s="233">
        <v>38996.1</v>
      </c>
      <c r="O21" s="233">
        <v>1031.3440000000001</v>
      </c>
      <c r="P21" s="189"/>
      <c r="Q21" s="199"/>
      <c r="R21" s="189"/>
      <c r="S21" s="199"/>
      <c r="T21" s="189"/>
    </row>
    <row r="22" spans="1:20" s="236" customFormat="1" x14ac:dyDescent="0.45">
      <c r="A22" s="215"/>
      <c r="B22" s="189"/>
      <c r="C22" s="184" t="s">
        <v>18</v>
      </c>
      <c r="D22" s="229">
        <f>RawResults!D24/'ME&amp;ajdSE'!$L$17</f>
        <v>0</v>
      </c>
      <c r="E22" s="229">
        <f>RawResults!E24/'ME&amp;ajdSE'!$L$17</f>
        <v>0</v>
      </c>
      <c r="F22" s="229">
        <f>RawResults!F24/'ME&amp;ajdSE'!$L$17</f>
        <v>0</v>
      </c>
      <c r="G22" s="229">
        <f>RawResults!G24/'ME&amp;ajdSE'!$L$17</f>
        <v>0</v>
      </c>
      <c r="H22" s="230">
        <f>(($N22/$M22)^(1/3))*(($O22/$L22)^2)*RawResults!H24</f>
        <v>0</v>
      </c>
      <c r="I22" s="231">
        <f>(($N22/$M22)^(1/3))*(($O22/$L22)^2)*RawResults!I24</f>
        <v>0</v>
      </c>
      <c r="J22" s="231">
        <f>(($N22/$M22)^(1/3))*(($O22/$L22)^2)*RawResults!J24</f>
        <v>0</v>
      </c>
      <c r="K22" s="232">
        <f>(($N22/$M22)^(1/3))*(($O22/$L22)^2)*RawResults!K24</f>
        <v>0</v>
      </c>
      <c r="L22" s="233">
        <v>1031.3440000000001</v>
      </c>
      <c r="M22" s="234">
        <v>42503.5</v>
      </c>
      <c r="N22" s="233">
        <v>38996.1</v>
      </c>
      <c r="O22" s="233">
        <v>1031.3440000000001</v>
      </c>
      <c r="P22" s="189"/>
      <c r="Q22" s="199"/>
      <c r="R22" s="189"/>
      <c r="S22" s="199"/>
      <c r="T22" s="189"/>
    </row>
    <row r="23" spans="1:20" s="16" customFormat="1" x14ac:dyDescent="0.45">
      <c r="A23" s="67" t="s">
        <v>43</v>
      </c>
      <c r="B23" s="29" t="s">
        <v>19</v>
      </c>
      <c r="C23" s="29" t="s">
        <v>16</v>
      </c>
      <c r="D23" s="13">
        <f>RawResults!D26/'ME&amp;ajdSE'!$L$23</f>
        <v>4.5335610620704632E-2</v>
      </c>
      <c r="E23" s="13">
        <f>RawResults!E26/'ME&amp;ajdSE'!$L$23</f>
        <v>7.4762504072356073E-2</v>
      </c>
      <c r="F23" s="13">
        <f>RawResults!F26/'ME&amp;ajdSE'!$L$23</f>
        <v>9.2181716284770163E-2</v>
      </c>
      <c r="G23" s="13">
        <f>RawResults!G26/'ME&amp;ajdSE'!$L$23</f>
        <v>0.11123078235777781</v>
      </c>
      <c r="H23" s="14">
        <f>(($N23/$M23)^(1/3))*(($O23/$L23)^2)*RawResults!H26</f>
        <v>3.923078E-2</v>
      </c>
      <c r="I23" s="30">
        <f>(($N23/$M23)^(1/3))*(($O23/$L23)^2)*RawResults!I26</f>
        <v>3.765872E-2</v>
      </c>
      <c r="J23" s="30">
        <f>(($N23/$M23)^(1/3))*(($O23/$L23)^2)*RawResults!J26</f>
        <v>3.7024509999999997E-2</v>
      </c>
      <c r="K23" s="35">
        <f>(($N23/$M23)^(1/3))*(($O23/$L23)^2)*RawResults!K26</f>
        <v>3.8162219999999997E-2</v>
      </c>
      <c r="L23" s="163">
        <v>1031.3440000000001</v>
      </c>
      <c r="M23" s="164">
        <v>42503.5</v>
      </c>
      <c r="N23" s="163">
        <v>42503.5</v>
      </c>
      <c r="O23" s="163">
        <v>1031.3440000000001</v>
      </c>
    </row>
    <row r="24" spans="1:20" s="16" customFormat="1" x14ac:dyDescent="0.45">
      <c r="A24" s="153"/>
      <c r="B24" s="28"/>
      <c r="C24" s="29" t="s">
        <v>17</v>
      </c>
      <c r="D24" s="13">
        <f>RawResults!D27/'ME&amp;ajdSE'!$L$23</f>
        <v>4.6279553669774584E-2</v>
      </c>
      <c r="E24" s="13">
        <f>RawResults!E27/'ME&amp;ajdSE'!$L$23</f>
        <v>7.1070321832482658E-2</v>
      </c>
      <c r="F24" s="13">
        <f>RawResults!F27/'ME&amp;ajdSE'!$L$23</f>
        <v>9.6429115794536058E-2</v>
      </c>
      <c r="G24" s="13">
        <f>RawResults!G27/'ME&amp;ajdSE'!$L$23</f>
        <v>0.12076911292449463</v>
      </c>
      <c r="H24" s="14">
        <f>(($N24/$M24)^(1/3))*(($O24/$L24)^2)*RawResults!H27</f>
        <v>4.0757210000000002E-2</v>
      </c>
      <c r="I24" s="30">
        <f>(($N24/$M24)^(1/3))*(($O24/$L24)^2)*RawResults!I27</f>
        <v>4.0219209999999998E-2</v>
      </c>
      <c r="J24" s="30">
        <f>(($N24/$M24)^(1/3))*(($O24/$L24)^2)*RawResults!J27</f>
        <v>3.8929980000000003E-2</v>
      </c>
      <c r="K24" s="35">
        <f>(($N24/$M24)^(1/3))*(($O24/$L24)^2)*RawResults!K27</f>
        <v>3.7932599999999997E-2</v>
      </c>
      <c r="L24" s="163">
        <v>1031.3440000000001</v>
      </c>
      <c r="M24" s="164">
        <v>42503.5</v>
      </c>
      <c r="N24" s="163">
        <v>42503.5</v>
      </c>
      <c r="O24" s="163">
        <v>1031.3440000000001</v>
      </c>
    </row>
    <row r="25" spans="1:20" x14ac:dyDescent="0.45">
      <c r="A25" s="52"/>
      <c r="B25" s="28"/>
      <c r="C25" s="29" t="s">
        <v>18</v>
      </c>
      <c r="D25" s="13">
        <f>RawResults!D28/'ME&amp;ajdSE'!$L$23</f>
        <v>4.4039641477528348E-2</v>
      </c>
      <c r="E25" s="13">
        <f>RawResults!E28/'ME&amp;ajdSE'!$L$23</f>
        <v>7.0875168711894379E-2</v>
      </c>
      <c r="F25" s="13">
        <f>RawResults!F28/'ME&amp;ajdSE'!$L$23</f>
        <v>7.5003500287004143E-2</v>
      </c>
      <c r="G25" s="13">
        <f>RawResults!G28/'ME&amp;ajdSE'!$L$23</f>
        <v>9.9867939310259224E-2</v>
      </c>
      <c r="H25" s="14">
        <f>(($N25/$M25)^(1/3))*(($O25/$L25)^2)*RawResults!H28</f>
        <v>4.1996249999999999E-2</v>
      </c>
      <c r="I25" s="30">
        <f>(($N25/$M25)^(1/3))*(($O25/$L25)^2)*RawResults!I28</f>
        <v>4.1757309999999999E-2</v>
      </c>
      <c r="J25" s="30">
        <f>(($N25/$M25)^(1/3))*(($O25/$L25)^2)*RawResults!J28</f>
        <v>4.2655579999999998E-2</v>
      </c>
      <c r="K25" s="30">
        <f>(($N25/$M25)^(1/3))*(($O25/$L25)^2)*RawResults!K28</f>
        <v>4.4295080000000001E-2</v>
      </c>
      <c r="L25" s="165">
        <v>1031.3440000000001</v>
      </c>
      <c r="M25" s="164">
        <v>42503.5</v>
      </c>
      <c r="N25" s="163">
        <v>42503.5</v>
      </c>
      <c r="O25" s="163">
        <v>1031.3440000000001</v>
      </c>
    </row>
    <row r="26" spans="1:20" s="16" customFormat="1" x14ac:dyDescent="0.45">
      <c r="A26" s="152"/>
      <c r="B26" s="29" t="s">
        <v>20</v>
      </c>
      <c r="C26" s="29" t="s">
        <v>16</v>
      </c>
      <c r="D26" s="13">
        <f>RawResults!D29/'ME&amp;ajdSE'!$L$23</f>
        <v>5.1007248793806914E-2</v>
      </c>
      <c r="E26" s="13">
        <f>RawResults!E29/'ME&amp;ajdSE'!$L$23</f>
        <v>9.1701246140957815E-2</v>
      </c>
      <c r="F26" s="13">
        <f>RawResults!F29/'ME&amp;ajdSE'!$L$23</f>
        <v>8.2278502614064747E-2</v>
      </c>
      <c r="G26" s="13">
        <f>RawResults!G29/'ME&amp;ajdSE'!$L$23</f>
        <v>0.13008889371538498</v>
      </c>
      <c r="H26" s="14">
        <f>(($N26/$M26)^(1/3))*(($O26/$L26)^2)*RawResults!H29</f>
        <v>4.802961E-2</v>
      </c>
      <c r="I26" s="30">
        <f>(($N26/$M26)^(1/3))*(($O26/$L26)^2)*RawResults!I29</f>
        <v>4.4768200000000001E-2</v>
      </c>
      <c r="J26" s="30">
        <f>(($N26/$M26)^(1/3))*(($O26/$L26)^2)*RawResults!J29</f>
        <v>4.3322640000000003E-2</v>
      </c>
      <c r="K26" s="30">
        <f>(($N26/$M26)^(1/3))*(($O26/$L26)^2)*RawResults!K29</f>
        <v>4.2216650000000001E-2</v>
      </c>
      <c r="L26" s="165">
        <v>1031.3440000000001</v>
      </c>
      <c r="M26" s="164">
        <v>42503.5</v>
      </c>
      <c r="N26" s="163">
        <v>42503.5</v>
      </c>
      <c r="O26" s="163">
        <v>1031.3440000000001</v>
      </c>
    </row>
    <row r="27" spans="1:20" s="16" customFormat="1" x14ac:dyDescent="0.45">
      <c r="A27" s="67"/>
      <c r="B27" s="28"/>
      <c r="C27" s="29" t="s">
        <v>17</v>
      </c>
      <c r="D27" s="13">
        <f>RawResults!D30/'ME&amp;ajdSE'!$L$23</f>
        <v>5.2486260646302303E-2</v>
      </c>
      <c r="E27" s="13">
        <f>RawResults!E30/'ME&amp;ajdSE'!$L$23</f>
        <v>9.9699906141888631E-2</v>
      </c>
      <c r="F27" s="13">
        <f>RawResults!F30/'ME&amp;ajdSE'!$L$23</f>
        <v>0.11212437363285188</v>
      </c>
      <c r="G27" s="13">
        <f>RawResults!G30/'ME&amp;ajdSE'!$L$23</f>
        <v>0.13244349121146773</v>
      </c>
      <c r="H27" s="14">
        <f>(($N27/$M27)^(1/3))*(($O27/$L27)^2)*RawResults!H30</f>
        <v>5.0447260000000001E-2</v>
      </c>
      <c r="I27" s="30">
        <f>(($N27/$M27)^(1/3))*(($O27/$L27)^2)*RawResults!I30</f>
        <v>4.6765040000000001E-2</v>
      </c>
      <c r="J27" s="30">
        <f>(($N27/$M27)^(1/3))*(($O27/$L27)^2)*RawResults!J30</f>
        <v>4.540603E-2</v>
      </c>
      <c r="K27" s="35">
        <f>(($N27/$M27)^(1/3))*(($O27/$L27)^2)*RawResults!K30</f>
        <v>4.5574900000000002E-2</v>
      </c>
      <c r="L27" s="163">
        <v>1031.3440000000001</v>
      </c>
      <c r="M27" s="164">
        <v>42503.5</v>
      </c>
      <c r="N27" s="163">
        <v>42503.5</v>
      </c>
      <c r="O27" s="163">
        <v>1031.3440000000001</v>
      </c>
    </row>
    <row r="28" spans="1:20" x14ac:dyDescent="0.45">
      <c r="A28" s="52"/>
      <c r="B28" s="28"/>
      <c r="C28" s="29" t="s">
        <v>18</v>
      </c>
      <c r="D28" s="13">
        <f>RawResults!D31/'ME&amp;ajdSE'!$L$23</f>
        <v>5.2187999348423025E-2</v>
      </c>
      <c r="E28" s="13">
        <f>RawResults!E31/'ME&amp;ajdSE'!$L$23</f>
        <v>8.5471384911338988E-2</v>
      </c>
      <c r="F28" s="13">
        <f>RawResults!F31/'ME&amp;ajdSE'!$L$23</f>
        <v>9.6640684388526035E-2</v>
      </c>
      <c r="G28" s="13">
        <f>RawResults!G31/'ME&amp;ajdSE'!$L$23</f>
        <v>0.13037580089669401</v>
      </c>
      <c r="H28" s="14">
        <f>(($N28/$M28)^(1/3))*(($O28/$L28)^2)*RawResults!H31</f>
        <v>5.5424139999999997E-2</v>
      </c>
      <c r="I28" s="30">
        <f>(($N28/$M28)^(1/3))*(($O28/$L28)^2)*RawResults!I31</f>
        <v>5.3268500000000003E-2</v>
      </c>
      <c r="J28" s="30">
        <f>(($N28/$M28)^(1/3))*(($O28/$L28)^2)*RawResults!J31</f>
        <v>5.2408299999999998E-2</v>
      </c>
      <c r="K28" s="35">
        <f>(($N28/$M28)^(1/3))*(($O28/$L28)^2)*RawResults!K31</f>
        <v>4.9370129999999998E-2</v>
      </c>
      <c r="L28" s="163">
        <v>1031.3440000000001</v>
      </c>
      <c r="M28" s="164">
        <v>42503.5</v>
      </c>
      <c r="N28" s="163">
        <v>42503.5</v>
      </c>
      <c r="O28" s="163">
        <v>1031.3440000000001</v>
      </c>
    </row>
    <row r="29" spans="1:20" s="17" customFormat="1" x14ac:dyDescent="0.45">
      <c r="A29" s="52" t="s">
        <v>44</v>
      </c>
      <c r="B29" s="27" t="s">
        <v>19</v>
      </c>
      <c r="C29" s="27" t="s">
        <v>16</v>
      </c>
      <c r="D29" s="13">
        <f>RawResults!D33/'ME&amp;ajdSE'!$L$29</f>
        <v>5.6636990285614565E-2</v>
      </c>
      <c r="E29" s="13">
        <f>RawResults!E33/'ME&amp;ajdSE'!$L$29</f>
        <v>0.13034692571694492</v>
      </c>
      <c r="F29" s="13">
        <f>RawResults!F33/'ME&amp;ajdSE'!$L$29</f>
        <v>0.15126576115409227</v>
      </c>
      <c r="G29" s="13">
        <f>RawResults!G33/'ME&amp;ajdSE'!$L$29</f>
        <v>0.1655629108254319</v>
      </c>
      <c r="H29" s="14">
        <f>(($N29/$M29)^(1/3))*(($O29/$L29)^2)*RawResults!H33</f>
        <v>5.3447300728227738E-2</v>
      </c>
      <c r="I29" s="30">
        <f>(($N29/$M29)^(1/3))*(($O29/$L29)^2)*RawResults!I33</f>
        <v>4.524514219123088E-2</v>
      </c>
      <c r="J29" s="30">
        <f>(($N29/$M29)^(1/3))*(($O29/$L29)^2)*RawResults!J33</f>
        <v>4.1154702916683515E-2</v>
      </c>
      <c r="K29" s="35">
        <f>(($N29/$M29)^(1/3))*(($O29/$L29)^2)*RawResults!K33</f>
        <v>3.9320615267487445E-2</v>
      </c>
      <c r="L29" s="166">
        <v>1719.1</v>
      </c>
      <c r="M29" s="164">
        <v>42503.5</v>
      </c>
      <c r="N29" s="167">
        <v>173428</v>
      </c>
      <c r="O29" s="163">
        <v>1031.3440000000001</v>
      </c>
    </row>
    <row r="30" spans="1:20" x14ac:dyDescent="0.45">
      <c r="B30" s="26"/>
      <c r="C30" s="27" t="s">
        <v>17</v>
      </c>
      <c r="D30" s="13">
        <f>RawResults!D34/'ME&amp;ajdSE'!$L$29</f>
        <v>5.7015672735733817E-2</v>
      </c>
      <c r="E30" s="13">
        <f>RawResults!E34/'ME&amp;ajdSE'!$L$29</f>
        <v>0.13452065697167123</v>
      </c>
      <c r="F30" s="13">
        <f>RawResults!F34/'ME&amp;ajdSE'!$L$29</f>
        <v>0.15364345413297659</v>
      </c>
      <c r="G30" s="13">
        <f>RawResults!G34/'ME&amp;ajdSE'!$L$29</f>
        <v>0.16645538363096971</v>
      </c>
      <c r="H30" s="14">
        <f>(($N30/$M30)^(1/3))*(($O30/$L30)^2)*RawResults!H34</f>
        <v>5.311600007333199E-2</v>
      </c>
      <c r="I30" s="30">
        <f>(($N30/$M30)^(1/3))*(($O30/$L30)^2)*RawResults!I34</f>
        <v>4.5001791151199823E-2</v>
      </c>
      <c r="J30" s="30">
        <f>(($N30/$M30)^(1/3))*(($O30/$L30)^2)*RawResults!J34</f>
        <v>4.1498760061624375E-2</v>
      </c>
      <c r="K30" s="35">
        <f>(($N30/$M30)^(1/3))*(($O30/$L30)^2)*RawResults!K34</f>
        <v>3.9978465963763504E-2</v>
      </c>
      <c r="L30" s="166">
        <v>1719.1</v>
      </c>
      <c r="M30" s="164">
        <v>42503.5</v>
      </c>
      <c r="N30" s="167">
        <v>173428</v>
      </c>
      <c r="O30" s="163">
        <v>1031.3440000000001</v>
      </c>
    </row>
    <row r="31" spans="1:20" x14ac:dyDescent="0.45">
      <c r="B31" s="26"/>
      <c r="C31" s="29" t="s">
        <v>18</v>
      </c>
      <c r="D31" s="13">
        <f>RawResults!D35/'ME&amp;ajdSE'!$L$29</f>
        <v>5.9860392065615733E-2</v>
      </c>
      <c r="E31" s="13">
        <f>RawResults!E35/'ME&amp;ajdSE'!$L$29</f>
        <v>0.139304810656739</v>
      </c>
      <c r="F31" s="13">
        <f>RawResults!F35/'ME&amp;ajdSE'!$L$29</f>
        <v>0.15760019777790704</v>
      </c>
      <c r="G31" s="13">
        <f>RawResults!G35/'ME&amp;ajdSE'!$L$29</f>
        <v>0.16721330928974462</v>
      </c>
      <c r="H31" s="14">
        <f>(($N31/$M31)^(1/3))*(($O31/$L31)^2)*RawResults!H35</f>
        <v>5.265939479778118E-2</v>
      </c>
      <c r="I31" s="30">
        <f>(($N31/$M31)^(1/3))*(($O31/$L31)^2)*RawResults!I35</f>
        <v>4.4532193580332551E-2</v>
      </c>
      <c r="J31" s="30">
        <f>(($N31/$M31)^(1/3))*(($O31/$L31)^2)*RawResults!J35</f>
        <v>4.1668390321944762E-2</v>
      </c>
      <c r="K31" s="35">
        <f>(($N31/$M31)^(1/3))*(($O31/$L31)^2)*RawResults!K35</f>
        <v>4.0019530589066529E-2</v>
      </c>
      <c r="L31" s="166">
        <v>1719.1</v>
      </c>
      <c r="M31" s="164">
        <v>42503.5</v>
      </c>
      <c r="N31" s="167">
        <v>173428</v>
      </c>
      <c r="O31" s="163">
        <v>1031.3440000000001</v>
      </c>
    </row>
    <row r="32" spans="1:20" x14ac:dyDescent="0.45">
      <c r="B32" s="27" t="s">
        <v>20</v>
      </c>
      <c r="C32" s="27" t="s">
        <v>16</v>
      </c>
      <c r="D32" s="13">
        <f>RawResults!D36/'ME&amp;ajdSE'!$L$29</f>
        <v>5.0190845791402483E-2</v>
      </c>
      <c r="E32" s="13">
        <f>RawResults!E36/'ME&amp;ajdSE'!$L$29</f>
        <v>0.10922959688208947</v>
      </c>
      <c r="F32" s="13">
        <f>RawResults!F36/'ME&amp;ajdSE'!$L$29</f>
        <v>0.12383706590657902</v>
      </c>
      <c r="G32" s="13">
        <f>RawResults!G36/'ME&amp;ajdSE'!$L$29</f>
        <v>0.13772689197836077</v>
      </c>
      <c r="H32" s="14">
        <f>(($N32/$M32)^(1/3))*(($O32/$L32)^2)*RawResults!H36</f>
        <v>4.7523665263436966E-2</v>
      </c>
      <c r="I32" s="30">
        <f>(($N32/$M32)^(1/3))*(($O32/$L32)^2)*RawResults!I36</f>
        <v>4.3656113732446121E-2</v>
      </c>
      <c r="J32" s="30">
        <f>(($N32/$M32)^(1/3))*(($O32/$L32)^2)*RawResults!J36</f>
        <v>4.3676128423770284E-2</v>
      </c>
      <c r="K32" s="35">
        <f>(($N32/$M32)^(1/3))*(($O32/$L32)^2)*RawResults!K36</f>
        <v>4.4646967482650089E-2</v>
      </c>
      <c r="L32" s="166">
        <v>1719.1</v>
      </c>
      <c r="M32" s="164">
        <v>42503.5</v>
      </c>
      <c r="N32" s="167">
        <v>173428</v>
      </c>
      <c r="O32" s="163">
        <v>1031.3440000000001</v>
      </c>
    </row>
    <row r="33" spans="1:15" x14ac:dyDescent="0.45">
      <c r="B33" s="26"/>
      <c r="C33" s="27" t="s">
        <v>17</v>
      </c>
      <c r="D33" s="13">
        <f>RawResults!D37/'ME&amp;ajdSE'!$L$29</f>
        <v>5.2367861090105286E-2</v>
      </c>
      <c r="E33" s="13">
        <f>RawResults!E37/'ME&amp;ajdSE'!$L$29</f>
        <v>0.1097376534233029</v>
      </c>
      <c r="F33" s="13">
        <f>RawResults!F37/'ME&amp;ajdSE'!$L$29</f>
        <v>0.12978186260252458</v>
      </c>
      <c r="G33" s="13">
        <f>RawResults!G37/'ME&amp;ajdSE'!$L$29</f>
        <v>0.16172980047699378</v>
      </c>
      <c r="H33" s="14">
        <f>(($N33/$M33)^(1/3))*(($O33/$L33)^2)*RawResults!H37</f>
        <v>4.7630116965080349E-2</v>
      </c>
      <c r="I33" s="30">
        <f>(($N33/$M33)^(1/3))*(($O33/$L33)^2)*RawResults!I37</f>
        <v>4.4465006332042645E-2</v>
      </c>
      <c r="J33" s="30">
        <f>(($N33/$M33)^(1/3))*(($O33/$L33)^2)*RawResults!J37</f>
        <v>4.3894271305159445E-2</v>
      </c>
      <c r="K33" s="35">
        <f>(($N33/$M33)^(1/3))*(($O33/$L33)^2)*RawResults!K37</f>
        <v>3.9167330338415129E-2</v>
      </c>
      <c r="L33" s="166">
        <v>1719.1</v>
      </c>
      <c r="M33" s="164">
        <v>42503.5</v>
      </c>
      <c r="N33" s="167">
        <v>173428</v>
      </c>
      <c r="O33" s="163">
        <v>1031.3440000000001</v>
      </c>
    </row>
    <row r="34" spans="1:15" x14ac:dyDescent="0.45">
      <c r="B34" s="26"/>
      <c r="C34" s="27" t="s">
        <v>18</v>
      </c>
      <c r="D34" s="13">
        <f>RawResults!D38/'ME&amp;ajdSE'!$L$29</f>
        <v>5.2147204932813683E-2</v>
      </c>
      <c r="E34" s="13">
        <f>RawResults!E38/'ME&amp;ajdSE'!$L$29</f>
        <v>0.11939863882263975</v>
      </c>
      <c r="F34" s="13">
        <f>RawResults!F38/'ME&amp;ajdSE'!$L$29</f>
        <v>0.15349677156651739</v>
      </c>
      <c r="G34" s="13">
        <f>RawResults!G38/'ME&amp;ajdSE'!$L$29</f>
        <v>0.15541800942353559</v>
      </c>
      <c r="H34" s="14">
        <f>(($N34/$M34)^(1/3))*(($O34/$L34)^2)*RawResults!H38</f>
        <v>5.2278264463105961E-2</v>
      </c>
      <c r="I34" s="30">
        <f>(($N34/$M34)^(1/3))*(($O34/$L34)^2)*RawResults!I38</f>
        <v>4.7312527524011265E-2</v>
      </c>
      <c r="J34" s="30">
        <f>(($N34/$M34)^(1/3))*(($O34/$L34)^2)*RawResults!J38</f>
        <v>4.3729846014852962E-2</v>
      </c>
      <c r="K34" s="35">
        <f>(($N34/$M34)^(1/3))*(($O34/$L34)^2)*RawResults!K38</f>
        <v>4.3194694578550977E-2</v>
      </c>
      <c r="L34" s="166">
        <v>1719.1</v>
      </c>
      <c r="M34" s="164">
        <v>42503.5</v>
      </c>
      <c r="N34" s="167">
        <v>173428</v>
      </c>
      <c r="O34" s="163">
        <v>1031.3440000000001</v>
      </c>
    </row>
    <row r="35" spans="1:15" x14ac:dyDescent="0.45">
      <c r="A35" s="60" t="s">
        <v>47</v>
      </c>
      <c r="B35" s="27" t="s">
        <v>19</v>
      </c>
      <c r="C35" s="27" t="s">
        <v>16</v>
      </c>
      <c r="D35" s="13">
        <f>RawResults!D40/'ME&amp;ajdSE'!$L$38</f>
        <v>5.2175398418181723E-2</v>
      </c>
      <c r="E35" s="13">
        <f>RawResults!D40/'ME&amp;ajdSE'!$L$38</f>
        <v>5.2175398418181723E-2</v>
      </c>
      <c r="F35" s="13">
        <f>RawResults!F40/'ME&amp;ajdSE'!$L$38</f>
        <v>6.6630691032981679E-2</v>
      </c>
      <c r="G35" s="13">
        <f>RawResults!G40/'ME&amp;ajdSE'!$L$38</f>
        <v>8.4529708935847575E-2</v>
      </c>
      <c r="H35" s="14">
        <f>(($N35/$M35)^(1/3))*(($O35/$L35)^2)*RawResults!H40</f>
        <v>0.10897884011346773</v>
      </c>
      <c r="I35" s="30">
        <f>(($N35/$M35)^(1/3))*(($O35/$L35)^2)*RawResults!I40</f>
        <v>0.11014840069374444</v>
      </c>
      <c r="J35" s="30">
        <f>(($N35/$M35)^(1/3))*(($O35/$L35)^2)*RawResults!J40</f>
        <v>0.11338819299020972</v>
      </c>
      <c r="K35" s="35">
        <f>(($N35/$M35)^(1/3))*(($O35/$L35)^2)*RawResults!K40</f>
        <v>0.11974862187925445</v>
      </c>
      <c r="L35" s="168">
        <v>982.33154999999999</v>
      </c>
      <c r="M35" s="164">
        <v>42503.5</v>
      </c>
      <c r="N35" s="169">
        <v>30457.599999999999</v>
      </c>
      <c r="O35" s="163">
        <v>1031.3440000000001</v>
      </c>
    </row>
    <row r="36" spans="1:15" x14ac:dyDescent="0.45">
      <c r="A36" s="154"/>
      <c r="B36" s="26"/>
      <c r="C36" s="27" t="s">
        <v>17</v>
      </c>
      <c r="D36" s="13">
        <f>RawResults!D41/'ME&amp;ajdSE'!$L$38</f>
        <v>5.2303715583603111E-2</v>
      </c>
      <c r="E36" s="13">
        <f>RawResults!E41/'ME&amp;ajdSE'!$L$38</f>
        <v>5.8314435691289766E-2</v>
      </c>
      <c r="F36" s="13">
        <f>RawResults!F41/'ME&amp;ajdSE'!$L$38</f>
        <v>6.7610329730323743E-2</v>
      </c>
      <c r="G36" s="13">
        <f>RawResults!G41/'ME&amp;ajdSE'!$L$38</f>
        <v>9.0707724902045539E-2</v>
      </c>
      <c r="H36" s="14">
        <f>(($N36/$M36)^(1/3))*(($O36/$L36)^2)*RawResults!H41</f>
        <v>0.10605745395288278</v>
      </c>
      <c r="I36" s="30">
        <f>(($N36/$M36)^(1/3))*(($O36/$L36)^2)*RawResults!I41</f>
        <v>0.10748012176508917</v>
      </c>
      <c r="J36" s="30">
        <f>(($N36/$M36)^(1/3))*(($O36/$L36)^2)*RawResults!J41</f>
        <v>0.11684065059923945</v>
      </c>
      <c r="K36" s="35">
        <f>(($N36/$M36)^(1/3))*(($O36/$L36)^2)*RawResults!K41</f>
        <v>0.1177325428794842</v>
      </c>
      <c r="L36" s="168">
        <v>982.33154999999999</v>
      </c>
      <c r="M36" s="164">
        <v>42503.5</v>
      </c>
      <c r="N36" s="169">
        <v>30457.599999999999</v>
      </c>
      <c r="O36" s="163">
        <v>1031.3440000000001</v>
      </c>
    </row>
    <row r="37" spans="1:15" x14ac:dyDescent="0.45">
      <c r="A37" s="155"/>
      <c r="B37" s="26"/>
      <c r="C37" s="29" t="s">
        <v>18</v>
      </c>
      <c r="D37" s="13">
        <f>RawResults!D42/'ME&amp;ajdSE'!$L$38</f>
        <v>5.3408688746686396E-2</v>
      </c>
      <c r="E37" s="13">
        <f>RawResults!E42/'ME&amp;ajdSE'!$L$38</f>
        <v>6.1498167293924336E-2</v>
      </c>
      <c r="F37" s="13">
        <f>RawResults!F42/'ME&amp;ajdSE'!$L$38</f>
        <v>7.3907389007306146E-2</v>
      </c>
      <c r="G37" s="13">
        <f>RawResults!G42/'ME&amp;ajdSE'!$L$38</f>
        <v>9.6653019034154006E-2</v>
      </c>
      <c r="H37" s="14">
        <f>(($N37/$M37)^(1/3))*(($O37/$L37)^2)*RawResults!H42</f>
        <v>0.10896434020579286</v>
      </c>
      <c r="I37" s="30">
        <f>(($N37/$M37)^(1/3))*(($O37/$L37)^2)*RawResults!I42</f>
        <v>0.11777771946257999</v>
      </c>
      <c r="J37" s="30">
        <f>(($N37/$M37)^(1/3))*(($O37/$L37)^2)*RawResults!J42</f>
        <v>0.11322307159260635</v>
      </c>
      <c r="K37" s="35">
        <f>(($N37/$M37)^(1/3))*(($O37/$L37)^2)*RawResults!K42</f>
        <v>0.12187271039537817</v>
      </c>
      <c r="L37" s="168">
        <v>982.33154999999999</v>
      </c>
      <c r="M37" s="164">
        <v>42503.5</v>
      </c>
      <c r="N37" s="169">
        <v>30457.599999999999</v>
      </c>
      <c r="O37" s="163">
        <v>1031.3440000000001</v>
      </c>
    </row>
    <row r="38" spans="1:15" x14ac:dyDescent="0.45">
      <c r="A38" s="52"/>
      <c r="B38" s="27" t="s">
        <v>20</v>
      </c>
      <c r="C38" s="27" t="s">
        <v>16</v>
      </c>
      <c r="D38" s="13">
        <f>RawResults!D43/'ME&amp;ajdSE'!$L$38</f>
        <v>6.1877000692892335E-2</v>
      </c>
      <c r="E38" s="13">
        <f>RawResults!E43/'ME&amp;ajdSE'!$L$38</f>
        <v>7.7810460225979719E-2</v>
      </c>
      <c r="F38" s="13">
        <f>RawResults!F43/'ME&amp;ajdSE'!$L$38</f>
        <v>0.11536929664938482</v>
      </c>
      <c r="G38" s="13">
        <f>RawResults!G43/'ME&amp;ajdSE'!$L$38</f>
        <v>0.15490686418450064</v>
      </c>
      <c r="H38" s="14">
        <f>(($N38/$M38)^(1/3))*(($O38/$L38)^2)*RawResults!H43</f>
        <v>0.12249137312283838</v>
      </c>
      <c r="I38" s="30">
        <f>(($N38/$M38)^(1/3))*(($O38/$L38)^2)*RawResults!I43</f>
        <v>0.12024763570869022</v>
      </c>
      <c r="J38" s="30">
        <f>(($N38/$M38)^(1/3))*(($O38/$L38)^2)*RawResults!J43</f>
        <v>0.1126828267331836</v>
      </c>
      <c r="K38" s="35">
        <f>(($N38/$M38)^(1/3))*(($O38/$L38)^2)*RawResults!K43</f>
        <v>0.10372395520550938</v>
      </c>
      <c r="L38" s="168">
        <v>982.33154999999999</v>
      </c>
      <c r="M38" s="164">
        <v>42503.5</v>
      </c>
      <c r="N38" s="169">
        <v>30457.599999999999</v>
      </c>
      <c r="O38" s="163">
        <v>1031.3440000000001</v>
      </c>
    </row>
    <row r="39" spans="1:15" x14ac:dyDescent="0.45">
      <c r="A39" s="52"/>
      <c r="B39" s="26"/>
      <c r="C39" s="27" t="s">
        <v>17</v>
      </c>
      <c r="D39" s="13">
        <f>RawResults!D44/'ME&amp;ajdSE'!$L$38</f>
        <v>5.7028016660973582E-2</v>
      </c>
      <c r="E39" s="13">
        <f>RawResults!E44/'ME&amp;ajdSE'!$L$38</f>
        <v>6.9173620657913312E-2</v>
      </c>
      <c r="F39" s="13">
        <f>RawResults!F44/'ME&amp;ajdSE'!$L$38</f>
        <v>9.8704118787592651E-2</v>
      </c>
      <c r="G39" s="13">
        <f>RawResults!G44/'ME&amp;ajdSE'!$L$38</f>
        <v>0.14010921261767476</v>
      </c>
      <c r="H39" s="14">
        <f>(($N39/$M39)^(1/3))*(($O39/$L39)^2)*RawResults!H44</f>
        <v>0.11004167348215134</v>
      </c>
      <c r="I39" s="30">
        <f>(($N39/$M39)^(1/3))*(($O39/$L39)^2)*RawResults!I44</f>
        <v>0.10868114813140858</v>
      </c>
      <c r="J39" s="30">
        <f>(($N39/$M39)^(1/3))*(($O39/$L39)^2)*RawResults!J44</f>
        <v>0.10393770554517874</v>
      </c>
      <c r="K39" s="35">
        <f>(($N39/$M39)^(1/3))*(($O39/$L39)^2)*RawResults!K44</f>
        <v>0.10668856490040125</v>
      </c>
      <c r="L39" s="168">
        <v>982.33154999999999</v>
      </c>
      <c r="M39" s="164">
        <v>42503.5</v>
      </c>
      <c r="N39" s="169">
        <v>30457.599999999999</v>
      </c>
      <c r="O39" s="163">
        <v>1031.3440000000001</v>
      </c>
    </row>
    <row r="40" spans="1:15" x14ac:dyDescent="0.45">
      <c r="A40" s="52"/>
      <c r="B40" s="26"/>
      <c r="C40" s="27" t="s">
        <v>18</v>
      </c>
      <c r="D40" s="13">
        <f>RawResults!D45/'ME&amp;ajdSE'!$L$38</f>
        <v>5.6538782654389962E-2</v>
      </c>
      <c r="E40" s="13">
        <f>RawResults!E45/'ME&amp;ajdSE'!$L$38</f>
        <v>6.8088467686902659E-2</v>
      </c>
      <c r="F40" s="13">
        <f>RawResults!F45/'ME&amp;ajdSE'!$L$38</f>
        <v>9.890167937698835E-2</v>
      </c>
      <c r="G40" s="13">
        <f>RawResults!G45/'ME&amp;ajdSE'!$L$38</f>
        <v>0.13905915981218359</v>
      </c>
      <c r="H40" s="14">
        <f>(($N40/$M40)^(1/3))*(($O40/$L40)^2)*RawResults!H45</f>
        <v>0.10864356673804725</v>
      </c>
      <c r="I40" s="30">
        <f>(($N40/$M40)^(1/3))*(($O40/$L40)^2)*RawResults!I45</f>
        <v>0.10711466490838636</v>
      </c>
      <c r="J40" s="30">
        <f>(($N40/$M40)^(1/3))*(($O40/$L40)^2)*RawResults!J45</f>
        <v>0.10217502969382132</v>
      </c>
      <c r="K40" s="35">
        <f>(($N40/$M40)^(1/3))*(($O40/$L40)^2)*RawResults!K45</f>
        <v>0.10806011807208311</v>
      </c>
      <c r="L40" s="168">
        <v>982.33154999999999</v>
      </c>
      <c r="M40" s="164">
        <v>42503.5</v>
      </c>
      <c r="N40" s="169">
        <v>30457.599999999999</v>
      </c>
      <c r="O40" s="163">
        <v>1031.3440000000001</v>
      </c>
    </row>
    <row r="41" spans="1:15" x14ac:dyDescent="0.45">
      <c r="A41" s="52" t="s">
        <v>49</v>
      </c>
      <c r="B41" s="27" t="s">
        <v>19</v>
      </c>
      <c r="C41" s="27" t="s">
        <v>16</v>
      </c>
      <c r="D41" s="13">
        <f>RawResults!D47/'ME&amp;ajdSE'!$L$41</f>
        <v>7.2801673565068281E-2</v>
      </c>
      <c r="E41" s="13">
        <f>RawResults!E47/'ME&amp;ajdSE'!$L$41</f>
        <v>0.15758074913598216</v>
      </c>
      <c r="F41" s="13">
        <f>RawResults!F47/'ME&amp;ajdSE'!$L$41</f>
        <v>0.17424866239729495</v>
      </c>
      <c r="G41" s="13">
        <f>RawResults!G47/'ME&amp;ajdSE'!$L$41</f>
        <v>0.15004411197107381</v>
      </c>
      <c r="H41" s="14">
        <f>(($N41/$M41)^(1/3))*(($O41/$L41)^2)*RawResults!H47</f>
        <v>6.5207190337258705E-2</v>
      </c>
      <c r="I41" s="30">
        <f>(($N41/$M41)^(1/3))*(($O41/$L41)^2)*RawResults!I46</f>
        <v>1.3187167403157831E-2</v>
      </c>
      <c r="J41" s="30">
        <f>(($N41/$M41)^(1/3))*(($O41/$L41)^2)*RawResults!J46</f>
        <v>1.3006437362178092E-2</v>
      </c>
      <c r="K41" s="35">
        <f>(($N41/$M41)^(1/3))*(($O41/$L41)^2)*RawResults!K46</f>
        <v>1.3312407207591937E-2</v>
      </c>
      <c r="L41" s="170">
        <v>4210.6710599999997</v>
      </c>
      <c r="M41" s="164">
        <v>42503.5</v>
      </c>
      <c r="N41" s="171">
        <v>309117</v>
      </c>
      <c r="O41" s="163">
        <v>1031.3440000000001</v>
      </c>
    </row>
    <row r="42" spans="1:15" x14ac:dyDescent="0.45">
      <c r="A42" s="52"/>
      <c r="B42" s="26"/>
      <c r="C42" s="27" t="s">
        <v>17</v>
      </c>
      <c r="D42" s="13">
        <f>RawResults!D48/'ME&amp;ajdSE'!$L$41</f>
        <v>6.8350839070293004E-2</v>
      </c>
      <c r="E42" s="13">
        <f>RawResults!E48/'ME&amp;ajdSE'!$L$41</f>
        <v>0.16334325103989483</v>
      </c>
      <c r="F42" s="13">
        <f>RawResults!F48/'ME&amp;ajdSE'!$L$41</f>
        <v>0.14337113761624498</v>
      </c>
      <c r="G42" s="13">
        <f>RawResults!G48/'ME&amp;ajdSE'!$L$41</f>
        <v>0.14641326553777395</v>
      </c>
      <c r="H42" s="14">
        <f>(($N42/$M42)^(1/3))*(($O42/$L42)^2)*RawResults!H47</f>
        <v>6.5207190337258705E-2</v>
      </c>
      <c r="I42" s="30">
        <f>(($N42/$M42)^(1/3))*(($O42/$L42)^2)*RawResults!I47</f>
        <v>5.7736343729672582E-2</v>
      </c>
      <c r="J42" s="30">
        <f>(($N42/$M42)^(1/3))*(($O42/$L42)^2)*RawResults!J47</f>
        <v>5.5403331455828188E-2</v>
      </c>
      <c r="K42" s="35">
        <f>(($N42/$M42)^(1/3))*(($O42/$L42)^2)*RawResults!K47</f>
        <v>5.8059535350997553E-2</v>
      </c>
      <c r="L42" s="170">
        <v>4210.6710599999997</v>
      </c>
      <c r="M42" s="164">
        <v>42503.5</v>
      </c>
      <c r="N42" s="171">
        <v>309117</v>
      </c>
      <c r="O42" s="163">
        <v>1031.3440000000001</v>
      </c>
    </row>
    <row r="43" spans="1:15" x14ac:dyDescent="0.45">
      <c r="A43" s="52"/>
      <c r="B43" s="26"/>
      <c r="C43" s="29" t="s">
        <v>18</v>
      </c>
      <c r="D43" s="13">
        <f>RawResults!D49/'ME&amp;ajdSE'!$L$41</f>
        <v>6.9742446231361527E-2</v>
      </c>
      <c r="E43" s="13">
        <f>RawResults!E49/'ME&amp;ajdSE'!$L$41</f>
        <v>0.1690370703048934</v>
      </c>
      <c r="F43" s="13">
        <f>RawResults!F49/'ME&amp;ajdSE'!$L$41</f>
        <v>0.15452800532939281</v>
      </c>
      <c r="G43" s="13">
        <f>RawResults!G49/'ME&amp;ajdSE'!$L$41</f>
        <v>0.14426246822519545</v>
      </c>
      <c r="H43" s="14">
        <f>(($N43/$M43)^(1/3))*(($O43/$L43)^2)*RawResults!H48</f>
        <v>6.0230992496455124E-2</v>
      </c>
      <c r="I43" s="30">
        <f>(($N43/$M43)^(1/3))*(($O43/$L43)^2)*RawResults!I48</f>
        <v>5.1750295571993815E-2</v>
      </c>
      <c r="J43" s="30">
        <f>(($N43/$M43)^(1/3))*(($O43/$L43)^2)*RawResults!J48</f>
        <v>5.5022696461275805E-2</v>
      </c>
      <c r="K43" s="35">
        <f>(($N43/$M43)^(1/3))*(($O43/$L43)^2)*RawResults!K48</f>
        <v>5.3248054232574706E-2</v>
      </c>
      <c r="L43" s="170">
        <v>4210.6710599999997</v>
      </c>
      <c r="M43" s="164">
        <v>42503.5</v>
      </c>
      <c r="N43" s="171">
        <v>309117</v>
      </c>
      <c r="O43" s="163">
        <v>1031.3440000000001</v>
      </c>
    </row>
    <row r="44" spans="1:15" x14ac:dyDescent="0.45">
      <c r="A44" s="52"/>
      <c r="B44" s="27" t="s">
        <v>20</v>
      </c>
      <c r="C44" s="27" t="s">
        <v>16</v>
      </c>
      <c r="D44" s="13">
        <f>RawResults!D50/'ME&amp;ajdSE'!$L$41</f>
        <v>5.4485115728797877E-2</v>
      </c>
      <c r="E44" s="13">
        <f>RawResults!E50/'ME&amp;ajdSE'!$L$41</f>
        <v>0.2118617881302749</v>
      </c>
      <c r="F44" s="13">
        <f>RawResults!F50/'ME&amp;ajdSE'!$L$41</f>
        <v>0.18572274795552424</v>
      </c>
      <c r="G44" s="13">
        <f>RawResults!G50/'ME&amp;ajdSE'!$L$41</f>
        <v>0.16733161768281182</v>
      </c>
      <c r="H44" s="14">
        <f>(($N44/$M44)^(1/3))*(($O44/$L44)^2)*RawResults!H49</f>
        <v>6.7844692009133276E-2</v>
      </c>
      <c r="I44" s="30">
        <f>(($N44/$M44)^(1/3))*(($O44/$L44)^2)*RawResults!I49</f>
        <v>6.7844692009133276E-2</v>
      </c>
      <c r="J44" s="30">
        <f>(($N44/$M44)^(1/3))*(($O44/$L44)^2)*RawResults!J49</f>
        <v>6.0438785937002741E-2</v>
      </c>
      <c r="K44" s="35">
        <f>(($N44/$M44)^(1/3))*(($O44/$L44)^2)*RawResults!K49</f>
        <v>5.9878288790017956E-2</v>
      </c>
      <c r="L44" s="170">
        <v>4210.6710599999997</v>
      </c>
      <c r="M44" s="164">
        <v>42503.5</v>
      </c>
      <c r="N44" s="171">
        <v>309117</v>
      </c>
      <c r="O44" s="163">
        <v>1031.3440000000001</v>
      </c>
    </row>
    <row r="45" spans="1:15" x14ac:dyDescent="0.45">
      <c r="A45" s="52"/>
      <c r="B45" s="26"/>
      <c r="C45" s="27" t="s">
        <v>17</v>
      </c>
      <c r="D45" s="13">
        <f>RawResults!D51/'ME&amp;ajdSE'!$L$41</f>
        <v>4.4248030146529664E-2</v>
      </c>
      <c r="E45" s="13">
        <f>RawResults!E51/'ME&amp;ajdSE'!$L$41</f>
        <v>0.17957289686741762</v>
      </c>
      <c r="F45" s="13">
        <f>RawResults!F51/'ME&amp;ajdSE'!$L$41</f>
        <v>0.15480007597648818</v>
      </c>
      <c r="G45" s="13">
        <f>RawResults!G51/'ME&amp;ajdSE'!$L$41</f>
        <v>0.13871026534188594</v>
      </c>
      <c r="H45" s="14">
        <f>(($N45/$M45)^(1/3))*(($O45/$L45)^2)*RawResults!H50</f>
        <v>7.1574756876046974E-2</v>
      </c>
      <c r="I45" s="30">
        <f>(($N45/$M45)^(1/3))*(($O45/$L45)^2)*RawResults!I50</f>
        <v>5.3599525847234826E-2</v>
      </c>
      <c r="J45" s="30">
        <f>(($N45/$M45)^(1/3))*(($O45/$L45)^2)*RawResults!J50</f>
        <v>6.0568260185157353E-2</v>
      </c>
      <c r="K45" s="35">
        <f>(($N45/$M45)^(1/3))*(($O45/$L45)^2)*RawResults!K50</f>
        <v>6.0801753200412749E-2</v>
      </c>
      <c r="L45" s="170">
        <v>4210.6710599999997</v>
      </c>
      <c r="M45" s="164">
        <v>42503.5</v>
      </c>
      <c r="N45" s="171">
        <v>309117</v>
      </c>
      <c r="O45" s="163">
        <v>1031.3440000000001</v>
      </c>
    </row>
    <row r="46" spans="1:15" x14ac:dyDescent="0.45">
      <c r="B46" s="26"/>
      <c r="C46" s="27" t="s">
        <v>18</v>
      </c>
      <c r="D46" s="13">
        <f>RawResults!D52/'ME&amp;ajdSE'!$L$41</f>
        <v>4.3770909048402376E-2</v>
      </c>
      <c r="E46" s="13">
        <f>RawResults!E52/'ME&amp;ajdSE'!$L$41</f>
        <v>0.17315002516487243</v>
      </c>
      <c r="F46" s="13">
        <f>RawResults!F52/'ME&amp;ajdSE'!$L$41</f>
        <v>0.16026528560034325</v>
      </c>
      <c r="G46" s="13">
        <f>RawResults!G52/'ME&amp;ajdSE'!$L$41</f>
        <v>0.12888382689290387</v>
      </c>
      <c r="H46" s="68">
        <f>(($N46/$M46)^(1/3))*(($O46/$L46)^2)*RawResults!H51</f>
        <v>5.6452318121885205E-2</v>
      </c>
      <c r="I46" s="69">
        <f>(($N46/$M46)^(1/3))*(($O46/$L46)^2)*RawResults!I51</f>
        <v>4.4175011751043013E-2</v>
      </c>
      <c r="J46" s="69">
        <f>(($N46/$M46)^(1/3))*(($O46/$L46)^2)*RawResults!J51</f>
        <v>4.7869462191496008E-2</v>
      </c>
      <c r="K46" s="70">
        <f>(($N46/$M46)^(1/3))*(($O46/$L46)^2)*RawResults!K51</f>
        <v>4.9588451067098596E-2</v>
      </c>
      <c r="L46" s="170">
        <v>4210.6710599999997</v>
      </c>
      <c r="M46" s="164">
        <v>42503.5</v>
      </c>
      <c r="N46" s="171">
        <v>309117</v>
      </c>
      <c r="O46" s="163">
        <v>1031.3440000000001</v>
      </c>
    </row>
    <row r="47" spans="1:15" x14ac:dyDescent="0.45">
      <c r="A47" s="52" t="s">
        <v>52</v>
      </c>
      <c r="B47" s="27" t="s">
        <v>19</v>
      </c>
      <c r="C47" s="27" t="s">
        <v>16</v>
      </c>
      <c r="D47" s="13">
        <f>RawResults!D54/'ME&amp;ajdSE'!$L$47</f>
        <v>6.5519674341387557E-2</v>
      </c>
      <c r="E47" s="99" t="s">
        <v>53</v>
      </c>
      <c r="F47" s="13">
        <f>RawResults!F54/'ME&amp;ajdSE'!$L$47</f>
        <v>0.17256802101921098</v>
      </c>
      <c r="G47" s="13">
        <f>RawResults!G54/'ME&amp;ajdSE'!$L$47</f>
        <v>0.14851540067435759</v>
      </c>
      <c r="H47" s="68">
        <f>(($N47/$M47)^(1/3))*(($O47/$L47)^2)*RawResults!H54</f>
        <v>4.6411019212683161E-2</v>
      </c>
      <c r="I47" s="100" t="s">
        <v>53</v>
      </c>
      <c r="J47" s="69">
        <f>(($N47/$M47)^(1/3))*(($O47/$L47)^2)*RawResults!J54</f>
        <v>4.8917492878686124E-2</v>
      </c>
      <c r="K47" s="70">
        <f>(($N47/$M47)^(1/3))*(($O47/$L47)^2)*RawResults!K54</f>
        <v>4.9857948425400915E-2</v>
      </c>
      <c r="L47" s="172">
        <v>1723.5128400000001</v>
      </c>
      <c r="M47" s="164">
        <v>42503.5</v>
      </c>
      <c r="N47" s="168">
        <v>324969</v>
      </c>
      <c r="O47" s="163">
        <v>1031.3440000000001</v>
      </c>
    </row>
    <row r="48" spans="1:15" x14ac:dyDescent="0.45">
      <c r="B48" s="26"/>
      <c r="C48" s="27" t="s">
        <v>17</v>
      </c>
      <c r="D48" s="13">
        <f>RawResults!D55/'ME&amp;ajdSE'!$L$47</f>
        <v>8.4913785730775279E-2</v>
      </c>
      <c r="E48" s="99" t="s">
        <v>53</v>
      </c>
      <c r="F48" s="13">
        <f>RawResults!F55/'ME&amp;ajdSE'!$L$47</f>
        <v>0.19903530280633128</v>
      </c>
      <c r="G48" s="13">
        <f>RawResults!G55/'ME&amp;ajdSE'!$L$47</f>
        <v>0.14287314505878584</v>
      </c>
      <c r="H48" s="68">
        <f>(($N48/$M48)^(1/3))*(($O48/$L48)^2)*RawResults!H55</f>
        <v>4.5857783095448502E-2</v>
      </c>
      <c r="I48" s="100" t="s">
        <v>53</v>
      </c>
      <c r="J48" s="69">
        <f>(($N48/$M48)^(1/3))*(($O48/$L48)^2)*RawResults!J55</f>
        <v>4.7411261591117006E-2</v>
      </c>
      <c r="K48" s="70">
        <f>(($N48/$M48)^(1/3))*(($O48/$L48)^2)*RawResults!K55</f>
        <v>5.2599086446402127E-2</v>
      </c>
      <c r="L48" s="172">
        <v>1723.5128400000001</v>
      </c>
      <c r="M48" s="164">
        <v>42503.5</v>
      </c>
      <c r="N48" s="168">
        <v>324969</v>
      </c>
      <c r="O48" s="163">
        <v>1031.3440000000001</v>
      </c>
    </row>
    <row r="49" spans="1:15" x14ac:dyDescent="0.45">
      <c r="B49" s="26"/>
      <c r="C49" s="29" t="s">
        <v>18</v>
      </c>
      <c r="D49" s="13">
        <f>RawResults!D56/'ME&amp;ajdSE'!$L$47</f>
        <v>8.9545140841538487E-2</v>
      </c>
      <c r="E49" s="101" t="s">
        <v>53</v>
      </c>
      <c r="F49" s="13">
        <f>RawResults!F56/'ME&amp;ajdSE'!$L$47</f>
        <v>0.1891372042229752</v>
      </c>
      <c r="G49" s="13">
        <f>RawResults!G56/'ME&amp;ajdSE'!$L$47</f>
        <v>0.14785430899371774</v>
      </c>
      <c r="H49" s="68">
        <f>(($N49/$M49)^(1/3))*(($O49/$L49)^2)*RawResults!H56</f>
        <v>4.7344486120154024E-2</v>
      </c>
      <c r="I49" s="100" t="s">
        <v>53</v>
      </c>
      <c r="J49" s="69">
        <f>(($N49/$M49)^(1/3))*(($O49/$L49)^2)*RawResults!J56</f>
        <v>5.1294686241905418E-2</v>
      </c>
      <c r="K49" s="70">
        <f>(($N49/$M49)^(1/3))*(($O49/$L49)^2)*RawResults!K56</f>
        <v>5.5000731934594899E-2</v>
      </c>
      <c r="L49" s="172">
        <v>1723.5128400000001</v>
      </c>
      <c r="M49" s="164">
        <v>42503.5</v>
      </c>
      <c r="N49" s="168">
        <v>324969</v>
      </c>
      <c r="O49" s="163">
        <v>1031.3440000000001</v>
      </c>
    </row>
    <row r="50" spans="1:15" x14ac:dyDescent="0.45">
      <c r="B50" s="27" t="s">
        <v>20</v>
      </c>
      <c r="C50" s="27" t="s">
        <v>16</v>
      </c>
      <c r="D50" s="13">
        <f>RawResults!D57/'ME&amp;ajdSE'!$L$47</f>
        <v>6.8315650030202263E-2</v>
      </c>
      <c r="E50" s="99" t="s">
        <v>53</v>
      </c>
      <c r="F50" s="13">
        <f>RawResults!F57/'ME&amp;ajdSE'!$L$47</f>
        <v>0.18509284793027708</v>
      </c>
      <c r="G50" s="13">
        <f>RawResults!G57/'ME&amp;ajdSE'!$L$47</f>
        <v>0.25359155432807801</v>
      </c>
      <c r="H50" s="68">
        <f>(($N50/$M50)^(1/3))*(($O50/$L50)^2)*RawResults!H57</f>
        <v>4.5406650101678707E-2</v>
      </c>
      <c r="I50" s="100" t="s">
        <v>53</v>
      </c>
      <c r="J50" s="69">
        <f>(($N50/$M50)^(1/3))*(($O50/$L50)^2)*RawResults!J57</f>
        <v>3.9553433708406707E-2</v>
      </c>
      <c r="K50" s="70">
        <f>(($N50/$M50)^(1/3))*(($O50/$L50)^2)*RawResults!K57</f>
        <v>3.4975843259536558E-2</v>
      </c>
      <c r="L50" s="172">
        <v>1723.5128400000001</v>
      </c>
      <c r="M50" s="164">
        <v>42503.5</v>
      </c>
      <c r="N50" s="168">
        <v>324969</v>
      </c>
      <c r="O50" s="163">
        <v>1031.3440000000001</v>
      </c>
    </row>
    <row r="51" spans="1:15" x14ac:dyDescent="0.45">
      <c r="B51" s="26"/>
      <c r="C51" s="27" t="s">
        <v>17</v>
      </c>
      <c r="D51" s="13">
        <f>RawResults!D58/'ME&amp;ajdSE'!$L$47</f>
        <v>7.0279546046201777E-2</v>
      </c>
      <c r="E51" s="99" t="s">
        <v>53</v>
      </c>
      <c r="F51" s="13">
        <f>RawResults!F58/'ME&amp;ajdSE'!$L$47</f>
        <v>0.16235759520074128</v>
      </c>
      <c r="G51" s="13">
        <f>RawResults!G58/'ME&amp;ajdSE'!$L$47</f>
        <v>0.20143505284242616</v>
      </c>
      <c r="H51" s="68">
        <f>(($N51/$M51)^(1/3))*(($O51/$L51)^2)*RawResults!H58</f>
        <v>3.9740766204381044E-2</v>
      </c>
      <c r="I51" s="100" t="s">
        <v>53</v>
      </c>
      <c r="J51" s="69">
        <f>(($N51/$M51)^(1/3))*(($O51/$L51)^2)*RawResults!J58</f>
        <v>3.5377906934056569E-2</v>
      </c>
      <c r="K51" s="70">
        <f>(($N51/$M51)^(1/3))*(($O51/$L51)^2)*RawResults!K58</f>
        <v>3.8231863474718783E-2</v>
      </c>
      <c r="L51" s="172">
        <v>1723.5128400000001</v>
      </c>
      <c r="M51" s="164">
        <v>42503.5</v>
      </c>
      <c r="N51" s="168">
        <v>324969</v>
      </c>
      <c r="O51" s="163">
        <v>1031.3440000000001</v>
      </c>
    </row>
    <row r="52" spans="1:15" x14ac:dyDescent="0.45">
      <c r="B52" s="26"/>
      <c r="C52" s="27" t="s">
        <v>18</v>
      </c>
      <c r="D52" s="13">
        <f>RawResults!D59/'ME&amp;ajdSE'!$L$47</f>
        <v>7.6135377094144543E-2</v>
      </c>
      <c r="E52" s="99" t="s">
        <v>53</v>
      </c>
      <c r="F52" s="13">
        <f>RawResults!F59/'ME&amp;ajdSE'!$L$47</f>
        <v>0.2321350272040909</v>
      </c>
      <c r="G52" s="13">
        <f>RawResults!G59/'ME&amp;ajdSE'!$L$47</f>
        <v>0.27360295151616043</v>
      </c>
      <c r="H52" s="68">
        <f>(($N52/$M52)^(1/3))*(($O52/$L52)^2)*RawResults!H59</f>
        <v>4.7653088119754466E-2</v>
      </c>
      <c r="I52" s="100" t="s">
        <v>53</v>
      </c>
      <c r="J52" s="69">
        <f>(($N52/$M52)^(1/3))*(($O52/$L52)^2)*RawResults!J59</f>
        <v>3.5689789156982364E-2</v>
      </c>
      <c r="K52" s="70">
        <f>(($N52/$M52)^(1/3))*(($O52/$L52)^2)*RawResults!K59</f>
        <v>3.3924760946681599E-2</v>
      </c>
      <c r="L52" s="172">
        <v>1723.5128400000001</v>
      </c>
      <c r="M52" s="164">
        <v>42503.5</v>
      </c>
      <c r="N52" s="168">
        <v>324969</v>
      </c>
      <c r="O52" s="163">
        <v>1031.3440000000001</v>
      </c>
    </row>
    <row r="53" spans="1:15" x14ac:dyDescent="0.45">
      <c r="A53" s="257" t="s">
        <v>105</v>
      </c>
      <c r="B53" s="27" t="s">
        <v>19</v>
      </c>
      <c r="C53" s="27" t="s">
        <v>16</v>
      </c>
      <c r="D53" s="13">
        <f>RawResults!D61/'ME&amp;ajdSE'!$L$53</f>
        <v>0.18720934299329081</v>
      </c>
      <c r="E53" s="13">
        <f>RawResults!E61/'ME&amp;ajdSE'!$L$53</f>
        <v>0.30066420989822851</v>
      </c>
      <c r="F53" s="13">
        <f>RawResults!F61/'ME&amp;ajdSE'!$L$53</f>
        <v>0.32593248356338222</v>
      </c>
      <c r="G53" s="13">
        <f>RawResults!G61/'ME&amp;ajdSE'!$L$53</f>
        <v>0.38944606099916673</v>
      </c>
      <c r="H53" s="68">
        <f>(($N53/$M53)^(1/3))*(($O53/$L53)^2)*RawResults!H61</f>
        <v>0.15090471818929826</v>
      </c>
      <c r="I53" s="69">
        <f>(($N53/$M53)^(1/3))*(($O53/$L53)^2)*RawResults!J61</f>
        <v>0.13663608089899451</v>
      </c>
      <c r="J53" s="69">
        <f>(($N53/$M53)^(1/3))*(($O53/$L53)^2)*RawResults!K61</f>
        <v>0.15874609521497188</v>
      </c>
      <c r="K53" s="70">
        <f>(($N53/$M53)^(1/3))*(($O53/$L53)^2)*RawResults!K61</f>
        <v>0.15874609521497188</v>
      </c>
      <c r="L53" s="168">
        <v>1810.47588</v>
      </c>
      <c r="M53" s="164">
        <v>42503.5</v>
      </c>
      <c r="N53" s="168">
        <v>142590</v>
      </c>
      <c r="O53" s="163">
        <v>1031.3440000000001</v>
      </c>
    </row>
    <row r="54" spans="1:15" x14ac:dyDescent="0.45">
      <c r="B54" s="26"/>
      <c r="C54" s="27" t="s">
        <v>17</v>
      </c>
      <c r="D54" s="13">
        <f>RawResults!D62/'ME&amp;ajdSE'!$L$53</f>
        <v>0.18536982663364729</v>
      </c>
      <c r="E54" s="13">
        <f>RawResults!E62/'ME&amp;ajdSE'!$L$53</f>
        <v>0.2914565202602975</v>
      </c>
      <c r="F54" s="13">
        <f>RawResults!F62/'ME&amp;ajdSE'!$L$53</f>
        <v>0.30220496502831073</v>
      </c>
      <c r="G54" s="13">
        <f>RawResults!G62/'ME&amp;ajdSE'!$L$53</f>
        <v>0.38792519014393056</v>
      </c>
      <c r="H54" s="68">
        <f>(($N54/$M54)^(1/3))*(($O54/$L54)^2)*RawResults!H62</f>
        <v>0.1474101349725622</v>
      </c>
      <c r="I54" s="69">
        <f>(($N54/$M54)^(1/3))*(($O54/$L54)^2)*RawResults!I62</f>
        <v>0.13156352603165811</v>
      </c>
      <c r="J54" s="69">
        <f>(($N54/$M54)^(1/3))*(($O54/$L54)^2)*RawResults!J62</f>
        <v>0.15296293574507469</v>
      </c>
      <c r="K54" s="70">
        <f>(($N54/$M54)^(1/3))*(($O54/$L54)^2)*RawResults!K62</f>
        <v>0.1409010201307298</v>
      </c>
      <c r="L54" s="168">
        <v>1810.47588</v>
      </c>
      <c r="M54" s="164">
        <v>42503.5</v>
      </c>
      <c r="N54" s="168">
        <v>142590</v>
      </c>
      <c r="O54" s="163">
        <v>1031.3440000000001</v>
      </c>
    </row>
    <row r="55" spans="1:15" x14ac:dyDescent="0.45">
      <c r="B55" s="26"/>
      <c r="C55" s="29" t="s">
        <v>18</v>
      </c>
      <c r="D55" s="13">
        <f>RawResults!D63/'ME&amp;ajdSE'!$L$53</f>
        <v>0.18038881578472066</v>
      </c>
      <c r="E55" s="13">
        <f>RawResults!E63/'ME&amp;ajdSE'!$L$53</f>
        <v>0.28712401294183493</v>
      </c>
      <c r="F55" s="13">
        <f>RawResults!F63/'ME&amp;ajdSE'!$L$53</f>
        <v>0.2913610757410367</v>
      </c>
      <c r="G55" s="13">
        <f>RawResults!G63/'ME&amp;ajdSE'!$L$53</f>
        <v>0.35255692000713096</v>
      </c>
      <c r="H55" s="68">
        <f>(($N55/$M55)^(1/3))*(($O55/$L55)^2)*RawResults!H63</f>
        <v>0.14232456109828798</v>
      </c>
      <c r="I55" s="69">
        <f>(($N55/$M55)^(1/3))*(($O55/$L55)^2)*RawResults!I63</f>
        <v>0.12540791609089455</v>
      </c>
      <c r="J55" s="69">
        <f>(($N55/$M55)^(1/3))*(($O55/$L55)^2)*RawResults!J63</f>
        <v>0.1409419231301389</v>
      </c>
      <c r="K55" s="70">
        <f>(($N55/$M55)^(1/3))*(($O55/$L55)^2)*RawResults!K63</f>
        <v>0.1386478575195749</v>
      </c>
      <c r="L55" s="168">
        <v>1810.47588</v>
      </c>
      <c r="M55" s="164">
        <v>42503.5</v>
      </c>
      <c r="N55" s="168">
        <v>142590</v>
      </c>
      <c r="O55" s="163">
        <v>1031.3440000000001</v>
      </c>
    </row>
    <row r="56" spans="1:15" x14ac:dyDescent="0.45">
      <c r="B56" s="27" t="s">
        <v>20</v>
      </c>
      <c r="C56" s="27" t="s">
        <v>16</v>
      </c>
      <c r="D56" s="13">
        <f>RawResults!D64/'ME&amp;ajdSE'!$L$53</f>
        <v>0.18720934299329081</v>
      </c>
      <c r="E56" s="13">
        <f>RawResults!E64/'ME&amp;ajdSE'!$L$53</f>
        <v>0.30066420989822851</v>
      </c>
      <c r="F56" s="13">
        <f>RawResults!F64/'ME&amp;ajdSE'!$L$53</f>
        <v>0.32593248356338222</v>
      </c>
      <c r="G56" s="13">
        <f>RawResults!G64/'ME&amp;ajdSE'!$L$53</f>
        <v>0.38944606099916673</v>
      </c>
      <c r="H56" s="68">
        <f>(($N56/$M56)^(1/3))*(($O56/$L56)^2)*RawResults!H64</f>
        <v>0.15090471818929826</v>
      </c>
      <c r="I56" s="69">
        <f>(($N56/$M56)^(1/3))*(($O56/$L56)^2)*RawResults!I64</f>
        <v>0.13663608089899451</v>
      </c>
      <c r="J56" s="69">
        <f>(($N56/$M56)^(1/3))*(($O56/$L56)^2)*RawResults!J64</f>
        <v>0.15730424019660935</v>
      </c>
      <c r="K56" s="70">
        <f>(($N56/$M56)^(1/3))*(($O56/$L56)^2)*RawResults!K64</f>
        <v>0.15874609521497188</v>
      </c>
      <c r="L56" s="168">
        <v>1810.47588</v>
      </c>
      <c r="M56" s="164">
        <v>42503.5</v>
      </c>
      <c r="N56" s="168">
        <v>142590</v>
      </c>
      <c r="O56" s="163">
        <v>1031.3440000000001</v>
      </c>
    </row>
    <row r="57" spans="1:15" x14ac:dyDescent="0.45">
      <c r="B57" s="26"/>
      <c r="C57" s="27" t="s">
        <v>17</v>
      </c>
      <c r="D57" s="13">
        <f>RawResults!D65/'ME&amp;ajdSE'!$L$53</f>
        <v>0.19403578025021798</v>
      </c>
      <c r="E57" s="13">
        <f>RawResults!E65/'ME&amp;ajdSE'!$L$53</f>
        <v>0.31899309257851038</v>
      </c>
      <c r="F57" s="13">
        <f>RawResults!F65/'ME&amp;ajdSE'!$L$53</f>
        <v>0.33755064441952137</v>
      </c>
      <c r="G57" s="13">
        <f>RawResults!G65/'ME&amp;ajdSE'!$L$53</f>
        <v>0.41956013244429419</v>
      </c>
      <c r="H57" s="68">
        <f>(($N57/$M57)^(1/3))*(($O57/$L57)^2)*RawResults!H65</f>
        <v>0.17778206938533489</v>
      </c>
      <c r="I57" s="69">
        <f>(($N57/$M57)^(1/3))*(($O57/$L57)^2)*RawResults!I65</f>
        <v>0.16800382360735741</v>
      </c>
      <c r="J57" s="69">
        <f>(($N57/$M57)^(1/3))*(($O57/$L57)^2)*RawResults!J65</f>
        <v>0.15574623426187262</v>
      </c>
      <c r="K57" s="70">
        <f>(($N57/$M57)^(1/3))*(($O57/$L57)^2)*RawResults!K65</f>
        <v>0.16069748890412053</v>
      </c>
      <c r="L57" s="168">
        <v>1810.47588</v>
      </c>
      <c r="M57" s="164">
        <v>42503.5</v>
      </c>
      <c r="N57" s="168">
        <v>142590</v>
      </c>
      <c r="O57" s="163">
        <v>1031.3440000000001</v>
      </c>
    </row>
    <row r="58" spans="1:15" x14ac:dyDescent="0.45">
      <c r="B58" s="26"/>
      <c r="C58" s="27" t="s">
        <v>18</v>
      </c>
      <c r="D58" s="13">
        <f>RawResults!D66/'ME&amp;ajdSE'!$L$53</f>
        <v>0.1861840324544948</v>
      </c>
      <c r="E58" s="13">
        <f>RawResults!E66/'ME&amp;ajdSE'!$L$53</f>
        <v>0.3118774495907673</v>
      </c>
      <c r="F58" s="13">
        <f>RawResults!F66/'ME&amp;ajdSE'!$L$53</f>
        <v>0.30668583113076325</v>
      </c>
      <c r="G58" s="13">
        <f>RawResults!G66/'ME&amp;ajdSE'!$L$53</f>
        <v>0.39013897274345355</v>
      </c>
      <c r="H58" s="68">
        <f>(($N58/$M58)^(1/3))*(($O58/$L58)^2)*RawResults!H66</f>
        <v>0.14479530629181026</v>
      </c>
      <c r="I58" s="69">
        <f>(($N58/$M58)^(1/3))*(($O58/$L58)^2)*RawResults!I66</f>
        <v>0.14865680204362575</v>
      </c>
      <c r="J58" s="69">
        <f>(($N58/$M58)^(1/3))*(($O58/$L58)^2)*RawResults!J66</f>
        <v>0.13190415766094143</v>
      </c>
      <c r="K58" s="70">
        <f>(($N58/$M58)^(1/3))*(($O58/$L58)^2)*RawResults!K66</f>
        <v>0.17775778019328675</v>
      </c>
      <c r="L58" s="173">
        <v>1810.47588</v>
      </c>
      <c r="M58" s="164">
        <v>42503.5</v>
      </c>
      <c r="N58" s="168">
        <v>142590</v>
      </c>
      <c r="O58" s="163">
        <v>1031.3440000000001</v>
      </c>
    </row>
    <row r="59" spans="1:15" x14ac:dyDescent="0.45">
      <c r="A59" s="77" t="s">
        <v>55</v>
      </c>
      <c r="B59" s="27" t="s">
        <v>19</v>
      </c>
      <c r="C59" s="27" t="s">
        <v>16</v>
      </c>
      <c r="D59" s="13">
        <f>RawResults!D68/'ME&amp;ajdSE'!$L59</f>
        <v>5.7440317779896902E-2</v>
      </c>
      <c r="E59" s="99" t="s">
        <v>53</v>
      </c>
      <c r="F59" s="13">
        <f>RawResults!F68/'ME&amp;ajdSE'!$L59</f>
        <v>0.13404380552539155</v>
      </c>
      <c r="G59" s="13">
        <f>RawResults!G68/'ME&amp;ajdSE'!$L59</f>
        <v>0.15844200141271006</v>
      </c>
      <c r="H59" s="68">
        <f>(($N59/$M59)^(1/3))*(($O59/$L59)^2)*RawResults!H68</f>
        <v>3.3254600348873217E-2</v>
      </c>
      <c r="I59" s="99" t="s">
        <v>53</v>
      </c>
      <c r="J59" s="69">
        <f>(($N59/$M59)^(1/3))*(($O59/$L59)^2)*RawResults!J68</f>
        <v>2.9945348976214339E-2</v>
      </c>
      <c r="K59" s="70">
        <f>(($N59/$M59)^(1/3))*(($O59/$L59)^2)*RawResults!K68</f>
        <v>3.0846275087480269E-2</v>
      </c>
      <c r="L59" s="166">
        <v>2376.3970199999999</v>
      </c>
      <c r="M59" s="164">
        <v>42503.5</v>
      </c>
      <c r="N59" s="174">
        <v>212081</v>
      </c>
      <c r="O59" s="163">
        <v>1031.3440000000001</v>
      </c>
    </row>
    <row r="60" spans="1:15" x14ac:dyDescent="0.45">
      <c r="B60" s="26"/>
      <c r="C60" s="27" t="s">
        <v>17</v>
      </c>
      <c r="D60" s="13">
        <f>RawResults!D69/'ME&amp;ajdSE'!$L60</f>
        <v>6.5472098597396833E-2</v>
      </c>
      <c r="E60" s="99" t="s">
        <v>53</v>
      </c>
      <c r="F60" s="13">
        <f>RawResults!F69/'ME&amp;ajdSE'!$L60</f>
        <v>0.16363453443482268</v>
      </c>
      <c r="G60" s="13">
        <f>RawResults!G69/'ME&amp;ajdSE'!$L60</f>
        <v>0.18681760508183101</v>
      </c>
      <c r="H60" s="68">
        <f>(($N60/$M60)^(1/3))*(($O60/$L60)^2)*RawResults!H68</f>
        <v>3.3254600348873217E-2</v>
      </c>
      <c r="I60" s="99" t="s">
        <v>53</v>
      </c>
      <c r="J60" s="69">
        <f>(($N60/$M60)^(1/3))*(($O60/$L60)^2)*RawResults!J68</f>
        <v>2.9945348976214339E-2</v>
      </c>
      <c r="K60" s="70">
        <f>(($N60/$M60)^(1/3))*(($O60/$L60)^2)*RawResults!K68</f>
        <v>3.0846275087480269E-2</v>
      </c>
      <c r="L60" s="166">
        <v>2376.3970199999999</v>
      </c>
      <c r="M60" s="164">
        <v>42503.5</v>
      </c>
      <c r="N60" s="174">
        <v>212081</v>
      </c>
      <c r="O60" s="163">
        <v>1031.3440000000001</v>
      </c>
    </row>
    <row r="61" spans="1:15" x14ac:dyDescent="0.45">
      <c r="B61" s="26"/>
      <c r="C61" s="29" t="s">
        <v>18</v>
      </c>
      <c r="D61" s="13">
        <f>RawResults!D70/'ME&amp;ajdSE'!$L61</f>
        <v>9.2176180224296023E-2</v>
      </c>
      <c r="E61" s="101" t="s">
        <v>53</v>
      </c>
      <c r="F61" s="13">
        <f>RawResults!F70/'ME&amp;ajdSE'!$L61</f>
        <v>0.14820040466133896</v>
      </c>
      <c r="G61" s="13">
        <f>RawResults!G70/'ME&amp;ajdSE'!$L61</f>
        <v>0.1829224226177493</v>
      </c>
      <c r="H61" s="68">
        <f>(($N61/$M61)^(1/3))*(($O61/$L61)^2)*RawResults!H69</f>
        <v>4.202317763281084E-2</v>
      </c>
      <c r="I61" s="101" t="s">
        <v>53</v>
      </c>
      <c r="J61" s="69">
        <f>(($N61/$M61)^(1/3))*(($O61/$L61)^2)*RawResults!J69</f>
        <v>3.5312289375061562E-2</v>
      </c>
      <c r="K61" s="70">
        <f>(($N61/$M61)^(1/3))*(($O61/$L61)^2)*RawResults!K69</f>
        <v>3.3886274703311882E-2</v>
      </c>
      <c r="L61" s="166">
        <v>2376.3970199999999</v>
      </c>
      <c r="M61" s="164">
        <v>42503.5</v>
      </c>
      <c r="N61" s="174">
        <v>212081</v>
      </c>
      <c r="O61" s="163">
        <v>1031.3440000000001</v>
      </c>
    </row>
    <row r="62" spans="1:15" x14ac:dyDescent="0.45">
      <c r="B62" s="27" t="s">
        <v>20</v>
      </c>
      <c r="C62" s="27" t="s">
        <v>16</v>
      </c>
      <c r="D62" s="13">
        <f>RawResults!D71/'ME&amp;ajdSE'!$L62</f>
        <v>3.4546887287377599E-2</v>
      </c>
      <c r="E62" s="99" t="s">
        <v>53</v>
      </c>
      <c r="F62" s="13">
        <f>RawResults!F71/'ME&amp;ajdSE'!$L62</f>
        <v>0.106562496867632</v>
      </c>
      <c r="G62" s="13">
        <f>RawResults!G71/'ME&amp;ajdSE'!$L62</f>
        <v>9.4243721951814269E-2</v>
      </c>
      <c r="H62" s="68">
        <f>(($N62/$M62)^(1/3))*(($O62/$L62)^2)*RawResults!H70</f>
        <v>3.3204712687129621E-2</v>
      </c>
      <c r="I62" s="99" t="s">
        <v>53</v>
      </c>
      <c r="J62" s="69">
        <f>(($N62/$M62)^(1/3))*(($O62/$L62)^2)*RawResults!J70</f>
        <v>3.1081986242821734E-2</v>
      </c>
      <c r="K62" s="70">
        <f>(($N62/$M62)^(1/3))*(($O62/$L62)^2)*RawResults!K70</f>
        <v>2.9234488419073883E-2</v>
      </c>
      <c r="L62" s="166">
        <v>2376.3970199999999</v>
      </c>
      <c r="M62" s="164">
        <v>42503.5</v>
      </c>
      <c r="N62" s="174">
        <v>212081</v>
      </c>
      <c r="O62" s="163">
        <v>1031.3440000000001</v>
      </c>
    </row>
    <row r="63" spans="1:15" x14ac:dyDescent="0.45">
      <c r="B63" s="26"/>
      <c r="C63" s="27" t="s">
        <v>17</v>
      </c>
      <c r="D63" s="13">
        <f>RawResults!D72/'ME&amp;ajdSE'!$L63</f>
        <v>3.6988684660107851E-2</v>
      </c>
      <c r="E63" s="99" t="s">
        <v>53</v>
      </c>
      <c r="F63" s="13">
        <f>RawResults!F72/'ME&amp;ajdSE'!$L63</f>
        <v>0.11009953210596099</v>
      </c>
      <c r="G63" s="13">
        <f>RawResults!G72/'ME&amp;ajdSE'!$L63</f>
        <v>9.144768242471539E-2</v>
      </c>
      <c r="H63" s="68">
        <f>(($N63/$M63)^(1/3))*(($O63/$L63)^2)*RawResults!H71</f>
        <v>3.9180482109895762E-2</v>
      </c>
      <c r="I63" s="99" t="s">
        <v>53</v>
      </c>
      <c r="J63" s="69">
        <f>(($N63/$M63)^(1/3))*(($O63/$L63)^2)*RawResults!J71</f>
        <v>3.4787181503224886E-2</v>
      </c>
      <c r="K63" s="70">
        <f>(($N63/$M63)^(1/3))*(($O63/$L63)^2)*RawResults!K71</f>
        <v>3.5545119920257183E-2</v>
      </c>
      <c r="L63" s="166">
        <v>2376.3970199999999</v>
      </c>
      <c r="M63" s="164">
        <v>42503.5</v>
      </c>
      <c r="N63" s="174">
        <v>212081</v>
      </c>
      <c r="O63" s="163">
        <v>1031.3440000000001</v>
      </c>
    </row>
    <row r="64" spans="1:15" x14ac:dyDescent="0.45">
      <c r="B64" s="26"/>
      <c r="C64" s="27" t="s">
        <v>18</v>
      </c>
      <c r="D64" s="13">
        <f>RawResults!D73/'ME&amp;ajdSE'!$L64</f>
        <v>3.752967591248705E-2</v>
      </c>
      <c r="E64" s="99" t="s">
        <v>53</v>
      </c>
      <c r="F64" s="13">
        <f>RawResults!F73/'ME&amp;ajdSE'!$L64</f>
        <v>0.10586004690411538</v>
      </c>
      <c r="G64" s="13">
        <f>RawResults!G73/'ME&amp;ajdSE'!$L64</f>
        <v>9.3923447185605372E-2</v>
      </c>
      <c r="H64" s="68">
        <f>(($N64/$M64)^(1/3))*(($O64/$L64)^2)*RawResults!H72</f>
        <v>3.6847413190882736E-2</v>
      </c>
      <c r="I64" s="99" t="s">
        <v>53</v>
      </c>
      <c r="J64" s="69">
        <f>(($N64/$M64)^(1/3))*(($O64/$L64)^2)*RawResults!J72</f>
        <v>3.4224480864345277E-2</v>
      </c>
      <c r="K64" s="70">
        <f>(($N64/$M64)^(1/3))*(($O64/$L64)^2)*RawResults!K72</f>
        <v>3.5072184886927843E-2</v>
      </c>
      <c r="L64" s="166">
        <v>2376.3970199999999</v>
      </c>
      <c r="M64" s="164">
        <v>42503.5</v>
      </c>
      <c r="N64" s="174">
        <v>212081</v>
      </c>
      <c r="O64" s="163">
        <v>1031.3440000000001</v>
      </c>
    </row>
    <row r="65" spans="1:15" x14ac:dyDescent="0.45">
      <c r="A65" s="52" t="s">
        <v>89</v>
      </c>
      <c r="B65" s="27" t="s">
        <v>19</v>
      </c>
      <c r="C65" s="27" t="s">
        <v>16</v>
      </c>
      <c r="D65" s="13">
        <f>RawResults!D75/'ME&amp;ajdSE'!$L$65</f>
        <v>5.6463850305889539E-2</v>
      </c>
      <c r="E65" s="13">
        <f>RawResults!E75/'ME&amp;ajdSE'!$L$65</f>
        <v>8.7065880435140575E-2</v>
      </c>
      <c r="F65" s="13">
        <f>RawResults!F75/'ME&amp;ajdSE'!$L$65</f>
        <v>0.10112905904528126</v>
      </c>
      <c r="G65" s="13">
        <f>RawResults!G75/'ME&amp;ajdSE'!$L$65</f>
        <v>0.13253784717207415</v>
      </c>
      <c r="H65" s="68">
        <f>(($N65/$M65)^(1/3))*(($O65/$L65)^2)*RawResults!H75</f>
        <v>5.7638021069508001E-2</v>
      </c>
      <c r="I65" s="69">
        <f>(($N65/$M65)^(1/3))*(($O65/$L65)^2)*RawResults!I75</f>
        <v>5.6553589358378419E-2</v>
      </c>
      <c r="J65" s="69">
        <f>(($N65/$M65)^(1/3))*(($O65/$L65)^2)*RawResults!J75</f>
        <v>5.7585866941608575E-2</v>
      </c>
      <c r="K65" s="70">
        <f>(($N65/$M65)^(1/3))*(($O65/$L65)^2)*RawResults!K75</f>
        <v>5.9742610198058065E-2</v>
      </c>
      <c r="L65" s="167">
        <v>1551.6549</v>
      </c>
      <c r="M65" s="164">
        <v>42503.5</v>
      </c>
      <c r="N65" s="170">
        <v>89800.1</v>
      </c>
      <c r="O65" s="163">
        <v>1031.3440000000001</v>
      </c>
    </row>
    <row r="66" spans="1:15" x14ac:dyDescent="0.45">
      <c r="B66" s="26"/>
      <c r="C66" s="27" t="s">
        <v>17</v>
      </c>
      <c r="D66" s="13">
        <f>RawResults!D76/'ME&amp;ajdSE'!$L$65</f>
        <v>5.7972600737444903E-2</v>
      </c>
      <c r="E66" s="13">
        <f>RawResults!E76/'ME&amp;ajdSE'!$L$65</f>
        <v>9.0105280497615806E-2</v>
      </c>
      <c r="F66" s="13">
        <f>RawResults!F76/'ME&amp;ajdSE'!$L$65</f>
        <v>0.10727533551435953</v>
      </c>
      <c r="G66" s="13">
        <f>RawResults!G76/'ME&amp;ajdSE'!$L$65</f>
        <v>0.14169059112306479</v>
      </c>
      <c r="H66" s="68">
        <f>(($N66/$M66)^(1/3))*(($O66/$L66)^2)*RawResults!H76</f>
        <v>5.9197372804431277E-2</v>
      </c>
      <c r="I66" s="69">
        <f>(($N66/$M66)^(1/3))*(($O66/$L66)^2)*RawResults!I76</f>
        <v>5.7926682829577414E-2</v>
      </c>
      <c r="J66" s="69">
        <f>(($N66/$M66)^(1/3))*(($O66/$L66)^2)*RawResults!J76</f>
        <v>5.8912792671762686E-2</v>
      </c>
      <c r="K66" s="70">
        <f>(($N66/$M66)^(1/3))*(($O66/$L66)^2)*RawResults!K76</f>
        <v>6.0396690989040179E-2</v>
      </c>
      <c r="L66" s="167">
        <v>1551.6549</v>
      </c>
      <c r="M66" s="164">
        <v>42503.5</v>
      </c>
      <c r="N66" s="170">
        <v>89800.1</v>
      </c>
      <c r="O66" s="163">
        <v>1031.3440000000001</v>
      </c>
    </row>
    <row r="67" spans="1:15" x14ac:dyDescent="0.45">
      <c r="B67" s="26"/>
      <c r="C67" s="29" t="s">
        <v>18</v>
      </c>
      <c r="D67" s="13">
        <f>RawResults!D77/'ME&amp;ajdSE'!$L$65</f>
        <v>5.7335596981003954E-2</v>
      </c>
      <c r="E67" s="13">
        <f>RawResults!E77/'ME&amp;ajdSE'!$L$65</f>
        <v>8.7823458682726424E-2</v>
      </c>
      <c r="F67" s="13">
        <f>RawResults!F77/'ME&amp;ajdSE'!$L$65</f>
        <v>0.10386114850666858</v>
      </c>
      <c r="G67" s="13">
        <f>RawResults!G77/'ME&amp;ajdSE'!$L$65</f>
        <v>0.139560607194293</v>
      </c>
      <c r="H67" s="68">
        <f>(($N67/$M67)^(1/3))*(($O67/$L67)^2)*RawResults!H77</f>
        <v>5.7471581374385489E-2</v>
      </c>
      <c r="I67" s="69">
        <f>(($N67/$M67)^(1/3))*(($O67/$L67)^2)*RawResults!I77</f>
        <v>5.6238181600979716E-2</v>
      </c>
      <c r="J67" s="69">
        <f>(($N67/$M67)^(1/3))*(($O67/$L67)^2)*RawResults!J77</f>
        <v>5.6820788561031829E-2</v>
      </c>
      <c r="K67" s="70">
        <f>(($N67/$M67)^(1/3))*(($O67/$L67)^2)*RawResults!K77</f>
        <v>5.8488756936232601E-2</v>
      </c>
      <c r="L67" s="167">
        <v>1551.6549</v>
      </c>
      <c r="M67" s="164">
        <v>42503.5</v>
      </c>
      <c r="N67" s="170">
        <v>89800.1</v>
      </c>
      <c r="O67" s="163">
        <v>1031.3440000000001</v>
      </c>
    </row>
    <row r="68" spans="1:15" x14ac:dyDescent="0.45">
      <c r="B68" s="27" t="s">
        <v>20</v>
      </c>
      <c r="C68" s="27" t="s">
        <v>16</v>
      </c>
      <c r="D68" s="13">
        <f>RawResults!D78/'ME&amp;ajdSE'!$L$65</f>
        <v>5.9045229709260738E-2</v>
      </c>
      <c r="E68" s="13">
        <f>RawResults!E78/'ME&amp;ajdSE'!$L$65</f>
        <v>9.0886040446235827E-2</v>
      </c>
      <c r="F68" s="13">
        <f>RawResults!F78/'ME&amp;ajdSE'!$L$65</f>
        <v>0.1083029480330968</v>
      </c>
      <c r="G68" s="13">
        <f>RawResults!G78/'ME&amp;ajdSE'!$L$65</f>
        <v>0.14932495621287956</v>
      </c>
      <c r="H68" s="68">
        <f>(($N68/$M68)^(1/3))*(($O68/$L68)^2)*RawResults!H78</f>
        <v>5.2103532726433234E-2</v>
      </c>
      <c r="I68" s="69">
        <f>(($N68/$M68)^(1/3))*(($O68/$L68)^2)*RawResults!I78</f>
        <v>5.1030796011592411E-2</v>
      </c>
      <c r="J68" s="69">
        <f>(($N68/$M68)^(1/3))*(($O68/$L68)^2)*RawResults!J78</f>
        <v>5.0205763059639107E-2</v>
      </c>
      <c r="K68" s="70">
        <f>(($N68/$M68)^(1/3))*(($O68/$L68)^2)*RawResults!K78</f>
        <v>4.8844347577948019E-2</v>
      </c>
      <c r="L68" s="167">
        <v>1551.6549</v>
      </c>
      <c r="M68" s="164">
        <v>42503.5</v>
      </c>
      <c r="N68" s="170">
        <v>89800.1</v>
      </c>
      <c r="O68" s="163">
        <v>1031.3440000000001</v>
      </c>
    </row>
    <row r="69" spans="1:15" x14ac:dyDescent="0.45">
      <c r="B69" s="26"/>
      <c r="C69" s="27" t="s">
        <v>17</v>
      </c>
      <c r="D69" s="13">
        <f>RawResults!D79/'ME&amp;ajdSE'!$L$65</f>
        <v>6.1969900652522676E-2</v>
      </c>
      <c r="E69" s="13">
        <f>RawResults!E79/'ME&amp;ajdSE'!$L$65</f>
        <v>0.10462725957943356</v>
      </c>
      <c r="F69" s="13">
        <f>RawResults!F79/'ME&amp;ajdSE'!$L$65</f>
        <v>0.12215061480487703</v>
      </c>
      <c r="G69" s="13">
        <f>RawResults!G79/'ME&amp;ajdSE'!$L$65</f>
        <v>0.16128921450252887</v>
      </c>
      <c r="H69" s="68">
        <f>(($N69/$M69)^(1/3))*(($O69/$L69)^2)*RawResults!H79</f>
        <v>5.6757636714857965E-2</v>
      </c>
      <c r="I69" s="69">
        <f>(($N69/$M69)^(1/3))*(($O69/$L69)^2)*RawResults!I79</f>
        <v>5.4703767475690085E-2</v>
      </c>
      <c r="J69" s="69">
        <f>(($N69/$M69)^(1/3))*(($O69/$L69)^2)*RawResults!J79</f>
        <v>5.3763105420827594E-2</v>
      </c>
      <c r="K69" s="70">
        <f>(($N69/$M69)^(1/3))*(($O69/$L69)^2)*RawResults!K79</f>
        <v>5.2222308083797228E-2</v>
      </c>
      <c r="L69" s="167">
        <v>1551.6549</v>
      </c>
      <c r="M69" s="164">
        <v>42503.5</v>
      </c>
      <c r="N69" s="170">
        <v>89800.1</v>
      </c>
      <c r="O69" s="163">
        <v>1031.3440000000001</v>
      </c>
    </row>
    <row r="70" spans="1:15" x14ac:dyDescent="0.45">
      <c r="B70" s="26"/>
      <c r="C70" s="27" t="s">
        <v>18</v>
      </c>
      <c r="D70" s="13">
        <f>RawResults!D80/'ME&amp;ajdSE'!$L$65</f>
        <v>5.7999127254391422E-2</v>
      </c>
      <c r="E70" s="13">
        <f>RawResults!E80/'ME&amp;ajdSE'!$L$65</f>
        <v>9.124000446233245E-2</v>
      </c>
      <c r="F70" s="13">
        <f>RawResults!F80/'ME&amp;ajdSE'!$L$65</f>
        <v>0.1102784904040196</v>
      </c>
      <c r="G70" s="13">
        <f>RawResults!G80/'ME&amp;ajdSE'!$L$65</f>
        <v>0.15594459824797383</v>
      </c>
      <c r="H70" s="68">
        <f>(($N70/$M70)^(1/3))*(($O70/$L70)^2)*RawResults!H80</f>
        <v>4.888984638561332E-2</v>
      </c>
      <c r="I70" s="69">
        <f>(($N70/$M70)^(1/3))*(($O70/$L70)^2)*RawResults!I80</f>
        <v>4.7916605007594537E-2</v>
      </c>
      <c r="J70" s="69">
        <f>(($N70/$M70)^(1/3))*(($O70/$L70)^2)*RawResults!J80</f>
        <v>4.7133981298121186E-2</v>
      </c>
      <c r="K70" s="70">
        <f>(($N70/$M70)^(1/3))*(($O70/$L70)^2)*RawResults!K80</f>
        <v>4.5959861493785434E-2</v>
      </c>
      <c r="L70" s="167">
        <v>1551.6549</v>
      </c>
      <c r="M70" s="164">
        <v>42503.5</v>
      </c>
      <c r="N70" s="170">
        <v>89800.1</v>
      </c>
      <c r="O70" s="163">
        <v>1031.3440000000001</v>
      </c>
    </row>
    <row r="71" spans="1:15" s="225" customFormat="1" x14ac:dyDescent="0.45">
      <c r="A71" s="215" t="s">
        <v>56</v>
      </c>
      <c r="B71" s="184" t="s">
        <v>19</v>
      </c>
      <c r="C71" s="184" t="s">
        <v>16</v>
      </c>
      <c r="D71" s="229">
        <f>RawResults!D82/'ME&amp;ajdSE'!$L71</f>
        <v>0</v>
      </c>
      <c r="E71" s="229">
        <f>RawResults!E82/'ME&amp;ajdSE'!$L71</f>
        <v>0</v>
      </c>
      <c r="F71" s="229">
        <f>RawResults!F82/'ME&amp;ajdSE'!$L71</f>
        <v>0</v>
      </c>
      <c r="G71" s="229">
        <f>RawResults!G82/'ME&amp;ajdSE'!$L71</f>
        <v>0</v>
      </c>
      <c r="H71" s="230">
        <f>(($N71/$M71)^(1/3))*(($O71/$L71)^2)*RawResults!H82</f>
        <v>0</v>
      </c>
      <c r="I71" s="231">
        <f>(($N71/$M71)^(1/3))*(($O71/$L71)^2)*RawResults!I82</f>
        <v>0</v>
      </c>
      <c r="J71" s="231">
        <f>(($N71/$M71)^(1/3))*(($O71/$L71)^2)*RawResults!J82</f>
        <v>0</v>
      </c>
      <c r="K71" s="232">
        <f>(($N71/$M71)^(1/3))*(($O71/$L71)^2)*RawResults!K82</f>
        <v>0</v>
      </c>
      <c r="L71" s="243">
        <v>1507.1349</v>
      </c>
      <c r="M71" s="234">
        <v>42503.5</v>
      </c>
      <c r="N71" s="243">
        <v>86532.6</v>
      </c>
      <c r="O71" s="233">
        <v>1031.3440000000001</v>
      </c>
    </row>
    <row r="72" spans="1:15" s="225" customFormat="1" x14ac:dyDescent="0.45">
      <c r="A72" s="228"/>
      <c r="B72" s="189"/>
      <c r="C72" s="184" t="s">
        <v>17</v>
      </c>
      <c r="D72" s="229">
        <f>RawResults!D83/'ME&amp;ajdSE'!$L72</f>
        <v>0</v>
      </c>
      <c r="E72" s="229">
        <f>RawResults!E83/'ME&amp;ajdSE'!$L72</f>
        <v>0</v>
      </c>
      <c r="F72" s="229">
        <f>RawResults!F83/'ME&amp;ajdSE'!$L72</f>
        <v>0</v>
      </c>
      <c r="G72" s="229">
        <f>RawResults!G83/'ME&amp;ajdSE'!$L72</f>
        <v>0</v>
      </c>
      <c r="H72" s="230">
        <f>(($N72/$M72)^(1/3))*(($O72/$L72)^2)*RawResults!H83</f>
        <v>0</v>
      </c>
      <c r="I72" s="231">
        <f>(($N72/$M72)^(1/3))*(($O72/$L72)^2)*RawResults!I83</f>
        <v>0</v>
      </c>
      <c r="J72" s="231">
        <f>(($N72/$M72)^(1/3))*(($O72/$L72)^2)*RawResults!J83</f>
        <v>0</v>
      </c>
      <c r="K72" s="232">
        <f>(($N72/$M72)^(1/3))*(($O72/$L72)^2)*RawResults!K83</f>
        <v>0</v>
      </c>
      <c r="L72" s="243">
        <v>1507.1349</v>
      </c>
      <c r="M72" s="234">
        <v>42503.5</v>
      </c>
      <c r="N72" s="243">
        <v>86532.6</v>
      </c>
      <c r="O72" s="233">
        <v>1031.3440000000001</v>
      </c>
    </row>
    <row r="73" spans="1:15" s="225" customFormat="1" x14ac:dyDescent="0.45">
      <c r="A73" s="228"/>
      <c r="B73" s="189"/>
      <c r="C73" s="184" t="s">
        <v>18</v>
      </c>
      <c r="D73" s="229">
        <f>RawResults!D84/'ME&amp;ajdSE'!$L73</f>
        <v>0</v>
      </c>
      <c r="E73" s="229">
        <f>RawResults!E84/'ME&amp;ajdSE'!$L73</f>
        <v>0</v>
      </c>
      <c r="F73" s="229">
        <f>RawResults!F84/'ME&amp;ajdSE'!$L73</f>
        <v>0</v>
      </c>
      <c r="G73" s="229">
        <f>RawResults!G84/'ME&amp;ajdSE'!$L73</f>
        <v>0</v>
      </c>
      <c r="H73" s="230">
        <f>(($N73/$M73)^(1/3))*(($O73/$L73)^2)*RawResults!H84</f>
        <v>0</v>
      </c>
      <c r="I73" s="231">
        <f>(($N73/$M73)^(1/3))*(($O73/$L73)^2)*RawResults!I84</f>
        <v>0</v>
      </c>
      <c r="J73" s="231">
        <f>(($N73/$M73)^(1/3))*(($O73/$L73)^2)*RawResults!J84</f>
        <v>0</v>
      </c>
      <c r="K73" s="232">
        <f>(($N73/$M73)^(1/3))*(($O73/$L73)^2)*RawResults!K84</f>
        <v>0</v>
      </c>
      <c r="L73" s="243">
        <v>1507.1349</v>
      </c>
      <c r="M73" s="234">
        <v>42503.5</v>
      </c>
      <c r="N73" s="243">
        <v>86532.6</v>
      </c>
      <c r="O73" s="233">
        <v>1031.3440000000001</v>
      </c>
    </row>
    <row r="74" spans="1:15" s="225" customFormat="1" x14ac:dyDescent="0.45">
      <c r="A74" s="228"/>
      <c r="B74" s="184" t="s">
        <v>20</v>
      </c>
      <c r="C74" s="184" t="s">
        <v>16</v>
      </c>
      <c r="D74" s="229">
        <f>RawResults!D85/'ME&amp;ajdSE'!$L74</f>
        <v>0</v>
      </c>
      <c r="E74" s="229">
        <f>RawResults!E85/'ME&amp;ajdSE'!$L74</f>
        <v>0</v>
      </c>
      <c r="F74" s="229">
        <f>RawResults!F85/'ME&amp;ajdSE'!$L74</f>
        <v>0</v>
      </c>
      <c r="G74" s="229">
        <f>RawResults!G85/'ME&amp;ajdSE'!$L74</f>
        <v>0</v>
      </c>
      <c r="H74" s="230">
        <f>(($N74/$M74)^(1/3))*(($O74/$L74)^2)*RawResults!H85</f>
        <v>0</v>
      </c>
      <c r="I74" s="231">
        <f>(($N74/$M74)^(1/3))*(($O74/$L74)^2)*RawResults!I85</f>
        <v>0</v>
      </c>
      <c r="J74" s="231">
        <f>(($N74/$M74)^(1/3))*(($O74/$L74)^2)*RawResults!J85</f>
        <v>0</v>
      </c>
      <c r="K74" s="232">
        <f>(($N74/$M74)^(1/3))*(($O74/$L74)^2)*RawResults!K85</f>
        <v>0</v>
      </c>
      <c r="L74" s="243">
        <v>1507.1349</v>
      </c>
      <c r="M74" s="234">
        <v>42503.5</v>
      </c>
      <c r="N74" s="243">
        <v>86532.6</v>
      </c>
      <c r="O74" s="233">
        <v>1031.3440000000001</v>
      </c>
    </row>
    <row r="75" spans="1:15" s="225" customFormat="1" x14ac:dyDescent="0.45">
      <c r="A75" s="228"/>
      <c r="B75" s="189"/>
      <c r="C75" s="184" t="s">
        <v>17</v>
      </c>
      <c r="D75" s="229">
        <f>RawResults!D86/'ME&amp;ajdSE'!$L75</f>
        <v>0</v>
      </c>
      <c r="E75" s="229">
        <f>RawResults!E86/'ME&amp;ajdSE'!$L75</f>
        <v>0</v>
      </c>
      <c r="F75" s="229">
        <f>RawResults!F86/'ME&amp;ajdSE'!$L75</f>
        <v>0</v>
      </c>
      <c r="G75" s="229">
        <f>RawResults!G86/'ME&amp;ajdSE'!$L75</f>
        <v>0</v>
      </c>
      <c r="H75" s="230">
        <f>(($N75/$M75)^(1/3))*(($O75/$L75)^2)*RawResults!H86</f>
        <v>0</v>
      </c>
      <c r="I75" s="231">
        <f>(($N75/$M75)^(1/3))*(($O75/$L75)^2)*RawResults!I86</f>
        <v>0</v>
      </c>
      <c r="J75" s="231">
        <f>(($N75/$M75)^(1/3))*(($O75/$L75)^2)*RawResults!J86</f>
        <v>0</v>
      </c>
      <c r="K75" s="232">
        <f>(($N75/$M75)^(1/3))*(($O75/$L75)^2)*RawResults!K86</f>
        <v>0</v>
      </c>
      <c r="L75" s="243">
        <v>1507.1349</v>
      </c>
      <c r="M75" s="234">
        <v>42503.5</v>
      </c>
      <c r="N75" s="243">
        <v>86532.6</v>
      </c>
      <c r="O75" s="233">
        <v>1031.3440000000001</v>
      </c>
    </row>
    <row r="76" spans="1:15" s="225" customFormat="1" x14ac:dyDescent="0.45">
      <c r="A76" s="228"/>
      <c r="B76" s="189"/>
      <c r="C76" s="184" t="s">
        <v>18</v>
      </c>
      <c r="D76" s="229">
        <f>RawResults!D87/'ME&amp;ajdSE'!$L76</f>
        <v>0</v>
      </c>
      <c r="E76" s="229">
        <f>RawResults!E87/'ME&amp;ajdSE'!$L76</f>
        <v>0</v>
      </c>
      <c r="F76" s="229">
        <f>RawResults!F87/'ME&amp;ajdSE'!$L76</f>
        <v>0</v>
      </c>
      <c r="G76" s="229">
        <f>RawResults!G87/'ME&amp;ajdSE'!$L76</f>
        <v>0</v>
      </c>
      <c r="H76" s="230">
        <f>(($N76/$M76)^(1/3))*(($O76/$L76)^2)*RawResults!H87</f>
        <v>0</v>
      </c>
      <c r="I76" s="231">
        <f>(($N76/$M76)^(1/3))*(($O76/$L76)^2)*RawResults!I87</f>
        <v>0</v>
      </c>
      <c r="J76" s="231">
        <f>(($N76/$M76)^(1/3))*(($O76/$L76)^2)*RawResults!J87</f>
        <v>0</v>
      </c>
      <c r="K76" s="232">
        <f>(($N76/$M76)^(1/3))*(($O76/$L76)^2)*RawResults!K87</f>
        <v>0</v>
      </c>
      <c r="L76" s="243">
        <v>1507.1349</v>
      </c>
      <c r="M76" s="234">
        <v>42503.5</v>
      </c>
      <c r="N76" s="243">
        <v>86532.6</v>
      </c>
      <c r="O76" s="233">
        <v>1031.3440000000001</v>
      </c>
    </row>
    <row r="77" spans="1:15" x14ac:dyDescent="0.45">
      <c r="A77" s="52" t="s">
        <v>57</v>
      </c>
      <c r="B77" s="27" t="s">
        <v>19</v>
      </c>
      <c r="C77" s="27" t="s">
        <v>16</v>
      </c>
      <c r="D77" s="13">
        <f>RawResults!D89/'ME&amp;ajdSE'!$L77</f>
        <v>9.4529012957987435E-2</v>
      </c>
      <c r="E77" s="13">
        <f>RawResults!E89/'ME&amp;ajdSE'!$L77</f>
        <v>0.14709376366289234</v>
      </c>
      <c r="F77" s="13">
        <f>RawResults!F89/'ME&amp;ajdSE'!$L77</f>
        <v>0.15316547090127827</v>
      </c>
      <c r="G77" s="13">
        <f>RawResults!G89/'ME&amp;ajdSE'!$L77</f>
        <v>0.15957925225704594</v>
      </c>
      <c r="H77" s="68">
        <f>(($N77/$M77)^(1/3))*(($O77/$L77)^2)*RawResults!H89</f>
        <v>5.0609479005258105E-2</v>
      </c>
      <c r="I77" s="69">
        <f>(($N77/$M77)^(1/3))*(($O77/$L77)^2)*RawResults!I89</f>
        <v>4.1900068668929119E-2</v>
      </c>
      <c r="J77" s="69">
        <f>(($N77/$M77)^(1/3))*(($O77/$L77)^2)*RawResults!J89</f>
        <v>4.5478899901014072E-2</v>
      </c>
      <c r="K77" s="70">
        <f>(($N77/$M77)^(1/3))*(($O77/$L77)^2)*RawResults!K89</f>
        <v>5.2939459878736141E-2</v>
      </c>
      <c r="L77" s="166">
        <v>438.41376000000002</v>
      </c>
      <c r="M77" s="164">
        <v>42503.5</v>
      </c>
      <c r="N77" s="166">
        <v>8463.69</v>
      </c>
      <c r="O77" s="163">
        <v>1031.3440000000001</v>
      </c>
    </row>
    <row r="78" spans="1:15" x14ac:dyDescent="0.45">
      <c r="B78" s="26"/>
      <c r="C78" s="27" t="s">
        <v>17</v>
      </c>
      <c r="D78" s="13">
        <f>RawResults!D90/'ME&amp;ajdSE'!$L78</f>
        <v>9.502933940759524E-2</v>
      </c>
      <c r="E78" s="13">
        <f>RawResults!E90/'ME&amp;ajdSE'!$L78</f>
        <v>0.14707704429714977</v>
      </c>
      <c r="F78" s="13">
        <f>RawResults!F90/'ME&amp;ajdSE'!$L78</f>
        <v>0.14882329423237078</v>
      </c>
      <c r="G78" s="13">
        <f>RawResults!G90/'ME&amp;ajdSE'!$L78</f>
        <v>0.15914304332053811</v>
      </c>
      <c r="H78" s="68">
        <f>(($N78/$M78)^(1/3))*(($O78/$L78)^2)*RawResults!H90</f>
        <v>5.0522549066982711E-2</v>
      </c>
      <c r="I78" s="69">
        <f>(($N78/$M78)^(1/3))*(($O78/$L78)^2)*RawResults!I90</f>
        <v>4.21712642235786E-2</v>
      </c>
      <c r="J78" s="69">
        <f>(($N78/$M78)^(1/3))*(($O78/$L78)^2)*RawResults!J90</f>
        <v>4.6458655242513483E-2</v>
      </c>
      <c r="K78" s="70">
        <f>(($N78/$M78)^(1/3))*(($O78/$L78)^2)*RawResults!K90</f>
        <v>5.3401416558158728E-2</v>
      </c>
      <c r="L78" s="166">
        <v>438.41376000000002</v>
      </c>
      <c r="M78" s="164">
        <v>42503.5</v>
      </c>
      <c r="N78" s="166">
        <v>8463.69</v>
      </c>
      <c r="O78" s="163">
        <v>1031.3440000000001</v>
      </c>
    </row>
    <row r="79" spans="1:15" x14ac:dyDescent="0.45">
      <c r="B79" s="26"/>
      <c r="C79" s="29" t="s">
        <v>18</v>
      </c>
      <c r="D79" s="13">
        <f>RawResults!D91/'ME&amp;ajdSE'!$L79</f>
        <v>9.3664213458993617E-2</v>
      </c>
      <c r="E79" s="13">
        <f>RawResults!E91/'ME&amp;ajdSE'!$L79</f>
        <v>0.148067957538559</v>
      </c>
      <c r="F79" s="13">
        <f>RawResults!F91/'ME&amp;ajdSE'!$L79</f>
        <v>0.15272907948874595</v>
      </c>
      <c r="G79" s="13">
        <f>RawResults!G91/'ME&amp;ajdSE'!$L79</f>
        <v>0.16021727967662328</v>
      </c>
      <c r="H79" s="68">
        <f>(($N79/$M79)^(1/3))*(($O79/$L79)^2)*RawResults!H91</f>
        <v>5.179773693476971E-2</v>
      </c>
      <c r="I79" s="69">
        <f>(($N79/$M79)^(1/3))*(($O79/$L79)^2)*RawResults!I91</f>
        <v>4.2589658985976941E-2</v>
      </c>
      <c r="J79" s="69">
        <f>(($N79/$M79)^(1/3))*(($O79/$L79)^2)*RawResults!J91</f>
        <v>4.6576770084296594E-2</v>
      </c>
      <c r="K79" s="70">
        <f>(($N79/$M79)^(1/3))*(($O79/$L79)^2)*RawResults!K91</f>
        <v>5.4028798648002044E-2</v>
      </c>
      <c r="L79" s="166">
        <v>438.41376000000002</v>
      </c>
      <c r="M79" s="164">
        <v>42503.5</v>
      </c>
      <c r="N79" s="166">
        <v>8463.69</v>
      </c>
      <c r="O79" s="163">
        <v>1031.3440000000001</v>
      </c>
    </row>
    <row r="80" spans="1:15" x14ac:dyDescent="0.45">
      <c r="B80" s="27" t="s">
        <v>20</v>
      </c>
      <c r="C80" s="27" t="s">
        <v>16</v>
      </c>
      <c r="D80" s="13">
        <f>RawResults!D92/'ME&amp;ajdSE'!$L80</f>
        <v>0.10583805581284675</v>
      </c>
      <c r="E80" s="13">
        <f>RawResults!E92/'ME&amp;ajdSE'!$L80</f>
        <v>0.16527697488327006</v>
      </c>
      <c r="F80" s="13">
        <f>RawResults!F92/'ME&amp;ajdSE'!$L80</f>
        <v>0.16886723628382466</v>
      </c>
      <c r="G80" s="13">
        <f>RawResults!G92/'ME&amp;ajdSE'!$L80</f>
        <v>0.17360798620919196</v>
      </c>
      <c r="H80" s="68">
        <f>(($N80/$M80)^(1/3))*(($O80/$L80)^2)*RawResults!H92</f>
        <v>6.0947355307971345E-2</v>
      </c>
      <c r="I80" s="69">
        <f>(($N80/$M80)^(1/3))*(($O80/$L80)^2)*RawResults!I92</f>
        <v>5.0373960272859931E-2</v>
      </c>
      <c r="J80" s="69">
        <f>(($N80/$M80)^(1/3))*(($O80/$L80)^2)*RawResults!J92</f>
        <v>5.5519533983557405E-2</v>
      </c>
      <c r="K80" s="70">
        <f>(($N80/$M80)^(1/3))*(($O80/$L80)^2)*RawResults!K92</f>
        <v>6.4914721353396473E-2</v>
      </c>
      <c r="L80" s="166">
        <v>438.41376000000002</v>
      </c>
      <c r="M80" s="164">
        <v>42503.5</v>
      </c>
      <c r="N80" s="166">
        <v>8463.69</v>
      </c>
      <c r="O80" s="163">
        <v>1031.3440000000001</v>
      </c>
    </row>
    <row r="81" spans="1:15" x14ac:dyDescent="0.45">
      <c r="B81" s="26"/>
      <c r="C81" s="27" t="s">
        <v>17</v>
      </c>
      <c r="D81" s="13">
        <f>RawResults!D93/'ME&amp;ajdSE'!$L81</f>
        <v>9.2768712368881859E-2</v>
      </c>
      <c r="E81" s="13">
        <f>RawResults!E93/'ME&amp;ajdSE'!$L81</f>
        <v>0.16990780581339415</v>
      </c>
      <c r="F81" s="13">
        <f>RawResults!F93/'ME&amp;ajdSE'!$L81</f>
        <v>0.15588137562105714</v>
      </c>
      <c r="G81" s="13">
        <f>RawResults!G93/'ME&amp;ajdSE'!$L81</f>
        <v>0.18995674314601804</v>
      </c>
      <c r="H81" s="68">
        <f>(($N81/$M81)^(1/3))*(($O81/$L81)^2)*RawResults!H93</f>
        <v>4.7530381812389014E-2</v>
      </c>
      <c r="I81" s="69">
        <f>(($N81/$M81)^(1/3))*(($O81/$L81)^2)*RawResults!I93</f>
        <v>3.1861179648343736E-2</v>
      </c>
      <c r="J81" s="69">
        <f>(($N81/$M81)^(1/3))*(($O81/$L81)^2)*RawResults!J93</f>
        <v>3.4075889484710867E-2</v>
      </c>
      <c r="K81" s="70">
        <f>(($N81/$M81)^(1/3))*(($O81/$L81)^2)*RawResults!K93</f>
        <v>4.0359275907950486E-2</v>
      </c>
      <c r="L81" s="166">
        <v>438.41376000000002</v>
      </c>
      <c r="M81" s="164">
        <v>42503.5</v>
      </c>
      <c r="N81" s="166">
        <v>8463.69</v>
      </c>
      <c r="O81" s="163">
        <v>1031.3440000000001</v>
      </c>
    </row>
    <row r="82" spans="1:15" x14ac:dyDescent="0.45">
      <c r="B82" s="26"/>
      <c r="C82" s="27" t="s">
        <v>18</v>
      </c>
      <c r="D82" s="13">
        <f>RawResults!D94/'ME&amp;ajdSE'!$L82</f>
        <v>0.10111204082645581</v>
      </c>
      <c r="E82" s="13">
        <f>RawResults!E94/'ME&amp;ajdSE'!$L82</f>
        <v>0.18239897397380958</v>
      </c>
      <c r="F82" s="13">
        <f>RawResults!F94/'ME&amp;ajdSE'!$L82</f>
        <v>0.1773373627689058</v>
      </c>
      <c r="G82" s="13">
        <f>RawResults!G94/'ME&amp;ajdSE'!$L82</f>
        <v>0.20493768261288148</v>
      </c>
      <c r="H82" s="68">
        <f>(($N82/$M82)^(1/3))*(($O82/$L82)^2)*RawResults!H94</f>
        <v>5.2621179967184337E-2</v>
      </c>
      <c r="I82" s="69">
        <f>(($N82/$M82)^(1/3))*(($O82/$L82)^2)*RawResults!I94</f>
        <v>3.4058923604564188E-2</v>
      </c>
      <c r="J82" s="69">
        <f>(($N82/$M82)^(1/3))*(($O82/$L82)^2)*RawResults!J94</f>
        <v>3.6761572153949977E-2</v>
      </c>
      <c r="K82" s="70">
        <f>(($N82/$M82)^(1/3))*(($O82/$L82)^2)*RawResults!K94</f>
        <v>3.194178535281969E-2</v>
      </c>
      <c r="L82" s="166">
        <v>438.41376000000002</v>
      </c>
      <c r="M82" s="164">
        <v>42503.5</v>
      </c>
      <c r="N82" s="166">
        <v>8463.69</v>
      </c>
      <c r="O82" s="163">
        <v>1031.3440000000001</v>
      </c>
    </row>
    <row r="83" spans="1:15" x14ac:dyDescent="0.45">
      <c r="A83" s="60" t="s">
        <v>59</v>
      </c>
      <c r="B83" s="27" t="s">
        <v>19</v>
      </c>
      <c r="C83" s="27" t="s">
        <v>16</v>
      </c>
      <c r="D83" s="13">
        <f>RawResults!D96/'ME&amp;ajdSE'!$L83</f>
        <v>0.10330969441895133</v>
      </c>
      <c r="E83" s="99" t="s">
        <v>53</v>
      </c>
      <c r="F83" s="13">
        <f>RawResults!F96/'ME&amp;ajdSE'!$L83</f>
        <v>0.1866990395762044</v>
      </c>
      <c r="G83" s="13">
        <f>RawResults!G96/'ME&amp;ajdSE'!$L83</f>
        <v>0.20158090796827255</v>
      </c>
      <c r="H83" s="68">
        <f>(($N83/$M83)^(1/3))*(($O83/$L83)^2)*RawResults!H96</f>
        <v>6.8908875499961053E-2</v>
      </c>
      <c r="I83" s="100" t="s">
        <v>53</v>
      </c>
      <c r="J83" s="69">
        <f>(($N83/$M83)^(1/3))*(($O83/$L83)^2)*RawResults!J96</f>
        <v>6.9637671499805348E-2</v>
      </c>
      <c r="K83" s="70">
        <f>(($N83/$M83)^(1/3))*(($O83/$L83)^2)*RawResults!K96</f>
        <v>6.0178056081124781E-2</v>
      </c>
      <c r="L83" s="176">
        <v>1761.3245400000001</v>
      </c>
      <c r="M83" s="164">
        <v>42503.5</v>
      </c>
      <c r="N83" s="176">
        <v>390251</v>
      </c>
      <c r="O83" s="163">
        <v>1031.3440000000001</v>
      </c>
    </row>
    <row r="84" spans="1:15" x14ac:dyDescent="0.45">
      <c r="B84" s="26"/>
      <c r="C84" s="27" t="s">
        <v>17</v>
      </c>
      <c r="D84" s="13">
        <f>RawResults!D97/'ME&amp;ajdSE'!$L84</f>
        <v>9.545231226949237E-2</v>
      </c>
      <c r="E84" s="99" t="s">
        <v>53</v>
      </c>
      <c r="F84" s="13">
        <f>RawResults!F97/'ME&amp;ajdSE'!$L84</f>
        <v>0.20314546914789477</v>
      </c>
      <c r="G84" s="13">
        <f>RawResults!G97/'ME&amp;ajdSE'!$L84</f>
        <v>0.19895390772219637</v>
      </c>
      <c r="H84" s="68">
        <f>(($N84/$M84)^(1/3))*(($O84/$L84)^2)*RawResults!H97</f>
        <v>6.3017724842184528E-2</v>
      </c>
      <c r="I84" s="100" t="s">
        <v>53</v>
      </c>
      <c r="J84" s="69">
        <f>(($N84/$M84)^(1/3))*(($O84/$L84)^2)*RawResults!J97</f>
        <v>6.4320272957915661E-2</v>
      </c>
      <c r="K84" s="69">
        <f>(($N84/$M84)^(1/3))*(($O84/$L84)^2)*RawResults!K97</f>
        <v>5.5826373804266333E-2</v>
      </c>
      <c r="L84" s="175">
        <v>1761.3245400000001</v>
      </c>
      <c r="M84" s="164">
        <v>42503.5</v>
      </c>
      <c r="N84" s="176">
        <v>390251</v>
      </c>
      <c r="O84" s="163">
        <v>1031.3440000000001</v>
      </c>
    </row>
    <row r="85" spans="1:15" x14ac:dyDescent="0.45">
      <c r="B85" s="26"/>
      <c r="C85" s="29" t="s">
        <v>18</v>
      </c>
      <c r="D85" s="13">
        <f>RawResults!D98/'ME&amp;ajdSE'!$L85</f>
        <v>0.10080226327852106</v>
      </c>
      <c r="E85" s="101" t="s">
        <v>53</v>
      </c>
      <c r="F85" s="13">
        <f>RawResults!F98/'ME&amp;ajdSE'!$L85</f>
        <v>0.17798798170381477</v>
      </c>
      <c r="G85" s="13">
        <f>RawResults!G98/'ME&amp;ajdSE'!$L85</f>
        <v>0.19723548506284933</v>
      </c>
      <c r="H85" s="68">
        <f>(($N85/$M85)^(1/3))*(($O85/$L85)^2)*RawResults!H98</f>
        <v>6.6095807229295478E-2</v>
      </c>
      <c r="I85" s="102" t="s">
        <v>53</v>
      </c>
      <c r="J85" s="69">
        <f>(($N85/$M85)^(1/3))*(($O85/$L85)^2)*RawResults!J98</f>
        <v>6.4939077186413424E-2</v>
      </c>
      <c r="K85" s="69">
        <f>(($N85/$M85)^(1/3))*(($O85/$L85)^2)*RawResults!K98</f>
        <v>5.7614616002231223E-2</v>
      </c>
      <c r="L85" s="175">
        <v>1761.3245400000001</v>
      </c>
      <c r="M85" s="164">
        <v>42503.5</v>
      </c>
      <c r="N85" s="176">
        <v>390251</v>
      </c>
      <c r="O85" s="163">
        <v>1031.3440000000001</v>
      </c>
    </row>
    <row r="86" spans="1:15" x14ac:dyDescent="0.45">
      <c r="B86" s="27" t="s">
        <v>20</v>
      </c>
      <c r="C86" s="27" t="s">
        <v>16</v>
      </c>
      <c r="D86" s="13">
        <f>RawResults!D99/'ME&amp;ajdSE'!$L86</f>
        <v>0.10347638715122881</v>
      </c>
      <c r="E86" s="99" t="s">
        <v>53</v>
      </c>
      <c r="F86" s="13">
        <f>RawResults!F99/'ME&amp;ajdSE'!$L86</f>
        <v>0.17946755002913886</v>
      </c>
      <c r="G86" s="13">
        <f>RawResults!G99/'ME&amp;ajdSE'!$L86</f>
        <v>0.19831887427174549</v>
      </c>
      <c r="H86" s="68">
        <f>(($N86/$M86)^(1/3))*(($O86/$L86)^2)*RawResults!H99</f>
        <v>6.7340028115886977E-2</v>
      </c>
      <c r="I86" s="100" t="s">
        <v>53</v>
      </c>
      <c r="J86" s="69">
        <f>(($N86/$M86)^(1/3))*(($O86/$L86)^2)*RawResults!J99</f>
        <v>6.5503194252878136E-2</v>
      </c>
      <c r="K86" s="69">
        <f>(($N86/$M86)^(1/3))*(($O86/$L86)^2)*RawResults!K99</f>
        <v>6.3499843473887568E-2</v>
      </c>
      <c r="L86" s="175">
        <v>1761.3245400000001</v>
      </c>
      <c r="M86" s="164">
        <v>42503.5</v>
      </c>
      <c r="N86" s="176">
        <v>390251</v>
      </c>
      <c r="O86" s="163">
        <v>1031.3440000000001</v>
      </c>
    </row>
    <row r="87" spans="1:15" x14ac:dyDescent="0.45">
      <c r="B87" s="26"/>
      <c r="C87" s="27" t="s">
        <v>17</v>
      </c>
      <c r="D87" s="13">
        <f>RawResults!D100/'ME&amp;ajdSE'!$L87</f>
        <v>9.1773149314095179E-2</v>
      </c>
      <c r="E87" s="99" t="s">
        <v>53</v>
      </c>
      <c r="F87" s="13">
        <f>RawResults!F100/'ME&amp;ajdSE'!$L87</f>
        <v>0.140702121824749</v>
      </c>
      <c r="G87" s="13">
        <f>RawResults!G100/'ME&amp;ajdSE'!$L87</f>
        <v>0.18441853992450477</v>
      </c>
      <c r="H87" s="68">
        <f>(($N87/$M87)^(1/3))*(($O87/$L87)^2)*RawResults!H100</f>
        <v>6.1720245537848356E-2</v>
      </c>
      <c r="I87" s="100" t="s">
        <v>53</v>
      </c>
      <c r="J87" s="69">
        <f>(($N87/$M87)^(1/3))*(($O87/$L87)^2)*RawResults!J100</f>
        <v>6.2446736879820448E-2</v>
      </c>
      <c r="K87" s="69">
        <f>(($N87/$M87)^(1/3))*(($O87/$L87)^2)*RawResults!K100</f>
        <v>6.0169189250993384E-2</v>
      </c>
      <c r="L87" s="175">
        <v>1761.3245400000001</v>
      </c>
      <c r="M87" s="164">
        <v>42503.5</v>
      </c>
      <c r="N87" s="176">
        <v>390251</v>
      </c>
      <c r="O87" s="163">
        <v>1031.3440000000001</v>
      </c>
    </row>
    <row r="88" spans="1:15" x14ac:dyDescent="0.45">
      <c r="B88" s="26"/>
      <c r="C88" s="27" t="s">
        <v>18</v>
      </c>
      <c r="D88" s="13">
        <f>RawResults!D101/'ME&amp;ajdSE'!$L88</f>
        <v>0.11100844595056852</v>
      </c>
      <c r="E88" s="99" t="s">
        <v>53</v>
      </c>
      <c r="F88" s="13">
        <f>RawResults!J101/'ME&amp;ajdSE'!$L88</f>
        <v>4.917471370721945E-5</v>
      </c>
      <c r="G88" s="13">
        <f>RawResults!G101/'ME&amp;ajdSE'!$L88</f>
        <v>0.19512230267341871</v>
      </c>
      <c r="H88" s="68">
        <f>(($N88/$M88)^(1/3))*(($O88/$L88)^2)*RawResults!H101</f>
        <v>6.4289142127592E-2</v>
      </c>
      <c r="I88" s="100" t="s">
        <v>53</v>
      </c>
      <c r="J88" s="69">
        <f>(($N88/$M88)^(1/3))*(($O88/$L88)^2)*RawResults!J101</f>
        <v>6.2184573072332293E-2</v>
      </c>
      <c r="K88" s="69">
        <f>(($N88/$M88)^(1/3))*(($O88/$L88)^2)*RawResults!K101</f>
        <v>6.2486555049787007E-2</v>
      </c>
      <c r="L88" s="175">
        <v>1761.3245400000001</v>
      </c>
      <c r="M88" s="164">
        <v>42503.5</v>
      </c>
      <c r="N88" s="176">
        <v>390251</v>
      </c>
      <c r="O88" s="163">
        <v>1031.3440000000001</v>
      </c>
    </row>
    <row r="89" spans="1:15" x14ac:dyDescent="0.45">
      <c r="A89" s="245" t="s">
        <v>103</v>
      </c>
      <c r="B89" s="27" t="s">
        <v>19</v>
      </c>
      <c r="C89" s="27" t="s">
        <v>16</v>
      </c>
      <c r="D89" s="13">
        <f>RawResults!D103/'ME&amp;ajdSE'!$L89</f>
        <v>0.18502064856482878</v>
      </c>
      <c r="E89" s="13">
        <f>RawResults!E103/'ME&amp;ajdSE'!$L89</f>
        <v>0.27756041702616596</v>
      </c>
      <c r="F89" s="13">
        <f>RawResults!F103/'ME&amp;ajdSE'!$L89</f>
        <v>0.32412203701648984</v>
      </c>
      <c r="G89" s="13">
        <f>RawResults!G103/'ME&amp;ajdSE'!$L89</f>
        <v>0.36960691495395165</v>
      </c>
      <c r="H89" s="68">
        <f>(($N89/$M89)^(1/3))*(($O89/$L89)^2)*RawResults!H103</f>
        <v>0.1800844892228545</v>
      </c>
      <c r="I89" s="69">
        <f>(($N89/$M89)^(1/3))*(($O89/$L89)^2)*RawResults!I103</f>
        <v>0.12738914439005763</v>
      </c>
      <c r="J89" s="69">
        <f>(($N89/$M89)^(1/3))*(($O89/$L89)^2)*RawResults!J103</f>
        <v>0.11086385761770508</v>
      </c>
      <c r="K89" s="69">
        <f>(($N89/$M89)^(1/3))*(($O89/$L89)^2)*RawResults!K103</f>
        <v>9.1203977066365183E-2</v>
      </c>
      <c r="L89" s="175">
        <v>776.04473399999995</v>
      </c>
      <c r="M89" s="164">
        <v>42503.5</v>
      </c>
      <c r="N89" s="176">
        <v>45544.4</v>
      </c>
      <c r="O89" s="163">
        <v>1031.3440000000001</v>
      </c>
    </row>
    <row r="90" spans="1:15" x14ac:dyDescent="0.45">
      <c r="B90" s="26"/>
      <c r="C90" s="27" t="s">
        <v>17</v>
      </c>
      <c r="D90" s="13">
        <f>RawResults!D104/'ME&amp;ajdSE'!$L90</f>
        <v>0.20245314878974491</v>
      </c>
      <c r="E90" s="13">
        <f>RawResults!E104/'ME&amp;ajdSE'!$L90</f>
        <v>0.32251452659171065</v>
      </c>
      <c r="F90" s="13">
        <f>RawResults!F104/'ME&amp;ajdSE'!$L90</f>
        <v>0.36656172967472261</v>
      </c>
      <c r="G90" s="13">
        <f>RawResults!G104/'ME&amp;ajdSE'!$L90</f>
        <v>0.40032821097655952</v>
      </c>
      <c r="H90" s="68">
        <f>(($N90/$M90)^(1/3))*(($O90/$L90)^2)*RawResults!H104</f>
        <v>0.23239384298484894</v>
      </c>
      <c r="I90" s="69">
        <f>(($N90/$M90)^(1/3))*(($O90/$L90)^2)*RawResults!I104</f>
        <v>0.15850987102043898</v>
      </c>
      <c r="J90" s="69">
        <f>(($N90/$M90)^(1/3))*(($O90/$L90)^2)*RawResults!J104</f>
        <v>0.1373677283685798</v>
      </c>
      <c r="K90" s="69">
        <f>(($N90/$M90)^(1/3))*(($O90/$L90)^2)*RawResults!K104</f>
        <v>0.11317017098353489</v>
      </c>
      <c r="L90" s="175">
        <v>776.04473399999995</v>
      </c>
      <c r="M90" s="164">
        <v>42503.5</v>
      </c>
      <c r="N90" s="176">
        <v>45544.4</v>
      </c>
      <c r="O90" s="163">
        <v>1031.3440000000001</v>
      </c>
    </row>
    <row r="91" spans="1:15" x14ac:dyDescent="0.45">
      <c r="B91" s="26"/>
      <c r="C91" s="29" t="s">
        <v>18</v>
      </c>
      <c r="D91" s="13">
        <f>RawResults!D105/'ME&amp;ajdSE'!$L91</f>
        <v>0.18299950219106831</v>
      </c>
      <c r="E91" s="13">
        <f>RawResults!E105/'ME&amp;ajdSE'!$L91</f>
        <v>0.26190977284564632</v>
      </c>
      <c r="F91" s="13">
        <f>RawResults!F105/'ME&amp;ajdSE'!$L91</f>
        <v>0.29840702456206608</v>
      </c>
      <c r="G91" s="13">
        <f>RawResults!G105/'ME&amp;ajdSE'!$L91</f>
        <v>0.34060420542715775</v>
      </c>
      <c r="H91" s="68">
        <f>(($N91/$M91)^(1/3))*(($O91/$L91)^2)*RawResults!H105</f>
        <v>0.18363285270615193</v>
      </c>
      <c r="I91" s="69">
        <f>(($N91/$M91)^(1/3))*(($O91/$L91)^2)*RawResults!I105</f>
        <v>0.1343015419596813</v>
      </c>
      <c r="J91" s="69">
        <f>(($N91/$M91)^(1/3))*(($O91/$L91)^2)*RawResults!J105</f>
        <v>0.11784784345494349</v>
      </c>
      <c r="K91" s="69">
        <f>(($N91/$M91)^(1/3))*(($O91/$L91)^2)*RawResults!K105</f>
        <v>0.10719281270028268</v>
      </c>
      <c r="L91" s="175">
        <v>776.04473399999995</v>
      </c>
      <c r="M91" s="164">
        <v>42503.5</v>
      </c>
      <c r="N91" s="176">
        <v>45544.4</v>
      </c>
      <c r="O91" s="163">
        <v>1031.3440000000001</v>
      </c>
    </row>
    <row r="92" spans="1:15" x14ac:dyDescent="0.45">
      <c r="B92" s="27" t="s">
        <v>20</v>
      </c>
      <c r="C92" s="27" t="s">
        <v>16</v>
      </c>
      <c r="D92" s="13">
        <f>RawResults!D106/'ME&amp;ajdSE'!$L92</f>
        <v>0.13195270261314601</v>
      </c>
      <c r="E92" s="13">
        <f>RawResults!E106/'ME&amp;ajdSE'!$L92</f>
        <v>0.24915406487379119</v>
      </c>
      <c r="F92" s="13">
        <f>RawResults!F106/'ME&amp;ajdSE'!$L92</f>
        <v>0.27549713390620084</v>
      </c>
      <c r="G92" s="13">
        <f>RawResults!G106/'ME&amp;ajdSE'!$L92</f>
        <v>0.31308646184306177</v>
      </c>
      <c r="H92" s="68">
        <f>(($N92/$M92)^(1/3))*(($O92/$L92)^2)*RawResults!H106</f>
        <v>0.13903764534984742</v>
      </c>
      <c r="I92" s="69">
        <f>(($N92/$M92)^(1/3))*(($O92/$L92)^2)*RawResults!I106</f>
        <v>0.10387114238555176</v>
      </c>
      <c r="J92" s="69">
        <f>(($N92/$M92)^(1/3))*(($O92/$L92)^2)*RawResults!J106</f>
        <v>0.10694614855577214</v>
      </c>
      <c r="K92" s="69">
        <f>(($N92/$M92)^(1/3))*(($O92/$L92)^2)*RawResults!K106</f>
        <v>0.11135306519856757</v>
      </c>
      <c r="L92" s="175">
        <v>776.04473399999995</v>
      </c>
      <c r="M92" s="164">
        <v>42503.5</v>
      </c>
      <c r="N92" s="176">
        <v>45544.4</v>
      </c>
      <c r="O92" s="163">
        <v>1031.3440000000001</v>
      </c>
    </row>
    <row r="93" spans="1:15" x14ac:dyDescent="0.45">
      <c r="B93" s="26"/>
      <c r="C93" s="27" t="s">
        <v>17</v>
      </c>
      <c r="D93" s="13">
        <f>RawResults!D107/'ME&amp;ajdSE'!$L93</f>
        <v>0.12939988585761089</v>
      </c>
      <c r="E93" s="13">
        <f>RawResults!E107/'ME&amp;ajdSE'!$L93</f>
        <v>0.24800851235464991</v>
      </c>
      <c r="F93" s="13">
        <f>RawResults!F107/'ME&amp;ajdSE'!$L93</f>
        <v>0.2819024347635094</v>
      </c>
      <c r="G93" s="13">
        <f>RawResults!G107/'ME&amp;ajdSE'!$L93</f>
        <v>0.30085456388136511</v>
      </c>
      <c r="H93" s="68">
        <f>(($N93/$M93)^(1/3))*(($O93/$L93)^2)*RawResults!H107</f>
        <v>0.13862741800869116</v>
      </c>
      <c r="I93" s="69">
        <f>(($N93/$M93)^(1/3))*(($O93/$L93)^2)*RawResults!I107</f>
        <v>0.10185432684114409</v>
      </c>
      <c r="J93" s="69">
        <f>(($N93/$M93)^(1/3))*(($O93/$L93)^2)*RawResults!J107</f>
        <v>0.11015151730471134</v>
      </c>
      <c r="K93" s="69">
        <f>(($N93/$M93)^(1/3))*(($O93/$L93)^2)*RawResults!K107</f>
        <v>0.11442971603739512</v>
      </c>
      <c r="L93" s="175">
        <v>776.04473399999995</v>
      </c>
      <c r="M93" s="164">
        <v>42503.5</v>
      </c>
      <c r="N93" s="176">
        <v>45544.4</v>
      </c>
      <c r="O93" s="163">
        <v>1031.3440000000001</v>
      </c>
    </row>
    <row r="94" spans="1:15" x14ac:dyDescent="0.45">
      <c r="B94" s="26"/>
      <c r="C94" s="27" t="s">
        <v>18</v>
      </c>
      <c r="D94" s="13">
        <f>RawResults!D108/'ME&amp;ajdSE'!$L94</f>
        <v>0.13082287083723709</v>
      </c>
      <c r="E94" s="13">
        <f>RawResults!E108/'ME&amp;ajdSE'!$L94</f>
        <v>0.2461917356429095</v>
      </c>
      <c r="F94" s="13">
        <f>RawResults!F108/'ME&amp;ajdSE'!$L94</f>
        <v>0.27710064971589643</v>
      </c>
      <c r="G94" s="13">
        <f>RawResults!G108/'ME&amp;ajdSE'!$L94</f>
        <v>0.30804538646608481</v>
      </c>
      <c r="H94" s="68">
        <f>(($N94/$M94)^(1/3))*(($O94/$L94)^2)*RawResults!H110</f>
        <v>1.0488169184160116E-2</v>
      </c>
      <c r="I94" s="69">
        <f>(($N94/$M94)^(1/3))*(($O94/$L94)^2)*RawResults!I110</f>
        <v>8.6030247240444536E-3</v>
      </c>
      <c r="J94" s="69">
        <f>(($N94/$M94)^(1/3))*(($O94/$L94)^2)*RawResults!J110</f>
        <v>9.315213221474444E-3</v>
      </c>
      <c r="K94" s="69">
        <f>(($N94/$M94)^(1/3))*(($O94/$L94)^2)*RawResults!K110</f>
        <v>9.5658498732361149E-3</v>
      </c>
      <c r="L94" s="175">
        <v>776.04473399999995</v>
      </c>
      <c r="M94" s="164">
        <v>42503.5</v>
      </c>
      <c r="N94" s="176">
        <v>45544.4</v>
      </c>
      <c r="O94" s="163">
        <v>1031.3440000000001</v>
      </c>
    </row>
    <row r="95" spans="1:15" x14ac:dyDescent="0.45">
      <c r="A95" s="177" t="s">
        <v>90</v>
      </c>
      <c r="B95" s="27" t="s">
        <v>19</v>
      </c>
      <c r="C95" s="27" t="s">
        <v>16</v>
      </c>
      <c r="D95" s="13">
        <f>RawResults!D110/'ME&amp;ajdSE'!$L95</f>
        <v>7.634097258442879E-2</v>
      </c>
      <c r="E95" s="13">
        <f>RawResults!E110/'ME&amp;ajdSE'!$L95</f>
        <v>0.14368779489194491</v>
      </c>
      <c r="F95" s="13">
        <f>RawResults!F110/'ME&amp;ajdSE'!$L95</f>
        <v>0.14895179373602271</v>
      </c>
      <c r="G95" s="13">
        <f>RawResults!G110/'ME&amp;ajdSE'!$L95</f>
        <v>0.17195687656206876</v>
      </c>
      <c r="H95" s="68">
        <f>(($N95/$M95)^(1/3))*(($O95/$L95)^2)*RawResults!H110</f>
        <v>3.9741708538612773E-2</v>
      </c>
      <c r="I95" s="69">
        <f>(($N95/$M95)^(1/3))*(($O95/$L95)^2)*RawResults!I111</f>
        <v>3.3271261050043625E-2</v>
      </c>
      <c r="J95" s="69">
        <f>(($N95/$M95)^(1/3))*(($O95/$L95)^2)*RawResults!J111</f>
        <v>3.4375326184745737E-2</v>
      </c>
      <c r="K95" s="69">
        <f>(($N95/$M95)^(1/3))*(($O95/$L95)^2)*RawResults!K111</f>
        <v>3.8572118706088294E-2</v>
      </c>
      <c r="L95" s="96">
        <v>262.522854</v>
      </c>
      <c r="M95" s="164">
        <v>42503.5</v>
      </c>
      <c r="N95" s="95">
        <v>3713.28</v>
      </c>
      <c r="O95" s="163">
        <v>1031.3440000000001</v>
      </c>
    </row>
    <row r="96" spans="1:15" x14ac:dyDescent="0.45">
      <c r="B96" s="26"/>
      <c r="C96" s="27" t="s">
        <v>17</v>
      </c>
      <c r="D96" s="13">
        <f>RawResults!D111/'ME&amp;ajdSE'!$L96</f>
        <v>7.6326383378416268E-2</v>
      </c>
      <c r="E96" s="13">
        <f>RawResults!E111/'ME&amp;ajdSE'!$L96</f>
        <v>0.14296145812889877</v>
      </c>
      <c r="F96" s="13">
        <f>RawResults!F111/'ME&amp;ajdSE'!$L96</f>
        <v>0.15357184864369941</v>
      </c>
      <c r="G96" s="13">
        <f>RawResults!G111/'ME&amp;ajdSE'!$L96</f>
        <v>0.16487341707781372</v>
      </c>
      <c r="H96" s="68">
        <f>(($N96/$M96)^(1/3))*(($O96/$L96)^2)*RawResults!H111</f>
        <v>3.9654721215061375E-2</v>
      </c>
      <c r="I96" s="69">
        <f>(($N96/$M96)^(1/3))*(($O96/$L96)^2)*RawResults!I112</f>
        <v>3.734950920272969E-2</v>
      </c>
      <c r="J96" s="69">
        <f>(($N96/$M96)^(1/3))*(($O96/$L96)^2)*RawResults!J112</f>
        <v>3.6912641359556096E-2</v>
      </c>
      <c r="K96" s="69">
        <f>(($N96/$M96)^(1/3))*(($O96/$L96)^2)*RawResults!K112</f>
        <v>4.2437781399973958E-2</v>
      </c>
      <c r="L96" s="96">
        <v>262.522854</v>
      </c>
      <c r="M96" s="164">
        <v>42503.5</v>
      </c>
      <c r="N96" s="95">
        <v>3713.28</v>
      </c>
      <c r="O96" s="163">
        <v>1031.3440000000001</v>
      </c>
    </row>
    <row r="97" spans="1:15" x14ac:dyDescent="0.45">
      <c r="B97" s="26"/>
      <c r="C97" s="29" t="s">
        <v>18</v>
      </c>
      <c r="D97" s="13">
        <f>RawResults!D112/'ME&amp;ajdSE'!$L97</f>
        <v>8.0656901589223159E-2</v>
      </c>
      <c r="E97" s="13">
        <f>RawResults!E112/'ME&amp;ajdSE'!$L97</f>
        <v>0.14299440764117244</v>
      </c>
      <c r="F97" s="13">
        <f>RawResults!F112/'ME&amp;ajdSE'!$L97</f>
        <v>0.15972685562834846</v>
      </c>
      <c r="G97" s="13">
        <f>RawResults!G112/'ME&amp;ajdSE'!$L97</f>
        <v>0.16963288841892601</v>
      </c>
      <c r="H97" s="68">
        <f>(($N97/$M97)^(1/3))*(($O97/$L97)^2)*RawResults!H112</f>
        <v>4.2699332325897052E-2</v>
      </c>
      <c r="I97" s="69">
        <f>(($N97/$M97)^(1/3))*(($O97/$L97)^2)*RawResults!I113</f>
        <v>2.9356608235093767E-2</v>
      </c>
      <c r="J97" s="69">
        <f>(($N97/$M97)^(1/3))*(($O97/$L97)^2)*RawResults!J113</f>
        <v>3.0521463141189073E-2</v>
      </c>
      <c r="K97" s="69">
        <f>(($N97/$M97)^(1/3))*(($O97/$L97)^2)*RawResults!K113</f>
        <v>2.9635345697561072E-2</v>
      </c>
      <c r="L97" s="96">
        <v>262.522854</v>
      </c>
      <c r="M97" s="164">
        <v>42503.5</v>
      </c>
      <c r="N97" s="95">
        <v>3713.28</v>
      </c>
      <c r="O97" s="163">
        <v>1031.3440000000001</v>
      </c>
    </row>
    <row r="98" spans="1:15" x14ac:dyDescent="0.45">
      <c r="B98" s="27" t="s">
        <v>20</v>
      </c>
      <c r="C98" s="27" t="s">
        <v>16</v>
      </c>
      <c r="D98" s="13">
        <f>RawResults!D113/'ME&amp;ajdSE'!$L98</f>
        <v>8.0173477010881497E-2</v>
      </c>
      <c r="E98" s="13">
        <f>RawResults!E113/'ME&amp;ajdSE'!$L98</f>
        <v>0.15848300201703583</v>
      </c>
      <c r="F98" s="13">
        <f>RawResults!F113/'ME&amp;ajdSE'!$L98</f>
        <v>0.16071854071798261</v>
      </c>
      <c r="G98" s="13">
        <f>RawResults!G113/'ME&amp;ajdSE'!$L98</f>
        <v>0.18084833101806824</v>
      </c>
      <c r="H98" s="68">
        <f>(($N98/$M98)^(1/3))*(($O98/$L98)^2)*RawResults!H113</f>
        <v>4.0847266606438344E-2</v>
      </c>
      <c r="I98" s="69">
        <f>(($N98/$M98)^(1/3))*(($O98/$L98)^2)*RawResults!I114</f>
        <v>2.9245436764605708E-2</v>
      </c>
      <c r="J98" s="69">
        <f>(($N98/$M98)^(1/3))*(($O98/$L98)^2)*RawResults!J114</f>
        <v>2.9610958840438843E-2</v>
      </c>
      <c r="K98" s="69">
        <f>(($N98/$M98)^(1/3))*(($O98/$L98)^2)*RawResults!K114</f>
        <v>2.9971810364023351E-2</v>
      </c>
      <c r="L98" s="96">
        <v>262.522854</v>
      </c>
      <c r="M98" s="164">
        <v>42503.5</v>
      </c>
      <c r="N98" s="95">
        <v>3713.28</v>
      </c>
      <c r="O98" s="163">
        <v>1031.3440000000001</v>
      </c>
    </row>
    <row r="99" spans="1:15" x14ac:dyDescent="0.45">
      <c r="B99" s="26"/>
      <c r="C99" s="27" t="s">
        <v>17</v>
      </c>
      <c r="D99" s="13">
        <f>RawResults!D114/'ME&amp;ajdSE'!$L99</f>
        <v>8.3652602679688978E-2</v>
      </c>
      <c r="E99" s="13">
        <f>RawResults!E114/'ME&amp;ajdSE'!$L99</f>
        <v>0.15878362346312144</v>
      </c>
      <c r="F99" s="13">
        <f>RawResults!F114/'ME&amp;ajdSE'!$L99</f>
        <v>0.16518219019514394</v>
      </c>
      <c r="G99" s="13">
        <f>RawResults!G114/'ME&amp;ajdSE'!$L99</f>
        <v>0.181565335260297</v>
      </c>
      <c r="H99" s="68">
        <f>(($N99/$M99)^(1/3))*(($O99/$L99)^2)*RawResults!H114</f>
        <v>3.9675231924716267E-2</v>
      </c>
      <c r="I99" s="69">
        <f>(($N99/$M99)^(1/3))*(($O99/$L99)^2)*RawResults!I115</f>
        <v>2.5544640456106313E-2</v>
      </c>
      <c r="J99" s="69">
        <f>(($N99/$M99)^(1/3))*(($O99/$L99)^2)*RawResults!J115</f>
        <v>2.5746569933530073E-2</v>
      </c>
      <c r="K99" s="69">
        <f>(($N99/$M99)^(1/3))*(($O99/$L99)^2)*RawResults!K115</f>
        <v>2.6159126251069319E-2</v>
      </c>
      <c r="L99" s="96">
        <v>262.522854</v>
      </c>
      <c r="M99" s="164">
        <v>42503.5</v>
      </c>
      <c r="N99" s="95">
        <v>3713.28</v>
      </c>
      <c r="O99" s="163">
        <v>1031.3440000000001</v>
      </c>
    </row>
    <row r="100" spans="1:15" x14ac:dyDescent="0.45">
      <c r="B100" s="26"/>
      <c r="C100" s="27" t="s">
        <v>18</v>
      </c>
      <c r="D100" s="13">
        <f>RawResults!D115/'ME&amp;ajdSE'!$L100</f>
        <v>7.2980541343650035E-2</v>
      </c>
      <c r="E100" s="13">
        <f>RawResults!E115/'ME&amp;ajdSE'!$L100</f>
        <v>0.14490151779318994</v>
      </c>
      <c r="F100" s="13">
        <f>RawResults!F115/'ME&amp;ajdSE'!$L100</f>
        <v>0.15292820944267199</v>
      </c>
      <c r="G100" s="13">
        <f>RawResults!G115/'ME&amp;ajdSE'!$L100</f>
        <v>0.16689225083618814</v>
      </c>
      <c r="H100" s="68">
        <f>(($N100/$M100)^(1/3))*(($O100/$L100)^2)*RawResults!H115</f>
        <v>3.4911364507556226E-2</v>
      </c>
      <c r="I100" s="69">
        <f>(($N100/$M100)^(1/3))*(($O100/$L100)^2)*RawResults!I116</f>
        <v>3.122766433781558E-2</v>
      </c>
      <c r="J100" s="69">
        <f>(($N100/$M100)^(1/3))*(($O100/$L100)^2)*RawResults!J116</f>
        <v>3.2077351702181525E-2</v>
      </c>
      <c r="K100" s="69">
        <f>(($N100/$M100)^(1/3))*(($O100/$L100)^2)*RawResults!K116</f>
        <v>3.3837174014729861E-2</v>
      </c>
      <c r="L100" s="96">
        <v>262.522854</v>
      </c>
      <c r="M100" s="164">
        <v>42503.5</v>
      </c>
      <c r="N100" s="95">
        <v>3713.28</v>
      </c>
      <c r="O100" s="163">
        <v>1031.3440000000001</v>
      </c>
    </row>
    <row r="101" spans="1:15" x14ac:dyDescent="0.45">
      <c r="A101" s="60" t="s">
        <v>93</v>
      </c>
      <c r="B101" s="27" t="s">
        <v>19</v>
      </c>
      <c r="C101" s="27" t="s">
        <v>16</v>
      </c>
      <c r="D101" s="13">
        <f>RawResults!D117/'ME&amp;ajdSE'!$L101</f>
        <v>5.9652195121908301E-2</v>
      </c>
      <c r="E101" s="13">
        <f>RawResults!E117/'ME&amp;ajdSE'!$L101</f>
        <v>0.12781938667928763</v>
      </c>
      <c r="F101" s="13">
        <f>RawResults!F117/'ME&amp;ajdSE'!$L101</f>
        <v>0.13341672955588582</v>
      </c>
      <c r="G101" s="13">
        <f>RawResults!G117/'ME&amp;ajdSE'!$L101</f>
        <v>0.12305694896322464</v>
      </c>
      <c r="H101" s="68">
        <f>(($N101/$M101)^(1/3))*(($O101/$L101)^2)*RawResults!H117</f>
        <v>4.2478482413409333E-2</v>
      </c>
      <c r="I101" s="69">
        <f>(($N101/$M101)^(1/3))*(($O101/$L101)^2)*RawResults!I117</f>
        <v>3.6833796263019615E-2</v>
      </c>
      <c r="J101" s="69">
        <f>(($N101/$M101)^(1/3))*(($O101/$L101)^2)*RawResults!J117</f>
        <v>4.0002383028586892E-2</v>
      </c>
      <c r="K101" s="70">
        <f>(($N101/$M101)^(1/3))*(($O101/$L101)^2)*RawResults!K117</f>
        <v>4.3400302474477695E-2</v>
      </c>
      <c r="L101" s="95">
        <v>681.91337999999996</v>
      </c>
      <c r="M101" s="164">
        <v>42503.5</v>
      </c>
      <c r="N101" s="166">
        <v>68988.5</v>
      </c>
      <c r="O101" s="163">
        <v>1031.3440000000001</v>
      </c>
    </row>
    <row r="102" spans="1:15" x14ac:dyDescent="0.45">
      <c r="B102" s="26"/>
      <c r="C102" s="27" t="s">
        <v>17</v>
      </c>
      <c r="D102" s="13">
        <f>RawResults!D118/'ME&amp;ajdSE'!$L102</f>
        <v>6.1680414600458491E-2</v>
      </c>
      <c r="E102" s="13">
        <f>RawResults!E118/'ME&amp;ajdSE'!$L102</f>
        <v>0.12794801005371093</v>
      </c>
      <c r="F102" s="13">
        <f>RawResults!F118/'ME&amp;ajdSE'!$L102</f>
        <v>0.14789664341239353</v>
      </c>
      <c r="G102" s="13">
        <f>RawResults!G118/'ME&amp;ajdSE'!$L102</f>
        <v>0.13311376878981315</v>
      </c>
      <c r="H102" s="68">
        <f>(($N102/$M102)^(1/3))*(($O102/$L102)^2)*RawResults!H118</f>
        <v>3.2160850556696839E-2</v>
      </c>
      <c r="I102" s="69">
        <f>(($N102/$M102)^(1/3))*(($O102/$L102)^2)*RawResults!I118</f>
        <v>2.7516722648206302E-2</v>
      </c>
      <c r="J102" s="69">
        <f>(($N102/$M102)^(1/3))*(($O102/$L102)^2)*RawResults!J118</f>
        <v>2.7660865401915688E-2</v>
      </c>
      <c r="K102" s="70">
        <f>(($N102/$M102)^(1/3))*(($O102/$L102)^2)*RawResults!K118</f>
        <v>3.2159076326606424E-2</v>
      </c>
      <c r="L102" s="95">
        <v>681.91337999999996</v>
      </c>
      <c r="M102" s="164">
        <v>42503.5</v>
      </c>
      <c r="N102" s="166">
        <v>68988.5</v>
      </c>
      <c r="O102" s="163">
        <v>1031.3440000000001</v>
      </c>
    </row>
    <row r="103" spans="1:15" x14ac:dyDescent="0.45">
      <c r="B103" s="26"/>
      <c r="C103" s="29" t="s">
        <v>18</v>
      </c>
      <c r="D103" s="13">
        <f>RawResults!D119/'ME&amp;ajdSE'!$L103</f>
        <v>6.0985062354987088E-2</v>
      </c>
      <c r="E103" s="13">
        <f>RawResults!E119/'ME&amp;ajdSE'!$L103</f>
        <v>0.12816484111222454</v>
      </c>
      <c r="F103" s="13">
        <f>RawResults!F119/'ME&amp;ajdSE'!$L103</f>
        <v>0.14057346990317157</v>
      </c>
      <c r="G103" s="13">
        <f>RawResults!G119/'ME&amp;ajdSE'!$L103</f>
        <v>0.12561696619004603</v>
      </c>
      <c r="H103" s="68">
        <f>(($N103/$M103)^(1/3))*(($O103/$L103)^2)*RawResults!H119</f>
        <v>3.7430313925237317E-2</v>
      </c>
      <c r="I103" s="69">
        <f>(($N103/$M103)^(1/3))*(($O103/$L103)^2)*RawResults!I119</f>
        <v>3.2467335363679448E-2</v>
      </c>
      <c r="J103" s="69">
        <f>(($N103/$M103)^(1/3))*(($O103/$L103)^2)*RawResults!J119</f>
        <v>3.329818312097535E-2</v>
      </c>
      <c r="K103" s="70">
        <f>(($N103/$M103)^(1/3))*(($O103/$L103)^2)*RawResults!K119</f>
        <v>3.8660957551134745E-2</v>
      </c>
      <c r="L103" s="95">
        <v>681.91337999999996</v>
      </c>
      <c r="M103" s="164">
        <v>42503.5</v>
      </c>
      <c r="N103" s="166">
        <v>68988.5</v>
      </c>
      <c r="O103" s="163">
        <v>1031.3440000000001</v>
      </c>
    </row>
    <row r="104" spans="1:15" x14ac:dyDescent="0.45">
      <c r="B104" s="27" t="s">
        <v>20</v>
      </c>
      <c r="C104" s="27" t="s">
        <v>16</v>
      </c>
      <c r="D104" s="13">
        <f>RawResults!D120/'ME&amp;ajdSE'!$L104</f>
        <v>6.6520149523976196E-2</v>
      </c>
      <c r="E104" s="13">
        <f>RawResults!E120/'ME&amp;ajdSE'!$L104</f>
        <v>0.12739839479319207</v>
      </c>
      <c r="F104" s="13">
        <f>RawResults!F120/'ME&amp;ajdSE'!$L104</f>
        <v>0.11616479793958583</v>
      </c>
      <c r="G104" s="13">
        <f>RawResults!G120/'ME&amp;ajdSE'!$L104</f>
        <v>0.1241712987065894</v>
      </c>
      <c r="H104" s="68">
        <f>(($N104/$M104)^(1/3))*(($O104/$L104)^2)*RawResults!H120</f>
        <v>3.7027563694712502E-2</v>
      </c>
      <c r="I104" s="69">
        <f>(($N104/$M104)^(1/3))*(($O104/$L104)^2)*RawResults!I120</f>
        <v>3.3535502524933175E-2</v>
      </c>
      <c r="J104" s="69">
        <f>(($N104/$M104)^(1/3))*(($O104/$L104)^2)*RawResults!J120</f>
        <v>3.503854423425791E-2</v>
      </c>
      <c r="K104" s="70">
        <f>(($N104/$M104)^(1/3))*(($O104/$L104)^2)*RawResults!K120</f>
        <v>3.6842990000760877E-2</v>
      </c>
      <c r="L104" s="95">
        <v>681.91337999999996</v>
      </c>
      <c r="M104" s="164">
        <v>42503.5</v>
      </c>
      <c r="N104" s="166">
        <v>68988.5</v>
      </c>
      <c r="O104" s="163">
        <v>1031.3440000000001</v>
      </c>
    </row>
    <row r="105" spans="1:15" x14ac:dyDescent="0.45">
      <c r="B105" s="26"/>
      <c r="C105" s="27" t="s">
        <v>17</v>
      </c>
      <c r="D105" s="13">
        <f>RawResults!D121/'ME&amp;ajdSE'!$L105</f>
        <v>7.7774848764516111E-2</v>
      </c>
      <c r="E105" s="13">
        <f>RawResults!E121/'ME&amp;ajdSE'!$L105</f>
        <v>0.11863173882876445</v>
      </c>
      <c r="F105" s="13">
        <f>RawResults!F121/'ME&amp;ajdSE'!$L105</f>
        <v>0.13390243200683349</v>
      </c>
      <c r="G105" s="13">
        <f>RawResults!G121/'ME&amp;ajdSE'!$L105</f>
        <v>0.13480154913517023</v>
      </c>
      <c r="H105" s="68">
        <f>(($N105/$M105)^(1/3))*(($O105/$L105)^2)*RawResults!H121</f>
        <v>3.4392778245894075E-2</v>
      </c>
      <c r="I105" s="69">
        <f>(($N105/$M105)^(1/3))*(($O105/$L105)^2)*RawResults!I121</f>
        <v>3.3480286333937452E-2</v>
      </c>
      <c r="J105" s="69">
        <f>(($N105/$M105)^(1/3))*(($O105/$L105)^2)*RawResults!J121</f>
        <v>3.3874084767187874E-2</v>
      </c>
      <c r="K105" s="70">
        <f>(($N105/$M105)^(1/3))*(($O105/$L105)^2)*RawResults!K121</f>
        <v>3.4929644141890002E-2</v>
      </c>
      <c r="L105" s="95">
        <v>681.91337999999996</v>
      </c>
      <c r="M105" s="164">
        <v>42503.5</v>
      </c>
      <c r="N105" s="166">
        <v>68988.5</v>
      </c>
      <c r="O105" s="163">
        <v>1031.3440000000001</v>
      </c>
    </row>
    <row r="106" spans="1:15" x14ac:dyDescent="0.45">
      <c r="B106" s="26"/>
      <c r="C106" s="27" t="s">
        <v>18</v>
      </c>
      <c r="D106" s="13">
        <f>RawResults!D122/'ME&amp;ajdSE'!$L106</f>
        <v>7.8914304335838084E-2</v>
      </c>
      <c r="E106" s="13">
        <f>RawResults!E122/'ME&amp;ajdSE'!$L106</f>
        <v>0.11453728917886903</v>
      </c>
      <c r="F106" s="13">
        <f>RawResults!F122/'ME&amp;ajdSE'!$L106</f>
        <v>0.14652887878516183</v>
      </c>
      <c r="G106" s="13">
        <f>RawResults!G122/'ME&amp;ajdSE'!$L106</f>
        <v>0.1360478511215017</v>
      </c>
      <c r="H106" s="68">
        <f>(($N106/$M106)^(1/3))*(($O106/$L106)^2)*RawResults!H122</f>
        <v>3.6040796059425208E-2</v>
      </c>
      <c r="I106" s="69">
        <f>(($N106/$M106)^(1/3))*(($O106/$L106)^2)*RawResults!I122</f>
        <v>3.5521376759318393E-2</v>
      </c>
      <c r="J106" s="69">
        <f>(($N106/$M106)^(1/3))*(($O106/$L106)^2)*RawResults!J122</f>
        <v>3.2952157177023121E-2</v>
      </c>
      <c r="K106" s="70">
        <f>(($N106/$M106)^(1/3))*(($O106/$L106)^2)*RawResults!K122</f>
        <v>3.521604789012197E-2</v>
      </c>
      <c r="L106" s="95">
        <v>681.91337999999996</v>
      </c>
      <c r="M106" s="164">
        <v>42503.5</v>
      </c>
      <c r="N106" s="166">
        <v>68988.5</v>
      </c>
      <c r="O106" s="163">
        <v>1031.3440000000001</v>
      </c>
    </row>
    <row r="107" spans="1:15" x14ac:dyDescent="0.45">
      <c r="A107" s="60" t="s">
        <v>102</v>
      </c>
      <c r="B107" s="27" t="s">
        <v>19</v>
      </c>
      <c r="C107" s="27" t="s">
        <v>16</v>
      </c>
      <c r="D107" s="13">
        <f>RawResults!D124/'ME&amp;ajdSE'!$L107</f>
        <v>0.19054811757717355</v>
      </c>
      <c r="E107" s="13">
        <f>RawResults!E124/'ME&amp;ajdSE'!$L107</f>
        <v>0.31176347974235619</v>
      </c>
      <c r="F107" s="13">
        <f>RawResults!F124/'ME&amp;ajdSE'!$L107</f>
        <v>0.27463483152827811</v>
      </c>
      <c r="G107" s="13">
        <f>RawResults!G124/'ME&amp;ajdSE'!$L107</f>
        <v>0.27995246706532206</v>
      </c>
      <c r="H107" s="68">
        <f>(($N107/$M107)^(1/3))*(($O107/$L107)^2)*RawResults!H124</f>
        <v>7.9764566751397939E-2</v>
      </c>
      <c r="I107" s="69">
        <f>(($N107/$M107)^(1/3))*(($O107/$L107)^2)*RawResults!I124</f>
        <v>5.5384146766884246E-2</v>
      </c>
      <c r="J107" s="69">
        <f>(($N107/$M107)^(1/3))*(($O107/$L107)^2)*RawResults!J124</f>
        <v>6.3620851517080829E-2</v>
      </c>
      <c r="K107" s="69">
        <f>(($N107/$M107)^(1/3))*(($O107/$L107)^2)*RawResults!K124</f>
        <v>6.8713880545744108E-2</v>
      </c>
      <c r="L107" s="96">
        <v>1022.14602</v>
      </c>
      <c r="M107" s="164">
        <v>42503.5</v>
      </c>
      <c r="N107" s="95">
        <v>57829.8</v>
      </c>
      <c r="O107" s="163">
        <v>1031.3440000000001</v>
      </c>
    </row>
    <row r="108" spans="1:15" x14ac:dyDescent="0.45">
      <c r="B108" s="26"/>
      <c r="C108" s="27" t="s">
        <v>17</v>
      </c>
      <c r="D108" s="13">
        <f>RawResults!D125/'ME&amp;ajdSE'!$L108</f>
        <v>0.19562703966699393</v>
      </c>
      <c r="E108" s="13">
        <f>RawResults!E125/'ME&amp;ajdSE'!$L108</f>
        <v>0.31273770454049216</v>
      </c>
      <c r="F108" s="13">
        <f>RawResults!F125/'ME&amp;ajdSE'!$L108</f>
        <v>0.27418949398247427</v>
      </c>
      <c r="G108" s="13">
        <f>RawResults!G125/'ME&amp;ajdSE'!$L108</f>
        <v>0.27516078377920994</v>
      </c>
      <c r="H108" s="68">
        <f>(($N108/$M108)^(1/3))*(($O108/$L108)^2)*RawResults!H125</f>
        <v>8.212135335582825E-2</v>
      </c>
      <c r="I108" s="69">
        <f>(($N108/$M108)^(1/3))*(($O108/$L108)^2)*RawResults!I125</f>
        <v>5.7362616956845427E-2</v>
      </c>
      <c r="J108" s="69">
        <f>(($N108/$M108)^(1/3))*(($O108/$L108)^2)*RawResults!J125</f>
        <v>6.5940127995430614E-2</v>
      </c>
      <c r="K108" s="69">
        <f>(($N108/$M108)^(1/3))*(($O108/$L108)^2)*RawResults!K125</f>
        <v>6.8320921080552433E-2</v>
      </c>
      <c r="L108" s="96">
        <v>1022.14602</v>
      </c>
      <c r="M108" s="164">
        <v>42503.5</v>
      </c>
      <c r="N108" s="95">
        <v>57829.8</v>
      </c>
      <c r="O108" s="163">
        <v>1031.3440000000001</v>
      </c>
    </row>
    <row r="109" spans="1:15" x14ac:dyDescent="0.45">
      <c r="B109" s="26"/>
      <c r="C109" s="29" t="s">
        <v>18</v>
      </c>
      <c r="D109" s="13">
        <f>RawResults!D126/'ME&amp;ajdSE'!$L109</f>
        <v>0.19494758684282704</v>
      </c>
      <c r="E109" s="13">
        <f>RawResults!E126/'ME&amp;ajdSE'!$L109</f>
        <v>0.29086626977229729</v>
      </c>
      <c r="F109" s="13">
        <f>RawResults!F126/'ME&amp;ajdSE'!$L109</f>
        <v>0.25832718108123137</v>
      </c>
      <c r="G109" s="13">
        <f>RawResults!G126/'ME&amp;ajdSE'!$L109</f>
        <v>0.3000170171381189</v>
      </c>
      <c r="H109" s="68">
        <f>(($N109/$M109)^(1/3))*(($O109/$L109)^2)*RawResults!H126</f>
        <v>7.9725296751732913E-2</v>
      </c>
      <c r="I109" s="69">
        <f>(($N109/$M109)^(1/3))*(($O109/$L109)^2)*RawResults!I126</f>
        <v>6.604161403880511E-2</v>
      </c>
      <c r="J109" s="69">
        <f>(($N109/$M109)^(1/3))*(($O109/$L109)^2)*RawResults!J126</f>
        <v>7.997687970563408E-2</v>
      </c>
      <c r="K109" s="69">
        <f>(($N109/$M109)^(1/3))*(($O109/$L109)^2)*RawResults!K126</f>
        <v>5.8019467209789038E-2</v>
      </c>
      <c r="L109" s="96">
        <v>1022.14602</v>
      </c>
      <c r="M109" s="164">
        <v>42503.5</v>
      </c>
      <c r="N109" s="95">
        <v>57829.8</v>
      </c>
      <c r="O109" s="163">
        <v>1031.3440000000001</v>
      </c>
    </row>
    <row r="110" spans="1:15" x14ac:dyDescent="0.45">
      <c r="B110" s="27" t="s">
        <v>20</v>
      </c>
      <c r="C110" s="27" t="s">
        <v>16</v>
      </c>
      <c r="D110" s="13">
        <f>RawResults!D127/'ME&amp;ajdSE'!$L110</f>
        <v>0.13568051656650779</v>
      </c>
      <c r="E110" s="13">
        <f>RawResults!E127/'ME&amp;ajdSE'!$L110</f>
        <v>0.23523292689629607</v>
      </c>
      <c r="F110" s="13">
        <f>RawResults!F127/'ME&amp;ajdSE'!$L110</f>
        <v>0.3019729999046516</v>
      </c>
      <c r="G110" s="13">
        <f>RawResults!G127/'ME&amp;ajdSE'!$L110</f>
        <v>0.1956638250178776</v>
      </c>
      <c r="H110" s="68">
        <f>(($N110/$M110)^(1/3))*(($O110/$L110)^2)*RawResults!H127</f>
        <v>7.4975792790521509E-2</v>
      </c>
      <c r="I110" s="69">
        <f>(($N110/$M110)^(1/3))*(($O110/$L110)^2)*RawResults!I127</f>
        <v>6.9564023580721807E-2</v>
      </c>
      <c r="J110" s="69">
        <f>(($N110/$M110)^(1/3))*(($O110/$L110)^2)*RawResults!J127</f>
        <v>6.1485211078532075E-2</v>
      </c>
      <c r="K110" s="69">
        <f>(($N110/$M110)^(1/3))*(($O110/$L110)^2)*RawResults!K127</f>
        <v>8.8605190172111145E-2</v>
      </c>
      <c r="L110" s="96">
        <v>1022.14602</v>
      </c>
      <c r="M110" s="164">
        <v>42503.5</v>
      </c>
      <c r="N110" s="95">
        <v>57829.8</v>
      </c>
      <c r="O110" s="163">
        <v>1031.3440000000001</v>
      </c>
    </row>
    <row r="111" spans="1:15" x14ac:dyDescent="0.45">
      <c r="B111" s="26"/>
      <c r="C111" s="27" t="s">
        <v>17</v>
      </c>
      <c r="D111" s="13">
        <f>RawResults!D128/'ME&amp;ajdSE'!$L111</f>
        <v>0.14579531405894433</v>
      </c>
      <c r="E111" s="13">
        <f>RawResults!E128/'ME&amp;ajdSE'!$L111</f>
        <v>0.25017188835700793</v>
      </c>
      <c r="F111" s="13">
        <f>RawResults!F128/'ME&amp;ajdSE'!$L111</f>
        <v>0.32307047480359014</v>
      </c>
      <c r="G111" s="13">
        <f>RawResults!G128/'ME&amp;ajdSE'!$L111</f>
        <v>0.20691466371898606</v>
      </c>
      <c r="H111" s="68">
        <f>(($N111/$M111)^(1/3))*(($O111/$L111)^2)*RawResults!H128</f>
        <v>7.4939692819556813E-2</v>
      </c>
      <c r="I111" s="69">
        <f>(($N111/$M111)^(1/3))*(($O111/$L111)^2)*RawResults!I128</f>
        <v>7.0774500732131831E-2</v>
      </c>
      <c r="J111" s="69">
        <f>(($N111/$M111)^(1/3))*(($O111/$L111)^2)*RawResults!J128</f>
        <v>6.2815867289531771E-2</v>
      </c>
      <c r="K111" s="69">
        <f>(($N111/$M111)^(1/3))*(($O111/$L111)^2)*RawResults!K128</f>
        <v>7.5995183770622643E-2</v>
      </c>
      <c r="L111" s="96">
        <v>1022.14602</v>
      </c>
      <c r="M111" s="164">
        <v>42503.5</v>
      </c>
      <c r="N111" s="95">
        <v>57829.8</v>
      </c>
      <c r="O111" s="163">
        <v>1031.3440000000001</v>
      </c>
    </row>
    <row r="112" spans="1:15" x14ac:dyDescent="0.45">
      <c r="B112" s="26"/>
      <c r="C112" s="27" t="s">
        <v>18</v>
      </c>
      <c r="D112" s="13">
        <f>RawResults!D129/'ME&amp;ajdSE'!$L112</f>
        <v>0.19494758684282704</v>
      </c>
      <c r="E112" s="13">
        <f>RawResults!E129/'ME&amp;ajdSE'!$L112</f>
        <v>0.29086626977229729</v>
      </c>
      <c r="F112" s="13">
        <f>RawResults!F129/'ME&amp;ajdSE'!$L112</f>
        <v>0.25832718108123137</v>
      </c>
      <c r="G112" s="13">
        <f>RawResults!G129/'ME&amp;ajdSE'!$L112</f>
        <v>0.3000170171381189</v>
      </c>
      <c r="H112" s="68">
        <f>(($N112/$M112)^(1/3))*(($O112/$L112)^2)*RawResults!H129</f>
        <v>7.9725296751732913E-2</v>
      </c>
      <c r="I112" s="69">
        <f>(($N112/$M112)^(1/3))*(($O112/$L112)^2)*RawResults!I129</f>
        <v>6.6056301086367286E-2</v>
      </c>
      <c r="J112" s="69">
        <f>(($N112/$M112)^(1/3))*(($O112/$L112)^2)*RawResults!J129</f>
        <v>7.997687970563408E-2</v>
      </c>
      <c r="K112" s="69">
        <f>(($N112/$M112)^(1/3))*(($O112/$L112)^2)*RawResults!K129</f>
        <v>5.8019467209789038E-2</v>
      </c>
      <c r="L112" s="96">
        <v>1022.14602</v>
      </c>
      <c r="M112" s="164">
        <v>42503.5</v>
      </c>
      <c r="N112" s="95">
        <v>57829.8</v>
      </c>
      <c r="O112" s="163">
        <v>1031.3440000000001</v>
      </c>
    </row>
    <row r="113" spans="1:15" x14ac:dyDescent="0.45">
      <c r="A113" s="60" t="s">
        <v>98</v>
      </c>
      <c r="B113" s="27" t="s">
        <v>19</v>
      </c>
      <c r="C113" s="27" t="s">
        <v>16</v>
      </c>
      <c r="D113" s="13">
        <f>RawResults!D131/'ME&amp;ajdSE'!$L113</f>
        <v>8.9734141852590973E-2</v>
      </c>
      <c r="E113" s="99" t="s">
        <v>53</v>
      </c>
      <c r="F113" s="30">
        <f>RawResults!F131/'ME&amp;ajdSE'!$L113</f>
        <v>0.18807831451184415</v>
      </c>
      <c r="G113" s="13">
        <f>RawResults!G131/'ME&amp;ajdSE'!$L113</f>
        <v>0.1942183253977644</v>
      </c>
      <c r="H113" s="68">
        <f>(($N113/$M113)^(1/3))*(($O113/$L113)^2)*RawResults!H131</f>
        <v>5.8342899491156792E-2</v>
      </c>
      <c r="I113" s="99" t="s">
        <v>53</v>
      </c>
      <c r="J113" s="69">
        <f>(($N113/$M113)^(1/3))*(($O113/$L113)^2)*RawResults!J131</f>
        <v>5.7033405481939296E-2</v>
      </c>
      <c r="K113" s="69">
        <f>(($N113/$M113)^(1/3))*(($O113/$L113)^2)*RawResults!K131</f>
        <v>6.4700300068110436E-2</v>
      </c>
      <c r="L113" s="96">
        <v>1341.3657000000001</v>
      </c>
      <c r="M113" s="164">
        <v>42503.5</v>
      </c>
      <c r="N113" s="95">
        <v>574980</v>
      </c>
      <c r="O113" s="163">
        <v>1031.3440000000001</v>
      </c>
    </row>
    <row r="114" spans="1:15" x14ac:dyDescent="0.45">
      <c r="B114" s="26"/>
      <c r="C114" s="27" t="s">
        <v>17</v>
      </c>
      <c r="D114" s="13">
        <f>RawResults!D132/'ME&amp;ajdSE'!$L114</f>
        <v>8.7686750898729557E-2</v>
      </c>
      <c r="E114" s="99" t="s">
        <v>53</v>
      </c>
      <c r="F114" s="30">
        <f>RawResults!F132/'ME&amp;ajdSE'!$L114</f>
        <v>0.18390599968375515</v>
      </c>
      <c r="G114" s="13">
        <f>RawResults!G132/'ME&amp;ajdSE'!$L114</f>
        <v>0.17414766159593911</v>
      </c>
      <c r="H114" s="68">
        <f>(($N114/$M114)^(1/3))*(($O114/$L114)^2)*RawResults!H132</f>
        <v>5.9649477691459993E-2</v>
      </c>
      <c r="I114" s="99" t="s">
        <v>53</v>
      </c>
      <c r="J114" s="69">
        <f>(($N114/$M114)^(1/3))*(($O114/$L114)^2)*RawResults!J132</f>
        <v>5.4382709802315597E-2</v>
      </c>
      <c r="K114" s="69">
        <f>(($N114/$M114)^(1/3))*(($O114/$L114)^2)*RawResults!K132</f>
        <v>6.8223956116214624E-2</v>
      </c>
      <c r="L114" s="96">
        <v>1341.3657000000001</v>
      </c>
      <c r="M114" s="164">
        <v>42503.5</v>
      </c>
      <c r="N114" s="95">
        <v>574980</v>
      </c>
      <c r="O114" s="163">
        <v>1031.3440000000001</v>
      </c>
    </row>
    <row r="115" spans="1:15" x14ac:dyDescent="0.45">
      <c r="B115" s="26"/>
      <c r="C115" s="29" t="s">
        <v>18</v>
      </c>
      <c r="D115" s="13">
        <f>RawResults!D133/'ME&amp;ajdSE'!$L115</f>
        <v>8.5515083619627355E-2</v>
      </c>
      <c r="E115" s="101" t="s">
        <v>53</v>
      </c>
      <c r="F115" s="30">
        <f>RawResults!F133/'ME&amp;ajdSE'!$L115</f>
        <v>0.17543769010941609</v>
      </c>
      <c r="G115" s="13">
        <f>RawResults!G133/'ME&amp;ajdSE'!$L115</f>
        <v>0.19271605051478505</v>
      </c>
      <c r="H115" s="68">
        <f>(($N115/$M115)^(1/3))*(($O115/$L115)^2)*RawResults!H133</f>
        <v>5.5227392881321828E-2</v>
      </c>
      <c r="I115" s="101" t="s">
        <v>53</v>
      </c>
      <c r="J115" s="69">
        <f>(($N115/$M115)^(1/3))*(($O115/$L115)^2)*RawResults!J133</f>
        <v>5.1941600213685678E-2</v>
      </c>
      <c r="K115" s="69">
        <f>(($N115/$M115)^(1/3))*(($O115/$L115)^2)*RawResults!K133</f>
        <v>5.5279595721110998E-2</v>
      </c>
      <c r="L115" s="96">
        <v>1341.3657000000001</v>
      </c>
      <c r="M115" s="164">
        <v>42503.5</v>
      </c>
      <c r="N115" s="95">
        <v>574980</v>
      </c>
      <c r="O115" s="163">
        <v>1031.3440000000001</v>
      </c>
    </row>
    <row r="116" spans="1:15" x14ac:dyDescent="0.45">
      <c r="B116" s="27" t="s">
        <v>20</v>
      </c>
      <c r="C116" s="27" t="s">
        <v>16</v>
      </c>
      <c r="D116" s="13">
        <f>RawResults!D134/'ME&amp;ajdSE'!$L116</f>
        <v>9.8066321510979437E-2</v>
      </c>
      <c r="E116" s="99" t="s">
        <v>53</v>
      </c>
      <c r="F116" s="30">
        <f>RawResults!F134/'ME&amp;ajdSE'!$L116</f>
        <v>0.17518645362707574</v>
      </c>
      <c r="G116" s="13">
        <f>RawResults!G134/'ME&amp;ajdSE'!$L116</f>
        <v>0.18892073951197647</v>
      </c>
      <c r="H116" s="68">
        <f>(($N116/$M116)^(1/3))*(($O116/$L116)^2)*RawResults!H134</f>
        <v>6.502556728584015E-2</v>
      </c>
      <c r="I116" s="99" t="s">
        <v>53</v>
      </c>
      <c r="J116" s="69">
        <f>(($N116/$M116)^(1/3))*(($O116/$L116)^2)*RawResults!J134</f>
        <v>5.4924979830206451E-2</v>
      </c>
      <c r="K116" s="69">
        <f>(($N116/$M116)^(1/3))*(($O116/$L116)^2)*RawResults!K134</f>
        <v>5.8036993103757616E-2</v>
      </c>
      <c r="L116" s="96">
        <v>1341.3657000000001</v>
      </c>
      <c r="M116" s="164">
        <v>42503.5</v>
      </c>
      <c r="N116" s="95">
        <v>574980</v>
      </c>
      <c r="O116" s="163">
        <v>1031.3440000000001</v>
      </c>
    </row>
    <row r="117" spans="1:15" x14ac:dyDescent="0.45">
      <c r="B117" s="26"/>
      <c r="C117" s="27" t="s">
        <v>17</v>
      </c>
      <c r="D117" s="13">
        <f>RawResults!D135/'ME&amp;ajdSE'!$L117</f>
        <v>0.10341765858482888</v>
      </c>
      <c r="E117" s="99" t="s">
        <v>53</v>
      </c>
      <c r="F117" s="30">
        <f>RawResults!F135/'ME&amp;ajdSE'!$L117</f>
        <v>0.19187176174252854</v>
      </c>
      <c r="G117" s="13">
        <f>RawResults!G135/'ME&amp;ajdSE'!$L117</f>
        <v>0.17655520787507833</v>
      </c>
      <c r="H117" s="68">
        <f>(($N117/$M117)^(1/3))*(($O117/$L117)^2)*RawResults!H135</f>
        <v>6.424363748564145E-2</v>
      </c>
      <c r="I117" s="99" t="s">
        <v>53</v>
      </c>
      <c r="J117" s="69">
        <f>(($N117/$M117)^(1/3))*(($O117/$L117)^2)*RawResults!J135</f>
        <v>5.2860220882020935E-2</v>
      </c>
      <c r="K117" s="69">
        <f>(($N117/$M117)^(1/3))*(($O117/$L117)^2)*RawResults!K135</f>
        <v>6.4082338317150961E-2</v>
      </c>
      <c r="L117" s="96">
        <v>1341.3657000000001</v>
      </c>
      <c r="M117" s="164">
        <v>42503.5</v>
      </c>
      <c r="N117" s="95">
        <v>574980</v>
      </c>
      <c r="O117" s="163">
        <v>1031.3440000000001</v>
      </c>
    </row>
    <row r="118" spans="1:15" x14ac:dyDescent="0.45">
      <c r="B118" s="26"/>
      <c r="C118" s="27" t="s">
        <v>18</v>
      </c>
      <c r="D118" s="13">
        <f>RawResults!D136/'ME&amp;ajdSE'!$L118</f>
        <v>0.10074359289193095</v>
      </c>
      <c r="E118" s="99" t="s">
        <v>53</v>
      </c>
      <c r="F118" s="30">
        <f>RawResults!F136/'ME&amp;ajdSE'!$L118</f>
        <v>0.180393832942053</v>
      </c>
      <c r="G118" s="13">
        <f>RawResults!G136/'ME&amp;ajdSE'!$L118</f>
        <v>0.18860397280174973</v>
      </c>
      <c r="H118" s="68">
        <f>(($N118/$M118)^(1/3))*(($O118/$L118)^2)*RawResults!K136</f>
        <v>5.2571316336938421E-2</v>
      </c>
      <c r="I118" s="99" t="s">
        <v>53</v>
      </c>
      <c r="J118" s="69">
        <f>(($N118/$M118)^(1/3))*(($O118/$L118)^2)*RawResults!J136</f>
        <v>4.9718612852291386E-2</v>
      </c>
      <c r="K118" s="69">
        <f>(($N118/$M118)^(1/3))*(($O118/$L118)^2)*RawResults!K136</f>
        <v>5.2571316336938421E-2</v>
      </c>
      <c r="L118" s="96">
        <v>1341.3657000000001</v>
      </c>
      <c r="M118" s="164">
        <v>42503.5</v>
      </c>
      <c r="N118" s="95">
        <v>574980</v>
      </c>
      <c r="O118" s="163">
        <v>1031.3440000000001</v>
      </c>
    </row>
    <row r="119" spans="1:15" x14ac:dyDescent="0.45">
      <c r="A119" s="60" t="s">
        <v>99</v>
      </c>
      <c r="B119" s="27" t="s">
        <v>19</v>
      </c>
      <c r="C119" s="27" t="s">
        <v>16</v>
      </c>
      <c r="D119" s="13">
        <f>RawResults!D138/'ME&amp;ajdSE'!$L119</f>
        <v>9.272615434655819E-2</v>
      </c>
      <c r="E119" s="99" t="s">
        <v>53</v>
      </c>
      <c r="F119" s="30">
        <f>RawResults!F138/'ME&amp;ajdSE'!$L119</f>
        <v>0.14491790301246354</v>
      </c>
      <c r="G119" s="30">
        <f>RawResults!G138/'ME&amp;ajdSE'!$L119</f>
        <v>0.16817957794315747</v>
      </c>
      <c r="H119" s="68">
        <f>(($N119/$M119)^(1/3))*(($O119/$L119)^2)*RawResults!H138</f>
        <v>6.0399191440910077E-2</v>
      </c>
      <c r="I119" s="99" t="s">
        <v>53</v>
      </c>
      <c r="J119" s="69">
        <f>(($N119/$M119)^(1/3))*(($O119/$L119)^2)*RawResults!J138</f>
        <v>6.2978259366016712E-2</v>
      </c>
      <c r="K119" s="69">
        <f>(($N119/$M119)^(1/3))*(($O119/$L119)^2)*RawResults!K138</f>
        <v>5.953701340182653E-2</v>
      </c>
      <c r="L119" s="96">
        <v>705.89070000000004</v>
      </c>
      <c r="M119" s="164">
        <v>42503.5</v>
      </c>
      <c r="N119" s="95">
        <v>223943</v>
      </c>
      <c r="O119" s="163">
        <v>1031.3440000000001</v>
      </c>
    </row>
    <row r="120" spans="1:15" x14ac:dyDescent="0.45">
      <c r="B120" s="26"/>
      <c r="C120" s="27" t="s">
        <v>17</v>
      </c>
      <c r="D120" s="13">
        <f>RawResults!D139/'ME&amp;ajdSE'!$L120</f>
        <v>9.2013976101399261E-2</v>
      </c>
      <c r="E120" s="99" t="s">
        <v>53</v>
      </c>
      <c r="F120" s="30">
        <f>RawResults!F139/'ME&amp;ajdSE'!$L120</f>
        <v>0.1427767783312629</v>
      </c>
      <c r="G120" s="30">
        <f>RawResults!G139/'ME&amp;ajdSE'!$L120</f>
        <v>0.16104051236260797</v>
      </c>
      <c r="H120" s="68">
        <f>(($N120/$M120)^(1/3))*(($O120/$L120)^2)*RawResults!H139</f>
        <v>6.0967959272302426E-2</v>
      </c>
      <c r="I120" s="99" t="s">
        <v>53</v>
      </c>
      <c r="J120" s="69">
        <f>(($N120/$M120)^(1/3))*(($O120/$L120)^2)*RawResults!J139</f>
        <v>6.2510155120248267E-2</v>
      </c>
      <c r="K120" s="69">
        <f>(($N120/$M120)^(1/3))*(($O120/$L120)^2)*RawResults!K139</f>
        <v>6.338815702924909E-2</v>
      </c>
      <c r="L120" s="96">
        <v>705.89070000000004</v>
      </c>
      <c r="M120" s="164">
        <v>42503.5</v>
      </c>
      <c r="N120" s="95">
        <v>223943</v>
      </c>
      <c r="O120" s="163">
        <v>1031.3440000000001</v>
      </c>
    </row>
    <row r="121" spans="1:15" x14ac:dyDescent="0.45">
      <c r="B121" s="26"/>
      <c r="C121" s="29" t="s">
        <v>18</v>
      </c>
      <c r="D121" s="13">
        <f>RawResults!D140/'ME&amp;ajdSE'!$L121</f>
        <v>9.2720331915408419E-2</v>
      </c>
      <c r="E121" s="101" t="s">
        <v>53</v>
      </c>
      <c r="F121" s="30">
        <f>RawResults!F140/'ME&amp;ajdSE'!$L121</f>
        <v>0.13541563871007226</v>
      </c>
      <c r="G121" s="30">
        <f>RawResults!G140/'ME&amp;ajdSE'!$L121</f>
        <v>0.16067615000452617</v>
      </c>
      <c r="H121" s="68">
        <f>(($N121/$M121)^(1/3))*(($O121/$L121)^2)*RawResults!H140</f>
        <v>5.878456238559647E-2</v>
      </c>
      <c r="I121" s="101" t="s">
        <v>53</v>
      </c>
      <c r="J121" s="69">
        <f>(($N121/$M121)^(1/3))*(($O121/$L121)^2)*RawResults!J140</f>
        <v>6.4423431861324321E-2</v>
      </c>
      <c r="K121" s="69">
        <f>(($N121/$M121)^(1/3))*(($O121/$L121)^2)*RawResults!K140</f>
        <v>6.1372545166994509E-2</v>
      </c>
      <c r="L121" s="96">
        <v>705.89070000000004</v>
      </c>
      <c r="M121" s="164">
        <v>42503.5</v>
      </c>
      <c r="N121" s="95">
        <v>223943</v>
      </c>
      <c r="O121" s="163">
        <v>1031.3440000000001</v>
      </c>
    </row>
    <row r="122" spans="1:15" x14ac:dyDescent="0.45">
      <c r="B122" s="27" t="s">
        <v>20</v>
      </c>
      <c r="C122" s="27" t="s">
        <v>16</v>
      </c>
      <c r="D122" s="13">
        <f>RawResults!D141/'ME&amp;ajdSE'!$L122</f>
        <v>8.6811315122865329E-2</v>
      </c>
      <c r="E122" s="99" t="s">
        <v>53</v>
      </c>
      <c r="F122" s="30">
        <f>RawResults!F141/'ME&amp;ajdSE'!$L122</f>
        <v>0.16240956284025274</v>
      </c>
      <c r="G122" s="30">
        <f>RawResults!G141/'ME&amp;ajdSE'!$L122</f>
        <v>0.16988423278561399</v>
      </c>
      <c r="H122" s="68">
        <f>(($N122/$M122)^(1/3))*(($O122/$L122)^2)*RawResults!H141</f>
        <v>5.8704365824208279E-2</v>
      </c>
      <c r="I122" s="99" t="s">
        <v>53</v>
      </c>
      <c r="J122" s="69">
        <f>(($N122/$M122)^(1/3))*(($O122/$L122)^2)*RawResults!J141</f>
        <v>5.9519295124947337E-2</v>
      </c>
      <c r="K122" s="69">
        <f>(($N122/$M122)^(1/3))*(($O122/$L122)^2)*RawResults!K141</f>
        <v>6.2198395166690554E-2</v>
      </c>
      <c r="L122" s="96">
        <v>705.89070000000004</v>
      </c>
      <c r="M122" s="164">
        <v>42503.5</v>
      </c>
      <c r="N122" s="95">
        <v>223943</v>
      </c>
      <c r="O122" s="163">
        <v>1031.3440000000001</v>
      </c>
    </row>
    <row r="123" spans="1:15" x14ac:dyDescent="0.45">
      <c r="B123" s="26"/>
      <c r="C123" s="27" t="s">
        <v>17</v>
      </c>
      <c r="D123" s="13">
        <f>RawResults!D142/'ME&amp;ajdSE'!$L123</f>
        <v>8.5316083637310983E-2</v>
      </c>
      <c r="E123" s="99" t="s">
        <v>53</v>
      </c>
      <c r="F123" s="30">
        <f>RawResults!F142/'ME&amp;ajdSE'!$L123</f>
        <v>0.15058223603172557</v>
      </c>
      <c r="G123" s="30">
        <f>RawResults!G142/'ME&amp;ajdSE'!$L123</f>
        <v>0.17483202427797959</v>
      </c>
      <c r="H123" s="68">
        <f>(($N123/$M123)^(1/3))*(($O123/$L123)^2)*RawResults!H142</f>
        <v>5.7701407346189441E-2</v>
      </c>
      <c r="I123" s="99" t="s">
        <v>53</v>
      </c>
      <c r="J123" s="69">
        <f>(($N123/$M123)^(1/3))*(($O123/$L123)^2)*RawResults!J142</f>
        <v>5.9192119899052369E-2</v>
      </c>
      <c r="K123" s="69">
        <f>(($N123/$M123)^(1/3))*(($O123/$L123)^2)*RawResults!K142</f>
        <v>5.8245696468014932E-2</v>
      </c>
      <c r="L123" s="96">
        <v>705.89070000000004</v>
      </c>
      <c r="M123" s="164">
        <v>42503.5</v>
      </c>
      <c r="N123" s="95">
        <v>223943</v>
      </c>
      <c r="O123" s="163">
        <v>1031.3440000000001</v>
      </c>
    </row>
    <row r="124" spans="1:15" x14ac:dyDescent="0.45">
      <c r="B124" s="26"/>
      <c r="C124" s="27" t="s">
        <v>18</v>
      </c>
      <c r="D124" s="13">
        <f>RawResults!D143/'ME&amp;ajdSE'!$L124</f>
        <v>8.1833037324333641E-2</v>
      </c>
      <c r="E124" s="99" t="s">
        <v>53</v>
      </c>
      <c r="F124" s="30">
        <f>RawResults!F143/'ME&amp;ajdSE'!$L124</f>
        <v>0.14693691247101004</v>
      </c>
      <c r="G124" s="30">
        <f>RawResults!G143/'ME&amp;ajdSE'!$L124</f>
        <v>0.16272731741613822</v>
      </c>
      <c r="H124" s="68">
        <f>(($N124/$M124)^(1/3))*(($O124/$L124)^2)*RawResults!H143</f>
        <v>5.8978423364700217E-2</v>
      </c>
      <c r="I124" s="99" t="s">
        <v>53</v>
      </c>
      <c r="J124" s="69">
        <f>(($N124/$M124)^(1/3))*(($O124/$L124)^2)*RawResults!J143</f>
        <v>5.8945512686891077E-2</v>
      </c>
      <c r="K124" s="69">
        <f>(($N124/$M124)^(1/3))*(($O124/$L124)^2)*RawResults!K143</f>
        <v>6.1169212153081132E-2</v>
      </c>
      <c r="L124" s="96">
        <v>705.89070000000004</v>
      </c>
      <c r="M124" s="164">
        <v>42503.5</v>
      </c>
      <c r="N124" s="95">
        <v>223943</v>
      </c>
      <c r="O124" s="163">
        <v>1031.3440000000001</v>
      </c>
    </row>
    <row r="125" spans="1:15" x14ac:dyDescent="0.45">
      <c r="K125" s="30"/>
      <c r="L125" s="182"/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3"/>
  <sheetViews>
    <sheetView topLeftCell="A55" zoomScale="110" zoomScaleNormal="110" workbookViewId="0">
      <selection activeCell="A60" sqref="A60"/>
    </sheetView>
  </sheetViews>
  <sheetFormatPr baseColWidth="10" defaultColWidth="11.53515625" defaultRowHeight="15.9" x14ac:dyDescent="0.45"/>
  <cols>
    <col min="1" max="1" width="45.15234375" style="3" customWidth="1"/>
    <col min="2" max="2" width="11.53515625" style="3"/>
    <col min="3" max="3" width="13.69140625" style="3" bestFit="1" customWidth="1"/>
    <col min="4" max="6" width="11.53515625" style="3"/>
    <col min="7" max="7" width="13.69140625" style="40" bestFit="1" customWidth="1"/>
    <col min="8" max="16384" width="11.53515625" style="3"/>
  </cols>
  <sheetData>
    <row r="1" spans="1:14" x14ac:dyDescent="0.45">
      <c r="A1" s="268" t="s">
        <v>51</v>
      </c>
      <c r="B1" s="268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3" spans="1:14" x14ac:dyDescent="0.45">
      <c r="A3" s="53"/>
      <c r="B3" s="53"/>
      <c r="C3" s="54" t="s">
        <v>8</v>
      </c>
      <c r="D3" s="54" t="s">
        <v>9</v>
      </c>
      <c r="E3" s="54" t="s">
        <v>10</v>
      </c>
      <c r="F3" s="54" t="s">
        <v>11</v>
      </c>
      <c r="G3" s="55" t="s">
        <v>12</v>
      </c>
      <c r="H3" s="54" t="s">
        <v>13</v>
      </c>
      <c r="I3" s="54" t="s">
        <v>14</v>
      </c>
      <c r="J3" s="54" t="s">
        <v>15</v>
      </c>
      <c r="M3" s="97"/>
    </row>
    <row r="4" spans="1:14" s="225" customFormat="1" x14ac:dyDescent="0.45">
      <c r="A4" s="215" t="s">
        <v>40</v>
      </c>
      <c r="B4" s="222" t="s">
        <v>26</v>
      </c>
      <c r="C4" s="223">
        <f>AVERAGE('ME&amp;ajdSE'!D5:D10)</f>
        <v>0</v>
      </c>
      <c r="D4" s="223">
        <f>AVERAGE('ME&amp;ajdSE'!E5:E10)</f>
        <v>0</v>
      </c>
      <c r="E4" s="223">
        <f>AVERAGE('ME&amp;ajdSE'!F5:F10)</f>
        <v>0</v>
      </c>
      <c r="F4" s="223">
        <f>AVERAGE('ME&amp;ajdSE'!G5:G10)</f>
        <v>0</v>
      </c>
      <c r="G4" s="224">
        <f>AVERAGE('ME&amp;ajdSE'!H5:H10)</f>
        <v>0</v>
      </c>
      <c r="H4" s="223">
        <f>AVERAGE('ME&amp;ajdSE'!I5:I10)</f>
        <v>0</v>
      </c>
      <c r="I4" s="223">
        <f>AVERAGE('ME&amp;ajdSE'!J5:J10)</f>
        <v>0</v>
      </c>
      <c r="J4" s="223">
        <f>AVERAGE('ME&amp;ajdSE'!K5:K10)</f>
        <v>0</v>
      </c>
    </row>
    <row r="5" spans="1:14" s="225" customFormat="1" x14ac:dyDescent="0.45">
      <c r="A5" s="226"/>
      <c r="B5" s="222" t="s">
        <v>27</v>
      </c>
      <c r="C5" s="223">
        <f>STDEVA('ME&amp;ajdSE'!D5:D10)</f>
        <v>0</v>
      </c>
      <c r="D5" s="223">
        <f>STDEVA('ME&amp;ajdSE'!E5:E10)</f>
        <v>0</v>
      </c>
      <c r="E5" s="223">
        <f>STDEVA('ME&amp;ajdSE'!F5:F10)</f>
        <v>0</v>
      </c>
      <c r="F5" s="223">
        <f>STDEVA('ME&amp;ajdSE'!G5:G10)</f>
        <v>0</v>
      </c>
      <c r="G5" s="224">
        <f>STDEVA('ME&amp;ajdSE'!H5:H10)</f>
        <v>0</v>
      </c>
      <c r="H5" s="227">
        <f>STDEVA('ME&amp;ajdSE'!I5:I10)</f>
        <v>0</v>
      </c>
      <c r="I5" s="227">
        <f>STDEVA('ME&amp;ajdSE'!J5:J10)</f>
        <v>0</v>
      </c>
      <c r="J5" s="227">
        <f>STDEVA('ME&amp;ajdSE'!K5:K10)</f>
        <v>0</v>
      </c>
    </row>
    <row r="6" spans="1:14" s="225" customFormat="1" x14ac:dyDescent="0.45">
      <c r="A6" s="226"/>
      <c r="B6" s="222" t="s">
        <v>28</v>
      </c>
      <c r="C6" s="223">
        <f>STDEVA('ME&amp;ajdSE'!D5:D10)/SQRT(COUNT('ME&amp;ajdSE'!D5:D10))</f>
        <v>0</v>
      </c>
      <c r="D6" s="223">
        <f>STDEVA('ME&amp;ajdSE'!E5:E10)/SQRT(COUNT('ME&amp;ajdSE'!E5:E10))</f>
        <v>0</v>
      </c>
      <c r="E6" s="223">
        <f>STDEVA('ME&amp;ajdSE'!F5:F10)/SQRT(COUNT('ME&amp;ajdSE'!F5:F10))</f>
        <v>0</v>
      </c>
      <c r="F6" s="223">
        <f>STDEVA('ME&amp;ajdSE'!G5:G10)/SQRT(COUNT('ME&amp;ajdSE'!G5:G10))</f>
        <v>0</v>
      </c>
      <c r="G6" s="224">
        <f>STDEVA('ME&amp;ajdSE'!H5:H10)/SQRT(COUNT('ME&amp;ajdSE'!H5:H10))</f>
        <v>0</v>
      </c>
      <c r="H6" s="227">
        <f>STDEVA('ME&amp;ajdSE'!I5:I10)/SQRT(COUNT('ME&amp;ajdSE'!I5:I10))</f>
        <v>0</v>
      </c>
      <c r="I6" s="227">
        <f>STDEVA('ME&amp;ajdSE'!J5:J10)/SQRT(COUNT('ME&amp;ajdSE'!J5:J10))</f>
        <v>0</v>
      </c>
      <c r="J6" s="227">
        <f>STDEVA('ME&amp;ajdSE'!K5:K10)/SQRT(COUNT('ME&amp;ajdSE'!K5:K10))</f>
        <v>0</v>
      </c>
    </row>
    <row r="7" spans="1:14" s="225" customFormat="1" x14ac:dyDescent="0.45">
      <c r="A7" s="228"/>
      <c r="B7" s="222" t="s">
        <v>29</v>
      </c>
      <c r="C7" s="223" t="e">
        <f>CONFIDENCE(0.05,C5,6)</f>
        <v>#NUM!</v>
      </c>
      <c r="D7" s="223" t="e">
        <f t="shared" ref="D7:J7" si="0">CONFIDENCE(0.05,D5,6)</f>
        <v>#NUM!</v>
      </c>
      <c r="E7" s="223" t="e">
        <f t="shared" si="0"/>
        <v>#NUM!</v>
      </c>
      <c r="F7" s="223" t="e">
        <f t="shared" si="0"/>
        <v>#NUM!</v>
      </c>
      <c r="G7" s="224" t="e">
        <f t="shared" si="0"/>
        <v>#NUM!</v>
      </c>
      <c r="H7" s="227" t="e">
        <f t="shared" si="0"/>
        <v>#NUM!</v>
      </c>
      <c r="I7" s="227" t="e">
        <f t="shared" si="0"/>
        <v>#NUM!</v>
      </c>
      <c r="J7" s="227" t="e">
        <f t="shared" si="0"/>
        <v>#NUM!</v>
      </c>
    </row>
    <row r="8" spans="1:14" x14ac:dyDescent="0.45">
      <c r="A8" s="52" t="s">
        <v>41</v>
      </c>
      <c r="B8" s="56" t="s">
        <v>26</v>
      </c>
      <c r="C8" s="4">
        <f>AVERAGE('ME&amp;ajdSE'!D11:D16)</f>
        <v>0.11425073273094838</v>
      </c>
      <c r="D8" s="4">
        <f>AVERAGE('ME&amp;ajdSE'!E11:E16)</f>
        <v>0.15461701020745353</v>
      </c>
      <c r="E8" s="4">
        <f>AVERAGE('ME&amp;ajdSE'!F11:F16)</f>
        <v>0.18354622624661524</v>
      </c>
      <c r="F8" s="4">
        <f>AVERAGE('ME&amp;ajdSE'!G11:G16)</f>
        <v>0.24020506278070283</v>
      </c>
      <c r="G8" s="39">
        <f>AVERAGE('ME&amp;ajdSE'!H11:H16)</f>
        <v>3.8962450735028561E-2</v>
      </c>
      <c r="H8" s="44">
        <f>AVERAGE('ME&amp;ajdSE'!I11:I16)</f>
        <v>4.114897544468548E-2</v>
      </c>
      <c r="I8" s="44">
        <f>AVERAGE('ME&amp;ajdSE'!J11:J16)</f>
        <v>4.1906555712331095E-2</v>
      </c>
      <c r="J8" s="44">
        <f>AVERAGE('ME&amp;ajdSE'!K11:K16)</f>
        <v>4.4441741865570629E-2</v>
      </c>
    </row>
    <row r="9" spans="1:14" x14ac:dyDescent="0.45">
      <c r="A9" s="61"/>
      <c r="B9" s="56" t="s">
        <v>27</v>
      </c>
      <c r="C9" s="4">
        <f>STDEVA('ME&amp;ajdSE'!D11:D16)</f>
        <v>2.425248529488941E-3</v>
      </c>
      <c r="D9" s="4">
        <f>STDEVA('ME&amp;ajdSE'!E11:E16)</f>
        <v>3.1755191490947508E-3</v>
      </c>
      <c r="E9" s="4">
        <f>STDEVA('ME&amp;ajdSE'!F11:F16)</f>
        <v>2.989477323623133E-3</v>
      </c>
      <c r="F9" s="4">
        <f>STDEVA('ME&amp;ajdSE'!G11:G16)</f>
        <v>5.6195615696545929E-3</v>
      </c>
      <c r="G9" s="39">
        <f>STDEVA('ME&amp;ajdSE'!H11:H16)</f>
        <v>1.9988688557585826E-2</v>
      </c>
      <c r="H9" s="44">
        <f>STDEVA('ME&amp;ajdSE'!I11:I16)</f>
        <v>2.0978340501308555E-2</v>
      </c>
      <c r="I9" s="44">
        <f>STDEVA('ME&amp;ajdSE'!J11:J16)</f>
        <v>2.2572684851785336E-2</v>
      </c>
      <c r="J9" s="44">
        <f>STDEVA('ME&amp;ajdSE'!K11:K16)</f>
        <v>2.3390029986534597E-2</v>
      </c>
    </row>
    <row r="10" spans="1:14" x14ac:dyDescent="0.45">
      <c r="A10" s="60"/>
      <c r="B10" s="56" t="s">
        <v>28</v>
      </c>
      <c r="C10" s="4">
        <f>STDEVA(('ME&amp;ajdSE'!D11:D16))/SQRT(COUNT(('ME&amp;ajdSE'!D11:D16)))</f>
        <v>9.9010356611385804E-4</v>
      </c>
      <c r="D10" s="4">
        <f>STDEVA(('ME&amp;ajdSE'!E11:E16))/SQRT(COUNT(('ME&amp;ajdSE'!E11:E16)))</f>
        <v>1.2964002639531931E-3</v>
      </c>
      <c r="E10" s="4">
        <f>STDEVA(('ME&amp;ajdSE'!F11:F16))/SQRT(COUNT(('ME&amp;ajdSE'!F11:F16)))</f>
        <v>1.2204490067496288E-3</v>
      </c>
      <c r="F10" s="4">
        <f>STDEVA(('ME&amp;ajdSE'!G11:G16))/SQRT(COUNT(('ME&amp;ajdSE'!G11:G16)))</f>
        <v>2.2941764039679105E-3</v>
      </c>
      <c r="G10" s="39">
        <f>STDEVA(('ME&amp;ajdSE'!H11:H16))/SQRT(COUNT(('ME&amp;ajdSE'!H11:H16)))</f>
        <v>8.1603479322489934E-3</v>
      </c>
      <c r="H10" s="44">
        <f>STDEVA(('ME&amp;ajdSE'!I11:I16))/SQRT(COUNT(('ME&amp;ajdSE'!I11:I16)))</f>
        <v>8.5643716464280373E-3</v>
      </c>
      <c r="I10" s="44">
        <f>STDEVA(('ME&amp;ajdSE'!J11:J16))/SQRT(COUNT(('ME&amp;ajdSE'!J11:J16)))</f>
        <v>9.2152600019209021E-3</v>
      </c>
      <c r="J10" s="44">
        <f>STDEVA(('ME&amp;ajdSE'!K11:K16))/SQRT(COUNT(('ME&amp;ajdSE'!K11:K16)))</f>
        <v>9.5489397559012437E-3</v>
      </c>
    </row>
    <row r="11" spans="1:14" x14ac:dyDescent="0.45">
      <c r="A11" s="52"/>
      <c r="B11" s="56" t="s">
        <v>29</v>
      </c>
      <c r="C11" s="4">
        <f t="shared" ref="C11:J11" si="1">CONFIDENCE(0.05,C9,6)</f>
        <v>1.9405673305478335E-3</v>
      </c>
      <c r="D11" s="4">
        <f t="shared" si="1"/>
        <v>2.5408978268964778E-3</v>
      </c>
      <c r="E11" s="4">
        <f t="shared" si="1"/>
        <v>2.3920360981969533E-3</v>
      </c>
      <c r="F11" s="4">
        <f t="shared" si="1"/>
        <v>4.4965031259587172E-3</v>
      </c>
      <c r="G11" s="39">
        <f t="shared" si="1"/>
        <v>1.5993988048523925E-2</v>
      </c>
      <c r="H11" s="44">
        <f t="shared" si="1"/>
        <v>1.6785859977214955E-2</v>
      </c>
      <c r="I11" s="44">
        <f t="shared" si="1"/>
        <v>1.8061577711937473E-2</v>
      </c>
      <c r="J11" s="44">
        <f t="shared" si="1"/>
        <v>1.871557801210913E-2</v>
      </c>
    </row>
    <row r="12" spans="1:14" s="220" customFormat="1" x14ac:dyDescent="0.45">
      <c r="A12" s="215" t="s">
        <v>42</v>
      </c>
      <c r="B12" s="216" t="s">
        <v>26</v>
      </c>
      <c r="C12" s="217">
        <f>AVERAGE('ME&amp;ajdSE'!D17:D22)</f>
        <v>0</v>
      </c>
      <c r="D12" s="217">
        <f>AVERAGE('ME&amp;ajdSE'!E17:E22)</f>
        <v>0</v>
      </c>
      <c r="E12" s="217">
        <f>AVERAGE('ME&amp;ajdSE'!F17:F22)</f>
        <v>0</v>
      </c>
      <c r="F12" s="217">
        <f>AVERAGE('ME&amp;ajdSE'!G17:G22)</f>
        <v>0</v>
      </c>
      <c r="G12" s="218">
        <f>AVERAGE('ME&amp;ajdSE'!H17:H22)</f>
        <v>0</v>
      </c>
      <c r="H12" s="219">
        <f>AVERAGE('ME&amp;ajdSE'!I17:I22)</f>
        <v>0</v>
      </c>
      <c r="I12" s="219">
        <f>AVERAGE('ME&amp;ajdSE'!J17:J22)</f>
        <v>0</v>
      </c>
      <c r="J12" s="219">
        <f>AVERAGE('ME&amp;ajdSE'!K17:K22)</f>
        <v>0</v>
      </c>
    </row>
    <row r="13" spans="1:14" s="220" customFormat="1" x14ac:dyDescent="0.45">
      <c r="A13" s="221"/>
      <c r="B13" s="216" t="s">
        <v>27</v>
      </c>
      <c r="C13" s="217">
        <f>STDEVA('ME&amp;ajdSE'!D17:D22)</f>
        <v>0</v>
      </c>
      <c r="D13" s="217">
        <f>STDEVA('ME&amp;ajdSE'!E17:E22)</f>
        <v>0</v>
      </c>
      <c r="E13" s="217">
        <f>STDEVA('ME&amp;ajdSE'!F17:F22)</f>
        <v>0</v>
      </c>
      <c r="F13" s="217">
        <f>STDEVA('ME&amp;ajdSE'!G17:G22)</f>
        <v>0</v>
      </c>
      <c r="G13" s="218">
        <f>STDEVA('ME&amp;ajdSE'!H17:H22)</f>
        <v>0</v>
      </c>
      <c r="H13" s="219">
        <f>STDEVA('ME&amp;ajdSE'!I17:I22)</f>
        <v>0</v>
      </c>
      <c r="I13" s="219">
        <f>STDEVA('ME&amp;ajdSE'!J17:J22)</f>
        <v>0</v>
      </c>
      <c r="J13" s="219">
        <f>STDEVA('ME&amp;ajdSE'!K17:K22)</f>
        <v>0</v>
      </c>
    </row>
    <row r="14" spans="1:14" s="220" customFormat="1" x14ac:dyDescent="0.45">
      <c r="A14" s="221"/>
      <c r="B14" s="216" t="s">
        <v>28</v>
      </c>
      <c r="C14" s="217">
        <f>STDEVA(('ME&amp;ajdSE'!D17:D22))/SQRT(COUNT(('ME&amp;ajdSE'!D17:D22)))</f>
        <v>0</v>
      </c>
      <c r="D14" s="217">
        <f>STDEVA(('ME&amp;ajdSE'!E17:E22))/SQRT(COUNT(('ME&amp;ajdSE'!E17:E22)))</f>
        <v>0</v>
      </c>
      <c r="E14" s="217">
        <f>STDEVA(('ME&amp;ajdSE'!F17:F22))/SQRT(COUNT(('ME&amp;ajdSE'!F17:F22)))</f>
        <v>0</v>
      </c>
      <c r="F14" s="217">
        <f>STDEVA(('ME&amp;ajdSE'!G17:G22))/SQRT(COUNT(('ME&amp;ajdSE'!G17:G22)))</f>
        <v>0</v>
      </c>
      <c r="G14" s="218">
        <f>STDEVA('ME&amp;ajdSE'!H17:H22)/SQRT(COUNT('ME&amp;ajdSE'!H17:H22))</f>
        <v>0</v>
      </c>
      <c r="H14" s="219">
        <f>STDEVA('ME&amp;ajdSE'!I17:I22)/SQRT(COUNT('ME&amp;ajdSE'!I17:I22))</f>
        <v>0</v>
      </c>
      <c r="I14" s="219">
        <f>STDEVA('ME&amp;ajdSE'!J17:J22)/SQRT(COUNT('ME&amp;ajdSE'!J17:J22))</f>
        <v>0</v>
      </c>
      <c r="J14" s="219">
        <f>STDEVA('ME&amp;ajdSE'!K17:K22)/SQRT(COUNT('ME&amp;ajdSE'!K17:K22))</f>
        <v>0</v>
      </c>
    </row>
    <row r="15" spans="1:14" s="220" customFormat="1" x14ac:dyDescent="0.45">
      <c r="A15" s="221"/>
      <c r="B15" s="216" t="s">
        <v>29</v>
      </c>
      <c r="C15" s="217" t="e">
        <f t="shared" ref="C15:J15" si="2">CONFIDENCE(0.05,C13,6)</f>
        <v>#NUM!</v>
      </c>
      <c r="D15" s="217" t="e">
        <f t="shared" si="2"/>
        <v>#NUM!</v>
      </c>
      <c r="E15" s="217" t="e">
        <f t="shared" si="2"/>
        <v>#NUM!</v>
      </c>
      <c r="F15" s="217" t="e">
        <f t="shared" si="2"/>
        <v>#NUM!</v>
      </c>
      <c r="G15" s="218" t="e">
        <f t="shared" si="2"/>
        <v>#NUM!</v>
      </c>
      <c r="H15" s="219" t="e">
        <f t="shared" si="2"/>
        <v>#NUM!</v>
      </c>
      <c r="I15" s="219" t="e">
        <f t="shared" si="2"/>
        <v>#NUM!</v>
      </c>
      <c r="J15" s="219" t="e">
        <f t="shared" si="2"/>
        <v>#NUM!</v>
      </c>
    </row>
    <row r="16" spans="1:14" x14ac:dyDescent="0.45">
      <c r="A16" s="52" t="s">
        <v>43</v>
      </c>
      <c r="B16" s="57" t="s">
        <v>26</v>
      </c>
      <c r="C16" s="45">
        <f>AVERAGE('ME&amp;ajdSE'!D23:D28)</f>
        <v>4.8556052426089964E-2</v>
      </c>
      <c r="D16" s="45">
        <f>AVERAGE('ME&amp;ajdSE'!E23:E28)</f>
        <v>8.2263421968486419E-2</v>
      </c>
      <c r="E16" s="45">
        <f>AVERAGE('ME&amp;ajdSE'!F23:F28)</f>
        <v>9.2442982166958843E-2</v>
      </c>
      <c r="F16" s="45">
        <f>AVERAGE('ME&amp;ajdSE'!G23:G28)</f>
        <v>0.12079600340267972</v>
      </c>
      <c r="G16" s="46">
        <f>AVERAGE('ME&amp;ajdSE'!H23:H28)</f>
        <v>4.5980875000000004E-2</v>
      </c>
      <c r="H16" s="47">
        <f>AVERAGE('ME&amp;ajdSE'!I23:I28)</f>
        <v>4.4072830000000007E-2</v>
      </c>
      <c r="I16" s="47">
        <f>AVERAGE('ME&amp;ajdSE'!J23:J28)</f>
        <v>4.3291173333333342E-2</v>
      </c>
      <c r="J16" s="47">
        <f>AVERAGE('ME&amp;ajdSE'!K23:K28)</f>
        <v>4.2925263333333331E-2</v>
      </c>
    </row>
    <row r="17" spans="1:10" x14ac:dyDescent="0.45">
      <c r="A17" s="60"/>
      <c r="B17" s="56" t="s">
        <v>27</v>
      </c>
      <c r="C17" s="4">
        <f>STDEVA('ME&amp;ajdSE'!D23:D28)</f>
        <v>3.7575949382455862E-3</v>
      </c>
      <c r="D17" s="4">
        <f>STDEVA('ME&amp;ajdSE'!E23:E28)</f>
        <v>1.1955217303402604E-2</v>
      </c>
      <c r="E17" s="4">
        <f>STDEVA('ME&amp;ajdSE'!F23:F28)</f>
        <v>1.2871577742881758E-2</v>
      </c>
      <c r="F17" s="4">
        <f>STDEVA('ME&amp;ajdSE'!G23:G28)</f>
        <v>1.2986703554314858E-2</v>
      </c>
      <c r="G17" s="39">
        <f>STDEVA('ME&amp;ajdSE'!H23:H28)</f>
        <v>6.3568680788663517E-3</v>
      </c>
      <c r="H17" s="44">
        <f>STDEVA('ME&amp;ajdSE'!I23:I28)</f>
        <v>5.543369154887668E-3</v>
      </c>
      <c r="I17" s="44">
        <f>STDEVA('ME&amp;ajdSE'!J23:J28)</f>
        <v>5.4090787207644398E-3</v>
      </c>
      <c r="J17" s="44">
        <f>STDEVA('ME&amp;ajdSE'!K23:K28)</f>
        <v>4.4395648509315275E-3</v>
      </c>
    </row>
    <row r="18" spans="1:10" x14ac:dyDescent="0.45">
      <c r="A18" s="60"/>
      <c r="B18" s="56" t="s">
        <v>28</v>
      </c>
      <c r="C18" s="4">
        <f>STDEVA(('ME&amp;ajdSE'!D23:D28))/SQRT(COUNT(('ME&amp;ajdSE'!D23:D28)))</f>
        <v>1.5340317097944256E-3</v>
      </c>
      <c r="D18" s="4">
        <f>STDEVA(('ME&amp;ajdSE'!E23:E28))/SQRT(COUNT(('ME&amp;ajdSE'!E23:E28)))</f>
        <v>4.8806970262381079E-3</v>
      </c>
      <c r="E18" s="4">
        <f>STDEVA(('ME&amp;ajdSE'!F23:F28))/SQRT(COUNT(('ME&amp;ajdSE'!F23:F28)))</f>
        <v>5.2547996091041865E-3</v>
      </c>
      <c r="F18" s="4">
        <f>STDEVA(('ME&amp;ajdSE'!G23:G28))/SQRT(COUNT(('ME&amp;ajdSE'!G23:G28)))</f>
        <v>5.3017995248100152E-3</v>
      </c>
      <c r="G18" s="39">
        <f>STDEVA(('ME&amp;ajdSE'!H23:H28))/SQRT(COUNT(('ME&amp;ajdSE'!H23:H28)))</f>
        <v>2.5951805259014893E-3</v>
      </c>
      <c r="H18" s="44">
        <f>STDEVA(('ME&amp;ajdSE'!I23:I28))/SQRT(COUNT(('ME&amp;ajdSE'!I23:I28)))</f>
        <v>2.2630709808929999E-3</v>
      </c>
      <c r="I18" s="44">
        <f>STDEVA(('ME&amp;ajdSE'!J23:J28))/SQRT(COUNT(('ME&amp;ajdSE'!J23:J28)))</f>
        <v>2.2082471407365418E-3</v>
      </c>
      <c r="J18" s="44">
        <f>STDEVA(('ME&amp;ajdSE'!K23:K28))/SQRT(COUNT(('ME&amp;ajdSE'!K23:K28)))</f>
        <v>1.8124447607962512E-3</v>
      </c>
    </row>
    <row r="19" spans="1:10" x14ac:dyDescent="0.45">
      <c r="A19" s="60"/>
      <c r="B19" s="56" t="s">
        <v>29</v>
      </c>
      <c r="C19" s="4">
        <f t="shared" ref="C19:J19" si="3">CONFIDENCE(0.05,C17,6)</f>
        <v>3.0066469023394735E-3</v>
      </c>
      <c r="D19" s="4">
        <f t="shared" si="3"/>
        <v>9.565990390878432E-3</v>
      </c>
      <c r="E19" s="4">
        <f t="shared" si="3"/>
        <v>1.0299217979819357E-2</v>
      </c>
      <c r="F19" s="4">
        <f t="shared" si="3"/>
        <v>1.03913361218792E-2</v>
      </c>
      <c r="G19" s="39">
        <f t="shared" si="3"/>
        <v>5.0864603641466348E-3</v>
      </c>
      <c r="H19" s="44">
        <f t="shared" si="3"/>
        <v>4.4355376170080113E-3</v>
      </c>
      <c r="I19" s="44">
        <f t="shared" si="3"/>
        <v>4.3280848648071732E-3</v>
      </c>
      <c r="J19" s="44">
        <f t="shared" si="3"/>
        <v>3.5523264551289646E-3</v>
      </c>
    </row>
    <row r="20" spans="1:10" x14ac:dyDescent="0.45">
      <c r="A20" s="52" t="s">
        <v>44</v>
      </c>
      <c r="B20" s="56" t="s">
        <v>26</v>
      </c>
      <c r="C20" s="4">
        <f>AVERAGE('ME&amp;ajdSE'!D29:D34)</f>
        <v>5.4703161150214258E-2</v>
      </c>
      <c r="D20" s="4">
        <f>AVERAGE('ME&amp;ajdSE'!E29:E34)</f>
        <v>0.12375638041223121</v>
      </c>
      <c r="E20" s="4">
        <f>AVERAGE('ME&amp;ajdSE'!F29:F34)</f>
        <v>0.14493751885676615</v>
      </c>
      <c r="F20" s="4">
        <f>AVERAGE('ME&amp;ajdSE'!G29:G34)</f>
        <v>0.15901771760417274</v>
      </c>
      <c r="G20" s="39">
        <f>AVERAGE('ME&amp;ajdSE'!H29:H34)</f>
        <v>5.1109123715160694E-2</v>
      </c>
      <c r="H20" s="44">
        <f>AVERAGE('ME&amp;ajdSE'!I29:I34)</f>
        <v>4.5035462418543885E-2</v>
      </c>
      <c r="I20" s="44">
        <f>AVERAGE('ME&amp;ajdSE'!J29:J34)</f>
        <v>4.2603683174005889E-2</v>
      </c>
      <c r="J20" s="44">
        <f>AVERAGE('ME&amp;ajdSE'!K29:K34)</f>
        <v>4.1054600703322279E-2</v>
      </c>
    </row>
    <row r="21" spans="1:10" x14ac:dyDescent="0.45">
      <c r="A21" s="60"/>
      <c r="B21" s="56" t="s">
        <v>27</v>
      </c>
      <c r="C21" s="4">
        <f>STDEVA('ME&amp;ajdSE'!D29:D34)</f>
        <v>3.6886844301523081E-3</v>
      </c>
      <c r="D21" s="4">
        <f>STDEVA('ME&amp;ajdSE'!E29:E34)</f>
        <v>1.2865462900442238E-2</v>
      </c>
      <c r="E21" s="4">
        <f>STDEVA('ME&amp;ajdSE'!F29:F34)</f>
        <v>1.4313400960053587E-2</v>
      </c>
      <c r="F21" s="4">
        <f>STDEVA('ME&amp;ajdSE'!G29:G34)</f>
        <v>1.1304323965898434E-2</v>
      </c>
      <c r="G21" s="39">
        <f>STDEVA('ME&amp;ajdSE'!H29:H34)</f>
        <v>2.7649179103792229E-3</v>
      </c>
      <c r="H21" s="44">
        <f>STDEVA('ME&amp;ajdSE'!I29:I34)</f>
        <v>1.241887863201531E-3</v>
      </c>
      <c r="I21" s="44">
        <f>STDEVA('ME&amp;ajdSE'!J29:J34)</f>
        <v>1.2867922032420694E-3</v>
      </c>
      <c r="J21" s="44">
        <f>STDEVA('ME&amp;ajdSE'!K29:K34)</f>
        <v>2.2927290251167571E-3</v>
      </c>
    </row>
    <row r="22" spans="1:10" x14ac:dyDescent="0.45">
      <c r="A22" s="60"/>
      <c r="B22" s="56" t="s">
        <v>28</v>
      </c>
      <c r="C22" s="4">
        <f>STDEVA(('ME&amp;ajdSE'!D29:D34))/SQRT(COUNT(('ME&amp;ajdSE'!D29:D34)))</f>
        <v>1.5058991126703487E-3</v>
      </c>
      <c r="D22" s="4">
        <f>STDEVA(('ME&amp;ajdSE'!E29:E34))/SQRT(COUNT(('ME&amp;ajdSE'!E29:E34)))</f>
        <v>5.2523032351317967E-3</v>
      </c>
      <c r="E22" s="4">
        <f>STDEVA(('ME&amp;ajdSE'!F29:F34))/SQRT(COUNT(('ME&amp;ajdSE'!F29:F34)))</f>
        <v>5.8434214726656936E-3</v>
      </c>
      <c r="F22" s="4">
        <f>STDEVA(('ME&amp;ajdSE'!G29:G34))/SQRT(COUNT(('ME&amp;ajdSE'!G29:G34)))</f>
        <v>4.6149709339277124E-3</v>
      </c>
      <c r="G22" s="39">
        <f>STDEVA(('ME&amp;ajdSE'!H29:H34))/SQRT(COUNT(('ME&amp;ajdSE'!H29:H34)))</f>
        <v>1.1287730101852342E-3</v>
      </c>
      <c r="H22" s="44">
        <f>STDEVA(('ME&amp;ajdSE'!I29:I34))/SQRT(COUNT(('ME&amp;ajdSE'!I29:I34)))</f>
        <v>5.0699859709984487E-4</v>
      </c>
      <c r="I22" s="44">
        <f>STDEVA(('ME&amp;ajdSE'!J29:J34))/SQRT(COUNT(('ME&amp;ajdSE'!J29:J34)))</f>
        <v>5.2533071715580258E-4</v>
      </c>
      <c r="J22" s="44">
        <f>STDEVA(('ME&amp;ajdSE'!K29:K34))/SQRT(COUNT(('ME&amp;ajdSE'!K29:K34)))</f>
        <v>9.3600270500079539E-4</v>
      </c>
    </row>
    <row r="23" spans="1:10" x14ac:dyDescent="0.45">
      <c r="A23" s="60"/>
      <c r="B23" s="56" t="s">
        <v>29</v>
      </c>
      <c r="C23" s="4">
        <f t="shared" ref="C23:J23" si="4">CONFIDENCE(0.05,C21,6)</f>
        <v>2.9515080251847079E-3</v>
      </c>
      <c r="D23" s="4">
        <f t="shared" si="4"/>
        <v>1.0294325176741531E-2</v>
      </c>
      <c r="E23" s="4">
        <f t="shared" si="4"/>
        <v>1.1452895632912762E-2</v>
      </c>
      <c r="F23" s="4">
        <f t="shared" si="4"/>
        <v>9.0451768201974918E-3</v>
      </c>
      <c r="G23" s="39">
        <f t="shared" si="4"/>
        <v>2.2123544466839222E-3</v>
      </c>
      <c r="H23" s="4">
        <f t="shared" si="4"/>
        <v>9.9369899052802928E-4</v>
      </c>
      <c r="I23" s="4">
        <f t="shared" si="4"/>
        <v>1.0296292855979706E-3</v>
      </c>
      <c r="J23" s="4">
        <f t="shared" si="4"/>
        <v>1.8345315912336273E-3</v>
      </c>
    </row>
    <row r="24" spans="1:10" x14ac:dyDescent="0.45">
      <c r="A24" s="60" t="s">
        <v>48</v>
      </c>
      <c r="B24" s="56" t="s">
        <v>26</v>
      </c>
      <c r="C24" s="4">
        <f>AVERAGE('ME&amp;ajdSE'!D35:D40)</f>
        <v>5.5555267126121181E-2</v>
      </c>
      <c r="D24" s="4">
        <f>AVERAGE('ME&amp;ajdSE'!E35:E40)</f>
        <v>6.4510091662365251E-2</v>
      </c>
      <c r="E24" s="4">
        <f>AVERAGE('ME&amp;ajdSE'!F35:F40)</f>
        <v>8.6853917430762914E-2</v>
      </c>
      <c r="F24" s="4">
        <f>AVERAGE('ME&amp;ajdSE'!G35:G40)</f>
        <v>0.11766094824773436</v>
      </c>
      <c r="G24" s="39">
        <f>AVERAGE('ME&amp;ajdSE'!H35:H40)</f>
        <v>0.11086287460253004</v>
      </c>
      <c r="H24" s="4">
        <f>AVERAGE('ME&amp;ajdSE'!I35:I40)</f>
        <v>0.11190828177831647</v>
      </c>
      <c r="I24" s="4">
        <f>AVERAGE('ME&amp;ajdSE'!J35:J40)</f>
        <v>0.11037457952570652</v>
      </c>
      <c r="J24" s="4">
        <f>AVERAGE('ME&amp;ajdSE'!K35:K40)</f>
        <v>0.11297108555535178</v>
      </c>
    </row>
    <row r="25" spans="1:10" x14ac:dyDescent="0.45">
      <c r="A25" s="60"/>
      <c r="B25" s="56" t="s">
        <v>27</v>
      </c>
      <c r="C25" s="4">
        <f>STDEVA('ME&amp;ajdSE'!D35:D40)</f>
        <v>3.7337516771100824E-3</v>
      </c>
      <c r="D25" s="4">
        <f>STDEVA('ME&amp;ajdSE'!E35:E40)</f>
        <v>9.0670345795582728E-3</v>
      </c>
      <c r="E25" s="4">
        <f>STDEVA('ME&amp;ajdSE'!F35:F40)</f>
        <v>2.0226763675051447E-2</v>
      </c>
      <c r="F25" s="4">
        <f>STDEVA('ME&amp;ajdSE'!G35:G40)</f>
        <v>3.0379449113686095E-2</v>
      </c>
      <c r="G25" s="39">
        <f>STDEVA('ME&amp;ajdSE'!H35:H40)</f>
        <v>5.8492352140413432E-3</v>
      </c>
      <c r="H25" s="4">
        <f>STDEVA('ME&amp;ajdSE'!I35:I40)</f>
        <v>5.6585167581399984E-3</v>
      </c>
      <c r="I25" s="4">
        <f>STDEVA('ME&amp;ajdSE'!J35:J40)</f>
        <v>5.8821733662685503E-3</v>
      </c>
      <c r="J25" s="4">
        <f>STDEVA('ME&amp;ajdSE'!K35:K40)</f>
        <v>7.706393272763957E-3</v>
      </c>
    </row>
    <row r="26" spans="1:10" x14ac:dyDescent="0.45">
      <c r="A26" s="98"/>
      <c r="B26" s="56" t="s">
        <v>28</v>
      </c>
      <c r="C26" s="4">
        <f>STDEVA(('ME&amp;ajdSE'!D35:D40))/SQRT(COUNT(('ME&amp;ajdSE'!D35:D40)))</f>
        <v>1.5242977391967728E-3</v>
      </c>
      <c r="D26" s="4">
        <f>STDEVA(('ME&amp;ajdSE'!E35:E40))/SQRT(COUNT(('ME&amp;ajdSE'!E35:E40)))</f>
        <v>3.7016013666813963E-3</v>
      </c>
      <c r="E26" s="4">
        <f>STDEVA(('ME&amp;ajdSE'!F35:F40))/SQRT(COUNT(('ME&amp;ajdSE'!F35:F40)))</f>
        <v>8.2575416919563171E-3</v>
      </c>
      <c r="F26" s="4">
        <f>STDEVA(('ME&amp;ajdSE'!G35:G40))/SQRT(COUNT(('ME&amp;ajdSE'!G35:G40)))</f>
        <v>1.2402358165896268E-2</v>
      </c>
      <c r="G26" s="39">
        <f>STDEVA(('ME&amp;ajdSE'!H35:H40))/SQRT(COUNT(('ME&amp;ajdSE'!H35:H40)))</f>
        <v>2.3879402766534066E-3</v>
      </c>
      <c r="H26" s="4">
        <f>STDEVA(('ME&amp;ajdSE'!I35:I40))/SQRT(COUNT(('ME&amp;ajdSE'!I35:I40)))</f>
        <v>2.310079793071775E-3</v>
      </c>
      <c r="I26" s="4">
        <f>STDEVA(('ME&amp;ajdSE'!J35:J40))/SQRT(COUNT(('ME&amp;ajdSE'!J35:J40)))</f>
        <v>2.4013872209912024E-3</v>
      </c>
      <c r="J26" s="4">
        <f>STDEVA(('ME&amp;ajdSE'!K35:K40))/SQRT(COUNT(('ME&amp;ajdSE'!K35:K40)))</f>
        <v>3.1461218792481001E-3</v>
      </c>
    </row>
    <row r="27" spans="1:10" x14ac:dyDescent="0.45">
      <c r="A27" s="60"/>
      <c r="B27" s="56" t="s">
        <v>29</v>
      </c>
      <c r="C27" s="4">
        <f>CONFIDENCE(0.05,C25,6)</f>
        <v>2.9875686705415024E-3</v>
      </c>
      <c r="D27" s="4">
        <f t="shared" ref="D27:J27" si="5">CONFIDENCE(0.05,D25,6)</f>
        <v>7.2550053638197774E-3</v>
      </c>
      <c r="E27" s="4">
        <f t="shared" si="5"/>
        <v>1.6184484317072319E-2</v>
      </c>
      <c r="F27" s="4">
        <f t="shared" si="5"/>
        <v>2.4308175328522919E-2</v>
      </c>
      <c r="G27" s="39">
        <f t="shared" si="5"/>
        <v>4.6802769394732888E-3</v>
      </c>
      <c r="H27" s="4">
        <f t="shared" si="5"/>
        <v>4.5276731958344184E-3</v>
      </c>
      <c r="I27" s="4">
        <f t="shared" si="5"/>
        <v>4.7066324660774836E-3</v>
      </c>
      <c r="J27" s="4">
        <f t="shared" si="5"/>
        <v>6.166285574299748E-3</v>
      </c>
    </row>
    <row r="28" spans="1:10" x14ac:dyDescent="0.45">
      <c r="A28" s="52" t="s">
        <v>49</v>
      </c>
      <c r="B28" s="56" t="s">
        <v>26</v>
      </c>
      <c r="C28" s="4">
        <f>AVERAGE('ME&amp;ajdSE'!D41:D46)</f>
        <v>5.8899835631742115E-2</v>
      </c>
      <c r="D28" s="4">
        <f>AVERAGE('ME&amp;ajdSE'!E41:E46)</f>
        <v>0.17575763010722256</v>
      </c>
      <c r="E28" s="4">
        <f>AVERAGE('ME&amp;ajdSE'!F41:F46)</f>
        <v>0.16215598581254806</v>
      </c>
      <c r="F28" s="4">
        <f>AVERAGE('ME&amp;ajdSE'!G41:G46)</f>
        <v>0.1459409259419408</v>
      </c>
      <c r="G28" s="39">
        <f>AVERAGE('ME&amp;ajdSE'!H39:H44)</f>
        <v>7.9529217566717395E-2</v>
      </c>
      <c r="H28" s="4">
        <f>AVERAGE('ME&amp;ajdSE'!I39:I44)</f>
        <v>6.7719051958958748E-2</v>
      </c>
      <c r="I28" s="4">
        <f>AVERAGE('ME&amp;ajdSE'!J39:J44)</f>
        <v>6.4997331075880821E-2</v>
      </c>
      <c r="J28" s="4">
        <f>AVERAGE('ME&amp;ajdSE'!K39:K44)</f>
        <v>6.6541161425611089E-2</v>
      </c>
    </row>
    <row r="29" spans="1:10" x14ac:dyDescent="0.45">
      <c r="A29" s="60"/>
      <c r="B29" s="56" t="s">
        <v>27</v>
      </c>
      <c r="C29" s="4">
        <f>STDEVA('ME&amp;ajdSE'!D39:D44)</f>
        <v>7.9991325153260934E-3</v>
      </c>
      <c r="D29" s="4">
        <f>STDEVA('ME&amp;ajdSE'!E39:E44)</f>
        <v>5.8393087075635286E-2</v>
      </c>
      <c r="E29" s="4">
        <f>STDEVA('ME&amp;ajdSE'!F39:F44)</f>
        <v>3.6987755410838367E-2</v>
      </c>
      <c r="F29" s="4">
        <f>STDEVA('ME&amp;ajdSE'!G39:G44)</f>
        <v>1.0358362921801593E-2</v>
      </c>
      <c r="G29" s="39">
        <f>STDEVA('ME&amp;ajdSE'!H39:H44)</f>
        <v>2.3228628241686883E-2</v>
      </c>
      <c r="H29" s="4">
        <f>STDEVA('ME&amp;ajdSE'!I39:I44)</f>
        <v>3.6216862109434138E-2</v>
      </c>
      <c r="I29" s="4">
        <f>STDEVA('ME&amp;ajdSE'!J39:J44)</f>
        <v>3.409957643629237E-2</v>
      </c>
      <c r="J29" s="4">
        <f>STDEVA('ME&amp;ajdSE'!K39:K44)</f>
        <v>3.5949900121849475E-2</v>
      </c>
    </row>
    <row r="30" spans="1:10" x14ac:dyDescent="0.45">
      <c r="A30" s="60"/>
      <c r="B30" s="56" t="s">
        <v>28</v>
      </c>
      <c r="C30" s="4">
        <f>STDEVA(('ME&amp;ajdSE'!D39:D44))/SQRT(COUNT(('ME&amp;ajdSE'!D39:D44)))</f>
        <v>3.2656321745757784E-3</v>
      </c>
      <c r="D30" s="4">
        <f>STDEVA(('ME&amp;ajdSE'!E39:E44))/SQRT(COUNT(('ME&amp;ajdSE'!E39:E44)))</f>
        <v>2.3838877973535601E-2</v>
      </c>
      <c r="E30" s="4">
        <f>STDEVA(('ME&amp;ajdSE'!F39:F44))/SQRT(COUNT(('ME&amp;ajdSE'!F39:F44)))</f>
        <v>1.5100187914570264E-2</v>
      </c>
      <c r="F30" s="4">
        <f>STDEVA(('ME&amp;ajdSE'!G39:G44))/SQRT(COUNT(('ME&amp;ajdSE'!G39:G44)))</f>
        <v>4.2287839548297654E-3</v>
      </c>
      <c r="G30" s="39">
        <f>STDEVA(('ME&amp;ajdSE'!H39:H44))/SQRT(COUNT(('ME&amp;ajdSE'!H39:H44)))</f>
        <v>9.4830477694892792E-3</v>
      </c>
      <c r="H30" s="4">
        <f>STDEVA(('ME&amp;ajdSE'!I39:I44))/SQRT(COUNT(('ME&amp;ajdSE'!I39:I44)))</f>
        <v>1.4785472042141944E-2</v>
      </c>
      <c r="I30" s="4">
        <f>STDEVA(('ME&amp;ajdSE'!J39:J44))/SQRT(COUNT(('ME&amp;ajdSE'!J39:J44)))</f>
        <v>1.3921093785658187E-2</v>
      </c>
      <c r="J30" s="4">
        <f>STDEVA(('ME&amp;ajdSE'!K39:K44))/SQRT(COUNT(('ME&amp;ajdSE'!K39:K44)))</f>
        <v>1.4676485267091669E-2</v>
      </c>
    </row>
    <row r="31" spans="1:10" x14ac:dyDescent="0.45">
      <c r="A31" s="60"/>
      <c r="B31" s="56" t="s">
        <v>29</v>
      </c>
      <c r="C31" s="4">
        <f>CONFIDENCE(0.05,C29,6)</f>
        <v>6.400521448923743E-3</v>
      </c>
      <c r="D31" s="4">
        <f t="shared" ref="D31:J31" si="6">CONFIDENCE(0.05,D29,6)</f>
        <v>4.6723342259974952E-2</v>
      </c>
      <c r="E31" s="4">
        <f t="shared" si="6"/>
        <v>2.9595824472344698E-2</v>
      </c>
      <c r="F31" s="71">
        <f t="shared" si="6"/>
        <v>8.288264249867193E-3</v>
      </c>
      <c r="G31" s="44">
        <f t="shared" si="6"/>
        <v>1.8586432091871875E-2</v>
      </c>
      <c r="H31" s="4">
        <f t="shared" si="6"/>
        <v>2.8978992697022088E-2</v>
      </c>
      <c r="I31" s="4">
        <f t="shared" si="6"/>
        <v>2.7284842445294399E-2</v>
      </c>
      <c r="J31" s="4">
        <f t="shared" si="6"/>
        <v>2.8765382543132382E-2</v>
      </c>
    </row>
    <row r="32" spans="1:10" x14ac:dyDescent="0.45">
      <c r="A32" s="52" t="s">
        <v>52</v>
      </c>
      <c r="B32" s="56" t="s">
        <v>26</v>
      </c>
      <c r="C32" s="4">
        <f>AVERAGE('ME&amp;ajdSE'!D47:D52)</f>
        <v>7.5784862347374984E-2</v>
      </c>
      <c r="D32" s="3" t="s">
        <v>53</v>
      </c>
      <c r="E32" s="4">
        <f>AVERAGE('ME&amp;ajdSE'!F47:F52)</f>
        <v>0.19005433306393779</v>
      </c>
      <c r="F32" s="71">
        <f>AVERAGE('ME&amp;ajdSE'!G47:G52)</f>
        <v>0.1946454022355876</v>
      </c>
      <c r="G32" s="4">
        <f>AVERAGE('ME&amp;ajdSE'!H47:H52)</f>
        <v>4.540229880901666E-2</v>
      </c>
      <c r="H32" s="3" t="s">
        <v>53</v>
      </c>
      <c r="I32" s="4">
        <f>AVERAGE('ME&amp;ajdSE'!J47:J52)</f>
        <v>4.304076175185903E-2</v>
      </c>
      <c r="J32" s="4">
        <f>AVERAGE('ME&amp;ajdSE'!K47:K52)</f>
        <v>4.4098372414555824E-2</v>
      </c>
    </row>
    <row r="33" spans="1:10" x14ac:dyDescent="0.45">
      <c r="B33" s="56" t="s">
        <v>27</v>
      </c>
      <c r="C33" s="4">
        <f>STDEVA('ME&amp;ajdSE'!D47:D52)</f>
        <v>9.6361516382616336E-3</v>
      </c>
      <c r="D33" s="3" t="s">
        <v>53</v>
      </c>
      <c r="E33" s="4">
        <f>STDEVA('ME&amp;ajdSE'!F47:F52)</f>
        <v>2.4289011894523756E-2</v>
      </c>
      <c r="F33" s="71">
        <f>STDEVA('ME&amp;ajdSE'!G47:G52)</f>
        <v>5.7884009630047972E-2</v>
      </c>
      <c r="G33" s="4">
        <f>STDEVA('ME&amp;ajdSE'!H47:H52)</f>
        <v>2.902278319800979E-3</v>
      </c>
      <c r="H33" s="3" t="s">
        <v>53</v>
      </c>
      <c r="I33" s="4">
        <f>STDEVA('ME&amp;ajdSE'!J47:J52)</f>
        <v>7.0239889806484618E-3</v>
      </c>
      <c r="J33" s="4">
        <f>STDEVA('ME&amp;ajdSE'!K47:K52)</f>
        <v>9.4385924120574359E-3</v>
      </c>
    </row>
    <row r="34" spans="1:10" x14ac:dyDescent="0.45">
      <c r="B34" s="56" t="s">
        <v>28</v>
      </c>
      <c r="C34" s="4">
        <f>STDEVA(('ME&amp;ajdSE'!D47:D52))/SQRT(COUNT(('ME&amp;ajdSE'!D47:D52)))</f>
        <v>3.9339424329708651E-3</v>
      </c>
      <c r="D34" s="3" t="s">
        <v>53</v>
      </c>
      <c r="E34" s="4">
        <f>STDEVA(('ME&amp;ajdSE'!F47:F52))/SQRT(COUNT(('ME&amp;ajdSE'!F47:F52)))</f>
        <v>9.9159475829957589E-3</v>
      </c>
      <c r="F34" s="71">
        <f>STDEVA(('ME&amp;ajdSE'!G47:G52))/SQRT(COUNT(('ME&amp;ajdSE'!G47:G52)))</f>
        <v>2.3631047976660869E-2</v>
      </c>
      <c r="G34" s="4">
        <f>STDEVA(('ME&amp;ajdSE'!H47:H52))/SQRT(COUNT(('ME&amp;ajdSE'!H47:H52)))</f>
        <v>1.1848501625090825E-3</v>
      </c>
      <c r="H34" s="3" t="s">
        <v>53</v>
      </c>
      <c r="I34" s="4">
        <f>STDEVA(('ME&amp;ajdSE'!J47:J52))/SQRT(COUNT(('ME&amp;ajdSE'!J47:J52)))</f>
        <v>2.8675314935867465E-3</v>
      </c>
      <c r="J34" s="4">
        <f>STDEVA(('ME&amp;ajdSE'!K47:K52))/SQRT(COUNT(('ME&amp;ajdSE'!K47:K52)))</f>
        <v>3.8532892166076378E-3</v>
      </c>
    </row>
    <row r="35" spans="1:10" x14ac:dyDescent="0.45">
      <c r="B35" s="56" t="s">
        <v>29</v>
      </c>
      <c r="C35" s="4">
        <f>CONFIDENCE(0.05,C33,6)</f>
        <v>7.7103854858767695E-3</v>
      </c>
      <c r="D35" s="3" t="s">
        <v>53</v>
      </c>
      <c r="E35" s="4">
        <f t="shared" ref="E35:J35" si="7">CONFIDENCE(0.05,E33,6)</f>
        <v>1.9434900135258681E-2</v>
      </c>
      <c r="F35" s="71">
        <f t="shared" si="7"/>
        <v>4.6316002951193411E-2</v>
      </c>
      <c r="G35" s="44">
        <f t="shared" si="7"/>
        <v>2.3222636455942315E-3</v>
      </c>
      <c r="H35" s="3" t="s">
        <v>53</v>
      </c>
      <c r="I35" s="4">
        <f>CONFIDENCE(0.05,I33,6)</f>
        <v>5.6202584519643708E-3</v>
      </c>
      <c r="J35" s="4">
        <f t="shared" si="7"/>
        <v>7.5523080865675272E-3</v>
      </c>
    </row>
    <row r="36" spans="1:10" x14ac:dyDescent="0.45">
      <c r="A36" s="257" t="s">
        <v>105</v>
      </c>
      <c r="B36" s="56" t="s">
        <v>26</v>
      </c>
      <c r="C36" s="4">
        <f>AVERAGE('ME&amp;ajdSE'!D53:D58)</f>
        <v>0.18673285685161037</v>
      </c>
      <c r="D36" s="4">
        <f>AVERAGE('ME&amp;ajdSE'!E53:E58)</f>
        <v>0.30179658252797786</v>
      </c>
      <c r="E36" s="4">
        <f>AVERAGE('ME&amp;ajdSE'!F53:F58)</f>
        <v>0.31494458057439939</v>
      </c>
      <c r="F36" s="71">
        <f>AVERAGE('ME&amp;ajdSE'!G53:G58)</f>
        <v>0.38817888955619045</v>
      </c>
      <c r="G36" s="4">
        <f>AVERAGE('ME&amp;ajdSE'!H53:H58)</f>
        <v>0.1523535846877653</v>
      </c>
      <c r="H36" s="4">
        <f>AVERAGE('ME&amp;ajdSE'!I53:I58)</f>
        <v>0.14115070492858747</v>
      </c>
      <c r="I36" s="4">
        <f>AVERAGE('ME&amp;ajdSE'!J53:J58)</f>
        <v>0.1496009310349348</v>
      </c>
      <c r="J36" s="4">
        <f>AVERAGE('ME&amp;ajdSE'!K53:K58)</f>
        <v>0.15591605619627594</v>
      </c>
    </row>
    <row r="37" spans="1:10" x14ac:dyDescent="0.45">
      <c r="B37" s="56" t="s">
        <v>27</v>
      </c>
      <c r="C37" s="4">
        <f>STDEVA('ME&amp;ajdSE'!D53:D58)</f>
        <v>4.3861756669036963E-3</v>
      </c>
      <c r="D37" s="4">
        <f>STDEVA('ME&amp;ajdSE'!E53:E58)</f>
        <v>1.201756680997134E-2</v>
      </c>
      <c r="E37" s="4">
        <f>STDEVA('ME&amp;ajdSE'!F53:F58)</f>
        <v>1.7545304748681184E-2</v>
      </c>
      <c r="F37" s="71">
        <f>STDEVA('ME&amp;ajdSE'!G53:G58)</f>
        <v>2.1264171068634888E-2</v>
      </c>
      <c r="G37" s="4">
        <f>STDEVA('ME&amp;ajdSE'!H53:H58)</f>
        <v>1.2906996891849676E-2</v>
      </c>
      <c r="H37" s="4">
        <f>STDEVA('ME&amp;ajdSE'!I53:I58)</f>
        <v>1.5218045449554697E-2</v>
      </c>
      <c r="I37" s="4">
        <f>STDEVA('ME&amp;ajdSE'!J53:J58)</f>
        <v>1.0772158865222755E-2</v>
      </c>
      <c r="J37" s="4">
        <f>STDEVA('ME&amp;ajdSE'!K53:K58)</f>
        <v>1.4419315109835126E-2</v>
      </c>
    </row>
    <row r="38" spans="1:10" x14ac:dyDescent="0.45">
      <c r="B38" s="56" t="s">
        <v>28</v>
      </c>
      <c r="C38" s="4">
        <f>STDEVA(('ME&amp;ajdSE'!D53:D58))/SQRT(COUNT(('ME&amp;ajdSE'!D53:D58)))</f>
        <v>1.7906487176876284E-3</v>
      </c>
      <c r="D38" s="4">
        <f>STDEVA(('ME&amp;ajdSE'!E53:E58))/SQRT(COUNT(('ME&amp;ajdSE'!E53:E58)))</f>
        <v>4.9061511057060594E-3</v>
      </c>
      <c r="E38" s="4">
        <f>STDEVA(('ME&amp;ajdSE'!F53:F58))/SQRT(COUNT(('ME&amp;ajdSE'!F53:F58)))</f>
        <v>7.1628406693165919E-3</v>
      </c>
      <c r="F38" s="71">
        <f>STDEVA(('ME&amp;ajdSE'!G53:G58))/SQRT(COUNT(('ME&amp;ajdSE'!G53:G58)))</f>
        <v>8.6810614869013286E-3</v>
      </c>
      <c r="G38" s="4">
        <f>STDEVA(('ME&amp;ajdSE'!H53:H58))/SQRT(COUNT(('ME&amp;ajdSE'!H53:H58)))</f>
        <v>5.269259416120024E-3</v>
      </c>
      <c r="H38" s="4">
        <f>STDEVA(('ME&amp;ajdSE'!I53:I58))/SQRT(COUNT(('ME&amp;ajdSE'!I53:I58)))</f>
        <v>6.2127410389820753E-3</v>
      </c>
      <c r="I38" s="4">
        <f>STDEVA(('ME&amp;ajdSE'!J53:J58))/SQRT(COUNT(('ME&amp;ajdSE'!J53:J58)))</f>
        <v>4.397715441332337E-3</v>
      </c>
      <c r="J38" s="4">
        <f>STDEVA(('ME&amp;ajdSE'!K53:K58))/SQRT(COUNT(('ME&amp;ajdSE'!K53:K58)))</f>
        <v>5.88666074324994E-3</v>
      </c>
    </row>
    <row r="39" spans="1:10" x14ac:dyDescent="0.45">
      <c r="B39" s="56" t="s">
        <v>29</v>
      </c>
      <c r="C39" s="4">
        <f>CONFIDENCE(0.05,C37,6)</f>
        <v>3.5096069956305816E-3</v>
      </c>
      <c r="D39" s="4">
        <f t="shared" ref="D39:J39" si="8">CONFIDENCE(0.05,D37,6)</f>
        <v>9.6158794698952381E-3</v>
      </c>
      <c r="E39" s="4">
        <f t="shared" si="8"/>
        <v>1.4038909738859292E-2</v>
      </c>
      <c r="F39" s="71">
        <f t="shared" si="8"/>
        <v>1.701456786190433E-2</v>
      </c>
      <c r="G39" s="4">
        <f t="shared" si="8"/>
        <v>1.0327558680793799E-2</v>
      </c>
      <c r="H39" s="4">
        <f t="shared" si="8"/>
        <v>1.217674868167882E-2</v>
      </c>
      <c r="I39" s="4">
        <f t="shared" si="8"/>
        <v>8.6193638792670477E-3</v>
      </c>
      <c r="J39" s="4">
        <f t="shared" si="8"/>
        <v>1.1537643045975666E-2</v>
      </c>
    </row>
    <row r="40" spans="1:10" x14ac:dyDescent="0.45">
      <c r="A40" s="77" t="s">
        <v>55</v>
      </c>
      <c r="B40" s="56" t="s">
        <v>26</v>
      </c>
      <c r="C40" s="4">
        <f>AVERAGE('ME&amp;ajdSE'!D59:D64)</f>
        <v>5.4025640743593707E-2</v>
      </c>
      <c r="D40" s="3" t="s">
        <v>53</v>
      </c>
      <c r="E40" s="4">
        <f>AVERAGE('ME&amp;ajdSE'!F59:F64)</f>
        <v>0.12806680341654361</v>
      </c>
      <c r="F40" s="71">
        <f>AVERAGE('ME&amp;ajdSE'!G59:G64)</f>
        <v>0.13463281344573758</v>
      </c>
      <c r="G40" s="4">
        <f>AVERAGE('ME&amp;ajdSE'!H59:H64)</f>
        <v>3.62941643864109E-2</v>
      </c>
      <c r="H40" s="3" t="s">
        <v>53</v>
      </c>
      <c r="I40" s="4">
        <f>AVERAGE('ME&amp;ajdSE'!J59:J64)</f>
        <v>3.2549439322980357E-2</v>
      </c>
      <c r="J40" s="4">
        <f>AVERAGE('ME&amp;ajdSE'!K59:K64)</f>
        <v>3.2571769684088557E-2</v>
      </c>
    </row>
    <row r="41" spans="1:10" x14ac:dyDescent="0.45">
      <c r="B41" s="56" t="s">
        <v>27</v>
      </c>
      <c r="C41" s="4">
        <f>STDEVA('ME&amp;ajdSE'!D59:D64)</f>
        <v>2.2538596424079134E-2</v>
      </c>
      <c r="D41" s="3" t="s">
        <v>53</v>
      </c>
      <c r="E41" s="4">
        <f>STDEVA('ME&amp;ajdSE'!F59:F64)</f>
        <v>2.4431733529907979E-2</v>
      </c>
      <c r="F41" s="71">
        <f>STDEVA('ME&amp;ajdSE'!G59:G64)</f>
        <v>4.6423061118465031E-2</v>
      </c>
      <c r="G41" s="4">
        <f>STDEVA('ME&amp;ajdSE'!H59:H64)</f>
        <v>3.7277638846030759E-3</v>
      </c>
      <c r="H41" s="3" t="s">
        <v>53</v>
      </c>
      <c r="I41" s="4">
        <f>STDEVA('ME&amp;ajdSE'!J59:J64)</f>
        <v>2.4965010014632791E-3</v>
      </c>
      <c r="J41" s="4">
        <f>STDEVA('ME&amp;ajdSE'!K59:K64)</f>
        <v>2.6043394827381435E-3</v>
      </c>
    </row>
    <row r="42" spans="1:10" x14ac:dyDescent="0.45">
      <c r="B42" s="56" t="s">
        <v>28</v>
      </c>
      <c r="C42" s="4">
        <f>STDEVA(('ME&amp;ajdSE'!D59:D64))/SQRT(COUNT(('ME&amp;ajdSE'!D59:D64)))</f>
        <v>9.2013434595852438E-3</v>
      </c>
      <c r="D42" s="3" t="s">
        <v>53</v>
      </c>
      <c r="E42" s="4">
        <f>STDEVA(('ME&amp;ajdSE'!F59:F64))/SQRT(COUNT(('ME&amp;ajdSE'!F59:F64)))</f>
        <v>9.9742134466535744E-3</v>
      </c>
      <c r="F42" s="71">
        <f>STDEVA(('ME&amp;ajdSE'!G59:G64))/SQRT(COUNT(('ME&amp;ajdSE'!G59:G64)))</f>
        <v>1.8952135339712781E-2</v>
      </c>
      <c r="G42" s="4">
        <f>STDEVA(('ME&amp;ajdSE'!H59:H64))/SQRT(COUNT(('ME&amp;ajdSE'!H59:H64)))</f>
        <v>1.521853233142135E-3</v>
      </c>
      <c r="H42" s="3" t="s">
        <v>53</v>
      </c>
      <c r="I42" s="4">
        <f>STDEVA(('ME&amp;ajdSE'!J59:J64))/SQRT(COUNT(('ME&amp;ajdSE'!J59:J64)))</f>
        <v>1.0191922659887058E-3</v>
      </c>
      <c r="J42" s="4">
        <f>STDEVA(('ME&amp;ajdSE'!K59:K64))/SQRT(COUNT(('ME&amp;ajdSE'!K59:K64)))</f>
        <v>1.0632171416153885E-3</v>
      </c>
    </row>
    <row r="43" spans="1:10" x14ac:dyDescent="0.45">
      <c r="B43" s="56" t="s">
        <v>29</v>
      </c>
      <c r="C43" s="4">
        <f>CONFIDENCE(0.05,C41,6)</f>
        <v>1.8034301790170255E-2</v>
      </c>
      <c r="D43" s="3" t="s">
        <v>53</v>
      </c>
      <c r="E43" s="4">
        <f t="shared" ref="E43:J43" si="9">CONFIDENCE(0.05,E41,6)</f>
        <v>1.954909912955612E-2</v>
      </c>
      <c r="F43" s="71">
        <f t="shared" si="9"/>
        <v>3.7145502695965824E-2</v>
      </c>
      <c r="G43" s="4">
        <f t="shared" si="9"/>
        <v>2.9827775267144223E-3</v>
      </c>
      <c r="H43" s="3" t="s">
        <v>53</v>
      </c>
      <c r="I43" s="4">
        <f t="shared" si="9"/>
        <v>1.9975801346596299E-3</v>
      </c>
      <c r="J43" s="4">
        <f t="shared" si="9"/>
        <v>2.0838673053117833E-3</v>
      </c>
    </row>
    <row r="44" spans="1:10" x14ac:dyDescent="0.45">
      <c r="A44" s="52" t="s">
        <v>89</v>
      </c>
      <c r="B44" s="56" t="s">
        <v>26</v>
      </c>
      <c r="C44" s="4">
        <f>AVERAGE('ME&amp;ajdSE'!D65:D70)</f>
        <v>5.8464384273418879E-2</v>
      </c>
      <c r="D44" s="4">
        <f>AVERAGE('ME&amp;ajdSE'!E65:E70)</f>
        <v>9.1957987350580764E-2</v>
      </c>
      <c r="E44" s="4">
        <f>AVERAGE('ME&amp;ajdSE'!F65:F70)</f>
        <v>0.10883293271805046</v>
      </c>
      <c r="F44" s="4">
        <f>AVERAGE('ME&amp;ajdSE'!G65:G70)</f>
        <v>0.14672463574213571</v>
      </c>
      <c r="G44" s="39">
        <f>AVERAGE('ME&amp;ajdSE'!H65:H70)</f>
        <v>5.5342998512538218E-2</v>
      </c>
      <c r="H44" s="4">
        <f>AVERAGE('ME&amp;ajdSE'!I65:I70)</f>
        <v>5.4061603713968766E-2</v>
      </c>
      <c r="I44" s="4">
        <f>AVERAGE('ME&amp;ajdSE'!J65:J70)</f>
        <v>5.4070382992165163E-2</v>
      </c>
      <c r="J44" s="4">
        <f>AVERAGE('ME&amp;ajdSE'!K65:K70)</f>
        <v>5.4275762546476924E-2</v>
      </c>
    </row>
    <row r="45" spans="1:10" x14ac:dyDescent="0.45">
      <c r="B45" s="56" t="s">
        <v>27</v>
      </c>
      <c r="C45" s="4">
        <f>STDEVA('ME&amp;ajdSE'!D65:D70)</f>
        <v>1.9162796534571251E-3</v>
      </c>
      <c r="D45" s="4">
        <f>STDEVA('ME&amp;ajdSE'!E65:E70)</f>
        <v>6.4286015347470886E-3</v>
      </c>
      <c r="E45" s="4">
        <f>STDEVA('ME&amp;ajdSE'!F65:F70)</f>
        <v>7.2969252951501371E-3</v>
      </c>
      <c r="F45" s="4">
        <f>STDEVA('ME&amp;ajdSE'!G65:G70)</f>
        <v>1.0787272220724359E-2</v>
      </c>
      <c r="G45" s="39">
        <f>STDEVA('ME&amp;ajdSE'!H65:H70)</f>
        <v>3.9697029338427508E-3</v>
      </c>
      <c r="H45" s="4">
        <f>STDEVA('ME&amp;ajdSE'!I65:I70)</f>
        <v>3.827414245860404E-3</v>
      </c>
      <c r="I45" s="4">
        <f>STDEVA('ME&amp;ajdSE'!J65:J70)</f>
        <v>4.6155317112325806E-3</v>
      </c>
      <c r="J45" s="4">
        <f>STDEVA('ME&amp;ajdSE'!K65:K70)</f>
        <v>6.1314380708200143E-3</v>
      </c>
    </row>
    <row r="46" spans="1:10" x14ac:dyDescent="0.45">
      <c r="B46" s="56" t="s">
        <v>28</v>
      </c>
      <c r="C46" s="4">
        <f>STDEVA(('ME&amp;ajdSE'!D65:D70))/SQRT(COUNT(('ME&amp;ajdSE'!D65:D70)))</f>
        <v>7.8231789257455521E-4</v>
      </c>
      <c r="D46" s="4">
        <f>STDEVA(('ME&amp;ajdSE'!E65:E70))/SQRT(COUNT(('ME&amp;ajdSE'!E65:E70)))</f>
        <v>2.6244655866338651E-3</v>
      </c>
      <c r="E46" s="4">
        <f>STDEVA(('ME&amp;ajdSE'!F65:F70))/SQRT(COUNT(('ME&amp;ajdSE'!F65:F70)))</f>
        <v>2.978957277387563E-3</v>
      </c>
      <c r="F46" s="4">
        <f>STDEVA(('ME&amp;ajdSE'!G65:G70))/SQRT(COUNT(('ME&amp;ajdSE'!G65:G70)))</f>
        <v>4.4038854428790396E-3</v>
      </c>
      <c r="G46" s="39">
        <f>STDEVA(('ME&amp;ajdSE'!H65:H70))/SQRT(COUNT(('ME&amp;ajdSE'!H65:H70)))</f>
        <v>1.6206244363906846E-3</v>
      </c>
      <c r="H46" s="4">
        <f>STDEVA(('ME&amp;ajdSE'!I65:I70))/SQRT(COUNT(('ME&amp;ajdSE'!I65:I70)))</f>
        <v>1.5625353227695456E-3</v>
      </c>
      <c r="I46" s="4">
        <f>STDEVA(('ME&amp;ajdSE'!J65:J70))/SQRT(COUNT(('ME&amp;ajdSE'!J65:J70)))</f>
        <v>1.8842829306924495E-3</v>
      </c>
      <c r="J46" s="4">
        <f>STDEVA(('ME&amp;ajdSE'!K65:K70))/SQRT(COUNT(('ME&amp;ajdSE'!K65:K70)))</f>
        <v>2.5031491104973171E-3</v>
      </c>
    </row>
    <row r="47" spans="1:10" x14ac:dyDescent="0.45">
      <c r="B47" s="56" t="s">
        <v>29</v>
      </c>
      <c r="C47" s="4">
        <f>CONFIDENCE(0.05,C45,6)</f>
        <v>1.5333148939074028E-3</v>
      </c>
      <c r="D47" s="4">
        <f t="shared" ref="D47:J47" si="10">CONFIDENCE(0.05,D45,6)</f>
        <v>5.1438580284671595E-3</v>
      </c>
      <c r="E47" s="4">
        <f t="shared" si="10"/>
        <v>5.8386489751631179E-3</v>
      </c>
      <c r="F47" s="44">
        <f t="shared" si="10"/>
        <v>8.631456860083141E-3</v>
      </c>
      <c r="G47" s="39">
        <f t="shared" si="10"/>
        <v>3.1763655277912651E-3</v>
      </c>
      <c r="H47" s="4">
        <f t="shared" si="10"/>
        <v>3.0625129571999771E-3</v>
      </c>
      <c r="I47" s="4">
        <f t="shared" si="10"/>
        <v>3.6931266808407828E-3</v>
      </c>
      <c r="J47" s="4">
        <f t="shared" si="10"/>
        <v>4.9060821045082128E-3</v>
      </c>
    </row>
    <row r="48" spans="1:10" s="225" customFormat="1" x14ac:dyDescent="0.45">
      <c r="A48" s="215" t="s">
        <v>56</v>
      </c>
      <c r="B48" s="222" t="s">
        <v>26</v>
      </c>
      <c r="C48" s="223">
        <f>AVERAGE('ME&amp;ajdSE'!D71:D76)</f>
        <v>0</v>
      </c>
      <c r="D48" s="223">
        <f>AVERAGE('ME&amp;ajdSE'!E71:E76)</f>
        <v>0</v>
      </c>
      <c r="E48" s="223">
        <f>AVERAGE('ME&amp;ajdSE'!F71:F76)</f>
        <v>0</v>
      </c>
      <c r="F48" s="223">
        <f>AVERAGE('ME&amp;ajdSE'!G71:G76)</f>
        <v>0</v>
      </c>
      <c r="G48" s="224">
        <f>AVERAGE('ME&amp;ajdSE'!D71:D76)</f>
        <v>0</v>
      </c>
      <c r="H48" s="227">
        <f>AVERAGE('ME&amp;ajdSE'!E71:E76)</f>
        <v>0</v>
      </c>
      <c r="I48" s="227">
        <f>AVERAGE('ME&amp;ajdSE'!F71:F76)</f>
        <v>0</v>
      </c>
      <c r="J48" s="227">
        <f>AVERAGE('ME&amp;ajdSE'!G71:G76)</f>
        <v>0</v>
      </c>
    </row>
    <row r="49" spans="1:10" s="225" customFormat="1" x14ac:dyDescent="0.45">
      <c r="B49" s="222" t="s">
        <v>27</v>
      </c>
      <c r="C49" s="223">
        <f>STDEVA('ME&amp;ajdSE'!D71:D76)</f>
        <v>0</v>
      </c>
      <c r="D49" s="223">
        <f>STDEVA('ME&amp;ajdSE'!E71:E76)</f>
        <v>0</v>
      </c>
      <c r="E49" s="223">
        <f>STDEVA('ME&amp;ajdSE'!F71:F76)</f>
        <v>0</v>
      </c>
      <c r="F49" s="223">
        <f>STDEVA('ME&amp;ajdSE'!G71:G76)</f>
        <v>0</v>
      </c>
      <c r="G49" s="224">
        <f>STDEVA('ME&amp;ajdSE'!H71:H76)</f>
        <v>0</v>
      </c>
      <c r="H49" s="227">
        <f>STDEVA('ME&amp;ajdSE'!I71:I76)</f>
        <v>0</v>
      </c>
      <c r="I49" s="227">
        <f>STDEVA('ME&amp;ajdSE'!J71:J76)</f>
        <v>0</v>
      </c>
      <c r="J49" s="227">
        <f>STDEVA('ME&amp;ajdSE'!K71:K76)</f>
        <v>0</v>
      </c>
    </row>
    <row r="50" spans="1:10" s="225" customFormat="1" x14ac:dyDescent="0.45">
      <c r="B50" s="222" t="s">
        <v>28</v>
      </c>
      <c r="C50" s="223">
        <f>STDEVA(('ME&amp;ajdSE'!D71:D76))/SQRT(COUNT(('ME&amp;ajdSE'!D71:D76)))</f>
        <v>0</v>
      </c>
      <c r="D50" s="223">
        <f>STDEVA(('ME&amp;ajdSE'!E71:E76))/SQRT(COUNT(('ME&amp;ajdSE'!E71:E76)))</f>
        <v>0</v>
      </c>
      <c r="E50" s="223">
        <f>STDEVA(('ME&amp;ajdSE'!F71:F76))/SQRT(COUNT(('ME&amp;ajdSE'!F71:F76)))</f>
        <v>0</v>
      </c>
      <c r="F50" s="223">
        <f>STDEVA(('ME&amp;ajdSE'!G71:G76))/SQRT(COUNT(('ME&amp;ajdSE'!G71:G76)))</f>
        <v>0</v>
      </c>
      <c r="G50" s="224">
        <f>STDEVA(('ME&amp;ajdSE'!H71:H76))/SQRT(COUNT(('ME&amp;ajdSE'!H71:H76)))</f>
        <v>0</v>
      </c>
      <c r="H50" s="227">
        <f>STDEVA(('ME&amp;ajdSE'!I71:I76))/SQRT(COUNT(('ME&amp;ajdSE'!I71:I76)))</f>
        <v>0</v>
      </c>
      <c r="I50" s="227">
        <f>STDEVA(('ME&amp;ajdSE'!J71:J76))/SQRT(COUNT(('ME&amp;ajdSE'!J71:J76)))</f>
        <v>0</v>
      </c>
      <c r="J50" s="227">
        <f>STDEVA(('ME&amp;ajdSE'!K71:K76))/SQRT(COUNT(('ME&amp;ajdSE'!K71:K76)))</f>
        <v>0</v>
      </c>
    </row>
    <row r="51" spans="1:10" s="225" customFormat="1" x14ac:dyDescent="0.45">
      <c r="B51" s="222" t="s">
        <v>29</v>
      </c>
      <c r="C51" s="223" t="e">
        <f>CONFIDENCE(0.05,C49,6)</f>
        <v>#NUM!</v>
      </c>
      <c r="D51" s="223" t="e">
        <f t="shared" ref="D51:I51" si="11">CONFIDENCE(0.05,D49,6)</f>
        <v>#NUM!</v>
      </c>
      <c r="E51" s="223" t="e">
        <f t="shared" si="11"/>
        <v>#NUM!</v>
      </c>
      <c r="F51" s="227" t="e">
        <f t="shared" si="11"/>
        <v>#NUM!</v>
      </c>
      <c r="G51" s="224" t="e">
        <f t="shared" si="11"/>
        <v>#NUM!</v>
      </c>
      <c r="H51" s="223" t="e">
        <f t="shared" si="11"/>
        <v>#NUM!</v>
      </c>
      <c r="I51" s="223" t="e">
        <f t="shared" si="11"/>
        <v>#NUM!</v>
      </c>
      <c r="J51" s="223" t="e">
        <f>CONFIDENCE(0.05,J49,6)</f>
        <v>#NUM!</v>
      </c>
    </row>
    <row r="52" spans="1:10" x14ac:dyDescent="0.45">
      <c r="A52" s="52" t="s">
        <v>57</v>
      </c>
      <c r="B52" s="56" t="s">
        <v>26</v>
      </c>
      <c r="C52" s="4">
        <f>AVERAGE('ME&amp;ajdSE'!D77:D82)</f>
        <v>9.7156895805460122E-2</v>
      </c>
      <c r="D52" s="4">
        <f>AVERAGE('ME&amp;ajdSE'!E77:E82)</f>
        <v>0.15997042002817916</v>
      </c>
      <c r="E52" s="4">
        <f>AVERAGE('ME&amp;ajdSE'!F77:F82)</f>
        <v>0.15946730321603039</v>
      </c>
      <c r="F52" s="4">
        <f>AVERAGE('ME&amp;ajdSE'!G77:G82)</f>
        <v>0.17457366453704978</v>
      </c>
      <c r="G52" s="39">
        <f>AVERAGE('ME&amp;ajdSE'!H77:H82)</f>
        <v>5.2338113682425878E-2</v>
      </c>
      <c r="H52" s="44">
        <f>AVERAGE('ME&amp;ajdSE'!I77:I82)</f>
        <v>4.0492509234042087E-2</v>
      </c>
      <c r="I52" s="44">
        <f>AVERAGE('ME&amp;ajdSE'!J77:J82)</f>
        <v>4.4145220141673734E-2</v>
      </c>
      <c r="J52" s="44">
        <f>AVERAGE('ME&amp;ajdSE'!K77:K82)</f>
        <v>4.9597576283177257E-2</v>
      </c>
    </row>
    <row r="53" spans="1:10" x14ac:dyDescent="0.45">
      <c r="B53" s="56" t="s">
        <v>27</v>
      </c>
      <c r="C53" s="4">
        <f>STDEVA('ME&amp;ajdSE'!D77:D82)</f>
        <v>5.1748035623291342E-3</v>
      </c>
      <c r="D53" s="4">
        <f>STDEVA('ME&amp;ajdSE'!E77:E82)</f>
        <v>1.4857100813916085E-2</v>
      </c>
      <c r="E53" s="4">
        <f>STDEVA('ME&amp;ajdSE'!F77:F82)</f>
        <v>1.1126260140632484E-2</v>
      </c>
      <c r="F53" s="4">
        <f>STDEVA('ME&amp;ajdSE'!G77:G82)</f>
        <v>1.9123741751252022E-2</v>
      </c>
      <c r="G53" s="39">
        <f>STDEVA('ME&amp;ajdSE'!H77:H82)</f>
        <v>4.5582872522938606E-3</v>
      </c>
      <c r="H53" s="44">
        <f>STDEVA('ME&amp;ajdSE'!I77:I82)</f>
        <v>6.6743003837256513E-3</v>
      </c>
      <c r="I53" s="44">
        <f>STDEVA('ME&amp;ajdSE'!J77:J82)</f>
        <v>7.7243486670304871E-3</v>
      </c>
      <c r="J53" s="44">
        <f>STDEVA('ME&amp;ajdSE'!K77:K82)</f>
        <v>1.1635817107121582E-2</v>
      </c>
    </row>
    <row r="54" spans="1:10" x14ac:dyDescent="0.45">
      <c r="B54" s="56" t="s">
        <v>28</v>
      </c>
      <c r="C54" s="4">
        <f>STDEVA(('ME&amp;ajdSE'!D77:D82))/SQRT(COUNT(('ME&amp;ajdSE'!D77:D82)))</f>
        <v>2.1126047078071776E-3</v>
      </c>
      <c r="D54" s="4">
        <f>STDEVA(('ME&amp;ajdSE'!E77:E82))/SQRT(COUNT(('ME&amp;ajdSE'!E77:E82)))</f>
        <v>6.0653860085305104E-3</v>
      </c>
      <c r="E54" s="4">
        <f>STDEVA(('ME&amp;ajdSE'!F77:F82))/SQRT(COUNT(('ME&amp;ajdSE'!F77:F82)))</f>
        <v>4.5422766816694323E-3</v>
      </c>
      <c r="F54" s="4">
        <f>STDEVA(('ME&amp;ajdSE'!G77:G82))/SQRT(COUNT(('ME&amp;ajdSE'!G77:G82)))</f>
        <v>7.8072348772210403E-3</v>
      </c>
      <c r="G54" s="39">
        <f>STDEVA(('ME&amp;ajdSE'!H77:H82))/SQRT(COUNT(('ME&amp;ajdSE'!H77:H82)))</f>
        <v>1.8609129781921882E-3</v>
      </c>
      <c r="H54" s="44">
        <f>STDEVA(('ME&amp;ajdSE'!I77:I82))/SQRT(COUNT(('ME&amp;ajdSE'!I77:I82)))</f>
        <v>2.7247717216983022E-3</v>
      </c>
      <c r="I54" s="44">
        <f>STDEVA(('ME&amp;ajdSE'!J77:J82))/SQRT(COUNT(('ME&amp;ajdSE'!J77:J82)))</f>
        <v>3.1534521382620157E-3</v>
      </c>
      <c r="J54" s="44">
        <f>STDEVA(('ME&amp;ajdSE'!K77:K82))/SQRT(COUNT(('ME&amp;ajdSE'!K77:K82)))</f>
        <v>4.7503024421325585E-3</v>
      </c>
    </row>
    <row r="55" spans="1:10" x14ac:dyDescent="0.45">
      <c r="B55" s="56" t="s">
        <v>29</v>
      </c>
      <c r="C55" s="4">
        <f>CONFIDENCE(0.05,C53,6)</f>
        <v>4.1406291408718314E-3</v>
      </c>
      <c r="D55" s="4">
        <f>CONFIDENCE(0.05,D53,6)</f>
        <v>1.1887938129052951E-2</v>
      </c>
      <c r="E55" s="4">
        <f t="shared" ref="E55:I55" si="12">CONFIDENCE(0.05,E53,6)</f>
        <v>8.9026987038881931E-3</v>
      </c>
      <c r="F55" s="44">
        <f t="shared" si="12"/>
        <v>1.5301899178198226E-2</v>
      </c>
      <c r="G55" s="39">
        <f t="shared" si="12"/>
        <v>3.647322415619859E-3</v>
      </c>
      <c r="H55" s="44">
        <f t="shared" si="12"/>
        <v>5.3404544406218668E-3</v>
      </c>
      <c r="I55" s="44">
        <f t="shared" si="12"/>
        <v>6.1806526179643724E-3</v>
      </c>
      <c r="J55" s="44">
        <f>CONFIDENCE(0.05,J53,6)</f>
        <v>9.3104217022524759E-3</v>
      </c>
    </row>
    <row r="56" spans="1:10" x14ac:dyDescent="0.45">
      <c r="A56" s="60" t="s">
        <v>59</v>
      </c>
      <c r="B56" s="56" t="s">
        <v>26</v>
      </c>
      <c r="C56" s="4">
        <f>AVERAGE('ME&amp;ajdSE'!D83:D88)</f>
        <v>0.10097037539714288</v>
      </c>
      <c r="D56" s="3" t="s">
        <v>53</v>
      </c>
      <c r="E56" s="4">
        <f>AVERAGE('ME&amp;ajdSE'!F83:F88)</f>
        <v>0.14800855616591815</v>
      </c>
      <c r="F56" s="4">
        <f>AVERAGE('ME&amp;ajdSE'!G83:G88)</f>
        <v>0.19593833627049784</v>
      </c>
      <c r="G56" s="39">
        <f>AVERAGE('ME&amp;ajdSE'!H83:H88)</f>
        <v>6.5228637225461392E-2</v>
      </c>
      <c r="H56" s="15" t="s">
        <v>53</v>
      </c>
      <c r="I56" s="44">
        <f>AVERAGE('ME&amp;ajdSE'!J83:J88)</f>
        <v>6.4838587641527543E-2</v>
      </c>
      <c r="J56" s="44">
        <f>AVERAGE('ME&amp;ajdSE'!K83:K88)</f>
        <v>5.996243894371505E-2</v>
      </c>
    </row>
    <row r="57" spans="1:10" x14ac:dyDescent="0.45">
      <c r="B57" s="56" t="s">
        <v>27</v>
      </c>
      <c r="C57" s="4">
        <f>STDEVA('ME&amp;ajdSE'!D83:D88)</f>
        <v>6.7465786710127268E-3</v>
      </c>
      <c r="D57" s="3" t="s">
        <v>53</v>
      </c>
      <c r="E57" s="4">
        <f>STDEVA('ME&amp;ajdSE'!F83:F88)</f>
        <v>7.5327059510742617E-2</v>
      </c>
      <c r="F57" s="4">
        <f>STDEVA('ME&amp;ajdSE'!G83:G88)</f>
        <v>6.0274946933933935E-3</v>
      </c>
      <c r="G57" s="39">
        <f>STDEVA('ME&amp;ajdSE'!H83:H88)</f>
        <v>2.7141741249954413E-3</v>
      </c>
      <c r="H57" s="15" t="s">
        <v>53</v>
      </c>
      <c r="I57" s="44">
        <f>STDEVA('ME&amp;ajdSE'!J83:J88)</f>
        <v>2.7024581212774421E-3</v>
      </c>
      <c r="J57" s="44">
        <f>STDEVA('ME&amp;ajdSE'!K83:K88)</f>
        <v>2.8841961364942598E-3</v>
      </c>
    </row>
    <row r="58" spans="1:10" x14ac:dyDescent="0.45">
      <c r="B58" s="56" t="s">
        <v>28</v>
      </c>
      <c r="C58" s="4">
        <f>STDEVA(('ME&amp;ajdSE'!D83:D88))/SQRT(COUNT(('ME&amp;ajdSE'!D83:D88)))</f>
        <v>2.7542792089209067E-3</v>
      </c>
      <c r="D58" s="3" t="s">
        <v>53</v>
      </c>
      <c r="E58" s="4">
        <f>STDEVA(('ME&amp;ajdSE'!F83:F88))/SQRT(COUNT(('ME&amp;ajdSE'!F83:F88)))</f>
        <v>3.075214327093035E-2</v>
      </c>
      <c r="F58" s="4">
        <f>STDEVA(('ME&amp;ajdSE'!G83:G88))/SQRT(COUNT(('ME&amp;ajdSE'!G83:G88)))</f>
        <v>2.4607144043578594E-3</v>
      </c>
      <c r="G58" s="39">
        <f>STDEVA(('ME&amp;ajdSE'!H83:H88))/SQRT(COUNT(('ME&amp;ajdSE'!H83:H88)))</f>
        <v>1.1080569465506402E-3</v>
      </c>
      <c r="H58" s="15" t="s">
        <v>53</v>
      </c>
      <c r="I58" s="44">
        <f>STDEVA(('ME&amp;ajdSE'!J83:J88))/SQRT(COUNT(('ME&amp;ajdSE'!J83:J88)))</f>
        <v>1.1032739080616989E-3</v>
      </c>
      <c r="J58" s="44">
        <f>STDEVA(('ME&amp;ajdSE'!K83:K88))/SQRT(COUNT(('ME&amp;ajdSE'!K83:K88)))</f>
        <v>1.1774681420862602E-3</v>
      </c>
    </row>
    <row r="59" spans="1:10" x14ac:dyDescent="0.45">
      <c r="B59" s="56" t="s">
        <v>29</v>
      </c>
      <c r="C59" s="4">
        <f>CONFIDENCE(0.05,C57,6)</f>
        <v>5.3982880528524475E-3</v>
      </c>
      <c r="D59" s="3" t="s">
        <v>53</v>
      </c>
      <c r="E59" s="4">
        <f>CONFIDENCE(0.05,E57,6)</f>
        <v>6.0273093258439249E-2</v>
      </c>
      <c r="F59" s="4">
        <f>CONFIDENCE(0.05,F57,6)</f>
        <v>4.8229116087803343E-3</v>
      </c>
      <c r="G59" s="39">
        <f>CONFIDENCE(0.05,G57,6)</f>
        <v>2.1717517080586781E-3</v>
      </c>
      <c r="H59" s="15" t="s">
        <v>53</v>
      </c>
      <c r="I59" s="44">
        <f t="shared" ref="I59:J59" si="13">CONFIDENCE(0.05,I57,6)</f>
        <v>2.1623771248836842E-3</v>
      </c>
      <c r="J59" s="44">
        <f t="shared" si="13"/>
        <v>2.3077951514323606E-3</v>
      </c>
    </row>
    <row r="60" spans="1:10" x14ac:dyDescent="0.45">
      <c r="A60" s="245" t="s">
        <v>103</v>
      </c>
      <c r="B60" s="56" t="s">
        <v>26</v>
      </c>
      <c r="C60" s="4">
        <f>AVERAGE('ME&amp;ajdSE'!D89:D94)</f>
        <v>0.16044145980893934</v>
      </c>
      <c r="D60" s="4">
        <f>AVERAGE('ME&amp;ajdSE'!E89:E94)</f>
        <v>0.26755650488914556</v>
      </c>
      <c r="E60" s="4">
        <f>AVERAGE('ME&amp;ajdSE'!F89:F94)</f>
        <v>0.30393183493981418</v>
      </c>
      <c r="F60" s="4">
        <f>AVERAGE('ME&amp;ajdSE'!G89:G94)</f>
        <v>0.33875429059136347</v>
      </c>
      <c r="G60" s="39">
        <f>AVERAGE('ME&amp;ajdSE'!H89:H94)</f>
        <v>0.14737740290942566</v>
      </c>
      <c r="H60" s="4">
        <f>AVERAGE('ME&amp;ajdSE'!I89:I94)</f>
        <v>0.10575484188681972</v>
      </c>
      <c r="I60" s="4">
        <f>AVERAGE('ME&amp;ajdSE'!J89:J94)</f>
        <v>9.874871808719772E-2</v>
      </c>
      <c r="J60" s="4">
        <f>AVERAGE('ME&amp;ajdSE'!K89:K94)</f>
        <v>9.1152598643230276E-2</v>
      </c>
    </row>
    <row r="61" spans="1:10" x14ac:dyDescent="0.45">
      <c r="B61" s="56" t="s">
        <v>27</v>
      </c>
      <c r="C61" s="4">
        <f>STDEVA('ME&amp;ajdSE'!D89:D94)</f>
        <v>3.3257880929616769E-2</v>
      </c>
      <c r="D61" s="4">
        <f>STDEVA('ME&amp;ajdSE'!E89:E94)</f>
        <v>2.9426434258565032E-2</v>
      </c>
      <c r="E61" s="4">
        <f>STDEVA('ME&amp;ajdSE'!F89:F94)</f>
        <v>3.5705491733434028E-2</v>
      </c>
      <c r="F61" s="4">
        <f>STDEVA('ME&amp;ajdSE'!G89:G94)</f>
        <v>3.9458630986087595E-2</v>
      </c>
      <c r="G61" s="39">
        <f>STDEVA('ME&amp;ajdSE'!H89:H94)</f>
        <v>7.5494082311107061E-2</v>
      </c>
      <c r="H61" s="4">
        <f>STDEVA('ME&amp;ajdSE'!I89:I94)</f>
        <v>5.20063229775043E-2</v>
      </c>
      <c r="I61" s="4">
        <f>STDEVA('ME&amp;ajdSE'!J89:J94)</f>
        <v>4.5163158967502254E-2</v>
      </c>
      <c r="J61" s="4">
        <f>STDEVA('ME&amp;ajdSE'!K89:K94)</f>
        <v>4.0861583955084574E-2</v>
      </c>
    </row>
    <row r="62" spans="1:10" x14ac:dyDescent="0.45">
      <c r="B62" s="56" t="s">
        <v>28</v>
      </c>
      <c r="C62" s="4">
        <f>STDEVA(('ME&amp;ajdSE'!D89:D94))/SQRT(COUNT(('ME&amp;ajdSE'!D89:D94)))</f>
        <v>1.3577473033966758E-2</v>
      </c>
      <c r="D62" s="4">
        <f>STDEVA(('ME&amp;ajdSE'!E89:E94))/SQRT(COUNT(('ME&amp;ajdSE'!E89:E94)))</f>
        <v>1.2013291480506427E-2</v>
      </c>
      <c r="E62" s="4">
        <f>STDEVA(('ME&amp;ajdSE'!F89:F94))/SQRT(COUNT(('ME&amp;ajdSE'!F89:F94)))</f>
        <v>1.4576705960346036E-2</v>
      </c>
      <c r="F62" s="4">
        <f>STDEVA(('ME&amp;ajdSE'!G89:G94))/SQRT(COUNT(('ME&amp;ajdSE'!G89:G94)))</f>
        <v>1.6108918644114675E-2</v>
      </c>
      <c r="G62" s="39">
        <f>STDEVA(('ME&amp;ajdSE'!H89:H94))/SQRT(COUNT(('ME&amp;ajdSE'!H89:H94)))</f>
        <v>3.082033004364762E-2</v>
      </c>
      <c r="H62" s="4">
        <f>STDEVA(('ME&amp;ajdSE'!I89:I94))/SQRT(COUNT(('ME&amp;ajdSE'!I89:I94)))</f>
        <v>2.1231492448877651E-2</v>
      </c>
      <c r="I62" s="4">
        <f>STDEVA(('ME&amp;ajdSE'!J89:J94))/SQRT(COUNT(('ME&amp;ajdSE'!J89:J94)))</f>
        <v>1.843778244043048E-2</v>
      </c>
      <c r="J62" s="4">
        <f>STDEVA(('ME&amp;ajdSE'!K89:K94))/SQRT(COUNT(('ME&amp;ajdSE'!K89:K94)))</f>
        <v>1.6681671795308894E-2</v>
      </c>
    </row>
    <row r="63" spans="1:10" x14ac:dyDescent="0.45">
      <c r="B63" s="56" t="s">
        <v>29</v>
      </c>
      <c r="C63" s="4">
        <f>CONFIDENCE(0.05,C61,6)</f>
        <v>2.6611358147638618E-2</v>
      </c>
      <c r="D63" s="4">
        <f t="shared" ref="D63:J63" si="14">CONFIDENCE(0.05,D61,6)</f>
        <v>2.3545618637574456E-2</v>
      </c>
      <c r="E63" s="4">
        <f t="shared" si="14"/>
        <v>2.8569818695508564E-2</v>
      </c>
      <c r="F63" s="4">
        <f t="shared" si="14"/>
        <v>3.1572900372350554E-2</v>
      </c>
      <c r="G63" s="39">
        <f t="shared" si="14"/>
        <v>6.0406736877187117E-2</v>
      </c>
      <c r="H63" s="4">
        <f t="shared" si="14"/>
        <v>4.1612960537834302E-2</v>
      </c>
      <c r="I63" s="4">
        <f t="shared" si="14"/>
        <v>3.6137389538028759E-2</v>
      </c>
      <c r="J63" s="4">
        <f t="shared" si="14"/>
        <v>3.2695475920723048E-2</v>
      </c>
    </row>
    <row r="64" spans="1:10" x14ac:dyDescent="0.45">
      <c r="A64" s="177" t="s">
        <v>90</v>
      </c>
      <c r="B64" s="56" t="s">
        <v>26</v>
      </c>
      <c r="C64" s="4">
        <f>AVERAGE('ME&amp;ajdSE'!D95:D100)</f>
        <v>7.8355146431048128E-2</v>
      </c>
      <c r="D64" s="4">
        <f>AVERAGE('ME&amp;ajdSE'!E95:E100)</f>
        <v>0.14863530065589389</v>
      </c>
      <c r="E64" s="4">
        <f>AVERAGE('ME&amp;ajdSE'!F95:F100)</f>
        <v>0.15684657306064487</v>
      </c>
      <c r="F64" s="4">
        <f>AVERAGE('ME&amp;ajdSE'!G95:G100)</f>
        <v>0.17262818319556031</v>
      </c>
      <c r="G64" s="39">
        <f>AVERAGE('ME&amp;ajdSE'!H95:H100)</f>
        <v>3.9588270853047003E-2</v>
      </c>
      <c r="H64" s="4">
        <f>AVERAGE('ME&amp;ajdSE'!I95:I100)</f>
        <v>3.0999186674399107E-2</v>
      </c>
      <c r="I64" s="4">
        <f>AVERAGE('ME&amp;ajdSE'!J95:J100)</f>
        <v>3.154071852694023E-2</v>
      </c>
      <c r="J64" s="4">
        <f>AVERAGE('ME&amp;ajdSE'!K95:K100)</f>
        <v>3.3435559405574307E-2</v>
      </c>
    </row>
    <row r="65" spans="1:10" x14ac:dyDescent="0.45">
      <c r="B65" s="56" t="s">
        <v>27</v>
      </c>
      <c r="C65" s="4">
        <f>STDEVA('ME&amp;ajdSE'!D95:D100)</f>
        <v>3.8399635744527957E-3</v>
      </c>
      <c r="D65" s="4">
        <f>STDEVA('ME&amp;ajdSE'!E95:E100)</f>
        <v>7.7768475447668826E-3</v>
      </c>
      <c r="E65" s="4">
        <f>STDEVA('ME&amp;ajdSE'!F95:F100)</f>
        <v>6.0195615829778644E-3</v>
      </c>
      <c r="F65" s="4">
        <f>STDEVA('ME&amp;ajdSE'!G95:G100)</f>
        <v>7.0696998270005067E-3</v>
      </c>
      <c r="G65" s="39">
        <f>STDEVA('ME&amp;ajdSE'!H95:H100)</f>
        <v>2.5757619362569485E-3</v>
      </c>
      <c r="H65" s="4">
        <f>STDEVA('ME&amp;ajdSE'!I95:I100)</f>
        <v>4.0265840944360507E-3</v>
      </c>
      <c r="I65" s="4">
        <f>STDEVA('ME&amp;ajdSE'!J95:J100)</f>
        <v>3.8862718013434011E-3</v>
      </c>
      <c r="J65" s="4">
        <f>STDEVA('ME&amp;ajdSE'!K95:K100)</f>
        <v>6.1150829541361685E-3</v>
      </c>
    </row>
    <row r="66" spans="1:10" x14ac:dyDescent="0.45">
      <c r="B66" s="56" t="s">
        <v>28</v>
      </c>
      <c r="C66" s="4">
        <f>STDEVA(('ME&amp;ajdSE'!D95:D100))/SQRT(COUNT(('ME&amp;ajdSE'!D95:D100)))</f>
        <v>1.5676585647138588E-3</v>
      </c>
      <c r="D66" s="4">
        <f>STDEVA(('ME&amp;ajdSE'!E95:E100))/SQRT(COUNT(('ME&amp;ajdSE'!E95:E100)))</f>
        <v>3.1748847153491703E-3</v>
      </c>
      <c r="E66" s="4">
        <f>STDEVA(('ME&amp;ajdSE'!F95:F100))/SQRT(COUNT(('ME&amp;ajdSE'!F95:F100)))</f>
        <v>2.4574757255926586E-3</v>
      </c>
      <c r="F66" s="4">
        <f>STDEVA(('ME&amp;ajdSE'!G95:G100))/SQRT(COUNT(('ME&amp;ajdSE'!G95:G100)))</f>
        <v>2.886192868465625E-3</v>
      </c>
      <c r="G66" s="39">
        <f>STDEVA(('ME&amp;ajdSE'!H95:H100))/SQRT(COUNT(('ME&amp;ajdSE'!H95:H100)))</f>
        <v>1.051550407118789E-3</v>
      </c>
      <c r="H66" s="4">
        <f>STDEVA(('ME&amp;ajdSE'!I95:I100))/SQRT(COUNT(('ME&amp;ajdSE'!I95:I100)))</f>
        <v>1.6438460729624998E-3</v>
      </c>
      <c r="I66" s="4">
        <f>STDEVA(('ME&amp;ajdSE'!J95:J100))/SQRT(COUNT(('ME&amp;ajdSE'!J95:J100)))</f>
        <v>1.5865638191763611E-3</v>
      </c>
      <c r="J66" s="4">
        <f>STDEVA(('ME&amp;ajdSE'!K95:K100))/SQRT(COUNT(('ME&amp;ajdSE'!K95:K100)))</f>
        <v>2.4964721620708004E-3</v>
      </c>
    </row>
    <row r="67" spans="1:10" x14ac:dyDescent="0.45">
      <c r="B67" s="56" t="s">
        <v>29</v>
      </c>
      <c r="C67" s="4">
        <f>CONFIDENCE(0.05,C65,6)</f>
        <v>3.072554326894916E-3</v>
      </c>
      <c r="D67" s="4">
        <f t="shared" ref="D67:J67" si="15">CONFIDENCE(0.05,D65,6)</f>
        <v>6.222659697151074E-3</v>
      </c>
      <c r="E67" s="4">
        <f t="shared" si="15"/>
        <v>4.8165639150430468E-3</v>
      </c>
      <c r="F67" s="4">
        <f t="shared" si="15"/>
        <v>5.6568340746289735E-3</v>
      </c>
      <c r="G67" s="39">
        <f t="shared" si="15"/>
        <v>2.0610009258812574E-3</v>
      </c>
      <c r="H67" s="44">
        <f t="shared" si="15"/>
        <v>3.2218790991341006E-3</v>
      </c>
      <c r="I67" s="44">
        <f t="shared" si="15"/>
        <v>3.1096079447599859E-3</v>
      </c>
      <c r="J67" s="4">
        <f t="shared" si="15"/>
        <v>4.8929955260656084E-3</v>
      </c>
    </row>
    <row r="68" spans="1:10" x14ac:dyDescent="0.45">
      <c r="A68" s="60" t="s">
        <v>93</v>
      </c>
      <c r="B68" s="56" t="s">
        <v>26</v>
      </c>
      <c r="C68" s="4">
        <f>AVERAGE('ME&amp;ajdSE'!D101:D106)</f>
        <v>6.7587829116947371E-2</v>
      </c>
      <c r="D68" s="4">
        <f>AVERAGE('ME&amp;ajdSE'!E101:E106)</f>
        <v>0.12408327677434144</v>
      </c>
      <c r="E68" s="4">
        <f>AVERAGE('ME&amp;ajdSE'!F101:F106)</f>
        <v>0.13641382526717202</v>
      </c>
      <c r="F68" s="4">
        <f>AVERAGE('ME&amp;ajdSE'!G101:G106)</f>
        <v>0.12946806381772422</v>
      </c>
      <c r="G68" s="39">
        <f>AVERAGE('ME&amp;ajdSE'!H101:H106)</f>
        <v>3.6588464149229206E-2</v>
      </c>
      <c r="H68" s="44">
        <f>AVERAGE('ME&amp;ajdSE'!I101:I106)</f>
        <v>3.3225836648849066E-2</v>
      </c>
      <c r="I68" s="44">
        <f>AVERAGE('ME&amp;ajdSE'!J101:J106)</f>
        <v>3.3804369621657809E-2</v>
      </c>
      <c r="J68" s="44">
        <f>AVERAGE('ME&amp;ajdSE'!K101:K106)</f>
        <v>3.6868169730831957E-2</v>
      </c>
    </row>
    <row r="69" spans="1:10" x14ac:dyDescent="0.45">
      <c r="B69" s="56" t="s">
        <v>27</v>
      </c>
      <c r="C69" s="4">
        <f>STDEVA('ME&amp;ajdSE'!D101:D106)</f>
        <v>8.6564740163999569E-3</v>
      </c>
      <c r="D69" s="4">
        <f>STDEVA('ME&amp;ajdSE'!E101:E106)</f>
        <v>5.9563243801973908E-3</v>
      </c>
      <c r="E69" s="4">
        <f>STDEVA('ME&amp;ajdSE'!F101:F106)</f>
        <v>1.1634301442285586E-2</v>
      </c>
      <c r="F69" s="4">
        <f>STDEVA('ME&amp;ajdSE'!G101:G106)</f>
        <v>5.8141189976798069E-3</v>
      </c>
      <c r="G69" s="39">
        <f>STDEVA('ME&amp;ajdSE'!H101:H106)</f>
        <v>3.4732858694917572E-3</v>
      </c>
      <c r="H69" s="44">
        <f>STDEVA('ME&amp;ajdSE'!I101:I106)</f>
        <v>3.2129992668922581E-3</v>
      </c>
      <c r="I69" s="44">
        <f>STDEVA('ME&amp;ajdSE'!J101:J106)</f>
        <v>3.9665741463037899E-3</v>
      </c>
      <c r="J69" s="44">
        <f>STDEVA('ME&amp;ajdSE'!K101:K106)</f>
        <v>3.8612544358872644E-3</v>
      </c>
    </row>
    <row r="70" spans="1:10" x14ac:dyDescent="0.45">
      <c r="B70" s="56" t="s">
        <v>28</v>
      </c>
      <c r="C70" s="4">
        <f>STDEVA(('ME&amp;ajdSE'!D101:H106))/SQRT(COUNT(('ME&amp;ajdSE'!H101:H106)))</f>
        <v>1.6694078771864889E-2</v>
      </c>
      <c r="D70" s="4">
        <f>STDEVA(('ME&amp;ajdSE'!E101:I106))/SQRT(COUNT(('ME&amp;ajdSE'!I101:I106)))</f>
        <v>1.9581658709309582E-2</v>
      </c>
      <c r="E70" s="4">
        <f>STDEVA(('ME&amp;ajdSE'!F101:J106))/SQRT(COUNT(('ME&amp;ajdSE'!J101:J106)))</f>
        <v>2.0191087736855892E-2</v>
      </c>
      <c r="F70" s="4">
        <f>STDEVA(('ME&amp;ajdSE'!G101:K106))/SQRT(COUNT(('ME&amp;ajdSE'!K101:K106)))</f>
        <v>1.5761017493577022E-2</v>
      </c>
      <c r="G70" s="39">
        <f>STDEVA(('ME&amp;ajdSE'!H101:H106))/SQRT(COUNT(('ME&amp;ajdSE'!H99:H104)))</f>
        <v>1.4179630185123021E-3</v>
      </c>
      <c r="H70" s="44">
        <f>STDEVA(('ME&amp;ajdSE'!I99:I104))/SQRT(COUNT(('ME&amp;ajdSE'!I99:I104)))</f>
        <v>1.6768009144860845E-3</v>
      </c>
      <c r="I70" s="44">
        <f>STDEVA(('ME&amp;ajdSE'!J99:J104))/SQRT(COUNT(('ME&amp;ajdSE'!J99:J104)))</f>
        <v>2.1003268866512329E-3</v>
      </c>
      <c r="J70" s="4">
        <f>STDEVA(('ME&amp;ajdSE'!K99:K104))/SQRT(COUNT(('ME&amp;ajdSE'!K99:K104)))</f>
        <v>2.4135812220954949E-3</v>
      </c>
    </row>
    <row r="71" spans="1:10" x14ac:dyDescent="0.45">
      <c r="B71" s="56" t="s">
        <v>29</v>
      </c>
      <c r="C71" s="4">
        <f>CONFIDENCE(0.05,C69,6)</f>
        <v>6.9264945302334822E-3</v>
      </c>
      <c r="D71" s="4">
        <f t="shared" ref="D71:J71" si="16">CONFIDENCE(0.05,D69,6)</f>
        <v>4.7659645441749093E-3</v>
      </c>
      <c r="E71" s="4">
        <f t="shared" si="16"/>
        <v>9.3092089400843812E-3</v>
      </c>
      <c r="F71" s="4">
        <f t="shared" si="16"/>
        <v>4.6521786306133687E-3</v>
      </c>
      <c r="G71" s="39">
        <f t="shared" si="16"/>
        <v>2.7791564476938135E-3</v>
      </c>
      <c r="H71" s="44">
        <f t="shared" si="16"/>
        <v>2.5708876160906815E-3</v>
      </c>
      <c r="I71" s="44">
        <f t="shared" si="16"/>
        <v>3.1738620223531596E-3</v>
      </c>
      <c r="J71" s="4">
        <f t="shared" si="16"/>
        <v>3.0895902511049833E-3</v>
      </c>
    </row>
    <row r="72" spans="1:10" x14ac:dyDescent="0.45">
      <c r="A72" s="179" t="s">
        <v>101</v>
      </c>
      <c r="B72" s="56" t="s">
        <v>26</v>
      </c>
      <c r="C72" s="4">
        <f>AVERAGE('ME&amp;ajdSE'!D107:D112)</f>
        <v>0.17625769359254562</v>
      </c>
      <c r="D72" s="4">
        <f>AVERAGE('ME&amp;ajdSE'!E107:E112)</f>
        <v>0.28193975651345776</v>
      </c>
      <c r="E72" s="4">
        <f>AVERAGE('ME&amp;ajdSE'!F107:F112)</f>
        <v>0.28175369373024278</v>
      </c>
      <c r="F72" s="4">
        <f>AVERAGE('ME&amp;ajdSE'!G107:G112)</f>
        <v>0.25962096230960557</v>
      </c>
      <c r="G72" s="39">
        <f>AVERAGE('ME&amp;ajdSE'!H107:H112)</f>
        <v>7.8541999870128387E-2</v>
      </c>
      <c r="H72" s="44">
        <f>AVERAGE('ME&amp;ajdSE'!I107:I112)</f>
        <v>6.4197200526959278E-2</v>
      </c>
      <c r="I72" s="44">
        <f>AVERAGE('ME&amp;ajdSE'!J107:J112)</f>
        <v>6.8969302881973907E-2</v>
      </c>
      <c r="J72" s="44">
        <f>AVERAGE('ME&amp;ajdSE'!K107:K112)</f>
        <v>6.9612351664768077E-2</v>
      </c>
    </row>
    <row r="73" spans="1:10" x14ac:dyDescent="0.45">
      <c r="B73" s="56" t="s">
        <v>27</v>
      </c>
      <c r="C73" s="4">
        <f>STDEVA('ME&amp;ajdSE'!D107:D112)</f>
        <v>2.7757794821194327E-2</v>
      </c>
      <c r="D73" s="4">
        <f>STDEVA('ME&amp;ajdSE'!E107:E112)</f>
        <v>3.2211981397991217E-2</v>
      </c>
      <c r="E73" s="4">
        <f>STDEVA('ME&amp;ajdSE'!F107:F112)</f>
        <v>2.5773610717556381E-2</v>
      </c>
      <c r="F73" s="4">
        <f>STDEVA('ME&amp;ajdSE'!G107:G112)</f>
        <v>4.644783730171289E-2</v>
      </c>
      <c r="G73" s="39">
        <f>STDEVA('ME&amp;ajdSE'!H107:H112)</f>
        <v>2.9257912842865189E-3</v>
      </c>
      <c r="H73" s="44">
        <f>STDEVA('ME&amp;ajdSE'!I107:I112)</f>
        <v>6.3765701270647587E-3</v>
      </c>
      <c r="I73" s="44">
        <f>STDEVA('ME&amp;ajdSE'!J107:J112)</f>
        <v>8.6486036707219948E-3</v>
      </c>
      <c r="J73" s="44">
        <f>STDEVA('ME&amp;ajdSE'!K107:K112)</f>
        <v>1.1599426223189619E-2</v>
      </c>
    </row>
    <row r="74" spans="1:10" x14ac:dyDescent="0.45">
      <c r="B74" s="56" t="s">
        <v>28</v>
      </c>
      <c r="C74" s="4">
        <f>STDEVA(('ME&amp;ajdSE'!D107:D112))/SQRT(COUNT(('ME&amp;ajdSE'!H107:H112)))</f>
        <v>1.1332072282799255E-2</v>
      </c>
      <c r="D74" s="4">
        <f>STDEVA(('ME&amp;ajdSE'!E107:E112))/SQRT(COUNT(('ME&amp;ajdSE'!I107:I112)))</f>
        <v>1.3150486338183671E-2</v>
      </c>
      <c r="E74" s="4">
        <f>STDEVA(('ME&amp;ajdSE'!F107:F112))/SQRT(COUNT(('ME&amp;ajdSE'!J107:J112)))</f>
        <v>1.0522032514523492E-2</v>
      </c>
      <c r="F74" s="4">
        <f>STDEVA(('ME&amp;ajdSE'!G107:G112))/SQRT(COUNT(('ME&amp;ajdSE'!K107:K112)))</f>
        <v>1.8962250174167937E-2</v>
      </c>
      <c r="G74" s="39">
        <f>STDEVA(('ME&amp;ajdSE'!H107:H112))/SQRT(COUNT(('ME&amp;ajdSE'!H107:H1012)))</f>
        <v>6.8961561915183189E-4</v>
      </c>
      <c r="H74" s="44">
        <f>STDEVA(('ME&amp;ajdSE'!I107:I112))/SQRT(COUNT(('ME&amp;ajdSE'!I107:I1012)))</f>
        <v>2.6032238533971255E-3</v>
      </c>
      <c r="I74" s="44">
        <f>STDEVA(('ME&amp;ajdSE'!J107:J112))/SQRT(COUNT(('ME&amp;ajdSE'!J107:J1012)))</f>
        <v>2.0384954344541298E-3</v>
      </c>
      <c r="J74" s="44">
        <f>STDEVA(('ME&amp;ajdSE'!K107:K112))/SQRT(COUNT(('ME&amp;ajdSE'!K107:K1012)))</f>
        <v>2.7340109800968147E-3</v>
      </c>
    </row>
    <row r="75" spans="1:10" x14ac:dyDescent="0.45">
      <c r="B75" s="56" t="s">
        <v>29</v>
      </c>
      <c r="C75" s="4">
        <f>CONFIDENCE(0.05,C73,6)</f>
        <v>2.2210453544491127E-2</v>
      </c>
      <c r="D75" s="4">
        <f t="shared" ref="D75:J75" si="17">CONFIDENCE(0.05,D73,6)</f>
        <v>2.5774479602026008E-2</v>
      </c>
      <c r="E75" s="4">
        <f t="shared" si="17"/>
        <v>2.0622804772625462E-2</v>
      </c>
      <c r="F75" s="4">
        <f t="shared" si="17"/>
        <v>3.7165327407207516E-2</v>
      </c>
      <c r="G75" s="39">
        <f>CONFIDENCE(0.05,G73,6)</f>
        <v>2.3410775898849577E-3</v>
      </c>
      <c r="H75" s="44">
        <f t="shared" si="17"/>
        <v>5.1022249963539427E-3</v>
      </c>
      <c r="I75" s="44">
        <f t="shared" si="17"/>
        <v>6.9201970578231017E-3</v>
      </c>
      <c r="J75" s="4">
        <f t="shared" si="17"/>
        <v>9.2813034656554997E-3</v>
      </c>
    </row>
    <row r="76" spans="1:10" x14ac:dyDescent="0.45">
      <c r="A76" s="179" t="s">
        <v>95</v>
      </c>
      <c r="B76" s="56" t="s">
        <v>26</v>
      </c>
      <c r="C76" s="4">
        <f>AVERAGE('ME&amp;ajdSE'!D113:D118)</f>
        <v>9.4193924893114525E-2</v>
      </c>
      <c r="D76" s="3" t="s">
        <v>53</v>
      </c>
      <c r="E76" s="4">
        <f>AVERAGE('ME&amp;ajdSE'!F113:F118)</f>
        <v>0.18247900876944545</v>
      </c>
      <c r="F76" s="4">
        <f>AVERAGE('ME&amp;ajdSE'!G113:G118)</f>
        <v>0.18586032628288215</v>
      </c>
      <c r="G76" s="39">
        <f>AVERAGE('ME&amp;ajdSE'!H113:H118)</f>
        <v>5.9176715195393102E-2</v>
      </c>
      <c r="H76" s="3" t="s">
        <v>53</v>
      </c>
      <c r="I76" s="4">
        <f>AVERAGE('ME&amp;ajdSE'!J113:J118)</f>
        <v>5.3476921510409892E-2</v>
      </c>
      <c r="J76" s="4">
        <f>AVERAGE('ME&amp;ajdSE'!K113:K118)</f>
        <v>6.0482416610547179E-2</v>
      </c>
    </row>
    <row r="77" spans="1:10" x14ac:dyDescent="0.45">
      <c r="B77" s="56" t="s">
        <v>27</v>
      </c>
      <c r="C77" s="4">
        <f>STDEVA('ME&amp;ajdSE'!D113:D118)</f>
        <v>7.4903422310140669E-3</v>
      </c>
      <c r="D77" s="3" t="s">
        <v>53</v>
      </c>
      <c r="E77" s="4">
        <f>STDEVA('ME&amp;ajdSE'!F113:F118)</f>
        <v>6.7634580428574398E-3</v>
      </c>
      <c r="F77" s="4">
        <f>STDEVA('ME&amp;ajdSE'!G113:G118)</f>
        <v>8.4560341999496986E-3</v>
      </c>
      <c r="G77" s="39">
        <f>STDEVA('ME&amp;ajdSE'!H113:H118)</f>
        <v>4.8995911277851852E-3</v>
      </c>
      <c r="H77" s="3" t="s">
        <v>53</v>
      </c>
      <c r="I77" s="4">
        <f>STDEVA('ME&amp;ajdSE'!J113:J118)</f>
        <v>2.5466966323435475E-3</v>
      </c>
      <c r="J77" s="4">
        <f>STDEVA('ME&amp;ajdSE'!K113:K118)</f>
        <v>6.1043649947767308E-3</v>
      </c>
    </row>
    <row r="78" spans="1:10" x14ac:dyDescent="0.45">
      <c r="B78" s="56" t="s">
        <v>28</v>
      </c>
      <c r="C78" s="4">
        <f>STDEVA(('ME&amp;ajdSE'!D113:D118))/SQRT(COUNT(('ME&amp;ajdSE'!H113:H118)))</f>
        <v>3.0579194108007707E-3</v>
      </c>
      <c r="D78" s="3" t="s">
        <v>53</v>
      </c>
      <c r="E78" s="4">
        <f>STDEVA(('ME&amp;ajdSE'!F113:F118))/SQRT(COUNT(('ME&amp;ajdSE'!J113:J118)))</f>
        <v>2.7611701836206147E-3</v>
      </c>
      <c r="F78" s="4">
        <f>STDEVA(('ME&amp;ajdSE'!G113:G118))/SQRT(COUNT(('ME&amp;ajdSE'!K113:K118)))</f>
        <v>3.4521615062334246E-3</v>
      </c>
      <c r="G78" s="39">
        <f>STDEVA(('ME&amp;ajdSE'!H113:H118))/SQRT(COUNT(('ME&amp;ajdSE'!L113:L118)))</f>
        <v>2.0002497018902126E-3</v>
      </c>
      <c r="H78" s="3" t="s">
        <v>53</v>
      </c>
      <c r="I78" s="4">
        <f>STDEVA(('ME&amp;ajdSE'!J113:J118))/SQRT(COUNT(('ME&amp;ajdSE'!N113:N118)))</f>
        <v>1.0396845464843304E-3</v>
      </c>
      <c r="J78" s="4">
        <f>STDEVA(('ME&amp;ajdSE'!K113:K118))/SQRT(COUNT(('ME&amp;ajdSE'!O113:O118)))</f>
        <v>2.4920965734850486E-3</v>
      </c>
    </row>
    <row r="79" spans="1:10" x14ac:dyDescent="0.45">
      <c r="B79" s="56" t="s">
        <v>29</v>
      </c>
      <c r="C79" s="4">
        <f>CONFIDENCE(0.05,C77,6)</f>
        <v>5.9934119127954518E-3</v>
      </c>
      <c r="D79" s="3" t="s">
        <v>53</v>
      </c>
      <c r="E79" s="4">
        <f t="shared" ref="E79:J79" si="18">CONFIDENCE(0.05,E77,6)</f>
        <v>5.4117941150822512E-3</v>
      </c>
      <c r="F79" s="4">
        <f t="shared" si="18"/>
        <v>6.7661122210330559E-3</v>
      </c>
      <c r="G79" s="39">
        <f t="shared" si="18"/>
        <v>3.9204173757917951E-3</v>
      </c>
      <c r="H79" s="3" t="s">
        <v>53</v>
      </c>
      <c r="I79" s="4">
        <f t="shared" si="18"/>
        <v>2.0377442663921468E-3</v>
      </c>
      <c r="J79" s="4">
        <f t="shared" si="18"/>
        <v>4.8844195300263701E-3</v>
      </c>
    </row>
    <row r="80" spans="1:10" x14ac:dyDescent="0.45">
      <c r="A80" s="179" t="s">
        <v>96</v>
      </c>
      <c r="B80" s="56" t="s">
        <v>26</v>
      </c>
      <c r="C80" s="4">
        <f>AVERAGE('ME&amp;ajdSE'!D119:D124)</f>
        <v>8.8570149741312623E-2</v>
      </c>
      <c r="D80" s="3" t="s">
        <v>53</v>
      </c>
      <c r="E80" s="4">
        <f>AVERAGE('ME&amp;ajdSE'!F119:F124)</f>
        <v>0.14717317189946452</v>
      </c>
      <c r="F80" s="4">
        <f>AVERAGE('ME&amp;ajdSE'!G119:G124)</f>
        <v>0.16622330246500391</v>
      </c>
      <c r="G80" s="4">
        <f>AVERAGE('ME&amp;ajdSE'!H119:H124)</f>
        <v>5.9255984938984485E-2</v>
      </c>
      <c r="H80" s="3" t="s">
        <v>53</v>
      </c>
      <c r="I80" s="4">
        <f>AVERAGE('ME&amp;ajdSE'!J119:J124)</f>
        <v>6.1261462343080005E-2</v>
      </c>
      <c r="J80" s="4">
        <f>AVERAGE('ME&amp;ajdSE'!K119:K124)</f>
        <v>6.0985169897642792E-2</v>
      </c>
    </row>
    <row r="81" spans="2:10" x14ac:dyDescent="0.45">
      <c r="B81" s="56" t="s">
        <v>27</v>
      </c>
      <c r="C81" s="4">
        <f>STDEVA('ME&amp;ajdSE'!D119:D124)</f>
        <v>4.5918940645164261E-3</v>
      </c>
      <c r="D81" s="3" t="s">
        <v>53</v>
      </c>
      <c r="E81" s="4">
        <f>STDEVA('ME&amp;ajdSE'!F119:F124)</f>
        <v>9.0164210919277225E-3</v>
      </c>
      <c r="F81" s="4">
        <f>STDEVA('ME&amp;ajdSE'!G119:G124)</f>
        <v>5.6779158313444615E-3</v>
      </c>
      <c r="G81" s="4">
        <f>STDEVA('ME&amp;ajdSE'!H119:H124)</f>
        <v>1.2048279557806841E-3</v>
      </c>
      <c r="H81" s="3" t="s">
        <v>53</v>
      </c>
      <c r="I81" s="4">
        <f>STDEVA('ME&amp;ajdSE'!J119:J124)</f>
        <v>2.3317643311713439E-3</v>
      </c>
      <c r="J81" s="4">
        <f>STDEVA('ME&amp;ajdSE'!K119:K124)</f>
        <v>1.8456470825824467E-3</v>
      </c>
    </row>
    <row r="82" spans="2:10" x14ac:dyDescent="0.45">
      <c r="B82" s="56" t="s">
        <v>28</v>
      </c>
      <c r="C82" s="4">
        <f>STDEVA(('ME&amp;ajdSE'!D119:D124))/SQRT(COUNT(('ME&amp;ajdSE'!H119:H124)))</f>
        <v>1.8746329018299907E-3</v>
      </c>
      <c r="D82" s="3" t="s">
        <v>53</v>
      </c>
      <c r="E82" s="4">
        <f>STDEVA(('ME&amp;ajdSE'!F119:F124))/SQRT(COUNT(('ME&amp;ajdSE'!J119:J124)))</f>
        <v>3.6809384968818104E-3</v>
      </c>
      <c r="F82" s="4">
        <f>STDEVA(('ME&amp;ajdSE'!G119:G124))/SQRT(COUNT(('ME&amp;ajdSE'!K119:K124)))</f>
        <v>2.3179994315440803E-3</v>
      </c>
      <c r="G82" s="4">
        <f>STDEVA(('ME&amp;ajdSE'!H119:H124))/SQRT(COUNT(('ME&amp;ajdSE'!L119:L124)))</f>
        <v>4.9186895325053505E-4</v>
      </c>
      <c r="H82" s="3" t="s">
        <v>53</v>
      </c>
      <c r="I82" s="4">
        <f>STDEVA(('ME&amp;ajdSE'!J119:J124))/SQRT(COUNT(('ME&amp;ajdSE'!N119:N124)))</f>
        <v>9.5193880196531419E-4</v>
      </c>
      <c r="J82" s="4">
        <f>STDEVA(('ME&amp;ajdSE'!K119:K124))/SQRT(COUNT(('ME&amp;ajdSE'!O119:O124)))</f>
        <v>7.5348226626390012E-4</v>
      </c>
    </row>
    <row r="83" spans="2:10" x14ac:dyDescent="0.45">
      <c r="B83" s="56" t="s">
        <v>29</v>
      </c>
      <c r="C83" s="4">
        <f>CONFIDENCE(0.05,C81,6)</f>
        <v>3.6742129718205915E-3</v>
      </c>
      <c r="D83" s="3" t="s">
        <v>53</v>
      </c>
      <c r="E83" s="4">
        <f>CONFIDENCE(0.05,E81,6)</f>
        <v>7.2145068831953483E-3</v>
      </c>
      <c r="F83" s="4">
        <f>CONFIDENCE(0.05,F81,6)</f>
        <v>4.5431954020107145E-3</v>
      </c>
      <c r="G83" s="39">
        <f>CONFIDENCE(0.05,G81,6)</f>
        <v>9.64045433484464E-4</v>
      </c>
      <c r="H83" s="3" t="s">
        <v>53</v>
      </c>
      <c r="I83" s="4">
        <f>CONFIDENCE(0.05,I81,6)</f>
        <v>1.8657657673382222E-3</v>
      </c>
      <c r="J83" s="4">
        <f>CONFIDENCE(0.05,J81,6)</f>
        <v>1.4767981048668633E-3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A13" sqref="A13"/>
    </sheetView>
  </sheetViews>
  <sheetFormatPr baseColWidth="10" defaultColWidth="11.53515625" defaultRowHeight="15.9" x14ac:dyDescent="0.45"/>
  <cols>
    <col min="1" max="1" width="44.69140625" style="60" customWidth="1"/>
    <col min="2" max="16384" width="11.53515625" style="3"/>
  </cols>
  <sheetData>
    <row r="1" spans="1:9" x14ac:dyDescent="0.45">
      <c r="A1" s="60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x14ac:dyDescent="0.45">
      <c r="A2" s="52" t="s">
        <v>75</v>
      </c>
      <c r="B2" s="6">
        <v>0.11425073273094838</v>
      </c>
      <c r="C2" s="6">
        <v>0.15461701020745353</v>
      </c>
      <c r="D2" s="6">
        <v>0.18354622624661524</v>
      </c>
      <c r="E2" s="6">
        <v>0.24020506278070283</v>
      </c>
      <c r="F2" s="6">
        <v>1.9405673305478335E-3</v>
      </c>
      <c r="G2" s="6">
        <v>2.5408978268964778E-3</v>
      </c>
      <c r="H2" s="6">
        <v>2.3920360981969533E-3</v>
      </c>
      <c r="I2" s="6">
        <v>4.4965031259587172E-3</v>
      </c>
    </row>
    <row r="3" spans="1:9" x14ac:dyDescent="0.45">
      <c r="A3" s="52" t="s">
        <v>76</v>
      </c>
      <c r="B3" s="6">
        <v>4.8556052426089964E-2</v>
      </c>
      <c r="C3" s="6">
        <v>8.2263421968486419E-2</v>
      </c>
      <c r="D3" s="6">
        <v>9.2442982166958843E-2</v>
      </c>
      <c r="E3" s="6">
        <v>0.12079600340267972</v>
      </c>
      <c r="F3" s="6">
        <v>3.0066469023394735E-3</v>
      </c>
      <c r="G3" s="6">
        <v>9.565990390878432E-3</v>
      </c>
      <c r="H3" s="6">
        <v>1.0299217979819357E-2</v>
      </c>
      <c r="I3" s="6">
        <v>1.03913361218792E-2</v>
      </c>
    </row>
    <row r="4" spans="1:9" x14ac:dyDescent="0.45">
      <c r="A4" s="52" t="s">
        <v>77</v>
      </c>
      <c r="B4" s="6">
        <v>5.4703161150214258E-2</v>
      </c>
      <c r="C4" s="6">
        <v>0.12375638041223121</v>
      </c>
      <c r="D4" s="6">
        <v>0.14493751885676615</v>
      </c>
      <c r="E4" s="6">
        <v>0.15901771760417274</v>
      </c>
      <c r="F4" s="6">
        <v>2.9515080251847079E-3</v>
      </c>
      <c r="G4" s="6">
        <v>1.0294325176741531E-2</v>
      </c>
      <c r="H4" s="6">
        <v>1.1452895632912762E-2</v>
      </c>
      <c r="I4" s="6">
        <v>9.0451768201974918E-3</v>
      </c>
    </row>
    <row r="5" spans="1:9" x14ac:dyDescent="0.45">
      <c r="A5" s="157" t="s">
        <v>85</v>
      </c>
      <c r="B5" s="3">
        <v>5.5555267126121181E-2</v>
      </c>
      <c r="C5" s="3">
        <v>6.4510091662365251E-2</v>
      </c>
      <c r="D5" s="3">
        <v>8.6853917430762914E-2</v>
      </c>
      <c r="E5" s="3">
        <v>0.11766094824773436</v>
      </c>
      <c r="F5" s="3">
        <v>2.9875686705415024E-3</v>
      </c>
      <c r="G5" s="3">
        <v>7.2550053638197774E-3</v>
      </c>
      <c r="H5" s="3">
        <v>1.6184484317072319E-2</v>
      </c>
      <c r="I5" s="3">
        <v>2.4308175328522919E-2</v>
      </c>
    </row>
    <row r="6" spans="1:9" x14ac:dyDescent="0.45">
      <c r="A6" s="52" t="s">
        <v>84</v>
      </c>
      <c r="B6" s="3">
        <v>5.8899835631742115E-2</v>
      </c>
      <c r="C6" s="3">
        <v>0.17575763010722256</v>
      </c>
      <c r="D6" s="3">
        <v>0.16215598581254806</v>
      </c>
      <c r="E6" s="3">
        <v>0.1459409259419408</v>
      </c>
      <c r="F6" s="3">
        <v>6.400521448923743E-3</v>
      </c>
      <c r="G6" s="3">
        <v>4.6723342259974952E-2</v>
      </c>
      <c r="H6" s="3">
        <v>2.9595824472344698E-2</v>
      </c>
      <c r="I6" s="3">
        <v>8.288264249867193E-3</v>
      </c>
    </row>
    <row r="7" spans="1:9" x14ac:dyDescent="0.45">
      <c r="A7" s="52" t="s">
        <v>83</v>
      </c>
      <c r="B7" s="3">
        <v>7.5784862347374984E-2</v>
      </c>
      <c r="C7" s="3" t="s">
        <v>53</v>
      </c>
      <c r="D7" s="3">
        <v>0.19005433306393779</v>
      </c>
      <c r="E7" s="3">
        <v>0.1946454022355876</v>
      </c>
      <c r="F7" s="3">
        <v>7.7103854858767695E-3</v>
      </c>
      <c r="G7" s="3" t="s">
        <v>53</v>
      </c>
      <c r="H7" s="3">
        <v>1.9434900135258681E-2</v>
      </c>
      <c r="I7" s="3">
        <v>4.6316002951193411E-2</v>
      </c>
    </row>
    <row r="8" spans="1:9" x14ac:dyDescent="0.45">
      <c r="A8" s="59" t="s">
        <v>82</v>
      </c>
      <c r="B8" s="3">
        <v>0.18673285685161037</v>
      </c>
      <c r="C8" s="3">
        <v>0.30179658252797786</v>
      </c>
      <c r="D8" s="3">
        <v>0.31494458057439939</v>
      </c>
      <c r="E8" s="3">
        <v>0.38817888955619045</v>
      </c>
      <c r="F8" s="3">
        <v>3.5096069956305816E-3</v>
      </c>
      <c r="G8" s="3">
        <v>9.6158794698952381E-3</v>
      </c>
      <c r="H8" s="3">
        <v>1.4038909738859292E-2</v>
      </c>
      <c r="I8" s="3">
        <v>1.701456786190433E-2</v>
      </c>
    </row>
    <row r="9" spans="1:9" x14ac:dyDescent="0.45">
      <c r="A9" s="72" t="s">
        <v>81</v>
      </c>
      <c r="B9" s="3">
        <v>5.4025640743593707E-2</v>
      </c>
      <c r="C9" s="3" t="s">
        <v>53</v>
      </c>
      <c r="D9" s="3">
        <v>0.12806680341654361</v>
      </c>
      <c r="E9" s="3">
        <v>0.13463281344573758</v>
      </c>
      <c r="F9" s="3">
        <v>1.8034301790170255E-2</v>
      </c>
      <c r="G9" s="3" t="s">
        <v>53</v>
      </c>
      <c r="H9" s="3">
        <v>1.954909912955612E-2</v>
      </c>
      <c r="I9" s="3">
        <v>3.7145502695965824E-2</v>
      </c>
    </row>
    <row r="10" spans="1:9" x14ac:dyDescent="0.45">
      <c r="A10" s="59" t="s">
        <v>80</v>
      </c>
      <c r="B10" s="3">
        <v>5.8464384273418879E-2</v>
      </c>
      <c r="C10" s="3">
        <v>9.1957987350580764E-2</v>
      </c>
      <c r="D10" s="3">
        <v>0.10883293271805046</v>
      </c>
      <c r="E10" s="3">
        <v>0.14672463574213571</v>
      </c>
      <c r="F10" s="3">
        <v>1.5333148939074028E-3</v>
      </c>
      <c r="G10" s="3">
        <v>5.1438580284671595E-3</v>
      </c>
      <c r="H10" s="3">
        <v>5.8386489751631179E-3</v>
      </c>
      <c r="I10" s="3">
        <v>8.631456860083141E-3</v>
      </c>
    </row>
    <row r="11" spans="1:9" x14ac:dyDescent="0.45">
      <c r="A11" s="52" t="s">
        <v>86</v>
      </c>
      <c r="B11" s="3">
        <v>9.7156895805460122E-2</v>
      </c>
      <c r="C11" s="3">
        <v>0.15997042002817916</v>
      </c>
      <c r="D11" s="3">
        <v>0.15946730321603039</v>
      </c>
      <c r="E11" s="3">
        <v>0.17457366453704978</v>
      </c>
      <c r="F11" s="3">
        <v>4.1406291408718314E-3</v>
      </c>
      <c r="G11" s="3">
        <v>1.1887938129052951E-2</v>
      </c>
      <c r="H11" s="3">
        <v>8.9026987038881931E-3</v>
      </c>
      <c r="I11" s="3">
        <v>1.5301899178198226E-2</v>
      </c>
    </row>
    <row r="12" spans="1:9" x14ac:dyDescent="0.45">
      <c r="A12" s="157" t="s">
        <v>78</v>
      </c>
      <c r="B12" s="3">
        <v>0.10097037539714288</v>
      </c>
      <c r="C12" s="3" t="s">
        <v>53</v>
      </c>
      <c r="D12" s="3">
        <v>0.14800855616591815</v>
      </c>
      <c r="E12" s="3">
        <v>0.19593833627049784</v>
      </c>
      <c r="F12" s="3">
        <v>5.3982880528524475E-3</v>
      </c>
      <c r="G12" s="3" t="s">
        <v>53</v>
      </c>
      <c r="H12" s="3">
        <v>6.0273093258439249E-2</v>
      </c>
      <c r="I12" s="3">
        <v>4.8229116087803343E-3</v>
      </c>
    </row>
    <row r="13" spans="1:9" x14ac:dyDescent="0.45">
      <c r="A13" s="158" t="s">
        <v>107</v>
      </c>
      <c r="B13" s="3">
        <v>0.12598947463940052</v>
      </c>
      <c r="C13" s="3">
        <v>0.16518128536990584</v>
      </c>
      <c r="D13" s="3">
        <v>0.18972200984829654</v>
      </c>
      <c r="E13" s="3">
        <v>0.25188779903504893</v>
      </c>
      <c r="F13" s="3">
        <v>8.5101556048447296E-4</v>
      </c>
      <c r="G13" s="3">
        <v>2.3458733035737448E-3</v>
      </c>
      <c r="H13" s="3">
        <v>3.3280852855699884E-3</v>
      </c>
      <c r="I13" s="3">
        <v>6.205144244230419E-3</v>
      </c>
    </row>
    <row r="14" spans="1:9" x14ac:dyDescent="0.45">
      <c r="A14" s="156" t="s">
        <v>79</v>
      </c>
      <c r="B14" s="3">
        <v>7.8355146431048128E-2</v>
      </c>
      <c r="C14" s="3">
        <v>0.14863530065589389</v>
      </c>
      <c r="D14" s="3">
        <v>0.15684657306064487</v>
      </c>
      <c r="E14" s="3">
        <v>0.17262818319556031</v>
      </c>
      <c r="F14" s="3">
        <v>3.072554326894916E-3</v>
      </c>
      <c r="G14" s="3">
        <v>6.222659697151074E-3</v>
      </c>
      <c r="H14" s="3">
        <v>4.8165639150430468E-3</v>
      </c>
      <c r="I14" s="3">
        <v>5.6568340746289735E-3</v>
      </c>
    </row>
    <row r="15" spans="1:9" x14ac:dyDescent="0.45">
      <c r="A15" s="180" t="s">
        <v>92</v>
      </c>
      <c r="B15" s="3">
        <v>6.7587829116947371E-2</v>
      </c>
      <c r="C15" s="3">
        <v>0.12408327677434144</v>
      </c>
      <c r="D15" s="3">
        <v>0.13641382526717202</v>
      </c>
      <c r="E15" s="3">
        <v>0.12946806381772422</v>
      </c>
      <c r="F15" s="3">
        <v>6.9264945302334822E-3</v>
      </c>
      <c r="G15" s="3">
        <v>4.7659645441749093E-3</v>
      </c>
      <c r="H15" s="3">
        <v>9.3092089400843812E-3</v>
      </c>
      <c r="I15" s="3">
        <v>4.6521786306133687E-3</v>
      </c>
    </row>
    <row r="16" spans="1:9" x14ac:dyDescent="0.45">
      <c r="A16" s="157" t="s">
        <v>100</v>
      </c>
      <c r="B16" s="3">
        <v>0.17625769359254562</v>
      </c>
      <c r="C16" s="3">
        <v>0.28193975651345776</v>
      </c>
      <c r="D16" s="3">
        <v>0.28175369373024278</v>
      </c>
      <c r="E16" s="3">
        <v>0.25962096230960557</v>
      </c>
      <c r="F16" s="3">
        <v>2.2210453544491127E-2</v>
      </c>
      <c r="G16" s="3">
        <v>2.5774479602026008E-2</v>
      </c>
      <c r="H16" s="3">
        <v>2.0622804772625462E-2</v>
      </c>
      <c r="I16" s="3">
        <v>3.7165327407207516E-2</v>
      </c>
    </row>
    <row r="17" spans="1:9" x14ac:dyDescent="0.45">
      <c r="A17" s="157" t="s">
        <v>94</v>
      </c>
      <c r="B17" s="3">
        <v>9.4193924893114525E-2</v>
      </c>
      <c r="C17" s="3" t="s">
        <v>53</v>
      </c>
      <c r="D17" s="3">
        <v>0.18247900876944545</v>
      </c>
      <c r="E17" s="3">
        <v>0.18586032628288215</v>
      </c>
      <c r="F17" s="3">
        <v>5.9934119127954518E-3</v>
      </c>
      <c r="G17" s="3" t="s">
        <v>53</v>
      </c>
      <c r="H17" s="3">
        <v>5.4117941150822512E-3</v>
      </c>
      <c r="I17" s="3">
        <v>6.7661122210330559E-3</v>
      </c>
    </row>
    <row r="18" spans="1:9" x14ac:dyDescent="0.45">
      <c r="A18" s="157" t="s">
        <v>97</v>
      </c>
      <c r="B18" s="3">
        <v>8.8570149741312623E-2</v>
      </c>
      <c r="C18" s="3" t="s">
        <v>53</v>
      </c>
      <c r="D18" s="3">
        <v>0.14717317189946452</v>
      </c>
      <c r="E18" s="3">
        <v>0.16622330246500391</v>
      </c>
      <c r="F18" s="3">
        <v>3.6742129718205915E-3</v>
      </c>
      <c r="G18" s="3" t="s">
        <v>53</v>
      </c>
      <c r="H18" s="3">
        <v>7.2145068831953483E-3</v>
      </c>
      <c r="I18" s="3">
        <v>4.5431954020107145E-3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tabSelected="1" zoomScale="130" zoomScaleNormal="130" workbookViewId="0">
      <selection activeCell="A13" sqref="A13"/>
    </sheetView>
  </sheetViews>
  <sheetFormatPr baseColWidth="10" defaultColWidth="11.53515625" defaultRowHeight="15.9" x14ac:dyDescent="0.45"/>
  <cols>
    <col min="1" max="1" width="43.84375" style="58" customWidth="1"/>
    <col min="2" max="16384" width="11.53515625" style="3"/>
  </cols>
  <sheetData>
    <row r="1" spans="1:9" x14ac:dyDescent="0.45">
      <c r="A1" s="58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x14ac:dyDescent="0.45">
      <c r="A2" s="52" t="s">
        <v>75</v>
      </c>
      <c r="B2" s="6">
        <v>3.8962450735028561E-2</v>
      </c>
      <c r="C2" s="6">
        <v>4.114897544468548E-2</v>
      </c>
      <c r="D2" s="6">
        <v>4.1906555712331095E-2</v>
      </c>
      <c r="E2" s="6">
        <v>4.4441741865570629E-2</v>
      </c>
      <c r="F2" s="6">
        <v>1.5993988048523925E-2</v>
      </c>
      <c r="G2" s="6">
        <v>1.6785859977214955E-2</v>
      </c>
      <c r="H2" s="6">
        <v>1.8061577711937473E-2</v>
      </c>
      <c r="I2" s="6">
        <v>1.871557801210913E-2</v>
      </c>
    </row>
    <row r="3" spans="1:9" x14ac:dyDescent="0.45">
      <c r="A3" s="52" t="s">
        <v>76</v>
      </c>
      <c r="B3" s="6">
        <v>4.5980875000000004E-2</v>
      </c>
      <c r="C3" s="6">
        <v>4.4072830000000007E-2</v>
      </c>
      <c r="D3" s="6">
        <v>4.3291173333333342E-2</v>
      </c>
      <c r="E3" s="6">
        <v>4.2925263333333331E-2</v>
      </c>
      <c r="F3" s="6">
        <v>5.0864603641466348E-3</v>
      </c>
      <c r="G3" s="6">
        <v>4.4355376170080113E-3</v>
      </c>
      <c r="H3" s="6">
        <v>4.3280848648071732E-3</v>
      </c>
      <c r="I3" s="6">
        <v>3.5523264551289646E-3</v>
      </c>
    </row>
    <row r="4" spans="1:9" x14ac:dyDescent="0.45">
      <c r="A4" s="52" t="s">
        <v>77</v>
      </c>
      <c r="B4" s="6">
        <v>5.1109123715160694E-2</v>
      </c>
      <c r="C4" s="6">
        <v>4.5035462418543885E-2</v>
      </c>
      <c r="D4" s="6">
        <v>4.2603683174005889E-2</v>
      </c>
      <c r="E4" s="6">
        <v>4.1054600703322279E-2</v>
      </c>
      <c r="F4" s="6">
        <v>2.2123544466839222E-3</v>
      </c>
      <c r="G4" s="6">
        <v>9.9369899052802928E-4</v>
      </c>
      <c r="H4" s="6">
        <v>1.0296292855979706E-3</v>
      </c>
      <c r="I4" s="6">
        <v>1.8345315912336273E-3</v>
      </c>
    </row>
    <row r="5" spans="1:9" x14ac:dyDescent="0.45">
      <c r="A5" s="157" t="s">
        <v>85</v>
      </c>
      <c r="B5" s="3">
        <v>0.11086287460253004</v>
      </c>
      <c r="C5" s="3">
        <v>0.11190828177831647</v>
      </c>
      <c r="D5" s="3">
        <v>0.11037457952570652</v>
      </c>
      <c r="E5" s="3">
        <v>0.11297108555535178</v>
      </c>
      <c r="F5" s="3">
        <v>4.6802769394732888E-3</v>
      </c>
      <c r="G5" s="3">
        <v>4.5276731958344184E-3</v>
      </c>
      <c r="H5" s="3">
        <v>4.7066324660774836E-3</v>
      </c>
      <c r="I5" s="3">
        <v>6.166285574299748E-3</v>
      </c>
    </row>
    <row r="6" spans="1:9" x14ac:dyDescent="0.45">
      <c r="A6" s="52" t="s">
        <v>84</v>
      </c>
      <c r="B6" s="3">
        <v>7.9529217566717395E-2</v>
      </c>
      <c r="C6" s="3">
        <v>6.7719051958958748E-2</v>
      </c>
      <c r="D6" s="3">
        <v>6.4997331075880821E-2</v>
      </c>
      <c r="E6" s="3">
        <v>6.6541161425611089E-2</v>
      </c>
      <c r="F6" s="3">
        <v>1.8586432091871875E-2</v>
      </c>
      <c r="G6" s="3">
        <v>2.8978992697022088E-2</v>
      </c>
      <c r="H6" s="3">
        <v>2.7284842445294399E-2</v>
      </c>
      <c r="I6" s="3">
        <v>2.8765382543132382E-2</v>
      </c>
    </row>
    <row r="7" spans="1:9" x14ac:dyDescent="0.45">
      <c r="A7" s="52" t="s">
        <v>83</v>
      </c>
      <c r="B7" s="3">
        <v>4.540229880901666E-2</v>
      </c>
      <c r="C7" s="3" t="s">
        <v>53</v>
      </c>
      <c r="D7" s="3">
        <v>4.304076175185903E-2</v>
      </c>
      <c r="E7" s="3">
        <v>4.4098372414555824E-2</v>
      </c>
      <c r="F7" s="3">
        <v>2.3222636455942315E-3</v>
      </c>
      <c r="G7" s="3" t="s">
        <v>53</v>
      </c>
      <c r="H7" s="3">
        <v>5.6202584519643708E-3</v>
      </c>
      <c r="I7" s="3">
        <v>7.5523080865675272E-3</v>
      </c>
    </row>
    <row r="8" spans="1:9" x14ac:dyDescent="0.45">
      <c r="A8" s="59" t="s">
        <v>82</v>
      </c>
      <c r="B8" s="3">
        <v>3.3706855864139143E-2</v>
      </c>
      <c r="C8" s="3">
        <v>3.370502850725738E-2</v>
      </c>
      <c r="D8" s="3">
        <v>3.6957433096118382E-2</v>
      </c>
      <c r="E8" s="3">
        <v>3.8505447266886268E-2</v>
      </c>
      <c r="F8" s="3">
        <v>1.0669719036795918E-3</v>
      </c>
      <c r="G8" s="3">
        <v>1.0930669283102763E-3</v>
      </c>
      <c r="H8" s="3">
        <v>1.6671751074492814E-3</v>
      </c>
      <c r="I8" s="3">
        <v>2.4533957878281974E-3</v>
      </c>
    </row>
    <row r="9" spans="1:9" x14ac:dyDescent="0.45">
      <c r="A9" s="72" t="s">
        <v>81</v>
      </c>
      <c r="B9" s="3">
        <v>3.62941643864109E-2</v>
      </c>
      <c r="C9" s="3" t="s">
        <v>53</v>
      </c>
      <c r="D9" s="3">
        <v>3.2549439322980357E-2</v>
      </c>
      <c r="E9" s="3">
        <v>3.2571769684088557E-2</v>
      </c>
      <c r="F9" s="3">
        <v>2.9827775267144223E-3</v>
      </c>
      <c r="G9" s="3" t="s">
        <v>53</v>
      </c>
      <c r="H9" s="3">
        <v>1.9975801346596299E-3</v>
      </c>
      <c r="I9" s="3">
        <v>2.0838673053117833E-3</v>
      </c>
    </row>
    <row r="10" spans="1:9" x14ac:dyDescent="0.45">
      <c r="A10" s="59" t="s">
        <v>80</v>
      </c>
      <c r="B10" s="3">
        <v>5.5342998512538218E-2</v>
      </c>
      <c r="C10" s="3">
        <v>5.4061603713968766E-2</v>
      </c>
      <c r="D10" s="3">
        <v>5.4070382992165163E-2</v>
      </c>
      <c r="E10" s="3">
        <v>5.4275762546476924E-2</v>
      </c>
      <c r="F10" s="3">
        <v>3.1763655277912651E-3</v>
      </c>
      <c r="G10" s="3">
        <v>3.0625129571999771E-3</v>
      </c>
      <c r="H10" s="3">
        <v>3.6931266808407828E-3</v>
      </c>
      <c r="I10" s="3">
        <v>4.9060821045082128E-3</v>
      </c>
    </row>
    <row r="11" spans="1:9" x14ac:dyDescent="0.45">
      <c r="A11" s="52" t="s">
        <v>86</v>
      </c>
      <c r="B11" s="3">
        <v>5.2338113682425878E-2</v>
      </c>
      <c r="C11" s="3">
        <v>4.0492509234042087E-2</v>
      </c>
      <c r="D11" s="3">
        <v>4.4145220141673734E-2</v>
      </c>
      <c r="E11" s="3">
        <v>4.9597576283177257E-2</v>
      </c>
      <c r="F11" s="3">
        <v>3.647322415619859E-3</v>
      </c>
      <c r="G11" s="3">
        <v>5.3404544406218668E-3</v>
      </c>
      <c r="H11" s="3">
        <v>6.1806526179643724E-3</v>
      </c>
      <c r="I11" s="3">
        <v>9.3104217022524759E-3</v>
      </c>
    </row>
    <row r="12" spans="1:9" x14ac:dyDescent="0.45">
      <c r="A12" s="157" t="s">
        <v>78</v>
      </c>
      <c r="B12" s="3">
        <v>6.5228637225461392E-2</v>
      </c>
      <c r="C12" s="3" t="s">
        <v>53</v>
      </c>
      <c r="D12" s="3">
        <v>6.4838587641527543E-2</v>
      </c>
      <c r="E12" s="3">
        <v>5.996243894371505E-2</v>
      </c>
      <c r="F12" s="3">
        <v>2.1717517080586781E-3</v>
      </c>
      <c r="G12" s="3" t="s">
        <v>53</v>
      </c>
      <c r="H12" s="3">
        <v>2.1623771248836842E-3</v>
      </c>
      <c r="I12" s="3">
        <v>2.3077951514323606E-3</v>
      </c>
    </row>
    <row r="13" spans="1:9" x14ac:dyDescent="0.45">
      <c r="A13" s="158" t="s">
        <v>107</v>
      </c>
      <c r="B13" s="3">
        <v>7.8232338706011997E-2</v>
      </c>
      <c r="C13" s="3">
        <v>6.3522026276307306E-2</v>
      </c>
      <c r="D13" s="3">
        <v>6.5634951314086878E-2</v>
      </c>
      <c r="E13" s="3">
        <v>6.9174943253441076E-2</v>
      </c>
      <c r="F13" s="3">
        <v>2.7505078061527945E-2</v>
      </c>
      <c r="G13" s="3">
        <v>2.1541826919606873E-2</v>
      </c>
      <c r="H13" s="3">
        <v>2.2093407238557621E-2</v>
      </c>
      <c r="I13" s="3">
        <v>2.3701870242550285E-2</v>
      </c>
    </row>
    <row r="14" spans="1:9" x14ac:dyDescent="0.45">
      <c r="A14" s="156" t="s">
        <v>79</v>
      </c>
      <c r="B14" s="3">
        <v>3.9588270853047003E-2</v>
      </c>
      <c r="C14" s="3">
        <v>3.0999186674399107E-2</v>
      </c>
      <c r="D14" s="3">
        <v>3.154071852694023E-2</v>
      </c>
      <c r="E14" s="3">
        <v>3.3435559405574307E-2</v>
      </c>
      <c r="F14" s="3">
        <v>2.0610009258812574E-3</v>
      </c>
      <c r="G14" s="3">
        <v>3.2218790991341006E-3</v>
      </c>
      <c r="H14" s="3">
        <v>3.1096079447599859E-3</v>
      </c>
      <c r="I14" s="3">
        <v>4.8929955260656084E-3</v>
      </c>
    </row>
    <row r="15" spans="1:9" x14ac:dyDescent="0.45">
      <c r="A15" s="180" t="s">
        <v>92</v>
      </c>
      <c r="B15" s="3">
        <v>3.6588464149229206E-2</v>
      </c>
      <c r="C15" s="3">
        <v>3.3225836648849066E-2</v>
      </c>
      <c r="D15" s="3">
        <v>3.3804369621657809E-2</v>
      </c>
      <c r="E15" s="3">
        <v>3.6868169730831957E-2</v>
      </c>
      <c r="F15" s="3">
        <v>2.7791564476938135E-3</v>
      </c>
      <c r="G15" s="3">
        <v>2.5708876160906815E-3</v>
      </c>
      <c r="H15" s="3">
        <v>3.1738620223531596E-3</v>
      </c>
      <c r="I15" s="3">
        <v>3.0895902511049833E-3</v>
      </c>
    </row>
    <row r="16" spans="1:9" x14ac:dyDescent="0.45">
      <c r="A16" s="157" t="s">
        <v>100</v>
      </c>
      <c r="B16" s="3">
        <v>7.8541999870128387E-2</v>
      </c>
      <c r="C16" s="3">
        <v>6.4197200526959278E-2</v>
      </c>
      <c r="D16" s="3">
        <v>6.8969302881973907E-2</v>
      </c>
      <c r="E16" s="3">
        <v>6.9612351664768077E-2</v>
      </c>
      <c r="F16" s="3">
        <v>2.3410775898849577E-3</v>
      </c>
      <c r="G16" s="3">
        <v>5.1022249963539427E-3</v>
      </c>
      <c r="H16" s="3">
        <v>6.9201970578231017E-3</v>
      </c>
      <c r="I16" s="3">
        <v>9.2813034656554997E-3</v>
      </c>
    </row>
    <row r="17" spans="1:9" x14ac:dyDescent="0.45">
      <c r="A17" s="157" t="s">
        <v>94</v>
      </c>
      <c r="B17" s="3">
        <v>5.9176715195393102E-2</v>
      </c>
      <c r="C17" s="3" t="s">
        <v>53</v>
      </c>
      <c r="D17" s="3">
        <v>5.3476921510409892E-2</v>
      </c>
      <c r="E17" s="3">
        <v>6.0482416610547179E-2</v>
      </c>
      <c r="F17" s="3">
        <v>3.9204173757917951E-3</v>
      </c>
      <c r="G17" s="3" t="s">
        <v>53</v>
      </c>
      <c r="H17" s="3">
        <v>2.0377442663921468E-3</v>
      </c>
      <c r="I17" s="3">
        <v>4.8844195300263701E-3</v>
      </c>
    </row>
    <row r="18" spans="1:9" x14ac:dyDescent="0.45">
      <c r="A18" s="157" t="s">
        <v>97</v>
      </c>
      <c r="B18" s="3">
        <v>5.9255984938984485E-2</v>
      </c>
      <c r="C18" s="3" t="s">
        <v>53</v>
      </c>
      <c r="D18" s="3">
        <v>6.1261462343080005E-2</v>
      </c>
      <c r="E18" s="3">
        <v>6.0985169897642792E-2</v>
      </c>
      <c r="F18" s="3">
        <v>9.64045433484464E-4</v>
      </c>
      <c r="G18" s="3" t="s">
        <v>53</v>
      </c>
      <c r="H18" s="3">
        <v>1.8657657673382222E-3</v>
      </c>
      <c r="I18" s="3">
        <v>1.4767981048668633E-3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Properties</vt:lpstr>
      <vt:lpstr>RawResults</vt:lpstr>
      <vt:lpstr>ME&amp;ajdSE</vt:lpstr>
      <vt:lpstr>Statistics</vt:lpstr>
      <vt:lpstr>Results_ME_90</vt:lpstr>
      <vt:lpstr>Results_SE_90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2022-08-18T09:49:04Z</dcterms:modified>
</cp:coreProperties>
</file>