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 defaultThemeVersion="124226"/>
  <xr:revisionPtr revIDLastSave="0" documentId="13_ncr:1_{72D76885-8F37-4295-8C27-1BDEF0BBB3AA}" xr6:coauthVersionLast="47" xr6:coauthVersionMax="47" xr10:uidLastSave="{00000000-0000-0000-0000-000000000000}"/>
  <bookViews>
    <workbookView xWindow="-103" yWindow="-103" windowWidth="22149" windowHeight="13320" tabRatio="569" activeTab="4" xr2:uid="{00000000-000D-0000-FFFF-FFFF00000000}"/>
  </bookViews>
  <sheets>
    <sheet name="Properties" sheetId="1" r:id="rId1"/>
    <sheet name="RawResults" sheetId="2" r:id="rId2"/>
    <sheet name="ME&amp;ajdSE" sheetId="8" r:id="rId3"/>
    <sheet name="Statistics" sheetId="4" r:id="rId4"/>
    <sheet name="Results_ME_60" sheetId="5" r:id="rId5"/>
    <sheet name="Results_SE_60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" i="4" l="1"/>
  <c r="E53" i="8"/>
  <c r="D36" i="4"/>
  <c r="J54" i="8"/>
  <c r="J55" i="8"/>
  <c r="J56" i="8"/>
  <c r="J57" i="8"/>
  <c r="J58" i="8"/>
  <c r="E54" i="8"/>
  <c r="F54" i="8"/>
  <c r="E55" i="8"/>
  <c r="F55" i="8"/>
  <c r="E56" i="8"/>
  <c r="F56" i="8"/>
  <c r="E57" i="8"/>
  <c r="F57" i="8"/>
  <c r="E58" i="8"/>
  <c r="F58" i="8"/>
  <c r="D58" i="8"/>
  <c r="D53" i="8"/>
  <c r="I41" i="8" l="1"/>
  <c r="J41" i="8"/>
  <c r="K41" i="8"/>
  <c r="H41" i="8"/>
  <c r="K23" i="8"/>
  <c r="H28" i="8"/>
  <c r="J28" i="8"/>
  <c r="J23" i="8"/>
  <c r="I28" i="8"/>
  <c r="I23" i="8"/>
  <c r="H42" i="8"/>
  <c r="I42" i="8"/>
  <c r="J42" i="8"/>
  <c r="K42" i="8"/>
  <c r="H43" i="8"/>
  <c r="I43" i="8"/>
  <c r="J43" i="8"/>
  <c r="K43" i="8"/>
  <c r="H44" i="8"/>
  <c r="I44" i="8"/>
  <c r="J44" i="8"/>
  <c r="K44" i="8"/>
  <c r="H45" i="8"/>
  <c r="I45" i="8"/>
  <c r="J45" i="8"/>
  <c r="K45" i="8"/>
  <c r="H46" i="8"/>
  <c r="I46" i="8"/>
  <c r="J46" i="8"/>
  <c r="K46" i="8"/>
  <c r="H40" i="8"/>
  <c r="G28" i="4" s="1"/>
  <c r="J50" i="8"/>
  <c r="H47" i="8"/>
  <c r="D107" i="8"/>
  <c r="H120" i="8"/>
  <c r="J120" i="8"/>
  <c r="K120" i="8"/>
  <c r="H121" i="8"/>
  <c r="J121" i="8"/>
  <c r="K121" i="8"/>
  <c r="H122" i="8"/>
  <c r="J122" i="8"/>
  <c r="K122" i="8"/>
  <c r="H123" i="8"/>
  <c r="J123" i="8"/>
  <c r="K123" i="8"/>
  <c r="H124" i="8"/>
  <c r="J124" i="8"/>
  <c r="K124" i="8"/>
  <c r="J119" i="8"/>
  <c r="K119" i="8"/>
  <c r="H119" i="8"/>
  <c r="D119" i="8"/>
  <c r="D120" i="8"/>
  <c r="F120" i="8"/>
  <c r="G120" i="8"/>
  <c r="D121" i="8"/>
  <c r="F121" i="8"/>
  <c r="G121" i="8"/>
  <c r="D122" i="8"/>
  <c r="F122" i="8"/>
  <c r="G122" i="8"/>
  <c r="D123" i="8"/>
  <c r="F123" i="8"/>
  <c r="G123" i="8"/>
  <c r="D124" i="8"/>
  <c r="F124" i="8"/>
  <c r="G124" i="8"/>
  <c r="F119" i="8"/>
  <c r="G119" i="8"/>
  <c r="J118" i="8"/>
  <c r="H118" i="8"/>
  <c r="H114" i="8"/>
  <c r="J114" i="8"/>
  <c r="K114" i="8"/>
  <c r="H115" i="8"/>
  <c r="J115" i="8"/>
  <c r="K115" i="8"/>
  <c r="H116" i="8"/>
  <c r="J116" i="8"/>
  <c r="K116" i="8"/>
  <c r="H117" i="8"/>
  <c r="J117" i="8"/>
  <c r="K117" i="8"/>
  <c r="K118" i="8"/>
  <c r="J113" i="8"/>
  <c r="K113" i="8"/>
  <c r="H113" i="8"/>
  <c r="D114" i="8"/>
  <c r="F114" i="8"/>
  <c r="G114" i="8"/>
  <c r="D115" i="8"/>
  <c r="F115" i="8"/>
  <c r="G115" i="8"/>
  <c r="D116" i="8"/>
  <c r="F116" i="8"/>
  <c r="G116" i="8"/>
  <c r="D117" i="8"/>
  <c r="F117" i="8"/>
  <c r="G117" i="8"/>
  <c r="D118" i="8"/>
  <c r="F118" i="8"/>
  <c r="G118" i="8"/>
  <c r="F113" i="8"/>
  <c r="G113" i="8"/>
  <c r="D113" i="8"/>
  <c r="D112" i="8"/>
  <c r="H108" i="8"/>
  <c r="I108" i="8"/>
  <c r="J108" i="8"/>
  <c r="K108" i="8"/>
  <c r="H109" i="8"/>
  <c r="I109" i="8"/>
  <c r="J109" i="8"/>
  <c r="K109" i="8"/>
  <c r="H110" i="8"/>
  <c r="I110" i="8"/>
  <c r="J110" i="8"/>
  <c r="K110" i="8"/>
  <c r="H111" i="8"/>
  <c r="I111" i="8"/>
  <c r="J111" i="8"/>
  <c r="K111" i="8"/>
  <c r="H112" i="8"/>
  <c r="I112" i="8"/>
  <c r="J112" i="8"/>
  <c r="K112" i="8"/>
  <c r="I107" i="8"/>
  <c r="J107" i="8"/>
  <c r="K107" i="8"/>
  <c r="H107" i="8"/>
  <c r="D108" i="8"/>
  <c r="E108" i="8"/>
  <c r="F108" i="8"/>
  <c r="G108" i="8"/>
  <c r="D109" i="8"/>
  <c r="E109" i="8"/>
  <c r="F109" i="8"/>
  <c r="G109" i="8"/>
  <c r="D110" i="8"/>
  <c r="E110" i="8"/>
  <c r="F110" i="8"/>
  <c r="G110" i="8"/>
  <c r="D111" i="8"/>
  <c r="E111" i="8"/>
  <c r="F111" i="8"/>
  <c r="G111" i="8"/>
  <c r="E112" i="8"/>
  <c r="F112" i="8"/>
  <c r="G112" i="8"/>
  <c r="E107" i="8"/>
  <c r="F107" i="8"/>
  <c r="G107" i="8"/>
  <c r="D106" i="8"/>
  <c r="D102" i="8"/>
  <c r="E102" i="8"/>
  <c r="F102" i="8"/>
  <c r="G102" i="8"/>
  <c r="D103" i="8"/>
  <c r="E103" i="8"/>
  <c r="F103" i="8"/>
  <c r="G103" i="8"/>
  <c r="D104" i="8"/>
  <c r="E104" i="8"/>
  <c r="F104" i="8"/>
  <c r="G104" i="8"/>
  <c r="D105" i="8"/>
  <c r="E105" i="8"/>
  <c r="F105" i="8"/>
  <c r="G105" i="8"/>
  <c r="E106" i="8"/>
  <c r="F106" i="8"/>
  <c r="G106" i="8"/>
  <c r="H102" i="8"/>
  <c r="D101" i="8"/>
  <c r="H101" i="8"/>
  <c r="G70" i="4" s="1"/>
  <c r="I101" i="8"/>
  <c r="J101" i="8"/>
  <c r="K101" i="8"/>
  <c r="D100" i="8"/>
  <c r="D95" i="8"/>
  <c r="D94" i="8"/>
  <c r="D89" i="8"/>
  <c r="D88" i="8"/>
  <c r="D83" i="8"/>
  <c r="D82" i="8"/>
  <c r="D77" i="8"/>
  <c r="E70" i="8"/>
  <c r="E65" i="8"/>
  <c r="D70" i="8"/>
  <c r="D66" i="8"/>
  <c r="D59" i="8"/>
  <c r="D52" i="8"/>
  <c r="D47" i="8"/>
  <c r="D46" i="8"/>
  <c r="D41" i="8"/>
  <c r="D40" i="8"/>
  <c r="D35" i="8"/>
  <c r="D34" i="8"/>
  <c r="D29" i="8"/>
  <c r="D28" i="8"/>
  <c r="D16" i="8"/>
  <c r="D11" i="8"/>
  <c r="D10" i="8"/>
  <c r="D5" i="8"/>
  <c r="I102" i="8"/>
  <c r="J102" i="8"/>
  <c r="K102" i="8"/>
  <c r="H103" i="8"/>
  <c r="I103" i="8"/>
  <c r="J103" i="8"/>
  <c r="K103" i="8"/>
  <c r="H104" i="8"/>
  <c r="I104" i="8"/>
  <c r="J104" i="8"/>
  <c r="K104" i="8"/>
  <c r="H105" i="8"/>
  <c r="I105" i="8"/>
  <c r="J105" i="8"/>
  <c r="K105" i="8"/>
  <c r="H106" i="8"/>
  <c r="I106" i="8"/>
  <c r="J106" i="8"/>
  <c r="K106" i="8"/>
  <c r="D144" i="2"/>
  <c r="I82" i="4" l="1"/>
  <c r="E72" i="4"/>
  <c r="C77" i="4"/>
  <c r="C79" i="4" s="1"/>
  <c r="F72" i="4"/>
  <c r="F78" i="4"/>
  <c r="E78" i="4"/>
  <c r="G78" i="4"/>
  <c r="J78" i="4"/>
  <c r="F81" i="4"/>
  <c r="F83" i="4" s="1"/>
  <c r="E81" i="4"/>
  <c r="E83" i="4" s="1"/>
  <c r="C81" i="4"/>
  <c r="C83" i="4" s="1"/>
  <c r="G81" i="4"/>
  <c r="G83" i="4" s="1"/>
  <c r="D73" i="4"/>
  <c r="D75" i="4" s="1"/>
  <c r="J69" i="4"/>
  <c r="J71" i="4" s="1"/>
  <c r="G72" i="4"/>
  <c r="J81" i="4"/>
  <c r="J83" i="4" s="1"/>
  <c r="I68" i="4"/>
  <c r="J74" i="4"/>
  <c r="I81" i="4"/>
  <c r="I83" i="4" s="1"/>
  <c r="H68" i="4"/>
  <c r="I74" i="4"/>
  <c r="C74" i="4"/>
  <c r="I78" i="4"/>
  <c r="G69" i="4"/>
  <c r="G71" i="4" s="1"/>
  <c r="H72" i="4"/>
  <c r="G77" i="4"/>
  <c r="G79" i="4" s="1"/>
  <c r="C69" i="4"/>
  <c r="C71" i="4" s="1"/>
  <c r="G80" i="4"/>
  <c r="I69" i="4"/>
  <c r="I71" i="4" s="1"/>
  <c r="D72" i="4"/>
  <c r="H74" i="4"/>
  <c r="J77" i="4"/>
  <c r="J79" i="4" s="1"/>
  <c r="J80" i="4"/>
  <c r="C82" i="4"/>
  <c r="H69" i="4"/>
  <c r="H71" i="4" s="1"/>
  <c r="J73" i="4"/>
  <c r="J75" i="4" s="1"/>
  <c r="G74" i="4"/>
  <c r="I77" i="4"/>
  <c r="I79" i="4" s="1"/>
  <c r="I80" i="4"/>
  <c r="J82" i="4"/>
  <c r="H73" i="4"/>
  <c r="H75" i="4" s="1"/>
  <c r="E74" i="4"/>
  <c r="F77" i="4"/>
  <c r="F79" i="4" s="1"/>
  <c r="F80" i="4"/>
  <c r="G82" i="4"/>
  <c r="F74" i="4"/>
  <c r="C68" i="4"/>
  <c r="G73" i="4"/>
  <c r="G75" i="4" s="1"/>
  <c r="D74" i="4"/>
  <c r="E77" i="4"/>
  <c r="E79" i="4" s="1"/>
  <c r="E80" i="4"/>
  <c r="F82" i="4"/>
  <c r="I73" i="4"/>
  <c r="I75" i="4" s="1"/>
  <c r="C72" i="4"/>
  <c r="F73" i="4"/>
  <c r="F75" i="4" s="1"/>
  <c r="J76" i="4"/>
  <c r="C78" i="4"/>
  <c r="C80" i="4"/>
  <c r="E82" i="4"/>
  <c r="G68" i="4"/>
  <c r="J72" i="4"/>
  <c r="E73" i="4"/>
  <c r="E75" i="4" s="1"/>
  <c r="I76" i="4"/>
  <c r="J68" i="4"/>
  <c r="I72" i="4"/>
  <c r="G76" i="4"/>
  <c r="C73" i="4"/>
  <c r="C75" i="4" s="1"/>
  <c r="F76" i="4"/>
  <c r="E76" i="4"/>
  <c r="C76" i="4"/>
  <c r="D137" i="2"/>
  <c r="K144" i="2"/>
  <c r="J144" i="2"/>
  <c r="H144" i="2"/>
  <c r="G144" i="2"/>
  <c r="F144" i="2"/>
  <c r="K137" i="2"/>
  <c r="J137" i="2"/>
  <c r="H137" i="2"/>
  <c r="G137" i="2"/>
  <c r="F137" i="2"/>
  <c r="D130" i="2" l="1"/>
  <c r="E130" i="2"/>
  <c r="K130" i="2"/>
  <c r="J130" i="2"/>
  <c r="I130" i="2"/>
  <c r="H130" i="2"/>
  <c r="G130" i="2"/>
  <c r="F130" i="2"/>
  <c r="K123" i="2" l="1"/>
  <c r="J123" i="2"/>
  <c r="I123" i="2"/>
  <c r="H123" i="2"/>
  <c r="G123" i="2"/>
  <c r="F123" i="2"/>
  <c r="E123" i="2"/>
  <c r="D123" i="2"/>
  <c r="K74" i="2" l="1"/>
  <c r="J74" i="2"/>
  <c r="H74" i="2"/>
  <c r="G74" i="2"/>
  <c r="F74" i="2"/>
  <c r="D74" i="2"/>
  <c r="D24" i="8"/>
  <c r="E89" i="8"/>
  <c r="F83" i="8"/>
  <c r="E82" i="8"/>
  <c r="E77" i="8"/>
  <c r="H48" i="8"/>
  <c r="J48" i="8"/>
  <c r="K48" i="8"/>
  <c r="H49" i="8"/>
  <c r="J49" i="8"/>
  <c r="K49" i="8"/>
  <c r="H50" i="8"/>
  <c r="K50" i="8"/>
  <c r="H51" i="8"/>
  <c r="J51" i="8"/>
  <c r="K51" i="8"/>
  <c r="H52" i="8"/>
  <c r="J52" i="8"/>
  <c r="K52" i="8"/>
  <c r="J47" i="8"/>
  <c r="K47" i="8"/>
  <c r="D48" i="8"/>
  <c r="F48" i="8"/>
  <c r="G48" i="8"/>
  <c r="D49" i="8"/>
  <c r="F49" i="8"/>
  <c r="G49" i="8"/>
  <c r="D50" i="8"/>
  <c r="F50" i="8"/>
  <c r="G50" i="8"/>
  <c r="D51" i="8"/>
  <c r="F51" i="8"/>
  <c r="G51" i="8"/>
  <c r="F52" i="8"/>
  <c r="G52" i="8"/>
  <c r="F47" i="8"/>
  <c r="G47" i="8"/>
  <c r="F38" i="8"/>
  <c r="H38" i="8"/>
  <c r="D38" i="8"/>
  <c r="E38" i="8"/>
  <c r="G38" i="8"/>
  <c r="E40" i="8"/>
  <c r="F40" i="8"/>
  <c r="G40" i="8"/>
  <c r="E35" i="8"/>
  <c r="F35" i="8"/>
  <c r="G35" i="8"/>
  <c r="H24" i="8"/>
  <c r="I24" i="8"/>
  <c r="J24" i="8"/>
  <c r="K24" i="8"/>
  <c r="H25" i="8"/>
  <c r="I25" i="8"/>
  <c r="J25" i="8"/>
  <c r="K25" i="8"/>
  <c r="H26" i="8"/>
  <c r="I26" i="8"/>
  <c r="J26" i="8"/>
  <c r="K26" i="8"/>
  <c r="H27" i="8"/>
  <c r="I27" i="8"/>
  <c r="J27" i="8"/>
  <c r="K27" i="8"/>
  <c r="K28" i="8"/>
  <c r="E24" i="8"/>
  <c r="F24" i="8"/>
  <c r="G24" i="8"/>
  <c r="D25" i="8"/>
  <c r="E25" i="8"/>
  <c r="F25" i="8"/>
  <c r="G25" i="8"/>
  <c r="D26" i="8"/>
  <c r="E26" i="8"/>
  <c r="F26" i="8"/>
  <c r="G26" i="8"/>
  <c r="D27" i="8"/>
  <c r="E27" i="8"/>
  <c r="F27" i="8"/>
  <c r="G27" i="8"/>
  <c r="E28" i="8"/>
  <c r="F28" i="8"/>
  <c r="G28" i="8"/>
  <c r="E23" i="8"/>
  <c r="F23" i="8"/>
  <c r="G23" i="8"/>
  <c r="E11" i="8"/>
  <c r="F11" i="8"/>
  <c r="H12" i="8"/>
  <c r="I12" i="8"/>
  <c r="J12" i="8"/>
  <c r="K12" i="8"/>
  <c r="H13" i="8"/>
  <c r="I13" i="8"/>
  <c r="J13" i="8"/>
  <c r="K13" i="8"/>
  <c r="H14" i="8"/>
  <c r="I14" i="8"/>
  <c r="J14" i="8"/>
  <c r="K14" i="8"/>
  <c r="H15" i="8"/>
  <c r="I15" i="8"/>
  <c r="J15" i="8"/>
  <c r="K15" i="8"/>
  <c r="H16" i="8"/>
  <c r="I16" i="8"/>
  <c r="J16" i="8"/>
  <c r="K16" i="8"/>
  <c r="I11" i="8"/>
  <c r="J11" i="8"/>
  <c r="K11" i="8"/>
  <c r="H11" i="8"/>
  <c r="D12" i="8"/>
  <c r="E12" i="8"/>
  <c r="F12" i="8"/>
  <c r="G12" i="8"/>
  <c r="D13" i="8"/>
  <c r="E13" i="8"/>
  <c r="F13" i="8"/>
  <c r="G13" i="8"/>
  <c r="D14" i="8"/>
  <c r="E14" i="8"/>
  <c r="F14" i="8"/>
  <c r="G14" i="8"/>
  <c r="D15" i="8"/>
  <c r="E15" i="8"/>
  <c r="F15" i="8"/>
  <c r="G15" i="8"/>
  <c r="E16" i="8"/>
  <c r="F16" i="8"/>
  <c r="G16" i="8"/>
  <c r="G11" i="8"/>
  <c r="K46" i="2"/>
  <c r="J46" i="2"/>
  <c r="I46" i="2"/>
  <c r="H46" i="2"/>
  <c r="G46" i="2"/>
  <c r="F46" i="2"/>
  <c r="E46" i="2"/>
  <c r="D46" i="2"/>
  <c r="K32" i="2"/>
  <c r="J32" i="2"/>
  <c r="I32" i="2"/>
  <c r="H32" i="2"/>
  <c r="G32" i="2"/>
  <c r="F32" i="2"/>
  <c r="E32" i="2"/>
  <c r="D32" i="2"/>
  <c r="K18" i="2"/>
  <c r="J18" i="2"/>
  <c r="I18" i="2"/>
  <c r="H18" i="2"/>
  <c r="G18" i="2"/>
  <c r="F18" i="2"/>
  <c r="E18" i="2"/>
  <c r="D18" i="2"/>
  <c r="G32" i="4" l="1"/>
  <c r="G33" i="4"/>
  <c r="G35" i="4" s="1"/>
  <c r="J16" i="4"/>
  <c r="J17" i="4"/>
  <c r="I17" i="4"/>
  <c r="I16" i="4"/>
  <c r="H17" i="4"/>
  <c r="H18" i="4"/>
  <c r="H16" i="4"/>
  <c r="G18" i="4"/>
  <c r="G17" i="4"/>
  <c r="G19" i="4" s="1"/>
  <c r="G16" i="4"/>
  <c r="C32" i="4"/>
  <c r="J32" i="4"/>
  <c r="I32" i="4"/>
  <c r="I33" i="4"/>
  <c r="E45" i="8"/>
  <c r="K60" i="2"/>
  <c r="J60" i="2"/>
  <c r="H60" i="2"/>
  <c r="G60" i="2"/>
  <c r="F60" i="2"/>
  <c r="D60" i="2"/>
  <c r="K109" i="2"/>
  <c r="J109" i="2"/>
  <c r="I109" i="2"/>
  <c r="H109" i="2"/>
  <c r="G109" i="2"/>
  <c r="F109" i="2"/>
  <c r="E109" i="2"/>
  <c r="D109" i="2"/>
  <c r="J102" i="2" l="1"/>
  <c r="I116" i="2"/>
  <c r="J116" i="2"/>
  <c r="H116" i="2"/>
  <c r="E116" i="2"/>
  <c r="E101" i="8" s="1"/>
  <c r="K116" i="2"/>
  <c r="G116" i="2"/>
  <c r="G101" i="8" s="1"/>
  <c r="F116" i="2"/>
  <c r="F101" i="8" s="1"/>
  <c r="D116" i="2"/>
  <c r="E68" i="4" l="1"/>
  <c r="E69" i="4"/>
  <c r="E71" i="4" s="1"/>
  <c r="D68" i="4"/>
  <c r="D69" i="4"/>
  <c r="D71" i="4" s="1"/>
  <c r="F69" i="4"/>
  <c r="F71" i="4" s="1"/>
  <c r="F68" i="4"/>
  <c r="D81" i="2"/>
  <c r="K81" i="2"/>
  <c r="J81" i="2"/>
  <c r="I81" i="2"/>
  <c r="H81" i="2"/>
  <c r="G81" i="2"/>
  <c r="F81" i="2"/>
  <c r="E81" i="2"/>
  <c r="K53" i="2" l="1"/>
  <c r="J53" i="2"/>
  <c r="I53" i="2"/>
  <c r="H53" i="2"/>
  <c r="G53" i="2"/>
  <c r="F53" i="2"/>
  <c r="E53" i="2"/>
  <c r="D53" i="2"/>
  <c r="E67" i="2"/>
  <c r="F67" i="2"/>
  <c r="G67" i="2"/>
  <c r="H67" i="2"/>
  <c r="I67" i="2"/>
  <c r="J67" i="2"/>
  <c r="K67" i="2"/>
  <c r="D67" i="2"/>
  <c r="H84" i="8" l="1"/>
  <c r="J84" i="8"/>
  <c r="K84" i="8"/>
  <c r="H85" i="8"/>
  <c r="J85" i="8"/>
  <c r="K85" i="8"/>
  <c r="H86" i="8"/>
  <c r="J86" i="8"/>
  <c r="K86" i="8"/>
  <c r="H87" i="8"/>
  <c r="J87" i="8"/>
  <c r="K87" i="8"/>
  <c r="H88" i="8"/>
  <c r="J88" i="8"/>
  <c r="K88" i="8"/>
  <c r="J83" i="8"/>
  <c r="K83" i="8"/>
  <c r="H83" i="8"/>
  <c r="D84" i="8"/>
  <c r="F84" i="8"/>
  <c r="G84" i="8"/>
  <c r="D85" i="8"/>
  <c r="F85" i="8"/>
  <c r="G85" i="8"/>
  <c r="D86" i="8"/>
  <c r="F86" i="8"/>
  <c r="G86" i="8"/>
  <c r="D87" i="8"/>
  <c r="F87" i="8"/>
  <c r="G87" i="8"/>
  <c r="F88" i="8"/>
  <c r="G88" i="8"/>
  <c r="G83" i="8"/>
  <c r="C56" i="4" l="1"/>
  <c r="E56" i="4"/>
  <c r="K102" i="2"/>
  <c r="H102" i="2"/>
  <c r="G102" i="2"/>
  <c r="F102" i="2"/>
  <c r="D102" i="2"/>
  <c r="E95" i="2" l="1"/>
  <c r="F95" i="2"/>
  <c r="G95" i="2"/>
  <c r="H95" i="2"/>
  <c r="I95" i="2"/>
  <c r="J95" i="2"/>
  <c r="K95" i="2"/>
  <c r="D95" i="2"/>
  <c r="E39" i="2" l="1"/>
  <c r="F39" i="2"/>
  <c r="G39" i="2"/>
  <c r="H39" i="2"/>
  <c r="I39" i="2"/>
  <c r="J39" i="2"/>
  <c r="K39" i="2"/>
  <c r="D39" i="2"/>
  <c r="H95" i="8" l="1"/>
  <c r="I95" i="8"/>
  <c r="J95" i="8"/>
  <c r="K95" i="8"/>
  <c r="H96" i="8"/>
  <c r="I96" i="8"/>
  <c r="J96" i="8"/>
  <c r="K96" i="8"/>
  <c r="H97" i="8"/>
  <c r="I97" i="8"/>
  <c r="J97" i="8"/>
  <c r="K97" i="8"/>
  <c r="H98" i="8"/>
  <c r="I98" i="8"/>
  <c r="J98" i="8"/>
  <c r="K98" i="8"/>
  <c r="H99" i="8"/>
  <c r="I99" i="8"/>
  <c r="J99" i="8"/>
  <c r="K99" i="8"/>
  <c r="H100" i="8"/>
  <c r="I100" i="8"/>
  <c r="J100" i="8"/>
  <c r="K100" i="8"/>
  <c r="I94" i="8"/>
  <c r="J94" i="8"/>
  <c r="K94" i="8"/>
  <c r="H94" i="8"/>
  <c r="G100" i="8"/>
  <c r="E95" i="8"/>
  <c r="F95" i="8"/>
  <c r="G95" i="8"/>
  <c r="E96" i="8"/>
  <c r="F96" i="8"/>
  <c r="G96" i="8"/>
  <c r="E97" i="8"/>
  <c r="F97" i="8"/>
  <c r="G97" i="8"/>
  <c r="E98" i="8"/>
  <c r="F98" i="8"/>
  <c r="G98" i="8"/>
  <c r="E99" i="8"/>
  <c r="F99" i="8"/>
  <c r="G99" i="8"/>
  <c r="F70" i="4" s="1"/>
  <c r="E100" i="8"/>
  <c r="F100" i="8"/>
  <c r="D96" i="8"/>
  <c r="D97" i="8"/>
  <c r="D98" i="8"/>
  <c r="D99" i="8"/>
  <c r="C70" i="4" s="1"/>
  <c r="I89" i="8"/>
  <c r="J89" i="8"/>
  <c r="K89" i="8"/>
  <c r="I90" i="8"/>
  <c r="J90" i="8"/>
  <c r="K90" i="8"/>
  <c r="I91" i="8"/>
  <c r="J91" i="8"/>
  <c r="K91" i="8"/>
  <c r="I92" i="8"/>
  <c r="J92" i="8"/>
  <c r="K92" i="8"/>
  <c r="I93" i="8"/>
  <c r="J93" i="8"/>
  <c r="K93" i="8"/>
  <c r="H90" i="8"/>
  <c r="H91" i="8"/>
  <c r="H92" i="8"/>
  <c r="H93" i="8"/>
  <c r="H89" i="8"/>
  <c r="G89" i="8"/>
  <c r="F89" i="8"/>
  <c r="E90" i="8"/>
  <c r="F90" i="8"/>
  <c r="G90" i="8"/>
  <c r="E91" i="8"/>
  <c r="F91" i="8"/>
  <c r="G91" i="8"/>
  <c r="E92" i="8"/>
  <c r="F92" i="8"/>
  <c r="G92" i="8"/>
  <c r="E93" i="8"/>
  <c r="F93" i="8"/>
  <c r="G93" i="8"/>
  <c r="E94" i="8"/>
  <c r="F94" i="8"/>
  <c r="G94" i="8"/>
  <c r="D90" i="8"/>
  <c r="D91" i="8"/>
  <c r="D92" i="8"/>
  <c r="D93" i="8"/>
  <c r="E70" i="4" l="1"/>
  <c r="I70" i="4"/>
  <c r="J70" i="4"/>
  <c r="H70" i="4"/>
  <c r="D70" i="4"/>
  <c r="C66" i="4"/>
  <c r="I66" i="4"/>
  <c r="I65" i="4"/>
  <c r="I67" i="4" s="1"/>
  <c r="G62" i="4"/>
  <c r="D66" i="4"/>
  <c r="J60" i="4"/>
  <c r="D61" i="4"/>
  <c r="D63" i="4" s="1"/>
  <c r="C60" i="4"/>
  <c r="J66" i="4"/>
  <c r="F62" i="4"/>
  <c r="J61" i="4"/>
  <c r="J63" i="4" s="1"/>
  <c r="I64" i="4"/>
  <c r="F66" i="4"/>
  <c r="H66" i="4"/>
  <c r="C61" i="4"/>
  <c r="C63" i="4" s="1"/>
  <c r="G60" i="4"/>
  <c r="H62" i="4"/>
  <c r="E64" i="4"/>
  <c r="G64" i="4"/>
  <c r="G61" i="4"/>
  <c r="G63" i="4" s="1"/>
  <c r="H61" i="4"/>
  <c r="H63" i="4" s="1"/>
  <c r="E65" i="4"/>
  <c r="E67" i="4" s="1"/>
  <c r="E60" i="4"/>
  <c r="C64" i="4"/>
  <c r="F60" i="4"/>
  <c r="G66" i="4"/>
  <c r="E66" i="4"/>
  <c r="D65" i="4"/>
  <c r="D67" i="4" s="1"/>
  <c r="F61" i="4"/>
  <c r="F63" i="4" s="1"/>
  <c r="E62" i="4"/>
  <c r="J64" i="4"/>
  <c r="C65" i="4"/>
  <c r="C67" i="4" s="1"/>
  <c r="E61" i="4"/>
  <c r="E63" i="4" s="1"/>
  <c r="D62" i="4"/>
  <c r="J65" i="4"/>
  <c r="J67" i="4" s="1"/>
  <c r="D64" i="4"/>
  <c r="H60" i="4"/>
  <c r="I62" i="4"/>
  <c r="H64" i="4"/>
  <c r="D60" i="4"/>
  <c r="C62" i="4"/>
  <c r="H65" i="4"/>
  <c r="H67" i="4" s="1"/>
  <c r="J62" i="4"/>
  <c r="F64" i="4"/>
  <c r="G65" i="4"/>
  <c r="G67" i="4" s="1"/>
  <c r="F65" i="4"/>
  <c r="F67" i="4" s="1"/>
  <c r="I60" i="4"/>
  <c r="I61" i="4"/>
  <c r="I63" i="4" s="1"/>
  <c r="I56" i="4" l="1"/>
  <c r="F56" i="4"/>
  <c r="J56" i="4" l="1"/>
  <c r="I58" i="4"/>
  <c r="F58" i="4"/>
  <c r="G58" i="4"/>
  <c r="E58" i="4"/>
  <c r="F57" i="4"/>
  <c r="F59" i="4" s="1"/>
  <c r="E57" i="4"/>
  <c r="E59" i="4" s="1"/>
  <c r="J58" i="4"/>
  <c r="C57" i="4"/>
  <c r="C59" i="4" s="1"/>
  <c r="J57" i="4"/>
  <c r="J59" i="4" s="1"/>
  <c r="C58" i="4"/>
  <c r="G56" i="4"/>
  <c r="I57" i="4"/>
  <c r="I59" i="4" s="1"/>
  <c r="G57" i="4"/>
  <c r="G59" i="4" s="1"/>
  <c r="H5" i="8" l="1"/>
  <c r="H78" i="8" l="1"/>
  <c r="I78" i="8"/>
  <c r="J78" i="8"/>
  <c r="K78" i="8"/>
  <c r="H79" i="8"/>
  <c r="I79" i="8"/>
  <c r="J79" i="8"/>
  <c r="K79" i="8"/>
  <c r="H80" i="8"/>
  <c r="I80" i="8"/>
  <c r="J80" i="8"/>
  <c r="K80" i="8"/>
  <c r="H81" i="8"/>
  <c r="I81" i="8"/>
  <c r="J81" i="8"/>
  <c r="K81" i="8"/>
  <c r="H82" i="8"/>
  <c r="I82" i="8"/>
  <c r="J82" i="8"/>
  <c r="K82" i="8"/>
  <c r="I77" i="8"/>
  <c r="J77" i="8"/>
  <c r="K77" i="8"/>
  <c r="H77" i="8"/>
  <c r="D78" i="8"/>
  <c r="E78" i="8"/>
  <c r="F78" i="8"/>
  <c r="G78" i="8"/>
  <c r="D79" i="8"/>
  <c r="E79" i="8"/>
  <c r="F79" i="8"/>
  <c r="G79" i="8"/>
  <c r="D80" i="8"/>
  <c r="E80" i="8"/>
  <c r="F80" i="8"/>
  <c r="G80" i="8"/>
  <c r="D81" i="8"/>
  <c r="E81" i="8"/>
  <c r="F81" i="8"/>
  <c r="G81" i="8"/>
  <c r="F82" i="8"/>
  <c r="G82" i="8"/>
  <c r="F77" i="8"/>
  <c r="G77" i="8"/>
  <c r="H76" i="8"/>
  <c r="H71" i="8"/>
  <c r="H72" i="8"/>
  <c r="I72" i="8"/>
  <c r="J72" i="8"/>
  <c r="K72" i="8"/>
  <c r="H73" i="8"/>
  <c r="I73" i="8"/>
  <c r="J73" i="8"/>
  <c r="K73" i="8"/>
  <c r="H74" i="8"/>
  <c r="I74" i="8"/>
  <c r="J74" i="8"/>
  <c r="K74" i="8"/>
  <c r="H75" i="8"/>
  <c r="I75" i="8"/>
  <c r="J75" i="8"/>
  <c r="K75" i="8"/>
  <c r="I76" i="8"/>
  <c r="J76" i="8"/>
  <c r="K76" i="8"/>
  <c r="I71" i="8"/>
  <c r="J71" i="8"/>
  <c r="K71" i="8"/>
  <c r="D76" i="8"/>
  <c r="D72" i="8"/>
  <c r="E72" i="8"/>
  <c r="F72" i="8"/>
  <c r="G72" i="8"/>
  <c r="D73" i="8"/>
  <c r="E73" i="8"/>
  <c r="F73" i="8"/>
  <c r="G73" i="8"/>
  <c r="D74" i="8"/>
  <c r="E74" i="8"/>
  <c r="F74" i="8"/>
  <c r="G74" i="8"/>
  <c r="D75" i="8"/>
  <c r="E75" i="8"/>
  <c r="F75" i="8"/>
  <c r="G75" i="8"/>
  <c r="E76" i="8"/>
  <c r="F76" i="8"/>
  <c r="G76" i="8"/>
  <c r="E71" i="8"/>
  <c r="F71" i="8"/>
  <c r="G71" i="8"/>
  <c r="D71" i="8"/>
  <c r="H50" i="4" l="1"/>
  <c r="E54" i="4"/>
  <c r="C48" i="4"/>
  <c r="J50" i="4"/>
  <c r="D48" i="4"/>
  <c r="I53" i="4"/>
  <c r="I55" i="4" s="1"/>
  <c r="C50" i="4"/>
  <c r="H49" i="4"/>
  <c r="H51" i="4" s="1"/>
  <c r="F50" i="4"/>
  <c r="C54" i="4"/>
  <c r="F48" i="4"/>
  <c r="D53" i="4"/>
  <c r="D55" i="4" s="1"/>
  <c r="G54" i="4"/>
  <c r="E50" i="4"/>
  <c r="I50" i="4"/>
  <c r="H53" i="4"/>
  <c r="H55" i="4" s="1"/>
  <c r="G49" i="4"/>
  <c r="G51" i="4" s="1"/>
  <c r="I49" i="4"/>
  <c r="I51" i="4" s="1"/>
  <c r="D54" i="4"/>
  <c r="C49" i="4"/>
  <c r="C51" i="4" s="1"/>
  <c r="E52" i="4"/>
  <c r="F49" i="4"/>
  <c r="F51" i="4" s="1"/>
  <c r="J49" i="4"/>
  <c r="J51" i="4" s="1"/>
  <c r="G50" i="4"/>
  <c r="D52" i="4"/>
  <c r="D50" i="4"/>
  <c r="E49" i="4"/>
  <c r="E51" i="4" s="1"/>
  <c r="H48" i="4"/>
  <c r="E53" i="4"/>
  <c r="E55" i="4" s="1"/>
  <c r="F54" i="4"/>
  <c r="J52" i="4"/>
  <c r="G48" i="4"/>
  <c r="I52" i="4"/>
  <c r="E48" i="4"/>
  <c r="J48" i="4"/>
  <c r="D49" i="4"/>
  <c r="D51" i="4" s="1"/>
  <c r="H52" i="4"/>
  <c r="I48" i="4"/>
  <c r="J53" i="4"/>
  <c r="J55" i="4" s="1"/>
  <c r="J54" i="4"/>
  <c r="F53" i="4"/>
  <c r="F55" i="4" s="1"/>
  <c r="F52" i="4"/>
  <c r="I54" i="4"/>
  <c r="H54" i="4"/>
  <c r="C53" i="4"/>
  <c r="C55" i="4" s="1"/>
  <c r="C52" i="4"/>
  <c r="G52" i="4"/>
  <c r="G53" i="4"/>
  <c r="G55" i="4" s="1"/>
  <c r="H66" i="8" l="1"/>
  <c r="I66" i="8"/>
  <c r="J66" i="8"/>
  <c r="K66" i="8"/>
  <c r="H67" i="8"/>
  <c r="I67" i="8"/>
  <c r="J67" i="8"/>
  <c r="K67" i="8"/>
  <c r="H68" i="8"/>
  <c r="I68" i="8"/>
  <c r="J68" i="8"/>
  <c r="K68" i="8"/>
  <c r="H69" i="8"/>
  <c r="I69" i="8"/>
  <c r="J69" i="8"/>
  <c r="K69" i="8"/>
  <c r="H70" i="8"/>
  <c r="I70" i="8"/>
  <c r="J70" i="8"/>
  <c r="K70" i="8"/>
  <c r="I65" i="8"/>
  <c r="J65" i="8"/>
  <c r="K65" i="8"/>
  <c r="E66" i="8"/>
  <c r="F66" i="8"/>
  <c r="G66" i="8"/>
  <c r="D67" i="8"/>
  <c r="E67" i="8"/>
  <c r="F67" i="8"/>
  <c r="G67" i="8"/>
  <c r="D68" i="8"/>
  <c r="E68" i="8"/>
  <c r="F68" i="8"/>
  <c r="G68" i="8"/>
  <c r="D69" i="8"/>
  <c r="E69" i="8"/>
  <c r="F69" i="8"/>
  <c r="G69" i="8"/>
  <c r="F70" i="8"/>
  <c r="G70" i="8"/>
  <c r="F65" i="8"/>
  <c r="G65" i="8"/>
  <c r="E46" i="4" l="1"/>
  <c r="I44" i="4"/>
  <c r="I45" i="4"/>
  <c r="I47" i="4" s="1"/>
  <c r="I46" i="4"/>
  <c r="H45" i="4"/>
  <c r="H47" i="4" s="1"/>
  <c r="D46" i="4"/>
  <c r="C45" i="4"/>
  <c r="C47" i="4" s="1"/>
  <c r="G45" i="4"/>
  <c r="G47" i="4" s="1"/>
  <c r="F45" i="4"/>
  <c r="F47" i="4" s="1"/>
  <c r="J46" i="4"/>
  <c r="J45" i="4"/>
  <c r="J47" i="4" s="1"/>
  <c r="G44" i="4"/>
  <c r="F46" i="4"/>
  <c r="H44" i="4"/>
  <c r="G46" i="4"/>
  <c r="E44" i="4"/>
  <c r="E45" i="4"/>
  <c r="E47" i="4" s="1"/>
  <c r="H46" i="4"/>
  <c r="F44" i="4"/>
  <c r="D44" i="4"/>
  <c r="D45" i="4"/>
  <c r="D47" i="4" s="1"/>
  <c r="C46" i="4"/>
  <c r="C44" i="4"/>
  <c r="J44" i="4"/>
  <c r="J59" i="8" l="1"/>
  <c r="K59" i="8"/>
  <c r="J60" i="8"/>
  <c r="K60" i="8"/>
  <c r="J62" i="8"/>
  <c r="J63" i="8"/>
  <c r="K63" i="8"/>
  <c r="J64" i="8"/>
  <c r="H59" i="8"/>
  <c r="G59" i="8"/>
  <c r="F59" i="8"/>
  <c r="F61" i="8"/>
  <c r="F62" i="8"/>
  <c r="G62" i="8"/>
  <c r="F63" i="8"/>
  <c r="G63" i="8"/>
  <c r="D61" i="8"/>
  <c r="D62" i="8"/>
  <c r="D63" i="8"/>
  <c r="H63" i="8"/>
  <c r="H62" i="8"/>
  <c r="H60" i="8"/>
  <c r="C41" i="4" l="1"/>
  <c r="C43" i="4" s="1"/>
  <c r="F41" i="4"/>
  <c r="F43" i="4" s="1"/>
  <c r="E40" i="4"/>
  <c r="G42" i="4"/>
  <c r="J42" i="4"/>
  <c r="I42" i="4"/>
  <c r="C40" i="4"/>
  <c r="E41" i="4"/>
  <c r="E43" i="4" s="1"/>
  <c r="F42" i="4"/>
  <c r="F40" i="4"/>
  <c r="G41" i="4"/>
  <c r="G43" i="4" s="1"/>
  <c r="E42" i="4"/>
  <c r="J41" i="4"/>
  <c r="J43" i="4" s="1"/>
  <c r="I41" i="4"/>
  <c r="I43" i="4" s="1"/>
  <c r="G40" i="4"/>
  <c r="J40" i="4"/>
  <c r="C42" i="4"/>
  <c r="I40" i="4"/>
  <c r="H53" i="8" l="1"/>
  <c r="H54" i="8"/>
  <c r="I54" i="8"/>
  <c r="K54" i="8"/>
  <c r="H55" i="8"/>
  <c r="I55" i="8"/>
  <c r="K55" i="8"/>
  <c r="H56" i="8"/>
  <c r="I56" i="8"/>
  <c r="K56" i="8"/>
  <c r="H57" i="8"/>
  <c r="I57" i="8"/>
  <c r="K57" i="8"/>
  <c r="H58" i="8"/>
  <c r="I58" i="8"/>
  <c r="K58" i="8"/>
  <c r="I53" i="8"/>
  <c r="J53" i="8"/>
  <c r="K53" i="8"/>
  <c r="D54" i="8"/>
  <c r="G54" i="8"/>
  <c r="D55" i="8"/>
  <c r="G55" i="8"/>
  <c r="D56" i="8"/>
  <c r="G56" i="8"/>
  <c r="D57" i="8"/>
  <c r="G57" i="8"/>
  <c r="G58" i="8"/>
  <c r="F53" i="8"/>
  <c r="G53" i="8"/>
  <c r="I37" i="4" l="1"/>
  <c r="I39" i="4" s="1"/>
  <c r="C38" i="4"/>
  <c r="H36" i="4"/>
  <c r="C34" i="4"/>
  <c r="F34" i="4"/>
  <c r="F36" i="4"/>
  <c r="D37" i="4"/>
  <c r="D39" i="4" s="1"/>
  <c r="G34" i="4"/>
  <c r="E38" i="4"/>
  <c r="J33" i="4"/>
  <c r="J35" i="4" s="1"/>
  <c r="G37" i="4"/>
  <c r="G39" i="4" s="1"/>
  <c r="E34" i="4"/>
  <c r="I35" i="4"/>
  <c r="F32" i="4"/>
  <c r="F33" i="4"/>
  <c r="F35" i="4" s="1"/>
  <c r="E32" i="4"/>
  <c r="I36" i="4"/>
  <c r="E33" i="4"/>
  <c r="E35" i="4" s="1"/>
  <c r="J36" i="4"/>
  <c r="J34" i="4"/>
  <c r="I34" i="4"/>
  <c r="I38" i="4"/>
  <c r="E36" i="4"/>
  <c r="H37" i="4"/>
  <c r="H39" i="4" s="1"/>
  <c r="C33" i="4"/>
  <c r="C35" i="4" s="1"/>
  <c r="C37" i="4"/>
  <c r="C39" i="4" s="1"/>
  <c r="G36" i="4"/>
  <c r="E37" i="4"/>
  <c r="E39" i="4" s="1"/>
  <c r="J37" i="4"/>
  <c r="J39" i="4" s="1"/>
  <c r="J38" i="4"/>
  <c r="F37" i="4"/>
  <c r="F39" i="4" s="1"/>
  <c r="F38" i="4"/>
  <c r="H38" i="4"/>
  <c r="D38" i="4"/>
  <c r="G38" i="4"/>
  <c r="G46" i="8" l="1"/>
  <c r="D42" i="8"/>
  <c r="E42" i="8"/>
  <c r="F42" i="8"/>
  <c r="G42" i="8"/>
  <c r="D43" i="8"/>
  <c r="E43" i="8"/>
  <c r="F43" i="8"/>
  <c r="G43" i="8"/>
  <c r="D44" i="8"/>
  <c r="E44" i="8"/>
  <c r="F44" i="8"/>
  <c r="G44" i="8"/>
  <c r="D45" i="8"/>
  <c r="F45" i="8"/>
  <c r="G45" i="8"/>
  <c r="E46" i="8"/>
  <c r="F46" i="8"/>
  <c r="E41" i="8"/>
  <c r="F41" i="8"/>
  <c r="G41" i="8"/>
  <c r="D28" i="4" l="1"/>
  <c r="C28" i="4"/>
  <c r="F28" i="4"/>
  <c r="E28" i="4"/>
  <c r="I38" i="8" l="1"/>
  <c r="J38" i="8"/>
  <c r="K38" i="8"/>
  <c r="I40" i="8"/>
  <c r="J40" i="8"/>
  <c r="K40" i="8"/>
  <c r="K35" i="8"/>
  <c r="J35" i="8"/>
  <c r="I35" i="8"/>
  <c r="H35" i="8"/>
  <c r="C29" i="4"/>
  <c r="D26" i="4" l="1"/>
  <c r="D30" i="4"/>
  <c r="D29" i="4"/>
  <c r="D31" i="4" s="1"/>
  <c r="J30" i="4"/>
  <c r="J29" i="4"/>
  <c r="J31" i="4" s="1"/>
  <c r="J28" i="4"/>
  <c r="I30" i="4"/>
  <c r="I29" i="4"/>
  <c r="I31" i="4" s="1"/>
  <c r="I28" i="4"/>
  <c r="H30" i="4"/>
  <c r="H29" i="4"/>
  <c r="H31" i="4" s="1"/>
  <c r="H28" i="4"/>
  <c r="H25" i="4"/>
  <c r="H27" i="4" s="1"/>
  <c r="C30" i="4"/>
  <c r="C31" i="4"/>
  <c r="E30" i="4"/>
  <c r="E29" i="4"/>
  <c r="E31" i="4" s="1"/>
  <c r="G30" i="4"/>
  <c r="G29" i="4"/>
  <c r="G31" i="4" s="1"/>
  <c r="E24" i="4"/>
  <c r="F30" i="4"/>
  <c r="F29" i="4"/>
  <c r="F31" i="4" s="1"/>
  <c r="C24" i="4"/>
  <c r="H24" i="4"/>
  <c r="F24" i="4"/>
  <c r="J26" i="4"/>
  <c r="G26" i="4"/>
  <c r="E26" i="4"/>
  <c r="I26" i="4"/>
  <c r="I24" i="4"/>
  <c r="C25" i="4"/>
  <c r="C27" i="4" s="1"/>
  <c r="J25" i="4"/>
  <c r="J27" i="4" s="1"/>
  <c r="H26" i="4"/>
  <c r="J24" i="4"/>
  <c r="I25" i="4"/>
  <c r="I27" i="4" s="1"/>
  <c r="F26" i="4"/>
  <c r="F25" i="4"/>
  <c r="F27" i="4" s="1"/>
  <c r="E25" i="4"/>
  <c r="E27" i="4" s="1"/>
  <c r="C26" i="4"/>
  <c r="D24" i="4"/>
  <c r="D25" i="4"/>
  <c r="D27" i="4" s="1"/>
  <c r="G25" i="4"/>
  <c r="G27" i="4" s="1"/>
  <c r="G24" i="4"/>
  <c r="H18" i="8" l="1"/>
  <c r="I18" i="8"/>
  <c r="J18" i="8"/>
  <c r="K18" i="8"/>
  <c r="H19" i="8"/>
  <c r="I19" i="8"/>
  <c r="J19" i="8"/>
  <c r="K19" i="8"/>
  <c r="H20" i="8"/>
  <c r="I20" i="8"/>
  <c r="J20" i="8"/>
  <c r="K20" i="8"/>
  <c r="H21" i="8"/>
  <c r="I21" i="8"/>
  <c r="J21" i="8"/>
  <c r="K21" i="8"/>
  <c r="H22" i="8"/>
  <c r="I22" i="8"/>
  <c r="J22" i="8"/>
  <c r="K22" i="8"/>
  <c r="I17" i="8"/>
  <c r="J17" i="8"/>
  <c r="K17" i="8"/>
  <c r="H17" i="8"/>
  <c r="H14" i="4" l="1"/>
  <c r="I14" i="4"/>
  <c r="J14" i="4"/>
  <c r="G14" i="4"/>
  <c r="H13" i="4"/>
  <c r="H15" i="4" s="1"/>
  <c r="I13" i="4"/>
  <c r="I15" i="4" s="1"/>
  <c r="J13" i="4"/>
  <c r="J15" i="4" s="1"/>
  <c r="G13" i="4"/>
  <c r="G15" i="4" s="1"/>
  <c r="G12" i="4"/>
  <c r="H12" i="4"/>
  <c r="I12" i="4"/>
  <c r="J12" i="4"/>
  <c r="K34" i="8" l="1"/>
  <c r="H30" i="8"/>
  <c r="I30" i="8"/>
  <c r="J30" i="8"/>
  <c r="K30" i="8"/>
  <c r="H31" i="8"/>
  <c r="I31" i="8"/>
  <c r="J31" i="8"/>
  <c r="K31" i="8"/>
  <c r="H32" i="8"/>
  <c r="I32" i="8"/>
  <c r="J32" i="8"/>
  <c r="K32" i="8"/>
  <c r="H33" i="8"/>
  <c r="I33" i="8"/>
  <c r="J33" i="8"/>
  <c r="K33" i="8"/>
  <c r="H34" i="8"/>
  <c r="I34" i="8"/>
  <c r="J34" i="8"/>
  <c r="I29" i="8"/>
  <c r="J29" i="8"/>
  <c r="K29" i="8"/>
  <c r="H29" i="8"/>
  <c r="H6" i="8"/>
  <c r="I6" i="8"/>
  <c r="J6" i="8"/>
  <c r="K6" i="8"/>
  <c r="H7" i="8"/>
  <c r="I7" i="8"/>
  <c r="J7" i="8"/>
  <c r="K7" i="8"/>
  <c r="H8" i="8"/>
  <c r="I8" i="8"/>
  <c r="J8" i="8"/>
  <c r="K8" i="8"/>
  <c r="H9" i="8"/>
  <c r="I9" i="8"/>
  <c r="J9" i="8"/>
  <c r="K9" i="8"/>
  <c r="H10" i="8"/>
  <c r="I10" i="8"/>
  <c r="J10" i="8"/>
  <c r="K10" i="8"/>
  <c r="I5" i="8"/>
  <c r="J5" i="8"/>
  <c r="K5" i="8"/>
  <c r="E5" i="8"/>
  <c r="F5" i="8"/>
  <c r="G5" i="8"/>
  <c r="I18" i="4" l="1"/>
  <c r="I19" i="4"/>
  <c r="I6" i="4"/>
  <c r="I4" i="4"/>
  <c r="I5" i="4"/>
  <c r="I7" i="4" s="1"/>
  <c r="H19" i="4"/>
  <c r="H22" i="4"/>
  <c r="H20" i="4"/>
  <c r="H21" i="4"/>
  <c r="H23" i="4" s="1"/>
  <c r="H6" i="4"/>
  <c r="H4" i="4"/>
  <c r="H5" i="4"/>
  <c r="H7" i="4" s="1"/>
  <c r="J6" i="4"/>
  <c r="J4" i="4"/>
  <c r="J5" i="4"/>
  <c r="J7" i="4" s="1"/>
  <c r="G6" i="4"/>
  <c r="G4" i="4"/>
  <c r="G5" i="4"/>
  <c r="G7" i="4" s="1"/>
  <c r="G22" i="4"/>
  <c r="G20" i="4"/>
  <c r="G21" i="4"/>
  <c r="G23" i="4" s="1"/>
  <c r="H8" i="4"/>
  <c r="H10" i="4"/>
  <c r="H9" i="4"/>
  <c r="H11" i="4" s="1"/>
  <c r="G10" i="4"/>
  <c r="G9" i="4"/>
  <c r="G11" i="4" s="1"/>
  <c r="G8" i="4"/>
  <c r="J18" i="4"/>
  <c r="J19" i="4"/>
  <c r="J21" i="4"/>
  <c r="J23" i="4" s="1"/>
  <c r="J22" i="4"/>
  <c r="J20" i="4"/>
  <c r="I8" i="4"/>
  <c r="I9" i="4"/>
  <c r="I11" i="4" s="1"/>
  <c r="I10" i="4"/>
  <c r="I22" i="4"/>
  <c r="I21" i="4"/>
  <c r="I23" i="4" s="1"/>
  <c r="I20" i="4"/>
  <c r="J8" i="4"/>
  <c r="J10" i="4"/>
  <c r="J9" i="4"/>
  <c r="J11" i="4" s="1"/>
  <c r="D17" i="8"/>
  <c r="D30" i="8"/>
  <c r="E30" i="8"/>
  <c r="F30" i="8"/>
  <c r="G30" i="8"/>
  <c r="D31" i="8"/>
  <c r="E31" i="8"/>
  <c r="F31" i="8"/>
  <c r="G31" i="8"/>
  <c r="D32" i="8"/>
  <c r="E32" i="8"/>
  <c r="F32" i="8"/>
  <c r="G32" i="8"/>
  <c r="D33" i="8"/>
  <c r="E33" i="8"/>
  <c r="F33" i="8"/>
  <c r="G33" i="8"/>
  <c r="E34" i="8"/>
  <c r="F34" i="8"/>
  <c r="G34" i="8"/>
  <c r="E29" i="8"/>
  <c r="F29" i="8"/>
  <c r="G29" i="8"/>
  <c r="D18" i="8"/>
  <c r="E18" i="8"/>
  <c r="F18" i="8"/>
  <c r="G18" i="8"/>
  <c r="D19" i="8"/>
  <c r="E19" i="8"/>
  <c r="F19" i="8"/>
  <c r="G19" i="8"/>
  <c r="D20" i="8"/>
  <c r="E20" i="8"/>
  <c r="F20" i="8"/>
  <c r="G20" i="8"/>
  <c r="D21" i="8"/>
  <c r="E21" i="8"/>
  <c r="F21" i="8"/>
  <c r="G21" i="8"/>
  <c r="D22" i="8"/>
  <c r="E22" i="8"/>
  <c r="F22" i="8"/>
  <c r="G22" i="8"/>
  <c r="E17" i="8"/>
  <c r="F17" i="8"/>
  <c r="G17" i="8"/>
  <c r="D6" i="8"/>
  <c r="E6" i="8"/>
  <c r="F6" i="8"/>
  <c r="G6" i="8"/>
  <c r="D7" i="8"/>
  <c r="E7" i="8"/>
  <c r="F7" i="8"/>
  <c r="G7" i="8"/>
  <c r="D8" i="8"/>
  <c r="E8" i="8"/>
  <c r="F8" i="8"/>
  <c r="G8" i="8"/>
  <c r="D9" i="8"/>
  <c r="E9" i="8"/>
  <c r="F9" i="8"/>
  <c r="G9" i="8"/>
  <c r="E10" i="8"/>
  <c r="F10" i="8"/>
  <c r="G10" i="8"/>
  <c r="E22" i="4" l="1"/>
  <c r="E16" i="4"/>
  <c r="C18" i="4"/>
  <c r="D10" i="4"/>
  <c r="C20" i="4"/>
  <c r="E5" i="4"/>
  <c r="E7" i="4" s="1"/>
  <c r="E9" i="4"/>
  <c r="E11" i="4" s="1"/>
  <c r="C12" i="4"/>
  <c r="C10" i="4"/>
  <c r="F5" i="4"/>
  <c r="F7" i="4" s="1"/>
  <c r="F18" i="4"/>
  <c r="F4" i="4"/>
  <c r="D5" i="4"/>
  <c r="D7" i="4" s="1"/>
  <c r="D8" i="4"/>
  <c r="F21" i="4"/>
  <c r="F23" i="4" s="1"/>
  <c r="F6" i="4"/>
  <c r="C5" i="4"/>
  <c r="C7" i="4" s="1"/>
  <c r="C8" i="4"/>
  <c r="D22" i="4"/>
  <c r="F8" i="4"/>
  <c r="E17" i="4"/>
  <c r="E19" i="4" s="1"/>
  <c r="E8" i="4"/>
  <c r="E18" i="4"/>
  <c r="E21" i="4"/>
  <c r="E23" i="4" s="1"/>
  <c r="D21" i="4"/>
  <c r="D23" i="4" s="1"/>
  <c r="C16" i="4"/>
  <c r="C6" i="4"/>
  <c r="F9" i="4"/>
  <c r="F11" i="4" s="1"/>
  <c r="C4" i="4"/>
  <c r="E4" i="4"/>
  <c r="E6" i="4"/>
  <c r="D9" i="4"/>
  <c r="D11" i="4" s="1"/>
  <c r="C22" i="4"/>
  <c r="D4" i="4"/>
  <c r="D6" i="4"/>
  <c r="F10" i="4"/>
  <c r="F20" i="4"/>
  <c r="F22" i="4"/>
  <c r="E10" i="4"/>
  <c r="E20" i="4"/>
  <c r="F16" i="4"/>
  <c r="D20" i="4"/>
  <c r="C21" i="4"/>
  <c r="C23" i="4" s="1"/>
  <c r="D16" i="4"/>
  <c r="C9" i="4"/>
  <c r="C11" i="4" s="1"/>
  <c r="E12" i="4"/>
  <c r="F12" i="4"/>
  <c r="E13" i="4"/>
  <c r="E15" i="4" s="1"/>
  <c r="D13" i="4"/>
  <c r="D15" i="4" s="1"/>
  <c r="C14" i="4"/>
  <c r="C13" i="4"/>
  <c r="C15" i="4" s="1"/>
  <c r="F14" i="4"/>
  <c r="F13" i="4"/>
  <c r="F15" i="4" s="1"/>
  <c r="E14" i="4"/>
  <c r="D12" i="4"/>
  <c r="D14" i="4"/>
  <c r="C17" i="4"/>
  <c r="C19" i="4" s="1"/>
  <c r="D17" i="4"/>
  <c r="D19" i="4" s="1"/>
  <c r="F17" i="4"/>
  <c r="F19" i="4" s="1"/>
  <c r="D18" i="4"/>
</calcChain>
</file>

<file path=xl/sharedStrings.xml><?xml version="1.0" encoding="utf-8"?>
<sst xmlns="http://schemas.openxmlformats.org/spreadsheetml/2006/main" count="898" uniqueCount="107">
  <si>
    <t>Total input force (N)</t>
  </si>
  <si>
    <t>tet4 quantity</t>
  </si>
  <si>
    <t>Coarse</t>
  </si>
  <si>
    <t>Medium</t>
  </si>
  <si>
    <t>Fine</t>
  </si>
  <si>
    <t>Taxon Model</t>
  </si>
  <si>
    <t>BF</t>
  </si>
  <si>
    <t>SE</t>
  </si>
  <si>
    <t>c.ME</t>
  </si>
  <si>
    <t>p3.ME</t>
  </si>
  <si>
    <t>p4.ME</t>
  </si>
  <si>
    <t>m1.ME</t>
  </si>
  <si>
    <t>c.adjSE</t>
  </si>
  <si>
    <t>p3.adjSE</t>
  </si>
  <si>
    <t>p4.adjSE</t>
  </si>
  <si>
    <t>m1.adjSE</t>
  </si>
  <si>
    <t>coarse</t>
  </si>
  <si>
    <t>medium</t>
  </si>
  <si>
    <t>fine</t>
  </si>
  <si>
    <t>Right</t>
  </si>
  <si>
    <t>Left</t>
  </si>
  <si>
    <t>MEAN</t>
  </si>
  <si>
    <t>c</t>
  </si>
  <si>
    <t>p3</t>
  </si>
  <si>
    <t>p4</t>
  </si>
  <si>
    <t>m1</t>
  </si>
  <si>
    <t>mean</t>
  </si>
  <si>
    <t>stdev</t>
  </si>
  <si>
    <t>stderr</t>
  </si>
  <si>
    <t>95%CI</t>
  </si>
  <si>
    <t>ME</t>
  </si>
  <si>
    <t>adj SE</t>
  </si>
  <si>
    <t>TIF</t>
  </si>
  <si>
    <t>95CI_c</t>
  </si>
  <si>
    <t>95CI_p3</t>
  </si>
  <si>
    <t>95CI_p4</t>
  </si>
  <si>
    <t>95CI_m1</t>
  </si>
  <si>
    <t>taxa</t>
  </si>
  <si>
    <t>Va (ref) (mm3)</t>
  </si>
  <si>
    <r>
      <rPr>
        <sz val="12"/>
        <color indexed="8"/>
        <rFont val="Calibri"/>
        <family val="2"/>
        <scheme val="minor"/>
      </rPr>
      <t xml:space="preserve">Raw output data of FE simulations for unilateral bites.  </t>
    </r>
    <r>
      <rPr>
        <b/>
        <sz val="12"/>
        <color indexed="8"/>
        <rFont val="Calibri"/>
        <family val="2"/>
        <scheme val="minor"/>
      </rPr>
      <t>c</t>
    </r>
    <r>
      <rPr>
        <sz val="12"/>
        <color indexed="8"/>
        <rFont val="Calibri"/>
        <family val="2"/>
        <scheme val="minor"/>
      </rPr>
      <t xml:space="preserve">, canine; </t>
    </r>
    <r>
      <rPr>
        <b/>
        <sz val="12"/>
        <color indexed="8"/>
        <rFont val="Calibri"/>
        <family val="2"/>
        <scheme val="minor"/>
      </rPr>
      <t>p3-p4</t>
    </r>
    <r>
      <rPr>
        <sz val="12"/>
        <color indexed="8"/>
        <rFont val="Calibri"/>
        <family val="2"/>
        <scheme val="minor"/>
      </rPr>
      <t xml:space="preserve">, third and fourth premolars, </t>
    </r>
    <r>
      <rPr>
        <b/>
        <sz val="12"/>
        <color indexed="8"/>
        <rFont val="Calibri"/>
        <family val="2"/>
        <scheme val="minor"/>
      </rPr>
      <t>m1</t>
    </r>
    <r>
      <rPr>
        <sz val="12"/>
        <color indexed="8"/>
        <rFont val="Calibri"/>
        <family val="2"/>
        <scheme val="minor"/>
      </rPr>
      <t xml:space="preserve"> first molar, respectively; </t>
    </r>
    <r>
      <rPr>
        <b/>
        <sz val="12"/>
        <color indexed="8"/>
        <rFont val="Calibri"/>
        <family val="2"/>
        <scheme val="minor"/>
      </rPr>
      <t>BF</t>
    </r>
    <r>
      <rPr>
        <sz val="12"/>
        <color indexed="8"/>
        <rFont val="Calibri"/>
        <family val="2"/>
        <scheme val="minor"/>
      </rPr>
      <t xml:space="preserve">, bite force (in Newtons); </t>
    </r>
    <r>
      <rPr>
        <b/>
        <sz val="12"/>
        <color indexed="8"/>
        <rFont val="Calibri"/>
        <family val="2"/>
        <scheme val="minor"/>
      </rPr>
      <t>SE</t>
    </r>
    <r>
      <rPr>
        <sz val="12"/>
        <color indexed="8"/>
        <rFont val="Calibri"/>
        <family val="2"/>
        <scheme val="minor"/>
      </rPr>
      <t xml:space="preserve">, strain energy (in Joules); </t>
    </r>
    <r>
      <rPr>
        <b/>
        <sz val="12"/>
        <color indexed="8"/>
        <rFont val="Calibri"/>
        <family val="2"/>
        <scheme val="minor"/>
      </rPr>
      <t>coarse</t>
    </r>
    <r>
      <rPr>
        <sz val="12"/>
        <color indexed="8"/>
        <rFont val="Calibri"/>
        <family val="2"/>
        <scheme val="minor"/>
      </rPr>
      <t xml:space="preserve">, low resolution model; </t>
    </r>
    <r>
      <rPr>
        <b/>
        <sz val="12"/>
        <color indexed="8"/>
        <rFont val="Calibri"/>
        <family val="2"/>
        <scheme val="minor"/>
      </rPr>
      <t>medium</t>
    </r>
    <r>
      <rPr>
        <sz val="12"/>
        <color indexed="8"/>
        <rFont val="Calibri"/>
        <family val="2"/>
        <scheme val="minor"/>
      </rPr>
      <t xml:space="preserve">, medium resolution model; </t>
    </r>
    <r>
      <rPr>
        <b/>
        <sz val="12"/>
        <color indexed="8"/>
        <rFont val="Calibri"/>
        <family val="2"/>
        <scheme val="minor"/>
      </rPr>
      <t>fine</t>
    </r>
    <r>
      <rPr>
        <sz val="12"/>
        <color indexed="8"/>
        <rFont val="Calibri"/>
        <family val="2"/>
        <scheme val="minor"/>
      </rPr>
      <t>, high resolution model.</t>
    </r>
  </si>
  <si>
    <r>
      <t xml:space="preserve">Lynx rufus </t>
    </r>
    <r>
      <rPr>
        <sz val="12"/>
        <rFont val="Calibri"/>
        <family val="2"/>
        <scheme val="minor"/>
      </rPr>
      <t>FAVE09 (CT)</t>
    </r>
  </si>
  <si>
    <r>
      <t xml:space="preserve">Lynx rufus </t>
    </r>
    <r>
      <rPr>
        <sz val="12"/>
        <rFont val="Calibri"/>
        <family val="2"/>
        <scheme val="minor"/>
      </rPr>
      <t>FAVE09 (Surface)</t>
    </r>
  </si>
  <si>
    <r>
      <t xml:space="preserve">Panthera pardus </t>
    </r>
    <r>
      <rPr>
        <sz val="12"/>
        <rFont val="Calibri"/>
        <family val="2"/>
        <scheme val="minor"/>
      </rPr>
      <t xml:space="preserve">AMNH-113745 (CT)  </t>
    </r>
  </si>
  <si>
    <r>
      <t xml:space="preserve">Panthera pardus </t>
    </r>
    <r>
      <rPr>
        <sz val="12"/>
        <rFont val="Calibri"/>
        <family val="2"/>
        <scheme val="minor"/>
      </rPr>
      <t xml:space="preserve">AMNH-113745 (Surface)  </t>
    </r>
  </si>
  <si>
    <r>
      <t>Amphimachairodus giganteus</t>
    </r>
    <r>
      <rPr>
        <sz val="12"/>
        <rFont val="Calibri"/>
        <family val="2"/>
        <scheme val="minor"/>
      </rPr>
      <t xml:space="preserve"> PMU-21831</t>
    </r>
  </si>
  <si>
    <t>Vb (mm3)</t>
  </si>
  <si>
    <t>TIFa (ref)</t>
  </si>
  <si>
    <r>
      <rPr>
        <i/>
        <sz val="12"/>
        <color theme="1"/>
        <rFont val="Calibri"/>
        <family val="2"/>
        <scheme val="minor"/>
      </rPr>
      <t>Yoshi minor</t>
    </r>
    <r>
      <rPr>
        <sz val="12"/>
        <color theme="1"/>
        <rFont val="Calibri"/>
        <family val="2"/>
        <scheme val="minor"/>
      </rPr>
      <t xml:space="preserve"> PMU-217661-2 </t>
    </r>
  </si>
  <si>
    <r>
      <rPr>
        <i/>
        <sz val="12"/>
        <color theme="1"/>
        <rFont val="Calibri"/>
        <family val="2"/>
        <scheme val="minor"/>
      </rPr>
      <t xml:space="preserve">Yoshi minor </t>
    </r>
    <r>
      <rPr>
        <sz val="12"/>
        <color theme="1"/>
        <rFont val="Calibri"/>
        <family val="2"/>
        <scheme val="minor"/>
      </rPr>
      <t xml:space="preserve">PMU-217661-2 </t>
    </r>
  </si>
  <si>
    <r>
      <t xml:space="preserve">Panthera tigris </t>
    </r>
    <r>
      <rPr>
        <sz val="12"/>
        <rFont val="Calibri"/>
        <family val="2"/>
        <scheme val="minor"/>
      </rPr>
      <t>MNHN</t>
    </r>
    <r>
      <rPr>
        <i/>
        <sz val="12"/>
        <rFont val="Calibri"/>
        <family val="2"/>
        <scheme val="minor"/>
      </rPr>
      <t>-</t>
    </r>
    <r>
      <rPr>
        <sz val="12"/>
        <rFont val="Calibri"/>
        <family val="2"/>
        <scheme val="minor"/>
      </rPr>
      <t>ZO-AC 1931 60</t>
    </r>
  </si>
  <si>
    <r>
      <t xml:space="preserve">Yoshi minor </t>
    </r>
    <r>
      <rPr>
        <sz val="12"/>
        <rFont val="Calibri"/>
        <family val="2"/>
        <scheme val="minor"/>
      </rPr>
      <t>PMU-217661-2</t>
    </r>
  </si>
  <si>
    <r>
      <t xml:space="preserve"> </t>
    </r>
    <r>
      <rPr>
        <sz val="12"/>
        <color indexed="8"/>
        <rFont val="Calibri"/>
        <family val="2"/>
        <scheme val="minor"/>
      </rPr>
      <t xml:space="preserve">Summary statistics for biomechanical outputs estimated by Finite Element (FE) simulations of unilateral biting. </t>
    </r>
    <r>
      <rPr>
        <b/>
        <sz val="12"/>
        <color indexed="8"/>
        <rFont val="Calibri"/>
        <family val="2"/>
        <scheme val="minor"/>
      </rPr>
      <t>c</t>
    </r>
    <r>
      <rPr>
        <sz val="12"/>
        <color indexed="8"/>
        <rFont val="Calibri"/>
        <family val="2"/>
        <scheme val="minor"/>
      </rPr>
      <t xml:space="preserve">, canine; </t>
    </r>
    <r>
      <rPr>
        <b/>
        <sz val="12"/>
        <color indexed="8"/>
        <rFont val="Calibri"/>
        <family val="2"/>
        <scheme val="minor"/>
      </rPr>
      <t>p3-p4</t>
    </r>
    <r>
      <rPr>
        <sz val="12"/>
        <color indexed="8"/>
        <rFont val="Calibri"/>
        <family val="2"/>
        <scheme val="minor"/>
      </rPr>
      <t xml:space="preserve">, third and fourth lower premolars; </t>
    </r>
    <r>
      <rPr>
        <b/>
        <sz val="12"/>
        <color indexed="8"/>
        <rFont val="Calibri"/>
        <family val="2"/>
        <scheme val="minor"/>
      </rPr>
      <t>m1</t>
    </r>
    <r>
      <rPr>
        <sz val="12"/>
        <color indexed="8"/>
        <rFont val="Calibri"/>
        <family val="2"/>
        <scheme val="minor"/>
      </rPr>
      <t xml:space="preserve"> first lower molar, respectively; </t>
    </r>
    <r>
      <rPr>
        <b/>
        <sz val="12"/>
        <color indexed="8"/>
        <rFont val="Calibri"/>
        <family val="2"/>
        <scheme val="minor"/>
      </rPr>
      <t>ME</t>
    </r>
    <r>
      <rPr>
        <sz val="12"/>
        <color indexed="8"/>
        <rFont val="Calibri"/>
        <family val="2"/>
        <scheme val="minor"/>
      </rPr>
      <t xml:space="preserve">, mechanical efficiency (Bite force/Total input force); </t>
    </r>
    <r>
      <rPr>
        <b/>
        <sz val="12"/>
        <color indexed="8"/>
        <rFont val="Calibri"/>
        <family val="2"/>
        <scheme val="minor"/>
      </rPr>
      <t>adjSE</t>
    </r>
    <r>
      <rPr>
        <sz val="12"/>
        <color indexed="8"/>
        <rFont val="Calibri"/>
        <family val="2"/>
        <scheme val="minor"/>
      </rPr>
      <t>, adjusted strain energy (in Joules) see formula in Dumont et al 2009</t>
    </r>
  </si>
  <si>
    <r>
      <t xml:space="preserve">Smilodon fatalis </t>
    </r>
    <r>
      <rPr>
        <sz val="12"/>
        <rFont val="Calibri"/>
        <family val="2"/>
        <scheme val="minor"/>
      </rPr>
      <t>AMNH-14349</t>
    </r>
  </si>
  <si>
    <t>NA</t>
  </si>
  <si>
    <t xml:space="preserve"> # of triangles after decimation</t>
  </si>
  <si>
    <r>
      <t xml:space="preserve">Dinofelis barlowi </t>
    </r>
    <r>
      <rPr>
        <sz val="12"/>
        <rFont val="Calibri"/>
        <family val="2"/>
        <scheme val="minor"/>
      </rPr>
      <t xml:space="preserve">DNMNH-BF-55-23 </t>
    </r>
  </si>
  <si>
    <r>
      <t xml:space="preserve">Metailurus major </t>
    </r>
    <r>
      <rPr>
        <sz val="12"/>
        <rFont val="Calibri"/>
        <family val="2"/>
        <scheme val="minor"/>
      </rPr>
      <t>PMU-21771/2</t>
    </r>
  </si>
  <si>
    <r>
      <t xml:space="preserve">Caracal caracal </t>
    </r>
    <r>
      <rPr>
        <sz val="12"/>
        <rFont val="Calibri"/>
        <family val="2"/>
        <scheme val="minor"/>
      </rPr>
      <t>A585401</t>
    </r>
  </si>
  <si>
    <r>
      <rPr>
        <i/>
        <sz val="11"/>
        <color theme="1"/>
        <rFont val="Calibri"/>
        <family val="2"/>
        <scheme val="minor"/>
      </rPr>
      <t>Homotherium crenatidens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MNHN-F-PET2000b</t>
    </r>
  </si>
  <si>
    <r>
      <rPr>
        <i/>
        <sz val="12"/>
        <color theme="1"/>
        <rFont val="Calibri"/>
        <family val="2"/>
        <scheme val="minor"/>
      </rPr>
      <t>Homotherium crenatidens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FF0000"/>
        <rFont val="Calibri"/>
        <family val="2"/>
        <scheme val="minor"/>
      </rPr>
      <t>MNHN-F-PET2000b</t>
    </r>
  </si>
  <si>
    <r>
      <rPr>
        <i/>
        <sz val="11"/>
        <color theme="1"/>
        <rFont val="Calibri"/>
        <family val="2"/>
        <scheme val="minor"/>
      </rPr>
      <t>Homotherium crenatidens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MNHN-F-PET2000b</t>
    </r>
  </si>
  <si>
    <r>
      <rPr>
        <sz val="11"/>
        <color indexed="8"/>
        <rFont val="Calibri"/>
        <family val="2"/>
        <scheme val="minor"/>
      </rPr>
      <t xml:space="preserve">Properties of FE models analyzed in this study. </t>
    </r>
    <r>
      <rPr>
        <b/>
        <sz val="11"/>
        <color indexed="8"/>
        <rFont val="Calibri"/>
        <family val="2"/>
        <scheme val="minor"/>
      </rPr>
      <t>Tet4</t>
    </r>
    <r>
      <rPr>
        <sz val="11"/>
        <color indexed="8"/>
        <rFont val="Calibri"/>
        <family val="2"/>
        <scheme val="minor"/>
      </rPr>
      <t xml:space="preserve">, 4-noded tetrahedral elements; </t>
    </r>
    <r>
      <rPr>
        <b/>
        <sz val="11"/>
        <color indexed="8"/>
        <rFont val="Calibri"/>
        <family val="2"/>
        <scheme val="minor"/>
      </rPr>
      <t>coarse,</t>
    </r>
    <r>
      <rPr>
        <sz val="11"/>
        <color indexed="8"/>
        <rFont val="Calibri"/>
        <family val="2"/>
        <scheme val="minor"/>
      </rPr>
      <t xml:space="preserve"> low resolution model; </t>
    </r>
    <r>
      <rPr>
        <b/>
        <sz val="11"/>
        <color indexed="8"/>
        <rFont val="Calibri"/>
        <family val="2"/>
        <scheme val="minor"/>
      </rPr>
      <t>medium</t>
    </r>
    <r>
      <rPr>
        <sz val="11"/>
        <color indexed="8"/>
        <rFont val="Calibri"/>
        <family val="2"/>
        <scheme val="minor"/>
      </rPr>
      <t xml:space="preserve">, medium resolution model; </t>
    </r>
    <r>
      <rPr>
        <b/>
        <sz val="11"/>
        <color indexed="8"/>
        <rFont val="Calibri"/>
        <family val="2"/>
        <scheme val="minor"/>
      </rPr>
      <t>fine</t>
    </r>
    <r>
      <rPr>
        <sz val="11"/>
        <color indexed="8"/>
        <rFont val="Calibri"/>
        <family val="2"/>
        <scheme val="minor"/>
      </rPr>
      <t xml:space="preserve">, high resolution model; </t>
    </r>
    <r>
      <rPr>
        <b/>
        <sz val="11"/>
        <color indexed="8"/>
        <rFont val="Calibri"/>
        <family val="2"/>
        <scheme val="minor"/>
      </rPr>
      <t>N</t>
    </r>
    <r>
      <rPr>
        <sz val="11"/>
        <color indexed="8"/>
        <rFont val="Calibri"/>
        <family val="2"/>
        <scheme val="minor"/>
      </rPr>
      <t>, Newtons.</t>
    </r>
  </si>
  <si>
    <r>
      <t>Model volume (mm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</si>
  <si>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Muscle area (mm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</si>
  <si>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 xml:space="preserve">Lynx rufus </t>
    </r>
    <r>
      <rPr>
        <sz val="11"/>
        <rFont val="Calibri"/>
        <family val="2"/>
        <scheme val="minor"/>
      </rPr>
      <t>FAVE09 (CT)</t>
    </r>
  </si>
  <si>
    <r>
      <t xml:space="preserve">Lynx rufus </t>
    </r>
    <r>
      <rPr>
        <sz val="11"/>
        <rFont val="Calibri"/>
        <family val="2"/>
        <scheme val="minor"/>
      </rPr>
      <t>FAVE09 (Surface)</t>
    </r>
  </si>
  <si>
    <r>
      <t xml:space="preserve">Panthera pardus </t>
    </r>
    <r>
      <rPr>
        <sz val="11"/>
        <rFont val="Calibri"/>
        <family val="2"/>
        <scheme val="minor"/>
      </rPr>
      <t xml:space="preserve">AMNH-113745 (CT)  </t>
    </r>
  </si>
  <si>
    <r>
      <t xml:space="preserve">Panthera pardus </t>
    </r>
    <r>
      <rPr>
        <sz val="11"/>
        <rFont val="Calibri"/>
        <family val="2"/>
        <scheme val="minor"/>
      </rPr>
      <t xml:space="preserve">AMNH-113745 (Surface) </t>
    </r>
  </si>
  <si>
    <r>
      <t>Amphimachairodus giganteus</t>
    </r>
    <r>
      <rPr>
        <sz val="11"/>
        <rFont val="Calibri"/>
        <family val="2"/>
        <scheme val="minor"/>
      </rPr>
      <t xml:space="preserve"> PMU-21831</t>
    </r>
  </si>
  <si>
    <r>
      <t xml:space="preserve">Yoshi minor </t>
    </r>
    <r>
      <rPr>
        <sz val="11"/>
        <rFont val="Calibri"/>
        <family val="2"/>
        <scheme val="minor"/>
      </rPr>
      <t>PMU-217661-2</t>
    </r>
  </si>
  <si>
    <r>
      <t xml:space="preserve">Panthera tigris </t>
    </r>
    <r>
      <rPr>
        <sz val="11"/>
        <rFont val="Calibri"/>
        <family val="2"/>
        <scheme val="minor"/>
      </rPr>
      <t>MNHN</t>
    </r>
    <r>
      <rPr>
        <i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>ZO-AC 1931 60</t>
    </r>
  </si>
  <si>
    <r>
      <t xml:space="preserve">Smilodon fatalis </t>
    </r>
    <r>
      <rPr>
        <sz val="11"/>
        <rFont val="Calibri"/>
        <family val="2"/>
        <scheme val="minor"/>
      </rPr>
      <t>AMNH-14349</t>
    </r>
  </si>
  <si>
    <r>
      <t xml:space="preserve">Dinofelis barlowi </t>
    </r>
    <r>
      <rPr>
        <sz val="11"/>
        <rFont val="Calibri"/>
        <family val="2"/>
        <scheme val="minor"/>
      </rPr>
      <t xml:space="preserve">DNMNH-BF-55-23 </t>
    </r>
  </si>
  <si>
    <r>
      <t xml:space="preserve">Metailurus major </t>
    </r>
    <r>
      <rPr>
        <sz val="11"/>
        <rFont val="Calibri"/>
        <family val="2"/>
        <scheme val="minor"/>
      </rPr>
      <t>PMU-21771/2</t>
    </r>
  </si>
  <si>
    <r>
      <t xml:space="preserve">Caracal caracal </t>
    </r>
    <r>
      <rPr>
        <sz val="11"/>
        <rFont val="Calibri"/>
        <family val="2"/>
        <scheme val="minor"/>
      </rPr>
      <t>A585401</t>
    </r>
  </si>
  <si>
    <t>Lynx rufus</t>
  </si>
  <si>
    <t>Panthera pardus</t>
  </si>
  <si>
    <t>Amphimachairodus giganteus</t>
  </si>
  <si>
    <t>Homotherium crenatidens</t>
  </si>
  <si>
    <t>Prionailurus rubiginosus</t>
  </si>
  <si>
    <t>Panthera onca</t>
  </si>
  <si>
    <t>Dinofelis barlowi</t>
  </si>
  <si>
    <t>Machairodus aphanistus</t>
  </si>
  <si>
    <t>Smilodon fatalis</t>
  </si>
  <si>
    <t>Panthera tigris</t>
  </si>
  <si>
    <t>Yoshi minor</t>
  </si>
  <si>
    <t>Caracal caracal</t>
  </si>
  <si>
    <r>
      <t>Prionailurus rubiginosus</t>
    </r>
    <r>
      <rPr>
        <sz val="11"/>
        <color theme="1"/>
        <rFont val="Calibri"/>
        <family val="2"/>
        <scheme val="minor"/>
      </rPr>
      <t xml:space="preserve"> MNHN-ZM-MO-2012-54</t>
    </r>
  </si>
  <si>
    <r>
      <t xml:space="preserve">Panthera onca </t>
    </r>
    <r>
      <rPr>
        <sz val="11"/>
        <color theme="1"/>
        <rFont val="Calibri"/>
        <family val="2"/>
        <scheme val="minor"/>
      </rPr>
      <t>MNHN-ZM-MO-2006-641</t>
    </r>
    <r>
      <rPr>
        <sz val="11"/>
        <color rgb="FFFF0000"/>
        <rFont val="Calibri"/>
        <family val="2"/>
        <scheme val="minor"/>
      </rPr>
      <t xml:space="preserve">  </t>
    </r>
  </si>
  <si>
    <r>
      <t xml:space="preserve">Panthera onca </t>
    </r>
    <r>
      <rPr>
        <sz val="12"/>
        <color theme="1"/>
        <rFont val="Calibri"/>
        <family val="2"/>
        <scheme val="minor"/>
      </rPr>
      <t>MNHN-ZM-MO-2006-641</t>
    </r>
    <r>
      <rPr>
        <sz val="12"/>
        <color rgb="FFFF0000"/>
        <rFont val="Calibri"/>
        <family val="2"/>
        <scheme val="minor"/>
      </rPr>
      <t xml:space="preserve">  </t>
    </r>
  </si>
  <si>
    <r>
      <t>Prionailurus rubiginosus</t>
    </r>
    <r>
      <rPr>
        <sz val="12"/>
        <color theme="1"/>
        <rFont val="Calibri"/>
        <family val="2"/>
        <scheme val="minor"/>
      </rPr>
      <t xml:space="preserve"> MNHN-ZM-MO-2012-54</t>
    </r>
  </si>
  <si>
    <r>
      <rPr>
        <i/>
        <sz val="11"/>
        <color theme="1"/>
        <rFont val="Calibri"/>
        <family val="2"/>
        <scheme val="minor"/>
      </rPr>
      <t>Hoplophoneus primaevus</t>
    </r>
    <r>
      <rPr>
        <sz val="11"/>
        <color theme="1"/>
        <rFont val="Calibri"/>
        <family val="2"/>
        <scheme val="minor"/>
      </rPr>
      <t xml:space="preserve"> LACM-42890</t>
    </r>
  </si>
  <si>
    <r>
      <rPr>
        <i/>
        <sz val="11"/>
        <color theme="1"/>
        <rFont val="Calibri"/>
        <family val="2"/>
        <scheme val="minor"/>
      </rPr>
      <t>Barbourofelis fricki</t>
    </r>
    <r>
      <rPr>
        <sz val="11"/>
        <color theme="1"/>
        <rFont val="Calibri"/>
        <family val="2"/>
        <scheme val="minor"/>
      </rPr>
      <t xml:space="preserve"> UCMP-124942</t>
    </r>
  </si>
  <si>
    <r>
      <rPr>
        <i/>
        <sz val="11"/>
        <color theme="1"/>
        <rFont val="Calibri"/>
        <family val="2"/>
        <scheme val="minor"/>
      </rPr>
      <t xml:space="preserve">Barbourofelis loveorum </t>
    </r>
    <r>
      <rPr>
        <sz val="11"/>
        <color theme="1"/>
        <rFont val="Calibri"/>
        <family val="2"/>
        <scheme val="minor"/>
      </rPr>
      <t>UF-VP-36855</t>
    </r>
  </si>
  <si>
    <r>
      <rPr>
        <i/>
        <sz val="12"/>
        <color theme="1"/>
        <rFont val="Calibri"/>
        <family val="2"/>
        <scheme val="minor"/>
      </rPr>
      <t>Hoplophoneus primaevus</t>
    </r>
    <r>
      <rPr>
        <sz val="12"/>
        <color theme="1"/>
        <rFont val="Calibri"/>
        <family val="2"/>
        <scheme val="minor"/>
      </rPr>
      <t xml:space="preserve"> LACM-42890</t>
    </r>
  </si>
  <si>
    <r>
      <rPr>
        <i/>
        <sz val="12"/>
        <color theme="1"/>
        <rFont val="Calibri"/>
        <family val="2"/>
        <scheme val="minor"/>
      </rPr>
      <t>Barbourofelis fricki</t>
    </r>
    <r>
      <rPr>
        <sz val="12"/>
        <color theme="1"/>
        <rFont val="Calibri"/>
        <family val="2"/>
        <scheme val="minor"/>
      </rPr>
      <t xml:space="preserve"> UCMP-124942</t>
    </r>
  </si>
  <si>
    <r>
      <rPr>
        <i/>
        <sz val="12"/>
        <color theme="1"/>
        <rFont val="Calibri"/>
        <family val="2"/>
        <scheme val="minor"/>
      </rPr>
      <t xml:space="preserve">Barbourofelis loveorum </t>
    </r>
    <r>
      <rPr>
        <sz val="12"/>
        <color theme="1"/>
        <rFont val="Calibri"/>
        <family val="2"/>
        <scheme val="minor"/>
      </rPr>
      <t>UF-VP-36855</t>
    </r>
  </si>
  <si>
    <t>Hoplophoneus primaevus</t>
  </si>
  <si>
    <t>Barbourofelis fricki</t>
  </si>
  <si>
    <t>Barbourofelis loveorum</t>
  </si>
  <si>
    <r>
      <rPr>
        <i/>
        <sz val="11"/>
        <color theme="1"/>
        <rFont val="Calibri"/>
        <family val="2"/>
        <scheme val="minor"/>
      </rPr>
      <t>Dinictis felina</t>
    </r>
    <r>
      <rPr>
        <sz val="11"/>
        <color theme="1"/>
        <rFont val="Calibri"/>
        <family val="2"/>
        <scheme val="minor"/>
      </rPr>
      <t xml:space="preserve"> LACM-162986</t>
    </r>
  </si>
  <si>
    <r>
      <rPr>
        <i/>
        <sz val="12"/>
        <color theme="1"/>
        <rFont val="Calibri"/>
        <family val="2"/>
        <scheme val="minor"/>
      </rPr>
      <t>Dinictis felina</t>
    </r>
    <r>
      <rPr>
        <sz val="12"/>
        <color theme="1"/>
        <rFont val="Calibri"/>
        <family val="2"/>
        <scheme val="minor"/>
      </rPr>
      <t xml:space="preserve"> LACM-162986</t>
    </r>
  </si>
  <si>
    <t>Dinictis felina</t>
  </si>
  <si>
    <r>
      <rPr>
        <i/>
        <sz val="12"/>
        <color theme="1"/>
        <rFont val="Calibri"/>
        <family val="2"/>
        <scheme val="minor"/>
      </rPr>
      <t xml:space="preserve">Paramachairodus orientalis </t>
    </r>
    <r>
      <rPr>
        <sz val="12"/>
        <color theme="1"/>
        <rFont val="Calibri"/>
        <family val="2"/>
        <scheme val="minor"/>
      </rPr>
      <t>NHMUK-PV-M-89559</t>
    </r>
  </si>
  <si>
    <t>Machairodus aphanistus NHMUK-PV-M37356</t>
  </si>
  <si>
    <r>
      <t xml:space="preserve">Machairodus aphanistus </t>
    </r>
    <r>
      <rPr>
        <sz val="12"/>
        <rFont val="Calibri"/>
        <family val="2"/>
        <scheme val="minor"/>
      </rPr>
      <t>NHMUK-PV-M37356</t>
    </r>
  </si>
  <si>
    <t>Paramachairodus orientalis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</si>
</sst>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#,##0.000"/>
    <numFmt numFmtId="166" formatCode="0.000"/>
    <numFmt numFmtId="167" formatCode="0.000000"/>
    <numFmt numFmtId="168" formatCode="0.0000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3" fillId="0" borderId="0"/>
    <xf numFmtId="9" fontId="10" fillId="0" borderId="0" applyFont="0" applyFill="0" applyBorder="0" applyAlignment="0" applyProtection="0"/>
    <xf numFmtId="0" fontId="3" fillId="0" borderId="0"/>
  </cellStyleXfs>
  <cellXfs count="235">
    <xf numFmtId="0" fontId="0" fillId="0" borderId="0" xfId="0"/>
    <xf numFmtId="0" fontId="7" fillId="0" borderId="0" xfId="0" applyFont="1"/>
    <xf numFmtId="166" fontId="7" fillId="0" borderId="0" xfId="0" applyNumberFormat="1" applyFont="1"/>
    <xf numFmtId="0" fontId="8" fillId="0" borderId="0" xfId="0" applyFont="1"/>
    <xf numFmtId="167" fontId="8" fillId="0" borderId="0" xfId="0" applyNumberFormat="1" applyFont="1"/>
    <xf numFmtId="166" fontId="7" fillId="0" borderId="3" xfId="0" applyNumberFormat="1" applyFont="1" applyBorder="1"/>
    <xf numFmtId="168" fontId="8" fillId="0" borderId="0" xfId="0" applyNumberFormat="1" applyFont="1"/>
    <xf numFmtId="166" fontId="10" fillId="0" borderId="0" xfId="0" applyNumberFormat="1" applyFont="1"/>
    <xf numFmtId="166" fontId="10" fillId="0" borderId="3" xfId="0" applyNumberFormat="1" applyFont="1" applyBorder="1"/>
    <xf numFmtId="0" fontId="10" fillId="0" borderId="0" xfId="0" applyFont="1" applyBorder="1"/>
    <xf numFmtId="0" fontId="10" fillId="0" borderId="0" xfId="0" applyFont="1"/>
    <xf numFmtId="0" fontId="10" fillId="0" borderId="0" xfId="0" applyFont="1" applyFill="1"/>
    <xf numFmtId="2" fontId="10" fillId="0" borderId="0" xfId="0" applyNumberFormat="1" applyFont="1"/>
    <xf numFmtId="166" fontId="8" fillId="0" borderId="0" xfId="0" applyNumberFormat="1" applyFont="1"/>
    <xf numFmtId="166" fontId="8" fillId="0" borderId="3" xfId="0" applyNumberFormat="1" applyFont="1" applyBorder="1"/>
    <xf numFmtId="0" fontId="8" fillId="0" borderId="0" xfId="0" applyFont="1" applyBorder="1"/>
    <xf numFmtId="0" fontId="8" fillId="0" borderId="0" xfId="0" applyFont="1" applyFill="1"/>
    <xf numFmtId="0" fontId="12" fillId="0" borderId="0" xfId="0" applyFont="1"/>
    <xf numFmtId="0" fontId="14" fillId="0" borderId="0" xfId="4" applyFont="1" applyBorder="1" applyAlignment="1">
      <alignment horizontal="left"/>
    </xf>
    <xf numFmtId="166" fontId="5" fillId="0" borderId="0" xfId="1" applyNumberFormat="1" applyFont="1" applyBorder="1"/>
    <xf numFmtId="0" fontId="5" fillId="0" borderId="0" xfId="1" applyFont="1" applyBorder="1"/>
    <xf numFmtId="0" fontId="6" fillId="0" borderId="0" xfId="4" applyFont="1" applyBorder="1" applyAlignment="1">
      <alignment horizontal="center"/>
    </xf>
    <xf numFmtId="166" fontId="6" fillId="0" borderId="0" xfId="4" applyNumberFormat="1" applyFont="1" applyBorder="1" applyAlignment="1">
      <alignment horizontal="center"/>
    </xf>
    <xf numFmtId="1" fontId="6" fillId="0" borderId="1" xfId="4" applyNumberFormat="1" applyFont="1" applyBorder="1" applyAlignment="1">
      <alignment horizontal="right"/>
    </xf>
    <xf numFmtId="166" fontId="6" fillId="0" borderId="1" xfId="4" applyNumberFormat="1" applyFont="1" applyBorder="1" applyAlignment="1">
      <alignment horizontal="center"/>
    </xf>
    <xf numFmtId="1" fontId="6" fillId="0" borderId="0" xfId="4" applyNumberFormat="1" applyFont="1" applyBorder="1" applyAlignment="1">
      <alignment horizontal="center"/>
    </xf>
    <xf numFmtId="0" fontId="15" fillId="0" borderId="0" xfId="5" applyFont="1" applyBorder="1" applyAlignment="1">
      <alignment horizontal="right"/>
    </xf>
    <xf numFmtId="0" fontId="16" fillId="0" borderId="0" xfId="5" applyFont="1" applyBorder="1" applyAlignment="1">
      <alignment horizontal="right"/>
    </xf>
    <xf numFmtId="0" fontId="15" fillId="0" borderId="0" xfId="5" applyFont="1" applyFill="1" applyBorder="1" applyAlignment="1">
      <alignment horizontal="right"/>
    </xf>
    <xf numFmtId="0" fontId="16" fillId="0" borderId="0" xfId="5" applyFont="1" applyFill="1" applyBorder="1" applyAlignment="1">
      <alignment horizontal="right"/>
    </xf>
    <xf numFmtId="0" fontId="5" fillId="0" borderId="0" xfId="5" applyFont="1" applyBorder="1" applyAlignment="1">
      <alignment horizontal="center" vertical="center"/>
    </xf>
    <xf numFmtId="0" fontId="5" fillId="0" borderId="0" xfId="5" applyFont="1" applyBorder="1" applyAlignment="1">
      <alignment horizontal="right"/>
    </xf>
    <xf numFmtId="166" fontId="8" fillId="0" borderId="0" xfId="0" applyNumberFormat="1" applyFont="1" applyBorder="1"/>
    <xf numFmtId="166" fontId="6" fillId="0" borderId="3" xfId="4" applyNumberFormat="1" applyFont="1" applyBorder="1" applyAlignment="1">
      <alignment horizontal="center"/>
    </xf>
    <xf numFmtId="166" fontId="6" fillId="0" borderId="5" xfId="4" applyNumberFormat="1" applyFont="1" applyBorder="1" applyAlignment="1">
      <alignment horizontal="center"/>
    </xf>
    <xf numFmtId="166" fontId="6" fillId="0" borderId="2" xfId="4" applyNumberFormat="1" applyFont="1" applyBorder="1" applyAlignment="1">
      <alignment horizontal="center"/>
    </xf>
    <xf numFmtId="166" fontId="6" fillId="0" borderId="7" xfId="4" applyNumberFormat="1" applyFont="1" applyBorder="1" applyAlignment="1">
      <alignment horizontal="center"/>
    </xf>
    <xf numFmtId="166" fontId="8" fillId="0" borderId="6" xfId="0" applyNumberFormat="1" applyFont="1" applyBorder="1"/>
    <xf numFmtId="166" fontId="5" fillId="0" borderId="3" xfId="1" applyNumberFormat="1" applyFont="1" applyBorder="1"/>
    <xf numFmtId="166" fontId="5" fillId="0" borderId="6" xfId="1" applyNumberFormat="1" applyFont="1" applyBorder="1"/>
    <xf numFmtId="166" fontId="6" fillId="0" borderId="6" xfId="4" applyNumberFormat="1" applyFont="1" applyBorder="1" applyAlignment="1">
      <alignment horizontal="center"/>
    </xf>
    <xf numFmtId="167" fontId="8" fillId="0" borderId="3" xfId="0" applyNumberFormat="1" applyFont="1" applyBorder="1"/>
    <xf numFmtId="0" fontId="8" fillId="0" borderId="3" xfId="0" applyFont="1" applyBorder="1"/>
    <xf numFmtId="166" fontId="9" fillId="0" borderId="0" xfId="0" applyNumberFormat="1" applyFont="1" applyFill="1" applyAlignment="1">
      <alignment horizontal="right"/>
    </xf>
    <xf numFmtId="166" fontId="7" fillId="0" borderId="0" xfId="0" applyNumberFormat="1" applyFont="1" applyAlignment="1">
      <alignment horizontal="right"/>
    </xf>
    <xf numFmtId="166" fontId="7" fillId="0" borderId="3" xfId="0" applyNumberFormat="1" applyFont="1" applyBorder="1" applyAlignment="1">
      <alignment horizontal="right"/>
    </xf>
    <xf numFmtId="166" fontId="9" fillId="0" borderId="0" xfId="5" applyNumberFormat="1" applyFont="1" applyFill="1" applyBorder="1" applyAlignment="1">
      <alignment horizontal="right"/>
    </xf>
    <xf numFmtId="0" fontId="7" fillId="0" borderId="0" xfId="0" applyFont="1" applyFill="1"/>
    <xf numFmtId="167" fontId="8" fillId="0" borderId="0" xfId="0" applyNumberFormat="1" applyFont="1" applyBorder="1"/>
    <xf numFmtId="167" fontId="5" fillId="0" borderId="0" xfId="0" applyNumberFormat="1" applyFont="1"/>
    <xf numFmtId="167" fontId="5" fillId="0" borderId="3" xfId="0" applyNumberFormat="1" applyFont="1" applyBorder="1"/>
    <xf numFmtId="167" fontId="5" fillId="0" borderId="0" xfId="0" applyNumberFormat="1" applyFont="1" applyBorder="1"/>
    <xf numFmtId="0" fontId="9" fillId="0" borderId="0" xfId="0" applyFont="1" applyFill="1"/>
    <xf numFmtId="166" fontId="9" fillId="0" borderId="0" xfId="0" applyNumberFormat="1" applyFont="1" applyFill="1"/>
    <xf numFmtId="166" fontId="9" fillId="0" borderId="3" xfId="0" applyNumberFormat="1" applyFont="1" applyFill="1" applyBorder="1"/>
    <xf numFmtId="2" fontId="9" fillId="0" borderId="0" xfId="0" applyNumberFormat="1" applyFont="1" applyFill="1"/>
    <xf numFmtId="0" fontId="15" fillId="0" borderId="0" xfId="5" applyFont="1" applyBorder="1" applyAlignment="1">
      <alignment horizontal="left"/>
    </xf>
    <xf numFmtId="0" fontId="14" fillId="0" borderId="2" xfId="4" applyFont="1" applyBorder="1" applyAlignment="1">
      <alignment horizontal="right"/>
    </xf>
    <xf numFmtId="164" fontId="6" fillId="0" borderId="2" xfId="4" applyNumberFormat="1" applyFont="1" applyBorder="1" applyAlignment="1">
      <alignment horizontal="center"/>
    </xf>
    <xf numFmtId="164" fontId="6" fillId="0" borderId="5" xfId="4" applyNumberFormat="1" applyFont="1" applyBorder="1" applyAlignment="1">
      <alignment horizontal="center"/>
    </xf>
    <xf numFmtId="0" fontId="6" fillId="0" borderId="0" xfId="4" applyFont="1" applyBorder="1" applyAlignment="1">
      <alignment horizontal="right"/>
    </xf>
    <xf numFmtId="0" fontId="5" fillId="0" borderId="0" xfId="4" applyFont="1" applyBorder="1" applyAlignment="1">
      <alignment horizontal="right"/>
    </xf>
    <xf numFmtId="0" fontId="8" fillId="0" borderId="0" xfId="0" applyFont="1" applyAlignment="1"/>
    <xf numFmtId="0" fontId="8" fillId="0" borderId="0" xfId="0" applyFont="1" applyAlignment="1">
      <alignment horizontal="left"/>
    </xf>
    <xf numFmtId="0" fontId="5" fillId="0" borderId="0" xfId="5" applyFont="1" applyBorder="1" applyAlignment="1">
      <alignment horizontal="left"/>
    </xf>
    <xf numFmtId="0" fontId="5" fillId="0" borderId="0" xfId="0" applyFont="1" applyAlignment="1">
      <alignment horizontal="left"/>
    </xf>
    <xf numFmtId="0" fontId="14" fillId="0" borderId="0" xfId="4" applyFont="1" applyBorder="1" applyAlignment="1"/>
    <xf numFmtId="0" fontId="6" fillId="0" borderId="0" xfId="4" applyFont="1" applyBorder="1" applyAlignment="1"/>
    <xf numFmtId="1" fontId="6" fillId="0" borderId="1" xfId="4" applyNumberFormat="1" applyFont="1" applyBorder="1" applyAlignment="1"/>
    <xf numFmtId="0" fontId="15" fillId="0" borderId="0" xfId="5" applyFont="1" applyFill="1" applyBorder="1" applyAlignment="1"/>
    <xf numFmtId="0" fontId="5" fillId="0" borderId="0" xfId="5" applyFont="1" applyFill="1" applyBorder="1" applyAlignment="1"/>
    <xf numFmtId="0" fontId="15" fillId="0" borderId="0" xfId="5" applyFont="1" applyFill="1" applyBorder="1" applyAlignment="1">
      <alignment horizontal="left"/>
    </xf>
    <xf numFmtId="166" fontId="8" fillId="0" borderId="3" xfId="0" applyNumberFormat="1" applyFont="1" applyFill="1" applyBorder="1"/>
    <xf numFmtId="166" fontId="8" fillId="0" borderId="0" xfId="0" applyNumberFormat="1" applyFont="1" applyFill="1" applyBorder="1"/>
    <xf numFmtId="166" fontId="8" fillId="0" borderId="6" xfId="0" applyNumberFormat="1" applyFont="1" applyFill="1" applyBorder="1"/>
    <xf numFmtId="167" fontId="8" fillId="0" borderId="6" xfId="0" applyNumberFormat="1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/>
    <xf numFmtId="0" fontId="10" fillId="0" borderId="0" xfId="0" applyFont="1" applyAlignment="1">
      <alignment horizontal="right"/>
    </xf>
    <xf numFmtId="4" fontId="10" fillId="0" borderId="0" xfId="0" applyNumberFormat="1" applyFont="1"/>
    <xf numFmtId="0" fontId="15" fillId="0" borderId="0" xfId="5" applyFont="1" applyBorder="1" applyAlignment="1">
      <alignment horizontal="left" vertical="center" wrapText="1"/>
    </xf>
    <xf numFmtId="166" fontId="18" fillId="0" borderId="0" xfId="1" applyNumberFormat="1" applyFont="1" applyBorder="1"/>
    <xf numFmtId="2" fontId="18" fillId="0" borderId="0" xfId="1" applyNumberFormat="1" applyFont="1" applyBorder="1"/>
    <xf numFmtId="0" fontId="18" fillId="0" borderId="0" xfId="1" applyFont="1" applyBorder="1"/>
    <xf numFmtId="166" fontId="6" fillId="0" borderId="4" xfId="4" applyNumberFormat="1" applyFont="1" applyBorder="1" applyAlignment="1">
      <alignment horizontal="center"/>
    </xf>
    <xf numFmtId="0" fontId="12" fillId="0" borderId="0" xfId="5" applyFont="1" applyBorder="1" applyAlignment="1">
      <alignment horizontal="right"/>
    </xf>
    <xf numFmtId="166" fontId="10" fillId="0" borderId="0" xfId="0" applyNumberFormat="1" applyFont="1" applyAlignment="1">
      <alignment horizontal="right"/>
    </xf>
    <xf numFmtId="166" fontId="10" fillId="0" borderId="3" xfId="0" applyNumberFormat="1" applyFont="1" applyBorder="1" applyAlignment="1">
      <alignment horizontal="right"/>
    </xf>
    <xf numFmtId="0" fontId="5" fillId="0" borderId="0" xfId="5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right"/>
    </xf>
    <xf numFmtId="0" fontId="12" fillId="0" borderId="0" xfId="5" applyFont="1" applyFill="1" applyBorder="1" applyAlignment="1">
      <alignment horizontal="right"/>
    </xf>
    <xf numFmtId="166" fontId="10" fillId="0" borderId="0" xfId="0" applyNumberFormat="1" applyFont="1" applyFill="1" applyAlignment="1">
      <alignment horizontal="right"/>
    </xf>
    <xf numFmtId="166" fontId="10" fillId="0" borderId="3" xfId="0" applyNumberFormat="1" applyFont="1" applyFill="1" applyBorder="1" applyAlignment="1">
      <alignment horizontal="right"/>
    </xf>
    <xf numFmtId="166" fontId="10" fillId="0" borderId="0" xfId="0" applyNumberFormat="1" applyFont="1" applyFill="1"/>
    <xf numFmtId="166" fontId="10" fillId="0" borderId="3" xfId="0" applyNumberFormat="1" applyFont="1" applyFill="1" applyBorder="1"/>
    <xf numFmtId="0" fontId="21" fillId="0" borderId="0" xfId="5" applyFont="1" applyFill="1" applyBorder="1" applyAlignment="1">
      <alignment horizontal="right"/>
    </xf>
    <xf numFmtId="2" fontId="10" fillId="0" borderId="0" xfId="0" applyNumberFormat="1" applyFont="1" applyFill="1"/>
    <xf numFmtId="2" fontId="7" fillId="0" borderId="0" xfId="0" applyNumberFormat="1" applyFont="1"/>
    <xf numFmtId="3" fontId="10" fillId="0" borderId="0" xfId="0" applyNumberFormat="1" applyFont="1" applyBorder="1" applyAlignment="1"/>
    <xf numFmtId="3" fontId="10" fillId="0" borderId="0" xfId="0" applyNumberFormat="1" applyFont="1" applyAlignment="1"/>
    <xf numFmtId="165" fontId="5" fillId="0" borderId="0" xfId="5" applyNumberFormat="1" applyFont="1" applyFill="1" applyBorder="1" applyAlignment="1">
      <alignment horizontal="right" vertical="center" wrapText="1"/>
    </xf>
    <xf numFmtId="165" fontId="5" fillId="0" borderId="3" xfId="5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20" fillId="0" borderId="0" xfId="0" applyFont="1"/>
    <xf numFmtId="9" fontId="8" fillId="0" borderId="0" xfId="6" applyFont="1" applyAlignment="1">
      <alignment horizontal="left"/>
    </xf>
    <xf numFmtId="166" fontId="8" fillId="0" borderId="0" xfId="0" applyNumberFormat="1" applyFont="1" applyFill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Border="1" applyAlignment="1">
      <alignment horizontal="right"/>
    </xf>
    <xf numFmtId="0" fontId="22" fillId="0" borderId="0" xfId="2" applyFont="1" applyBorder="1" applyAlignment="1">
      <alignment wrapText="1"/>
    </xf>
    <xf numFmtId="0" fontId="24" fillId="0" borderId="2" xfId="5" applyFont="1" applyBorder="1" applyAlignment="1">
      <alignment horizontal="right"/>
    </xf>
    <xf numFmtId="0" fontId="9" fillId="0" borderId="2" xfId="5" applyFont="1" applyBorder="1" applyAlignment="1">
      <alignment horizontal="right"/>
    </xf>
    <xf numFmtId="0" fontId="9" fillId="0" borderId="2" xfId="5" applyFont="1" applyBorder="1" applyAlignment="1">
      <alignment horizontal="center" vertical="center" wrapText="1"/>
    </xf>
    <xf numFmtId="3" fontId="9" fillId="0" borderId="2" xfId="5" applyNumberFormat="1" applyFont="1" applyBorder="1" applyAlignment="1">
      <alignment vertical="center" wrapText="1"/>
    </xf>
    <xf numFmtId="0" fontId="9" fillId="0" borderId="0" xfId="5" applyFont="1" applyAlignment="1">
      <alignment vertical="center" wrapText="1"/>
    </xf>
    <xf numFmtId="0" fontId="9" fillId="0" borderId="0" xfId="1" applyFont="1"/>
    <xf numFmtId="0" fontId="24" fillId="0" borderId="0" xfId="5" applyFont="1" applyBorder="1" applyAlignment="1">
      <alignment horizontal="right"/>
    </xf>
    <xf numFmtId="0" fontId="9" fillId="0" borderId="0" xfId="5" applyFont="1" applyBorder="1" applyAlignment="1">
      <alignment horizontal="center" vertical="center"/>
    </xf>
    <xf numFmtId="165" fontId="9" fillId="0" borderId="0" xfId="5" applyNumberFormat="1" applyFont="1" applyBorder="1" applyAlignment="1">
      <alignment horizontal="right"/>
    </xf>
    <xf numFmtId="3" fontId="9" fillId="0" borderId="0" xfId="5" applyNumberFormat="1" applyFont="1" applyBorder="1" applyAlignment="1"/>
    <xf numFmtId="0" fontId="9" fillId="0" borderId="0" xfId="5" applyFont="1" applyBorder="1" applyAlignment="1">
      <alignment horizontal="right"/>
    </xf>
    <xf numFmtId="165" fontId="9" fillId="0" borderId="0" xfId="5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/>
    </xf>
    <xf numFmtId="3" fontId="9" fillId="0" borderId="0" xfId="5" applyNumberFormat="1" applyFont="1" applyBorder="1" applyAlignment="1">
      <alignment horizontal="center" vertical="center"/>
    </xf>
    <xf numFmtId="165" fontId="9" fillId="0" borderId="0" xfId="5" applyNumberFormat="1" applyFont="1" applyFill="1" applyBorder="1" applyAlignment="1">
      <alignment horizontal="right"/>
    </xf>
    <xf numFmtId="3" fontId="9" fillId="0" borderId="0" xfId="5" applyNumberFormat="1" applyFont="1" applyFill="1" applyBorder="1" applyAlignment="1"/>
    <xf numFmtId="3" fontId="9" fillId="0" borderId="0" xfId="5" applyNumberFormat="1" applyFont="1" applyFill="1" applyBorder="1" applyAlignment="1">
      <alignment horizontal="center"/>
    </xf>
    <xf numFmtId="3" fontId="9" fillId="0" borderId="0" xfId="5" applyNumberFormat="1" applyFont="1" applyBorder="1" applyAlignment="1">
      <alignment vertical="center"/>
    </xf>
    <xf numFmtId="0" fontId="24" fillId="0" borderId="0" xfId="5" applyFont="1" applyBorder="1" applyAlignment="1">
      <alignment horizontal="right" vertical="center" wrapText="1"/>
    </xf>
    <xf numFmtId="3" fontId="9" fillId="0" borderId="0" xfId="5" applyNumberFormat="1" applyFont="1" applyBorder="1" applyAlignment="1">
      <alignment horizontal="center"/>
    </xf>
    <xf numFmtId="165" fontId="9" fillId="0" borderId="0" xfId="5" applyNumberFormat="1" applyFont="1" applyBorder="1" applyAlignment="1">
      <alignment horizontal="right" vertical="center" wrapText="1"/>
    </xf>
    <xf numFmtId="3" fontId="9" fillId="0" borderId="0" xfId="5" applyNumberFormat="1" applyFont="1" applyBorder="1" applyAlignment="1">
      <alignment vertical="center" wrapText="1"/>
    </xf>
    <xf numFmtId="3" fontId="9" fillId="0" borderId="0" xfId="5" applyNumberFormat="1" applyFont="1" applyBorder="1" applyAlignment="1">
      <alignment horizontal="center" vertical="center" wrapText="1"/>
    </xf>
    <xf numFmtId="3" fontId="9" fillId="0" borderId="0" xfId="5" applyNumberFormat="1" applyFont="1" applyFill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right" vertical="center" wrapText="1"/>
    </xf>
    <xf numFmtId="3" fontId="9" fillId="0" borderId="0" xfId="5" applyNumberFormat="1" applyFont="1" applyBorder="1" applyAlignment="1">
      <alignment horizontal="right" vertical="center" wrapText="1"/>
    </xf>
    <xf numFmtId="3" fontId="9" fillId="0" borderId="8" xfId="5" applyNumberFormat="1" applyFont="1" applyBorder="1" applyAlignment="1">
      <alignment horizontal="right"/>
    </xf>
    <xf numFmtId="3" fontId="9" fillId="0" borderId="0" xfId="5" applyNumberFormat="1" applyFont="1" applyBorder="1" applyAlignment="1">
      <alignment horizontal="right"/>
    </xf>
    <xf numFmtId="3" fontId="9" fillId="0" borderId="0" xfId="5" applyNumberFormat="1" applyFont="1" applyBorder="1" applyAlignment="1">
      <alignment horizontal="right" vertical="center"/>
    </xf>
    <xf numFmtId="3" fontId="9" fillId="0" borderId="0" xfId="5" applyNumberFormat="1" applyFont="1" applyFill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9" fillId="0" borderId="0" xfId="0" applyFont="1" applyFill="1" applyAlignment="1">
      <alignment horizontal="right"/>
    </xf>
    <xf numFmtId="0" fontId="9" fillId="0" borderId="0" xfId="5" applyFont="1" applyFill="1" applyBorder="1" applyAlignment="1">
      <alignment horizontal="center" vertical="center"/>
    </xf>
    <xf numFmtId="4" fontId="10" fillId="0" borderId="0" xfId="0" applyNumberFormat="1" applyFont="1" applyFill="1"/>
    <xf numFmtId="3" fontId="10" fillId="0" borderId="0" xfId="0" applyNumberFormat="1" applyFont="1" applyFill="1" applyAlignment="1"/>
    <xf numFmtId="3" fontId="10" fillId="0" borderId="0" xfId="0" applyNumberFormat="1" applyFont="1" applyFill="1" applyAlignment="1">
      <alignment horizontal="right"/>
    </xf>
    <xf numFmtId="0" fontId="21" fillId="0" borderId="0" xfId="5" applyFont="1" applyBorder="1" applyAlignment="1"/>
    <xf numFmtId="0" fontId="10" fillId="0" borderId="0" xfId="0" applyFont="1" applyAlignment="1"/>
    <xf numFmtId="0" fontId="10" fillId="0" borderId="0" xfId="0" applyFont="1" applyFill="1" applyAlignment="1"/>
    <xf numFmtId="0" fontId="7" fillId="0" borderId="0" xfId="0" applyFont="1" applyAlignment="1"/>
    <xf numFmtId="0" fontId="10" fillId="0" borderId="0" xfId="0" applyFont="1" applyFill="1" applyBorder="1" applyAlignment="1"/>
    <xf numFmtId="1" fontId="6" fillId="0" borderId="0" xfId="4" applyNumberFormat="1" applyFont="1" applyFill="1" applyBorder="1" applyAlignment="1"/>
    <xf numFmtId="0" fontId="9" fillId="0" borderId="0" xfId="0" applyFont="1" applyFill="1" applyAlignment="1"/>
    <xf numFmtId="0" fontId="15" fillId="0" borderId="0" xfId="5" applyFont="1" applyFill="1" applyBorder="1" applyAlignment="1">
      <alignment vertical="center" wrapText="1"/>
    </xf>
    <xf numFmtId="0" fontId="0" fillId="0" borderId="0" xfId="0" applyFont="1" applyFill="1" applyAlignment="1"/>
    <xf numFmtId="0" fontId="6" fillId="0" borderId="0" xfId="4" applyFont="1" applyBorder="1" applyAlignment="1">
      <alignment horizontal="left"/>
    </xf>
    <xf numFmtId="1" fontId="6" fillId="0" borderId="1" xfId="4" applyNumberFormat="1" applyFont="1" applyBorder="1" applyAlignment="1">
      <alignment horizontal="left"/>
    </xf>
    <xf numFmtId="0" fontId="8" fillId="0" borderId="0" xfId="0" applyFont="1" applyFill="1" applyAlignment="1">
      <alignment horizontal="left"/>
    </xf>
    <xf numFmtId="0" fontId="5" fillId="0" borderId="0" xfId="5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1" fontId="6" fillId="0" borderId="0" xfId="4" applyNumberFormat="1" applyFont="1" applyBorder="1" applyAlignment="1">
      <alignment horizontal="left"/>
    </xf>
    <xf numFmtId="0" fontId="17" fillId="0" borderId="0" xfId="0" applyFont="1" applyFill="1" applyAlignment="1"/>
    <xf numFmtId="0" fontId="17" fillId="0" borderId="0" xfId="0" applyFont="1" applyAlignment="1">
      <alignment horizontal="left"/>
    </xf>
    <xf numFmtId="0" fontId="17" fillId="0" borderId="0" xfId="0" applyFont="1" applyFill="1" applyBorder="1" applyAlignment="1">
      <alignment horizontal="left"/>
    </xf>
    <xf numFmtId="2" fontId="5" fillId="0" borderId="0" xfId="1" applyNumberFormat="1" applyFont="1" applyBorder="1" applyAlignment="1"/>
    <xf numFmtId="2" fontId="6" fillId="0" borderId="0" xfId="4" applyNumberFormat="1" applyFont="1" applyBorder="1" applyAlignment="1"/>
    <xf numFmtId="2" fontId="6" fillId="0" borderId="5" xfId="4" applyNumberFormat="1" applyFont="1" applyBorder="1" applyAlignment="1"/>
    <xf numFmtId="2" fontId="6" fillId="0" borderId="2" xfId="4" applyNumberFormat="1" applyFont="1" applyBorder="1" applyAlignment="1"/>
    <xf numFmtId="2" fontId="5" fillId="0" borderId="0" xfId="5" applyNumberFormat="1" applyFont="1" applyBorder="1" applyAlignment="1"/>
    <xf numFmtId="2" fontId="8" fillId="0" borderId="0" xfId="0" applyNumberFormat="1" applyFont="1" applyBorder="1" applyAlignment="1"/>
    <xf numFmtId="2" fontId="5" fillId="0" borderId="3" xfId="5" applyNumberFormat="1" applyFont="1" applyBorder="1" applyAlignment="1"/>
    <xf numFmtId="2" fontId="8" fillId="0" borderId="0" xfId="0" applyNumberFormat="1" applyFont="1" applyAlignment="1"/>
    <xf numFmtId="2" fontId="5" fillId="0" borderId="0" xfId="5" applyNumberFormat="1" applyFont="1" applyBorder="1" applyAlignment="1">
      <alignment vertical="center"/>
    </xf>
    <xf numFmtId="165" fontId="5" fillId="0" borderId="0" xfId="5" applyNumberFormat="1" applyFont="1" applyFill="1" applyBorder="1" applyAlignment="1"/>
    <xf numFmtId="4" fontId="5" fillId="0" borderId="0" xfId="5" applyNumberFormat="1" applyFont="1" applyFill="1" applyBorder="1" applyAlignment="1"/>
    <xf numFmtId="165" fontId="5" fillId="0" borderId="0" xfId="5" applyNumberFormat="1" applyFont="1" applyBorder="1" applyAlignment="1">
      <alignment vertical="center"/>
    </xf>
    <xf numFmtId="4" fontId="5" fillId="0" borderId="0" xfId="5" applyNumberFormat="1" applyFont="1" applyBorder="1" applyAlignment="1">
      <alignment vertical="center"/>
    </xf>
    <xf numFmtId="165" fontId="8" fillId="0" borderId="0" xfId="0" applyNumberFormat="1" applyFont="1" applyAlignment="1"/>
    <xf numFmtId="2" fontId="5" fillId="0" borderId="0" xfId="5" applyNumberFormat="1" applyFont="1" applyFill="1" applyBorder="1" applyAlignment="1"/>
    <xf numFmtId="165" fontId="5" fillId="0" borderId="0" xfId="5" applyNumberFormat="1" applyFont="1" applyBorder="1" applyAlignment="1"/>
    <xf numFmtId="165" fontId="5" fillId="0" borderId="3" xfId="5" applyNumberFormat="1" applyFont="1" applyFill="1" applyBorder="1" applyAlignment="1">
      <alignment vertical="center" wrapText="1"/>
    </xf>
    <xf numFmtId="165" fontId="5" fillId="0" borderId="0" xfId="5" applyNumberFormat="1" applyFont="1" applyFill="1" applyBorder="1" applyAlignment="1">
      <alignment vertical="center" wrapText="1"/>
    </xf>
    <xf numFmtId="0" fontId="17" fillId="0" borderId="0" xfId="0" applyFont="1" applyFill="1" applyAlignment="1">
      <alignment horizontal="left"/>
    </xf>
    <xf numFmtId="166" fontId="0" fillId="0" borderId="0" xfId="0" applyNumberFormat="1" applyFont="1" applyFill="1"/>
    <xf numFmtId="166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Border="1" applyAlignment="1">
      <alignment horizontal="right"/>
    </xf>
    <xf numFmtId="166" fontId="7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24" fillId="0" borderId="0" xfId="5" applyFont="1" applyFill="1" applyBorder="1" applyAlignment="1">
      <alignment horizontal="left"/>
    </xf>
    <xf numFmtId="0" fontId="7" fillId="0" borderId="0" xfId="0" applyFont="1" applyFill="1" applyAlignment="1"/>
    <xf numFmtId="2" fontId="7" fillId="0" borderId="0" xfId="0" applyNumberFormat="1" applyFont="1" applyFill="1"/>
    <xf numFmtId="166" fontId="7" fillId="0" borderId="0" xfId="0" applyNumberFormat="1" applyFont="1" applyBorder="1" applyAlignment="1">
      <alignment horizontal="right"/>
    </xf>
    <xf numFmtId="0" fontId="0" fillId="0" borderId="0" xfId="0" applyFont="1" applyFill="1" applyAlignment="1">
      <alignment horizontal="right"/>
    </xf>
    <xf numFmtId="166" fontId="9" fillId="0" borderId="6" xfId="0" applyNumberFormat="1" applyFont="1" applyFill="1" applyBorder="1" applyAlignment="1">
      <alignment horizontal="right"/>
    </xf>
    <xf numFmtId="166" fontId="10" fillId="0" borderId="0" xfId="0" applyNumberFormat="1" applyFont="1" applyFill="1" applyBorder="1" applyAlignment="1">
      <alignment horizontal="right"/>
    </xf>
    <xf numFmtId="0" fontId="15" fillId="2" borderId="0" xfId="5" applyFont="1" applyFill="1" applyBorder="1" applyAlignment="1"/>
    <xf numFmtId="0" fontId="16" fillId="2" borderId="0" xfId="5" applyFont="1" applyFill="1" applyBorder="1" applyAlignment="1">
      <alignment horizontal="right"/>
    </xf>
    <xf numFmtId="166" fontId="9" fillId="2" borderId="0" xfId="5" applyNumberFormat="1" applyFont="1" applyFill="1" applyBorder="1" applyAlignment="1">
      <alignment horizontal="right" vertical="center"/>
    </xf>
    <xf numFmtId="166" fontId="9" fillId="2" borderId="3" xfId="5" applyNumberFormat="1" applyFont="1" applyFill="1" applyBorder="1" applyAlignment="1">
      <alignment horizontal="right"/>
    </xf>
    <xf numFmtId="166" fontId="9" fillId="2" borderId="0" xfId="5" applyNumberFormat="1" applyFont="1" applyFill="1" applyBorder="1" applyAlignment="1">
      <alignment horizontal="right"/>
    </xf>
    <xf numFmtId="0" fontId="5" fillId="2" borderId="0" xfId="5" applyFont="1" applyFill="1" applyBorder="1" applyAlignment="1"/>
    <xf numFmtId="0" fontId="15" fillId="2" borderId="0" xfId="5" applyFont="1" applyFill="1" applyBorder="1" applyAlignment="1">
      <alignment horizontal="right"/>
    </xf>
    <xf numFmtId="0" fontId="12" fillId="2" borderId="0" xfId="5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7" fillId="2" borderId="3" xfId="0" applyNumberFormat="1" applyFont="1" applyFill="1" applyBorder="1" applyAlignment="1">
      <alignment horizontal="right"/>
    </xf>
    <xf numFmtId="166" fontId="10" fillId="2" borderId="0" xfId="0" applyNumberFormat="1" applyFont="1" applyFill="1"/>
    <xf numFmtId="166" fontId="10" fillId="2" borderId="3" xfId="0" applyNumberFormat="1" applyFont="1" applyFill="1" applyBorder="1"/>
    <xf numFmtId="0" fontId="21" fillId="2" borderId="0" xfId="5" applyFont="1" applyFill="1" applyBorder="1" applyAlignment="1"/>
    <xf numFmtId="0" fontId="21" fillId="2" borderId="0" xfId="5" applyFont="1" applyFill="1" applyBorder="1" applyAlignment="1">
      <alignment horizontal="right"/>
    </xf>
    <xf numFmtId="166" fontId="7" fillId="2" borderId="0" xfId="0" applyNumberFormat="1" applyFont="1" applyFill="1"/>
    <xf numFmtId="166" fontId="7" fillId="2" borderId="3" xfId="0" applyNumberFormat="1" applyFont="1" applyFill="1" applyBorder="1"/>
    <xf numFmtId="166" fontId="10" fillId="0" borderId="0" xfId="0" applyNumberFormat="1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7" fillId="0" borderId="0" xfId="0" applyFont="1" applyAlignment="1"/>
    <xf numFmtId="166" fontId="7" fillId="2" borderId="6" xfId="0" applyNumberFormat="1" applyFont="1" applyFill="1" applyBorder="1"/>
    <xf numFmtId="0" fontId="0" fillId="0" borderId="0" xfId="0" applyFont="1" applyFill="1" applyBorder="1" applyAlignment="1">
      <alignment horizontal="right"/>
    </xf>
    <xf numFmtId="166" fontId="10" fillId="0" borderId="0" xfId="0" applyNumberFormat="1" applyFont="1" applyFill="1" applyBorder="1"/>
    <xf numFmtId="166" fontId="7" fillId="0" borderId="0" xfId="0" applyNumberFormat="1" applyFont="1" applyFill="1" applyBorder="1" applyAlignment="1">
      <alignment horizontal="right"/>
    </xf>
    <xf numFmtId="0" fontId="21" fillId="0" borderId="0" xfId="5" applyFont="1" applyFill="1" applyBorder="1" applyAlignment="1"/>
    <xf numFmtId="166" fontId="7" fillId="0" borderId="0" xfId="0" applyNumberFormat="1" applyFont="1" applyFill="1"/>
    <xf numFmtId="166" fontId="7" fillId="0" borderId="3" xfId="0" applyNumberFormat="1" applyFont="1" applyFill="1" applyBorder="1"/>
    <xf numFmtId="0" fontId="8" fillId="0" borderId="0" xfId="0" applyFont="1" applyAlignment="1">
      <alignment horizontal="right"/>
    </xf>
    <xf numFmtId="0" fontId="5" fillId="0" borderId="0" xfId="5" applyFont="1" applyAlignment="1">
      <alignment horizontal="center" vertical="center"/>
    </xf>
    <xf numFmtId="165" fontId="5" fillId="0" borderId="0" xfId="5" applyNumberFormat="1" applyFont="1" applyAlignment="1">
      <alignment horizontal="right" vertical="center" wrapText="1"/>
    </xf>
    <xf numFmtId="4" fontId="8" fillId="0" borderId="0" xfId="0" applyNumberFormat="1" applyFont="1" applyAlignment="1">
      <alignment wrapText="1"/>
    </xf>
    <xf numFmtId="166" fontId="5" fillId="0" borderId="0" xfId="7" applyNumberFormat="1" applyFont="1"/>
    <xf numFmtId="3" fontId="8" fillId="0" borderId="0" xfId="0" applyNumberFormat="1" applyFont="1"/>
    <xf numFmtId="3" fontId="8" fillId="0" borderId="0" xfId="0" applyNumberFormat="1" applyFont="1" applyAlignment="1">
      <alignment horizontal="right"/>
    </xf>
    <xf numFmtId="0" fontId="8" fillId="0" borderId="0" xfId="0" applyFont="1" applyFill="1" applyAlignment="1">
      <alignment horizontal="right"/>
    </xf>
    <xf numFmtId="0" fontId="15" fillId="0" borderId="0" xfId="5" applyFont="1" applyFill="1"/>
    <xf numFmtId="0" fontId="22" fillId="0" borderId="0" xfId="2" applyFont="1" applyBorder="1" applyAlignment="1">
      <alignment wrapText="1"/>
    </xf>
    <xf numFmtId="0" fontId="9" fillId="0" borderId="0" xfId="1" applyFont="1" applyAlignment="1">
      <alignment wrapText="1"/>
    </xf>
    <xf numFmtId="0" fontId="13" fillId="0" borderId="0" xfId="2" applyFont="1" applyBorder="1" applyAlignment="1">
      <alignment wrapText="1"/>
    </xf>
    <xf numFmtId="0" fontId="5" fillId="0" borderId="0" xfId="1" applyFont="1" applyAlignment="1">
      <alignment wrapText="1"/>
    </xf>
  </cellXfs>
  <cellStyles count="8">
    <cellStyle name="Excel Built-in Normal" xfId="2" xr:uid="{00000000-0005-0000-0000-000000000000}"/>
    <cellStyle name="Excel Built-in Normal 2" xfId="7" xr:uid="{00000000-0005-0000-0000-000034000000}"/>
    <cellStyle name="Normal" xfId="0" builtinId="0"/>
    <cellStyle name="Normal 2" xfId="1" xr:uid="{00000000-0005-0000-0000-000002000000}"/>
    <cellStyle name="Pourcentage" xfId="6" builtinId="5"/>
    <cellStyle name="常规 2" xfId="3" xr:uid="{00000000-0005-0000-0000-000003000000}"/>
    <cellStyle name="常规 3" xfId="4" xr:uid="{00000000-0005-0000-0000-000004000000}"/>
    <cellStyle name="常规 4" xfId="5" xr:uid="{00000000-0005-0000-0000-000005000000}"/>
  </cellStyles>
  <dxfs count="0"/>
  <tableStyles count="0" defaultTableStyle="TableStyleMedium2" defaultPivotStyle="PivotStyleMedium9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6"/>
  <sheetViews>
    <sheetView topLeftCell="A31" zoomScale="130" zoomScaleNormal="130" workbookViewId="0">
      <selection activeCell="A45" sqref="A45"/>
    </sheetView>
  </sheetViews>
  <sheetFormatPr baseColWidth="10" defaultColWidth="8.84375" defaultRowHeight="14.6" x14ac:dyDescent="0.4"/>
  <cols>
    <col min="1" max="1" width="52" style="78" customWidth="1"/>
    <col min="2" max="2" width="8" style="10" bestFit="1" customWidth="1"/>
    <col min="3" max="3" width="18.765625" style="10" bestFit="1" customWidth="1"/>
    <col min="4" max="4" width="16.69140625" style="10" bestFit="1" customWidth="1"/>
    <col min="5" max="5" width="17.84375" style="10" bestFit="1" customWidth="1"/>
    <col min="6" max="6" width="11.765625" style="99" bestFit="1" customWidth="1"/>
    <col min="7" max="7" width="16.53515625" style="141" bestFit="1" customWidth="1"/>
    <col min="8" max="8" width="9.84375" style="10" bestFit="1" customWidth="1"/>
    <col min="9" max="16384" width="8.84375" style="10"/>
  </cols>
  <sheetData>
    <row r="1" spans="1:11" x14ac:dyDescent="0.4">
      <c r="A1" s="231" t="s">
        <v>61</v>
      </c>
      <c r="B1" s="232"/>
      <c r="C1" s="232"/>
      <c r="D1" s="232"/>
      <c r="E1" s="232"/>
      <c r="F1" s="232"/>
      <c r="G1" s="232"/>
      <c r="H1" s="232"/>
      <c r="I1" s="109"/>
      <c r="J1" s="109"/>
      <c r="K1" s="109"/>
    </row>
    <row r="2" spans="1:11" ht="31.85" customHeight="1" x14ac:dyDescent="0.4">
      <c r="A2" s="110"/>
      <c r="B2" s="111"/>
      <c r="C2" s="112" t="s">
        <v>62</v>
      </c>
      <c r="D2" s="112" t="s">
        <v>63</v>
      </c>
      <c r="E2" s="112" t="s">
        <v>0</v>
      </c>
      <c r="F2" s="113" t="s">
        <v>1</v>
      </c>
      <c r="G2" s="135" t="s">
        <v>54</v>
      </c>
      <c r="H2" s="114"/>
      <c r="I2" s="115"/>
      <c r="J2" s="115"/>
    </row>
    <row r="3" spans="1:11" ht="15" customHeight="1" x14ac:dyDescent="0.4">
      <c r="A3" s="116" t="s">
        <v>64</v>
      </c>
      <c r="B3" s="117" t="s">
        <v>2</v>
      </c>
      <c r="C3" s="118">
        <v>4356.18</v>
      </c>
      <c r="D3" s="118">
        <v>809.53700000000003</v>
      </c>
      <c r="E3" s="118">
        <v>194.664222</v>
      </c>
      <c r="F3" s="119">
        <v>752514</v>
      </c>
      <c r="G3" s="136">
        <v>150000</v>
      </c>
      <c r="H3" s="115"/>
      <c r="I3" s="115"/>
      <c r="J3" s="115"/>
    </row>
    <row r="4" spans="1:11" x14ac:dyDescent="0.4">
      <c r="A4" s="120"/>
      <c r="B4" s="117" t="s">
        <v>3</v>
      </c>
      <c r="C4" s="118">
        <v>4356.18</v>
      </c>
      <c r="D4" s="118">
        <v>809.53700000000003</v>
      </c>
      <c r="E4" s="118">
        <v>194.664222</v>
      </c>
      <c r="F4" s="119">
        <v>881058</v>
      </c>
      <c r="G4" s="137">
        <v>150000</v>
      </c>
      <c r="H4" s="115"/>
      <c r="I4" s="115"/>
      <c r="J4" s="115"/>
    </row>
    <row r="5" spans="1:11" x14ac:dyDescent="0.4">
      <c r="A5" s="120"/>
      <c r="B5" s="117" t="s">
        <v>4</v>
      </c>
      <c r="C5" s="118">
        <v>4356.18</v>
      </c>
      <c r="D5" s="118">
        <v>809.53700000000003</v>
      </c>
      <c r="E5" s="118">
        <v>194.664222</v>
      </c>
      <c r="F5" s="119">
        <v>1045517</v>
      </c>
      <c r="G5" s="137">
        <v>150000</v>
      </c>
      <c r="H5" s="115"/>
      <c r="I5" s="115"/>
      <c r="J5" s="115"/>
    </row>
    <row r="6" spans="1:11" x14ac:dyDescent="0.4">
      <c r="A6" s="116" t="s">
        <v>65</v>
      </c>
      <c r="B6" s="117" t="s">
        <v>2</v>
      </c>
      <c r="C6" s="118">
        <v>4381.5600000000004</v>
      </c>
      <c r="D6" s="118">
        <v>809.53700000000003</v>
      </c>
      <c r="E6" s="118">
        <v>194.664222</v>
      </c>
      <c r="F6" s="119">
        <v>716965</v>
      </c>
      <c r="G6" s="137">
        <v>144968</v>
      </c>
      <c r="H6" s="115"/>
      <c r="I6" s="115"/>
      <c r="J6" s="115"/>
    </row>
    <row r="7" spans="1:11" x14ac:dyDescent="0.4">
      <c r="A7" s="120"/>
      <c r="B7" s="117" t="s">
        <v>3</v>
      </c>
      <c r="C7" s="118">
        <v>4381.5600000000004</v>
      </c>
      <c r="D7" s="118">
        <v>809.53700000000003</v>
      </c>
      <c r="E7" s="118">
        <v>194.664222</v>
      </c>
      <c r="F7" s="119">
        <v>836566</v>
      </c>
      <c r="G7" s="137">
        <v>144968</v>
      </c>
      <c r="H7" s="115"/>
      <c r="I7" s="115"/>
      <c r="J7" s="115"/>
    </row>
    <row r="8" spans="1:11" x14ac:dyDescent="0.4">
      <c r="A8" s="120"/>
      <c r="B8" s="117" t="s">
        <v>4</v>
      </c>
      <c r="C8" s="118">
        <v>4381.5600000000004</v>
      </c>
      <c r="D8" s="118">
        <v>809.53700000000003</v>
      </c>
      <c r="E8" s="118">
        <v>194.664222</v>
      </c>
      <c r="F8" s="119">
        <v>1000432</v>
      </c>
      <c r="G8" s="137">
        <v>144968</v>
      </c>
      <c r="H8" s="115"/>
      <c r="I8" s="115"/>
      <c r="J8" s="115"/>
    </row>
    <row r="9" spans="1:11" x14ac:dyDescent="0.4">
      <c r="A9" s="116" t="s">
        <v>66</v>
      </c>
      <c r="B9" s="117" t="s">
        <v>2</v>
      </c>
      <c r="C9" s="118">
        <v>38996.1</v>
      </c>
      <c r="D9" s="118">
        <v>4323.25</v>
      </c>
      <c r="E9" s="118">
        <v>1031.3440000000001</v>
      </c>
      <c r="F9" s="119">
        <v>1004460</v>
      </c>
      <c r="G9" s="137">
        <v>199804</v>
      </c>
      <c r="H9" s="115"/>
      <c r="I9" s="115"/>
      <c r="J9" s="115"/>
    </row>
    <row r="10" spans="1:11" x14ac:dyDescent="0.4">
      <c r="A10" s="120"/>
      <c r="B10" s="117" t="s">
        <v>3</v>
      </c>
      <c r="C10" s="118">
        <v>38996.1</v>
      </c>
      <c r="D10" s="118">
        <v>4323.25</v>
      </c>
      <c r="E10" s="118">
        <v>1031.3440000000001</v>
      </c>
      <c r="F10" s="119">
        <v>1140739</v>
      </c>
      <c r="G10" s="137">
        <v>199804</v>
      </c>
      <c r="H10" s="115"/>
      <c r="I10" s="115"/>
      <c r="J10" s="115"/>
    </row>
    <row r="11" spans="1:11" x14ac:dyDescent="0.4">
      <c r="A11" s="116"/>
      <c r="B11" s="117" t="s">
        <v>4</v>
      </c>
      <c r="C11" s="118">
        <v>38996.1</v>
      </c>
      <c r="D11" s="118">
        <v>4323.25</v>
      </c>
      <c r="E11" s="118">
        <v>1031.3440000000001</v>
      </c>
      <c r="F11" s="119">
        <v>1333939</v>
      </c>
      <c r="G11" s="137">
        <v>199804</v>
      </c>
      <c r="H11" s="115"/>
      <c r="I11" s="115"/>
      <c r="J11" s="115"/>
    </row>
    <row r="12" spans="1:11" x14ac:dyDescent="0.4">
      <c r="A12" s="116" t="s">
        <v>67</v>
      </c>
      <c r="B12" s="117" t="s">
        <v>2</v>
      </c>
      <c r="C12" s="118">
        <v>42503.5</v>
      </c>
      <c r="D12" s="118">
        <v>4323.25</v>
      </c>
      <c r="E12" s="118">
        <v>1031.3440000000001</v>
      </c>
      <c r="F12" s="119">
        <v>648355</v>
      </c>
      <c r="G12" s="137">
        <v>140000</v>
      </c>
      <c r="H12" s="115"/>
      <c r="I12" s="115"/>
      <c r="J12" s="115"/>
    </row>
    <row r="13" spans="1:11" x14ac:dyDescent="0.4">
      <c r="A13" s="116"/>
      <c r="B13" s="117" t="s">
        <v>3</v>
      </c>
      <c r="C13" s="118">
        <v>42503.5</v>
      </c>
      <c r="D13" s="118">
        <v>4323.25</v>
      </c>
      <c r="E13" s="118">
        <v>1031.3440000000001</v>
      </c>
      <c r="F13" s="119">
        <v>737174</v>
      </c>
      <c r="G13" s="137">
        <v>140000</v>
      </c>
      <c r="H13" s="115"/>
      <c r="I13" s="115"/>
      <c r="J13" s="115"/>
    </row>
    <row r="14" spans="1:11" x14ac:dyDescent="0.4">
      <c r="A14" s="116"/>
      <c r="B14" s="117" t="s">
        <v>4</v>
      </c>
      <c r="C14" s="118">
        <v>42503.5</v>
      </c>
      <c r="D14" s="118">
        <v>4323.25</v>
      </c>
      <c r="E14" s="118">
        <v>1031.3440000000001</v>
      </c>
      <c r="F14" s="119">
        <v>875473</v>
      </c>
      <c r="G14" s="137">
        <v>140000</v>
      </c>
      <c r="H14" s="115"/>
      <c r="I14" s="115"/>
      <c r="J14" s="115"/>
    </row>
    <row r="15" spans="1:11" x14ac:dyDescent="0.4">
      <c r="A15" s="116" t="s">
        <v>68</v>
      </c>
      <c r="B15" s="117" t="s">
        <v>2</v>
      </c>
      <c r="C15" s="121">
        <v>173428</v>
      </c>
      <c r="D15" s="121">
        <v>7171.88</v>
      </c>
      <c r="E15" s="122">
        <v>1719.1</v>
      </c>
      <c r="F15" s="119">
        <v>610246</v>
      </c>
      <c r="G15" s="138">
        <v>116666</v>
      </c>
      <c r="H15" s="115"/>
      <c r="I15" s="115"/>
      <c r="J15" s="115"/>
    </row>
    <row r="16" spans="1:11" x14ac:dyDescent="0.4">
      <c r="A16" s="120"/>
      <c r="B16" s="117" t="s">
        <v>3</v>
      </c>
      <c r="C16" s="121">
        <v>173428</v>
      </c>
      <c r="D16" s="121">
        <v>7171.88</v>
      </c>
      <c r="E16" s="122">
        <v>1719.1</v>
      </c>
      <c r="F16" s="99">
        <v>678419</v>
      </c>
      <c r="G16" s="138">
        <v>116666</v>
      </c>
      <c r="H16" s="123"/>
      <c r="I16" s="115"/>
      <c r="J16" s="115"/>
      <c r="K16" s="115"/>
    </row>
    <row r="17" spans="1:11" x14ac:dyDescent="0.4">
      <c r="A17" s="116"/>
      <c r="B17" s="117" t="s">
        <v>4</v>
      </c>
      <c r="C17" s="121">
        <v>173428</v>
      </c>
      <c r="D17" s="121">
        <v>7171.88</v>
      </c>
      <c r="E17" s="122">
        <v>1719.1</v>
      </c>
      <c r="F17" s="99">
        <v>789907</v>
      </c>
      <c r="G17" s="138">
        <v>116666</v>
      </c>
      <c r="H17" s="123"/>
      <c r="I17" s="115"/>
      <c r="J17" s="115"/>
      <c r="K17" s="115"/>
    </row>
    <row r="18" spans="1:11" x14ac:dyDescent="0.4">
      <c r="A18" s="116" t="s">
        <v>69</v>
      </c>
      <c r="B18" s="117" t="s">
        <v>2</v>
      </c>
      <c r="C18" s="124">
        <v>30457.599999999999</v>
      </c>
      <c r="D18" s="124">
        <v>4063.37</v>
      </c>
      <c r="E18" s="124">
        <v>982.33154999999999</v>
      </c>
      <c r="F18" s="125">
        <v>759540</v>
      </c>
      <c r="G18" s="139">
        <v>167242</v>
      </c>
      <c r="H18" s="126"/>
      <c r="I18" s="115"/>
      <c r="J18" s="115"/>
      <c r="K18" s="115"/>
    </row>
    <row r="19" spans="1:11" x14ac:dyDescent="0.4">
      <c r="A19" s="120"/>
      <c r="B19" s="117" t="s">
        <v>3</v>
      </c>
      <c r="C19" s="124">
        <v>30457.599999999999</v>
      </c>
      <c r="D19" s="124">
        <v>4063.37</v>
      </c>
      <c r="E19" s="124">
        <v>982.33154999999999</v>
      </c>
      <c r="F19" s="125">
        <v>854083</v>
      </c>
      <c r="G19" s="139">
        <v>167242</v>
      </c>
      <c r="H19" s="126"/>
      <c r="I19" s="115"/>
      <c r="J19" s="115"/>
      <c r="K19" s="115"/>
    </row>
    <row r="20" spans="1:11" x14ac:dyDescent="0.4">
      <c r="A20" s="120"/>
      <c r="B20" s="117" t="s">
        <v>4</v>
      </c>
      <c r="C20" s="124">
        <v>30457.599999999999</v>
      </c>
      <c r="D20" s="124">
        <v>4063.37</v>
      </c>
      <c r="E20" s="124">
        <v>982.33154999999999</v>
      </c>
      <c r="F20" s="125">
        <v>992389</v>
      </c>
      <c r="G20" s="139">
        <v>167242</v>
      </c>
      <c r="H20" s="126"/>
      <c r="I20" s="115"/>
      <c r="J20" s="115"/>
      <c r="K20" s="115"/>
    </row>
    <row r="21" spans="1:11" x14ac:dyDescent="0.4">
      <c r="A21" s="116" t="s">
        <v>70</v>
      </c>
      <c r="B21" s="117" t="s">
        <v>2</v>
      </c>
      <c r="C21" s="121">
        <v>309117</v>
      </c>
      <c r="D21" s="121">
        <v>17465.7</v>
      </c>
      <c r="E21" s="121">
        <v>4210.6710599999997</v>
      </c>
      <c r="F21" s="127">
        <v>592537</v>
      </c>
      <c r="G21" s="138">
        <v>124900</v>
      </c>
      <c r="H21" s="123"/>
      <c r="I21" s="115"/>
      <c r="J21" s="115"/>
      <c r="K21" s="115"/>
    </row>
    <row r="22" spans="1:11" x14ac:dyDescent="0.4">
      <c r="B22" s="117" t="s">
        <v>3</v>
      </c>
      <c r="C22" s="121">
        <v>309117</v>
      </c>
      <c r="D22" s="121">
        <v>17465.7</v>
      </c>
      <c r="E22" s="121">
        <v>4210.6710599999997</v>
      </c>
      <c r="F22" s="127">
        <v>658029</v>
      </c>
      <c r="G22" s="138">
        <v>124900</v>
      </c>
      <c r="H22" s="123"/>
    </row>
    <row r="23" spans="1:11" x14ac:dyDescent="0.4">
      <c r="B23" s="117" t="s">
        <v>4</v>
      </c>
      <c r="C23" s="121">
        <v>309117</v>
      </c>
      <c r="D23" s="121">
        <v>17465.7</v>
      </c>
      <c r="E23" s="121">
        <v>4210.6710599999997</v>
      </c>
      <c r="F23" s="127">
        <v>747559</v>
      </c>
      <c r="G23" s="138">
        <v>124900</v>
      </c>
      <c r="H23" s="123"/>
    </row>
    <row r="24" spans="1:11" x14ac:dyDescent="0.4">
      <c r="A24" s="116" t="s">
        <v>71</v>
      </c>
      <c r="B24" s="117" t="s">
        <v>2</v>
      </c>
      <c r="C24" s="124">
        <v>324969</v>
      </c>
      <c r="D24" s="122">
        <v>7152.84</v>
      </c>
      <c r="E24" s="122">
        <v>1723.5128400000001</v>
      </c>
      <c r="F24" s="125">
        <v>822871</v>
      </c>
      <c r="G24" s="139">
        <v>154545</v>
      </c>
      <c r="H24" s="126"/>
    </row>
    <row r="25" spans="1:11" x14ac:dyDescent="0.4">
      <c r="A25" s="120"/>
      <c r="B25" s="117" t="s">
        <v>3</v>
      </c>
      <c r="C25" s="124">
        <v>324969</v>
      </c>
      <c r="D25" s="122">
        <v>7152.84</v>
      </c>
      <c r="E25" s="122">
        <v>1723.5128400000001</v>
      </c>
      <c r="F25" s="125">
        <v>925418</v>
      </c>
      <c r="G25" s="139">
        <v>154545</v>
      </c>
      <c r="H25" s="126"/>
    </row>
    <row r="26" spans="1:11" x14ac:dyDescent="0.4">
      <c r="A26" s="120"/>
      <c r="B26" s="117" t="s">
        <v>4</v>
      </c>
      <c r="C26" s="124">
        <v>324969</v>
      </c>
      <c r="D26" s="122">
        <v>7152.84</v>
      </c>
      <c r="E26" s="122">
        <v>1723.5128400000001</v>
      </c>
      <c r="F26" s="125">
        <v>1084282</v>
      </c>
      <c r="G26" s="139">
        <v>154545</v>
      </c>
      <c r="H26" s="126"/>
    </row>
    <row r="27" spans="1:11" x14ac:dyDescent="0.4">
      <c r="A27" s="116" t="s">
        <v>104</v>
      </c>
      <c r="B27" s="117" t="s">
        <v>2</v>
      </c>
      <c r="C27" s="124">
        <v>186250</v>
      </c>
      <c r="D27" s="124">
        <v>10894.1</v>
      </c>
      <c r="E27" s="124">
        <v>2621.6974799999998</v>
      </c>
      <c r="F27" s="125">
        <v>769039</v>
      </c>
      <c r="G27" s="139">
        <v>120456</v>
      </c>
      <c r="H27" s="126"/>
    </row>
    <row r="28" spans="1:11" x14ac:dyDescent="0.4">
      <c r="A28" s="120"/>
      <c r="B28" s="117" t="s">
        <v>3</v>
      </c>
      <c r="C28" s="124">
        <v>186250</v>
      </c>
      <c r="D28" s="124">
        <v>10894.1</v>
      </c>
      <c r="E28" s="124">
        <v>2621.6974799999998</v>
      </c>
      <c r="F28" s="125">
        <v>794166</v>
      </c>
      <c r="G28" s="139">
        <v>120456</v>
      </c>
      <c r="H28" s="126"/>
    </row>
    <row r="29" spans="1:11" x14ac:dyDescent="0.4">
      <c r="A29" s="120"/>
      <c r="B29" s="117" t="s">
        <v>4</v>
      </c>
      <c r="C29" s="124">
        <v>186250</v>
      </c>
      <c r="D29" s="124">
        <v>10894.1</v>
      </c>
      <c r="E29" s="124">
        <v>2621.6974799999998</v>
      </c>
      <c r="F29" s="125">
        <v>857860</v>
      </c>
      <c r="G29" s="139">
        <v>120456</v>
      </c>
      <c r="H29" s="126"/>
    </row>
    <row r="30" spans="1:11" x14ac:dyDescent="0.4">
      <c r="A30" s="128" t="s">
        <v>72</v>
      </c>
      <c r="B30" s="117" t="s">
        <v>2</v>
      </c>
      <c r="C30" s="118">
        <v>212081</v>
      </c>
      <c r="D30" s="118">
        <v>9971.9500000000007</v>
      </c>
      <c r="E30" s="118">
        <v>2376.3970199999999</v>
      </c>
      <c r="F30" s="119">
        <v>814124</v>
      </c>
      <c r="G30" s="137">
        <v>179992</v>
      </c>
      <c r="H30" s="129"/>
    </row>
    <row r="31" spans="1:11" x14ac:dyDescent="0.4">
      <c r="A31" s="120"/>
      <c r="B31" s="117" t="s">
        <v>3</v>
      </c>
      <c r="C31" s="118">
        <v>212081</v>
      </c>
      <c r="D31" s="118">
        <v>9971.9500000000007</v>
      </c>
      <c r="E31" s="118">
        <v>2376.3970199999999</v>
      </c>
      <c r="F31" s="119">
        <v>866245</v>
      </c>
      <c r="G31" s="137">
        <v>179992</v>
      </c>
      <c r="H31" s="129"/>
    </row>
    <row r="32" spans="1:11" x14ac:dyDescent="0.4">
      <c r="A32" s="116"/>
      <c r="B32" s="117" t="s">
        <v>4</v>
      </c>
      <c r="C32" s="118">
        <v>212081</v>
      </c>
      <c r="D32" s="118">
        <v>9971.9500000000007</v>
      </c>
      <c r="E32" s="118">
        <v>2376.3970199999999</v>
      </c>
      <c r="F32" s="119">
        <v>1149117</v>
      </c>
      <c r="G32" s="137">
        <v>179992</v>
      </c>
      <c r="H32" s="129"/>
    </row>
    <row r="33" spans="1:9" x14ac:dyDescent="0.4">
      <c r="A33" s="116" t="s">
        <v>88</v>
      </c>
      <c r="B33" s="117" t="s">
        <v>2</v>
      </c>
      <c r="C33" s="121">
        <v>89800.1</v>
      </c>
      <c r="D33" s="121">
        <v>6520.93</v>
      </c>
      <c r="E33" s="121">
        <v>1551.6549</v>
      </c>
      <c r="F33" s="127">
        <v>823534</v>
      </c>
      <c r="G33" s="138">
        <v>185380</v>
      </c>
      <c r="H33" s="123"/>
    </row>
    <row r="34" spans="1:9" x14ac:dyDescent="0.4">
      <c r="A34" s="120"/>
      <c r="B34" s="117" t="s">
        <v>3</v>
      </c>
      <c r="C34" s="121">
        <v>89800.1</v>
      </c>
      <c r="D34" s="121">
        <v>6520.93</v>
      </c>
      <c r="E34" s="121">
        <v>1551.6549</v>
      </c>
      <c r="F34" s="127">
        <v>1062092</v>
      </c>
      <c r="G34" s="138">
        <v>185380</v>
      </c>
      <c r="H34" s="123"/>
    </row>
    <row r="35" spans="1:9" x14ac:dyDescent="0.4">
      <c r="A35" s="116"/>
      <c r="B35" s="117" t="s">
        <v>4</v>
      </c>
      <c r="C35" s="121">
        <v>89800.1</v>
      </c>
      <c r="D35" s="121">
        <v>6520.93</v>
      </c>
      <c r="E35" s="121">
        <v>1551.6549</v>
      </c>
      <c r="F35" s="127">
        <v>1102560</v>
      </c>
      <c r="G35" s="138">
        <v>185380</v>
      </c>
      <c r="H35" s="123"/>
    </row>
    <row r="36" spans="1:9" x14ac:dyDescent="0.4">
      <c r="A36" s="116" t="s">
        <v>73</v>
      </c>
      <c r="B36" s="117" t="s">
        <v>2</v>
      </c>
      <c r="C36" s="118">
        <v>86532.6</v>
      </c>
      <c r="D36" s="118">
        <v>6302.44</v>
      </c>
      <c r="E36" s="118">
        <v>1507.1349</v>
      </c>
      <c r="F36" s="119">
        <v>717684</v>
      </c>
      <c r="G36" s="137">
        <v>152609</v>
      </c>
      <c r="H36" s="129"/>
    </row>
    <row r="37" spans="1:9" x14ac:dyDescent="0.4">
      <c r="A37" s="120"/>
      <c r="B37" s="117" t="s">
        <v>3</v>
      </c>
      <c r="C37" s="118">
        <v>86532.6</v>
      </c>
      <c r="D37" s="118">
        <v>6302.44</v>
      </c>
      <c r="E37" s="118">
        <v>1507.1349</v>
      </c>
      <c r="F37" s="119">
        <v>791794</v>
      </c>
      <c r="G37" s="137">
        <v>152609</v>
      </c>
      <c r="H37" s="129"/>
    </row>
    <row r="38" spans="1:9" x14ac:dyDescent="0.4">
      <c r="A38" s="120"/>
      <c r="B38" s="117" t="s">
        <v>4</v>
      </c>
      <c r="C38" s="118">
        <v>86532.6</v>
      </c>
      <c r="D38" s="118">
        <v>6302.44</v>
      </c>
      <c r="E38" s="118">
        <v>1507.1349</v>
      </c>
      <c r="F38" s="119">
        <v>919808</v>
      </c>
      <c r="G38" s="137">
        <v>152609</v>
      </c>
      <c r="H38" s="129"/>
    </row>
    <row r="39" spans="1:9" x14ac:dyDescent="0.4">
      <c r="A39" s="116" t="s">
        <v>74</v>
      </c>
      <c r="B39" s="117" t="s">
        <v>2</v>
      </c>
      <c r="C39" s="130">
        <v>8463.69</v>
      </c>
      <c r="D39" s="130">
        <v>1818.68</v>
      </c>
      <c r="E39" s="130">
        <v>438.41376000000002</v>
      </c>
      <c r="F39" s="131">
        <v>685847</v>
      </c>
      <c r="G39" s="135">
        <v>158202</v>
      </c>
      <c r="H39" s="132"/>
    </row>
    <row r="40" spans="1:9" x14ac:dyDescent="0.4">
      <c r="A40" s="120"/>
      <c r="B40" s="117" t="s">
        <v>3</v>
      </c>
      <c r="C40" s="130">
        <v>8463.69</v>
      </c>
      <c r="D40" s="130">
        <v>1818.68</v>
      </c>
      <c r="E40" s="130">
        <v>438.41376000000002</v>
      </c>
      <c r="F40" s="131">
        <v>799915</v>
      </c>
      <c r="G40" s="135">
        <v>158202</v>
      </c>
      <c r="H40" s="132"/>
    </row>
    <row r="41" spans="1:9" x14ac:dyDescent="0.4">
      <c r="A41" s="120"/>
      <c r="B41" s="117" t="s">
        <v>4</v>
      </c>
      <c r="C41" s="130">
        <v>8463.69</v>
      </c>
      <c r="D41" s="130">
        <v>1818.68</v>
      </c>
      <c r="E41" s="130">
        <v>438.41376000000002</v>
      </c>
      <c r="F41" s="133">
        <v>919684</v>
      </c>
      <c r="G41" s="135">
        <v>158202</v>
      </c>
      <c r="H41" s="132"/>
      <c r="I41" s="9"/>
    </row>
    <row r="42" spans="1:9" x14ac:dyDescent="0.4">
      <c r="A42" s="78" t="s">
        <v>60</v>
      </c>
      <c r="B42" s="117" t="s">
        <v>2</v>
      </c>
      <c r="C42" s="134">
        <v>390251</v>
      </c>
      <c r="D42" s="77">
        <v>7258</v>
      </c>
      <c r="E42" s="134">
        <v>1761.3245400000001</v>
      </c>
      <c r="F42" s="98">
        <v>881540</v>
      </c>
      <c r="G42" s="140">
        <v>171104</v>
      </c>
      <c r="H42" s="9"/>
      <c r="I42" s="9"/>
    </row>
    <row r="43" spans="1:9" x14ac:dyDescent="0.4">
      <c r="A43" s="76"/>
      <c r="B43" s="117" t="s">
        <v>3</v>
      </c>
      <c r="C43" s="134">
        <v>390251</v>
      </c>
      <c r="D43" s="77">
        <v>7258</v>
      </c>
      <c r="E43" s="134">
        <v>1761.3245400000001</v>
      </c>
      <c r="F43" s="98">
        <v>986843</v>
      </c>
      <c r="G43" s="140">
        <v>171104</v>
      </c>
      <c r="H43" s="9"/>
      <c r="I43" s="9"/>
    </row>
    <row r="44" spans="1:9" x14ac:dyDescent="0.4">
      <c r="A44" s="76"/>
      <c r="B44" s="117" t="s">
        <v>4</v>
      </c>
      <c r="C44" s="134">
        <v>390251</v>
      </c>
      <c r="D44" s="77">
        <v>7258</v>
      </c>
      <c r="E44" s="134">
        <v>1761.3245400000001</v>
      </c>
      <c r="F44" s="98">
        <v>1124568</v>
      </c>
      <c r="G44" s="140">
        <v>171104</v>
      </c>
      <c r="H44" s="9"/>
      <c r="I44" s="9"/>
    </row>
    <row r="45" spans="1:9" s="3" customFormat="1" ht="15.9" x14ac:dyDescent="0.45">
      <c r="A45" s="222" t="s">
        <v>103</v>
      </c>
      <c r="B45" s="223" t="s">
        <v>2</v>
      </c>
      <c r="C45" s="224">
        <v>73105.899999999994</v>
      </c>
      <c r="D45" s="225">
        <v>4530.18</v>
      </c>
      <c r="E45" s="226">
        <v>1081.06404</v>
      </c>
      <c r="F45" s="227">
        <v>717847</v>
      </c>
      <c r="G45" s="228">
        <v>150663</v>
      </c>
    </row>
    <row r="46" spans="1:9" s="3" customFormat="1" ht="15.9" x14ac:dyDescent="0.45">
      <c r="A46" s="222"/>
      <c r="B46" s="223" t="s">
        <v>3</v>
      </c>
      <c r="C46" s="224">
        <v>73105.899999999994</v>
      </c>
      <c r="D46" s="225">
        <v>4530.18</v>
      </c>
      <c r="E46" s="226">
        <v>1081.06404</v>
      </c>
      <c r="F46" s="227">
        <v>788202</v>
      </c>
      <c r="G46" s="228">
        <v>150663</v>
      </c>
    </row>
    <row r="47" spans="1:9" s="3" customFormat="1" ht="15.9" x14ac:dyDescent="0.45">
      <c r="A47" s="222"/>
      <c r="B47" s="223" t="s">
        <v>4</v>
      </c>
      <c r="C47" s="224">
        <v>73105.899999999994</v>
      </c>
      <c r="D47" s="225">
        <v>4530.18</v>
      </c>
      <c r="E47" s="226">
        <v>1081.06404</v>
      </c>
      <c r="F47" s="227">
        <v>896795</v>
      </c>
      <c r="G47" s="228">
        <v>150663</v>
      </c>
    </row>
    <row r="48" spans="1:9" s="11" customFormat="1" x14ac:dyDescent="0.4">
      <c r="A48" s="142" t="s">
        <v>87</v>
      </c>
      <c r="B48" s="143" t="s">
        <v>2</v>
      </c>
      <c r="C48" s="134">
        <v>3713.28</v>
      </c>
      <c r="D48" s="144">
        <v>1081.73</v>
      </c>
      <c r="E48" s="134">
        <v>262.522854</v>
      </c>
      <c r="F48" s="145">
        <v>743930</v>
      </c>
      <c r="G48" s="146">
        <v>162472</v>
      </c>
    </row>
    <row r="49" spans="1:7" x14ac:dyDescent="0.4">
      <c r="B49" s="117" t="s">
        <v>3</v>
      </c>
      <c r="C49" s="134">
        <v>3713.28</v>
      </c>
      <c r="D49" s="144">
        <v>1081.73</v>
      </c>
      <c r="E49" s="134">
        <v>262.522854</v>
      </c>
      <c r="F49" s="99">
        <v>808295</v>
      </c>
      <c r="G49" s="146">
        <v>162472</v>
      </c>
    </row>
    <row r="50" spans="1:7" x14ac:dyDescent="0.4">
      <c r="B50" s="117" t="s">
        <v>4</v>
      </c>
      <c r="C50" s="134">
        <v>3713.28</v>
      </c>
      <c r="D50" s="144">
        <v>1081.73</v>
      </c>
      <c r="E50" s="134">
        <v>262.522854</v>
      </c>
      <c r="F50" s="99">
        <v>910751</v>
      </c>
      <c r="G50" s="146">
        <v>162472</v>
      </c>
    </row>
    <row r="51" spans="1:7" x14ac:dyDescent="0.4">
      <c r="A51" s="213" t="s">
        <v>91</v>
      </c>
      <c r="B51" s="143" t="s">
        <v>2</v>
      </c>
      <c r="C51" s="134">
        <v>68988.5</v>
      </c>
      <c r="D51" s="79">
        <v>2848.45</v>
      </c>
      <c r="E51" s="134">
        <v>681.91337999999996</v>
      </c>
      <c r="F51" s="99">
        <v>1022206</v>
      </c>
      <c r="G51" s="141">
        <v>199590</v>
      </c>
    </row>
    <row r="52" spans="1:7" x14ac:dyDescent="0.4">
      <c r="B52" s="117" t="s">
        <v>3</v>
      </c>
      <c r="C52" s="134">
        <v>68988.5</v>
      </c>
      <c r="D52" s="79">
        <v>2848.45</v>
      </c>
      <c r="E52" s="134">
        <v>681.91337999999996</v>
      </c>
      <c r="F52" s="99">
        <v>1138922</v>
      </c>
      <c r="G52" s="141">
        <v>199590</v>
      </c>
    </row>
    <row r="53" spans="1:7" x14ac:dyDescent="0.4">
      <c r="B53" s="117" t="s">
        <v>4</v>
      </c>
      <c r="C53" s="134">
        <v>68988.5</v>
      </c>
      <c r="D53" s="79">
        <v>2848.45</v>
      </c>
      <c r="E53" s="134">
        <v>681.91337999999996</v>
      </c>
      <c r="F53" s="99">
        <v>1298066</v>
      </c>
      <c r="G53" s="141">
        <v>199590</v>
      </c>
    </row>
    <row r="54" spans="1:7" x14ac:dyDescent="0.4">
      <c r="A54" s="213" t="s">
        <v>100</v>
      </c>
      <c r="B54" s="143" t="s">
        <v>2</v>
      </c>
      <c r="C54" s="134">
        <v>57829.8</v>
      </c>
      <c r="D54" s="79">
        <v>4221.7299999999996</v>
      </c>
      <c r="E54" s="134">
        <v>1022.14602</v>
      </c>
      <c r="F54" s="99">
        <v>797689</v>
      </c>
      <c r="G54" s="141">
        <v>166222</v>
      </c>
    </row>
    <row r="55" spans="1:7" x14ac:dyDescent="0.4">
      <c r="B55" s="117" t="s">
        <v>3</v>
      </c>
      <c r="C55" s="134">
        <v>57829.8</v>
      </c>
      <c r="D55" s="79">
        <v>4221.7299999999996</v>
      </c>
      <c r="E55" s="134">
        <v>1022.14602</v>
      </c>
      <c r="F55" s="99">
        <v>886648</v>
      </c>
      <c r="G55" s="141">
        <v>166222</v>
      </c>
    </row>
    <row r="56" spans="1:7" x14ac:dyDescent="0.4">
      <c r="B56" s="117" t="s">
        <v>4</v>
      </c>
      <c r="C56" s="134">
        <v>57829.8</v>
      </c>
      <c r="D56" s="79">
        <v>4221.7299999999996</v>
      </c>
      <c r="E56" s="134">
        <v>1022.14602</v>
      </c>
      <c r="F56" s="99">
        <v>1016260</v>
      </c>
      <c r="G56" s="141">
        <v>166222</v>
      </c>
    </row>
    <row r="57" spans="1:7" x14ac:dyDescent="0.4">
      <c r="A57" s="213" t="s">
        <v>92</v>
      </c>
      <c r="B57" s="143" t="s">
        <v>2</v>
      </c>
      <c r="C57" s="134">
        <v>574980</v>
      </c>
      <c r="D57" s="79">
        <v>5535.23</v>
      </c>
      <c r="E57" s="134">
        <v>1341.3657000000001</v>
      </c>
      <c r="F57" s="99">
        <v>997941</v>
      </c>
      <c r="G57" s="141">
        <v>194546</v>
      </c>
    </row>
    <row r="58" spans="1:7" x14ac:dyDescent="0.4">
      <c r="B58" s="117" t="s">
        <v>3</v>
      </c>
      <c r="C58" s="134">
        <v>574980</v>
      </c>
      <c r="D58" s="79">
        <v>5535.23</v>
      </c>
      <c r="E58" s="134">
        <v>1341.3657000000001</v>
      </c>
      <c r="F58" s="99">
        <v>1114473</v>
      </c>
      <c r="G58" s="141">
        <v>194546</v>
      </c>
    </row>
    <row r="59" spans="1:7" x14ac:dyDescent="0.4">
      <c r="B59" s="117" t="s">
        <v>4</v>
      </c>
      <c r="C59" s="134">
        <v>574980</v>
      </c>
      <c r="D59" s="79">
        <v>5535.23</v>
      </c>
      <c r="E59" s="134">
        <v>1341.3657000000001</v>
      </c>
      <c r="F59" s="99">
        <v>1270895</v>
      </c>
      <c r="G59" s="141">
        <v>194546</v>
      </c>
    </row>
    <row r="60" spans="1:7" x14ac:dyDescent="0.4">
      <c r="A60" s="213" t="s">
        <v>93</v>
      </c>
      <c r="B60" s="143" t="s">
        <v>2</v>
      </c>
      <c r="C60" s="134">
        <v>223943</v>
      </c>
      <c r="D60" s="79">
        <v>3034.47</v>
      </c>
      <c r="E60" s="134">
        <v>705.89070000000004</v>
      </c>
      <c r="F60" s="99">
        <v>999295</v>
      </c>
      <c r="G60" s="141">
        <v>193094</v>
      </c>
    </row>
    <row r="61" spans="1:7" x14ac:dyDescent="0.4">
      <c r="B61" s="117" t="s">
        <v>3</v>
      </c>
      <c r="C61" s="134">
        <v>223943</v>
      </c>
      <c r="D61" s="79">
        <v>3034.47</v>
      </c>
      <c r="E61" s="134">
        <v>705.89070000000004</v>
      </c>
      <c r="F61" s="99">
        <v>1110131</v>
      </c>
      <c r="G61" s="141">
        <v>193094</v>
      </c>
    </row>
    <row r="62" spans="1:7" x14ac:dyDescent="0.4">
      <c r="B62" s="117" t="s">
        <v>4</v>
      </c>
      <c r="C62" s="134">
        <v>223943</v>
      </c>
      <c r="D62" s="79">
        <v>3034.47</v>
      </c>
      <c r="E62" s="134">
        <v>705.89070000000004</v>
      </c>
      <c r="F62" s="99">
        <v>1304358</v>
      </c>
      <c r="G62" s="141">
        <v>193094</v>
      </c>
    </row>
    <row r="63" spans="1:7" x14ac:dyDescent="0.4">
      <c r="D63" s="79"/>
    </row>
    <row r="64" spans="1:7" x14ac:dyDescent="0.4">
      <c r="D64" s="79"/>
    </row>
    <row r="65" spans="4:4" x14ac:dyDescent="0.4">
      <c r="D65" s="79"/>
    </row>
    <row r="66" spans="4:4" x14ac:dyDescent="0.4">
      <c r="D66" s="79"/>
    </row>
    <row r="67" spans="4:4" x14ac:dyDescent="0.4">
      <c r="D67" s="79"/>
    </row>
    <row r="68" spans="4:4" x14ac:dyDescent="0.4">
      <c r="D68" s="79"/>
    </row>
    <row r="69" spans="4:4" x14ac:dyDescent="0.4">
      <c r="D69" s="79"/>
    </row>
    <row r="70" spans="4:4" x14ac:dyDescent="0.4">
      <c r="D70" s="79"/>
    </row>
    <row r="71" spans="4:4" x14ac:dyDescent="0.4">
      <c r="D71" s="79"/>
    </row>
    <row r="72" spans="4:4" x14ac:dyDescent="0.4">
      <c r="D72" s="79"/>
    </row>
    <row r="73" spans="4:4" x14ac:dyDescent="0.4">
      <c r="D73" s="79"/>
    </row>
    <row r="74" spans="4:4" x14ac:dyDescent="0.4">
      <c r="D74" s="79"/>
    </row>
    <row r="75" spans="4:4" x14ac:dyDescent="0.4">
      <c r="D75" s="79"/>
    </row>
    <row r="76" spans="4:4" x14ac:dyDescent="0.4">
      <c r="D76" s="79"/>
    </row>
    <row r="77" spans="4:4" x14ac:dyDescent="0.4">
      <c r="D77" s="79"/>
    </row>
    <row r="78" spans="4:4" x14ac:dyDescent="0.4">
      <c r="D78" s="79"/>
    </row>
    <row r="79" spans="4:4" x14ac:dyDescent="0.4">
      <c r="D79" s="79"/>
    </row>
    <row r="80" spans="4:4" x14ac:dyDescent="0.4">
      <c r="D80" s="79"/>
    </row>
    <row r="81" spans="4:4" x14ac:dyDescent="0.4">
      <c r="D81" s="79"/>
    </row>
    <row r="82" spans="4:4" x14ac:dyDescent="0.4">
      <c r="D82" s="79"/>
    </row>
    <row r="83" spans="4:4" x14ac:dyDescent="0.4">
      <c r="D83" s="79"/>
    </row>
    <row r="84" spans="4:4" x14ac:dyDescent="0.4">
      <c r="D84" s="79"/>
    </row>
    <row r="85" spans="4:4" x14ac:dyDescent="0.4">
      <c r="D85" s="79"/>
    </row>
    <row r="86" spans="4:4" x14ac:dyDescent="0.4">
      <c r="D86" s="79"/>
    </row>
    <row r="87" spans="4:4" x14ac:dyDescent="0.4">
      <c r="D87" s="79"/>
    </row>
    <row r="88" spans="4:4" x14ac:dyDescent="0.4">
      <c r="D88" s="79"/>
    </row>
    <row r="89" spans="4:4" x14ac:dyDescent="0.4">
      <c r="D89" s="79"/>
    </row>
    <row r="90" spans="4:4" x14ac:dyDescent="0.4">
      <c r="D90" s="79"/>
    </row>
    <row r="91" spans="4:4" x14ac:dyDescent="0.4">
      <c r="D91" s="79"/>
    </row>
    <row r="92" spans="4:4" x14ac:dyDescent="0.4">
      <c r="D92" s="79"/>
    </row>
    <row r="93" spans="4:4" x14ac:dyDescent="0.4">
      <c r="D93" s="79"/>
    </row>
    <row r="94" spans="4:4" x14ac:dyDescent="0.4">
      <c r="D94" s="79"/>
    </row>
    <row r="95" spans="4:4" x14ac:dyDescent="0.4">
      <c r="D95" s="79"/>
    </row>
    <row r="96" spans="4:4" x14ac:dyDescent="0.4">
      <c r="D96" s="79"/>
    </row>
    <row r="97" spans="4:4" x14ac:dyDescent="0.4">
      <c r="D97" s="79"/>
    </row>
    <row r="98" spans="4:4" x14ac:dyDescent="0.4">
      <c r="D98" s="79"/>
    </row>
    <row r="99" spans="4:4" x14ac:dyDescent="0.4">
      <c r="D99" s="79"/>
    </row>
    <row r="100" spans="4:4" x14ac:dyDescent="0.4">
      <c r="D100" s="79"/>
    </row>
    <row r="101" spans="4:4" x14ac:dyDescent="0.4">
      <c r="D101" s="79"/>
    </row>
    <row r="102" spans="4:4" x14ac:dyDescent="0.4">
      <c r="D102" s="79"/>
    </row>
    <row r="103" spans="4:4" x14ac:dyDescent="0.4">
      <c r="D103" s="79"/>
    </row>
    <row r="104" spans="4:4" x14ac:dyDescent="0.4">
      <c r="D104" s="79"/>
    </row>
    <row r="105" spans="4:4" x14ac:dyDescent="0.4">
      <c r="D105" s="79"/>
    </row>
    <row r="106" spans="4:4" x14ac:dyDescent="0.4">
      <c r="D106" s="79"/>
    </row>
    <row r="107" spans="4:4" x14ac:dyDescent="0.4">
      <c r="D107" s="79"/>
    </row>
    <row r="108" spans="4:4" x14ac:dyDescent="0.4">
      <c r="D108" s="79"/>
    </row>
    <row r="109" spans="4:4" x14ac:dyDescent="0.4">
      <c r="D109" s="79"/>
    </row>
    <row r="110" spans="4:4" x14ac:dyDescent="0.4">
      <c r="D110" s="79"/>
    </row>
    <row r="111" spans="4:4" x14ac:dyDescent="0.4">
      <c r="D111" s="79"/>
    </row>
    <row r="112" spans="4:4" x14ac:dyDescent="0.4">
      <c r="D112" s="79"/>
    </row>
    <row r="113" spans="4:4" x14ac:dyDescent="0.4">
      <c r="D113" s="79"/>
    </row>
    <row r="114" spans="4:4" x14ac:dyDescent="0.4">
      <c r="D114" s="79"/>
    </row>
    <row r="115" spans="4:4" x14ac:dyDescent="0.4">
      <c r="D115" s="79"/>
    </row>
    <row r="116" spans="4:4" x14ac:dyDescent="0.4">
      <c r="D116" s="79"/>
    </row>
    <row r="117" spans="4:4" x14ac:dyDescent="0.4">
      <c r="D117" s="79"/>
    </row>
    <row r="118" spans="4:4" x14ac:dyDescent="0.4">
      <c r="D118" s="79"/>
    </row>
    <row r="119" spans="4:4" x14ac:dyDescent="0.4">
      <c r="D119" s="79"/>
    </row>
    <row r="120" spans="4:4" x14ac:dyDescent="0.4">
      <c r="D120" s="79"/>
    </row>
    <row r="121" spans="4:4" x14ac:dyDescent="0.4">
      <c r="D121" s="79"/>
    </row>
    <row r="122" spans="4:4" x14ac:dyDescent="0.4">
      <c r="D122" s="79"/>
    </row>
    <row r="123" spans="4:4" x14ac:dyDescent="0.4">
      <c r="D123" s="79"/>
    </row>
    <row r="124" spans="4:4" x14ac:dyDescent="0.4">
      <c r="D124" s="79"/>
    </row>
    <row r="125" spans="4:4" x14ac:dyDescent="0.4">
      <c r="D125" s="79"/>
    </row>
    <row r="126" spans="4:4" x14ac:dyDescent="0.4">
      <c r="D126" s="79"/>
    </row>
    <row r="127" spans="4:4" x14ac:dyDescent="0.4">
      <c r="D127" s="79"/>
    </row>
    <row r="128" spans="4:4" x14ac:dyDescent="0.4">
      <c r="D128" s="79"/>
    </row>
    <row r="129" spans="4:4" x14ac:dyDescent="0.4">
      <c r="D129" s="79"/>
    </row>
    <row r="130" spans="4:4" x14ac:dyDescent="0.4">
      <c r="D130" s="79"/>
    </row>
    <row r="131" spans="4:4" x14ac:dyDescent="0.4">
      <c r="D131" s="79"/>
    </row>
    <row r="132" spans="4:4" x14ac:dyDescent="0.4">
      <c r="D132" s="79"/>
    </row>
    <row r="133" spans="4:4" x14ac:dyDescent="0.4">
      <c r="D133" s="79"/>
    </row>
    <row r="134" spans="4:4" x14ac:dyDescent="0.4">
      <c r="D134" s="79"/>
    </row>
    <row r="135" spans="4:4" x14ac:dyDescent="0.4">
      <c r="D135" s="79"/>
    </row>
    <row r="136" spans="4:4" x14ac:dyDescent="0.4">
      <c r="D136" s="79"/>
    </row>
    <row r="137" spans="4:4" x14ac:dyDescent="0.4">
      <c r="D137" s="79"/>
    </row>
    <row r="138" spans="4:4" x14ac:dyDescent="0.4">
      <c r="D138" s="79"/>
    </row>
    <row r="139" spans="4:4" x14ac:dyDescent="0.4">
      <c r="D139" s="79"/>
    </row>
    <row r="140" spans="4:4" x14ac:dyDescent="0.4">
      <c r="D140" s="79"/>
    </row>
    <row r="141" spans="4:4" x14ac:dyDescent="0.4">
      <c r="D141" s="79"/>
    </row>
    <row r="142" spans="4:4" x14ac:dyDescent="0.4">
      <c r="D142" s="79"/>
    </row>
    <row r="143" spans="4:4" x14ac:dyDescent="0.4">
      <c r="D143" s="79"/>
    </row>
    <row r="144" spans="4:4" x14ac:dyDescent="0.4">
      <c r="D144" s="79"/>
    </row>
    <row r="145" spans="4:4" x14ac:dyDescent="0.4">
      <c r="D145" s="79"/>
    </row>
    <row r="146" spans="4:4" x14ac:dyDescent="0.4">
      <c r="D146" s="79"/>
    </row>
    <row r="147" spans="4:4" x14ac:dyDescent="0.4">
      <c r="D147" s="79"/>
    </row>
    <row r="148" spans="4:4" x14ac:dyDescent="0.4">
      <c r="D148" s="79"/>
    </row>
    <row r="149" spans="4:4" x14ac:dyDescent="0.4">
      <c r="D149" s="79"/>
    </row>
    <row r="150" spans="4:4" x14ac:dyDescent="0.4">
      <c r="D150" s="79"/>
    </row>
    <row r="151" spans="4:4" x14ac:dyDescent="0.4">
      <c r="D151" s="79"/>
    </row>
    <row r="152" spans="4:4" x14ac:dyDescent="0.4">
      <c r="D152" s="79"/>
    </row>
    <row r="153" spans="4:4" x14ac:dyDescent="0.4">
      <c r="D153" s="79"/>
    </row>
    <row r="154" spans="4:4" x14ac:dyDescent="0.4">
      <c r="D154" s="79"/>
    </row>
    <row r="155" spans="4:4" x14ac:dyDescent="0.4">
      <c r="D155" s="79"/>
    </row>
    <row r="156" spans="4:4" x14ac:dyDescent="0.4">
      <c r="D156" s="79"/>
    </row>
    <row r="157" spans="4:4" x14ac:dyDescent="0.4">
      <c r="D157" s="79"/>
    </row>
    <row r="158" spans="4:4" x14ac:dyDescent="0.4">
      <c r="D158" s="79"/>
    </row>
    <row r="159" spans="4:4" x14ac:dyDescent="0.4">
      <c r="D159" s="79"/>
    </row>
    <row r="160" spans="4:4" x14ac:dyDescent="0.4">
      <c r="D160" s="79"/>
    </row>
    <row r="161" spans="4:4" x14ac:dyDescent="0.4">
      <c r="D161" s="79"/>
    </row>
    <row r="162" spans="4:4" x14ac:dyDescent="0.4">
      <c r="D162" s="79"/>
    </row>
    <row r="163" spans="4:4" x14ac:dyDescent="0.4">
      <c r="D163" s="79"/>
    </row>
    <row r="164" spans="4:4" x14ac:dyDescent="0.4">
      <c r="D164" s="79"/>
    </row>
    <row r="165" spans="4:4" x14ac:dyDescent="0.4">
      <c r="D165" s="79"/>
    </row>
    <row r="166" spans="4:4" x14ac:dyDescent="0.4">
      <c r="D166" s="79"/>
    </row>
    <row r="167" spans="4:4" x14ac:dyDescent="0.4">
      <c r="D167" s="79"/>
    </row>
    <row r="168" spans="4:4" x14ac:dyDescent="0.4">
      <c r="D168" s="79"/>
    </row>
    <row r="169" spans="4:4" x14ac:dyDescent="0.4">
      <c r="D169" s="79"/>
    </row>
    <row r="170" spans="4:4" x14ac:dyDescent="0.4">
      <c r="D170" s="79"/>
    </row>
    <row r="171" spans="4:4" x14ac:dyDescent="0.4">
      <c r="D171" s="79"/>
    </row>
    <row r="172" spans="4:4" x14ac:dyDescent="0.4">
      <c r="D172" s="79"/>
    </row>
    <row r="173" spans="4:4" x14ac:dyDescent="0.4">
      <c r="D173" s="79"/>
    </row>
    <row r="174" spans="4:4" x14ac:dyDescent="0.4">
      <c r="D174" s="79"/>
    </row>
    <row r="175" spans="4:4" x14ac:dyDescent="0.4">
      <c r="D175" s="79"/>
    </row>
    <row r="176" spans="4:4" x14ac:dyDescent="0.4">
      <c r="D176" s="79"/>
    </row>
    <row r="177" spans="4:4" x14ac:dyDescent="0.4">
      <c r="D177" s="79"/>
    </row>
    <row r="178" spans="4:4" x14ac:dyDescent="0.4">
      <c r="D178" s="79"/>
    </row>
    <row r="179" spans="4:4" x14ac:dyDescent="0.4">
      <c r="D179" s="79"/>
    </row>
    <row r="180" spans="4:4" x14ac:dyDescent="0.4">
      <c r="D180" s="79"/>
    </row>
    <row r="181" spans="4:4" x14ac:dyDescent="0.4">
      <c r="D181" s="79"/>
    </row>
    <row r="182" spans="4:4" x14ac:dyDescent="0.4">
      <c r="D182" s="79"/>
    </row>
    <row r="183" spans="4:4" x14ac:dyDescent="0.4">
      <c r="D183" s="79"/>
    </row>
    <row r="184" spans="4:4" x14ac:dyDescent="0.4">
      <c r="D184" s="79"/>
    </row>
    <row r="185" spans="4:4" x14ac:dyDescent="0.4">
      <c r="D185" s="79"/>
    </row>
    <row r="186" spans="4:4" x14ac:dyDescent="0.4">
      <c r="D186" s="79"/>
    </row>
    <row r="187" spans="4:4" x14ac:dyDescent="0.4">
      <c r="D187" s="79"/>
    </row>
    <row r="188" spans="4:4" x14ac:dyDescent="0.4">
      <c r="D188" s="79"/>
    </row>
    <row r="189" spans="4:4" x14ac:dyDescent="0.4">
      <c r="D189" s="79"/>
    </row>
    <row r="190" spans="4:4" x14ac:dyDescent="0.4">
      <c r="D190" s="79"/>
    </row>
    <row r="191" spans="4:4" x14ac:dyDescent="0.4">
      <c r="D191" s="79"/>
    </row>
    <row r="192" spans="4:4" x14ac:dyDescent="0.4">
      <c r="D192" s="79"/>
    </row>
    <row r="193" spans="4:4" x14ac:dyDescent="0.4">
      <c r="D193" s="79"/>
    </row>
    <row r="194" spans="4:4" x14ac:dyDescent="0.4">
      <c r="D194" s="79"/>
    </row>
    <row r="195" spans="4:4" x14ac:dyDescent="0.4">
      <c r="D195" s="79"/>
    </row>
    <row r="196" spans="4:4" x14ac:dyDescent="0.4">
      <c r="D196" s="79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44"/>
  <sheetViews>
    <sheetView zoomScale="115" zoomScaleNormal="115" workbookViewId="0">
      <pane ySplit="2" topLeftCell="A93" activePane="bottomLeft" state="frozen"/>
      <selection activeCell="B1" sqref="B1"/>
      <selection pane="bottomLeft" activeCell="A61" sqref="A61"/>
    </sheetView>
  </sheetViews>
  <sheetFormatPr baseColWidth="10" defaultColWidth="8.84375" defaultRowHeight="14.6" x14ac:dyDescent="0.4"/>
  <cols>
    <col min="1" max="1" width="42.765625" style="148" bestFit="1" customWidth="1"/>
    <col min="2" max="2" width="8.23046875" style="10" customWidth="1"/>
    <col min="3" max="3" width="11.23046875" style="10" customWidth="1"/>
    <col min="4" max="4" width="12.84375" style="7" customWidth="1"/>
    <col min="5" max="5" width="12.3046875" style="7" customWidth="1"/>
    <col min="6" max="6" width="11.84375" style="7" customWidth="1"/>
    <col min="7" max="7" width="12.4609375" style="7" customWidth="1"/>
    <col min="8" max="8" width="12" style="8" bestFit="1" customWidth="1"/>
    <col min="9" max="9" width="9.4609375" style="7" customWidth="1"/>
    <col min="10" max="11" width="8.84375" style="7"/>
    <col min="12" max="12" width="8.84375" style="12"/>
    <col min="13" max="13" width="11.765625" style="12" customWidth="1"/>
    <col min="14" max="14" width="9.53515625" style="12" bestFit="1" customWidth="1"/>
    <col min="15" max="16384" width="8.84375" style="10"/>
  </cols>
  <sheetData>
    <row r="1" spans="1:20" s="9" customFormat="1" ht="15.65" customHeight="1" x14ac:dyDescent="0.45">
      <c r="A1" s="233" t="s">
        <v>39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1:20" s="9" customFormat="1" ht="15.9" x14ac:dyDescent="0.45">
      <c r="A2" s="66"/>
      <c r="B2" s="18"/>
      <c r="C2" s="18"/>
      <c r="D2" s="81"/>
      <c r="E2" s="81"/>
      <c r="F2" s="81"/>
      <c r="G2" s="81"/>
      <c r="H2" s="81"/>
      <c r="I2" s="81"/>
      <c r="J2" s="81"/>
      <c r="K2" s="81"/>
      <c r="L2" s="82"/>
      <c r="M2" s="82"/>
      <c r="N2" s="82"/>
      <c r="O2" s="83"/>
      <c r="P2" s="83"/>
      <c r="Q2" s="83"/>
      <c r="R2" s="83"/>
      <c r="S2" s="83"/>
      <c r="T2" s="83"/>
    </row>
    <row r="3" spans="1:20" s="9" customFormat="1" ht="15.9" x14ac:dyDescent="0.45">
      <c r="A3" s="67"/>
      <c r="B3" s="21"/>
      <c r="C3" s="21"/>
      <c r="D3" s="22" t="s">
        <v>22</v>
      </c>
      <c r="E3" s="22" t="s">
        <v>23</v>
      </c>
      <c r="F3" s="22" t="s">
        <v>24</v>
      </c>
      <c r="G3" s="22" t="s">
        <v>25</v>
      </c>
      <c r="H3" s="33" t="s">
        <v>22</v>
      </c>
      <c r="I3" s="22" t="s">
        <v>23</v>
      </c>
      <c r="J3" s="22" t="s">
        <v>24</v>
      </c>
      <c r="K3" s="22" t="s">
        <v>25</v>
      </c>
      <c r="L3" s="21"/>
      <c r="M3" s="21"/>
      <c r="N3" s="21"/>
      <c r="O3" s="21"/>
      <c r="P3" s="21"/>
      <c r="Q3" s="21"/>
      <c r="R3" s="21"/>
      <c r="S3" s="21"/>
      <c r="T3" s="21"/>
    </row>
    <row r="4" spans="1:20" ht="15.9" x14ac:dyDescent="0.45">
      <c r="A4" s="68" t="s">
        <v>5</v>
      </c>
      <c r="B4" s="23"/>
      <c r="C4" s="23"/>
      <c r="D4" s="24" t="s">
        <v>6</v>
      </c>
      <c r="E4" s="24" t="s">
        <v>6</v>
      </c>
      <c r="F4" s="24" t="s">
        <v>6</v>
      </c>
      <c r="G4" s="24" t="s">
        <v>6</v>
      </c>
      <c r="H4" s="84" t="s">
        <v>7</v>
      </c>
      <c r="I4" s="24" t="s">
        <v>7</v>
      </c>
      <c r="J4" s="24" t="s">
        <v>7</v>
      </c>
      <c r="K4" s="24" t="s">
        <v>7</v>
      </c>
      <c r="L4" s="25"/>
      <c r="M4" s="25"/>
      <c r="N4" s="25"/>
      <c r="O4" s="25"/>
      <c r="P4" s="25"/>
      <c r="Q4" s="25"/>
      <c r="R4" s="25"/>
      <c r="S4" s="25"/>
      <c r="T4" s="25"/>
    </row>
    <row r="5" spans="1:20" ht="15.9" x14ac:dyDescent="0.45">
      <c r="A5" s="196" t="s">
        <v>40</v>
      </c>
      <c r="B5" s="197" t="s">
        <v>19</v>
      </c>
      <c r="C5" s="197" t="s">
        <v>16</v>
      </c>
      <c r="D5" s="206"/>
      <c r="E5" s="206"/>
      <c r="F5" s="206"/>
      <c r="G5" s="206"/>
      <c r="H5" s="207"/>
      <c r="I5" s="206"/>
      <c r="J5" s="206"/>
      <c r="K5" s="206"/>
      <c r="L5" s="9"/>
      <c r="M5" s="9"/>
      <c r="N5" s="9"/>
      <c r="O5" s="9"/>
      <c r="P5" s="9"/>
      <c r="Q5" s="9"/>
      <c r="R5" s="9"/>
      <c r="S5" s="9"/>
      <c r="T5" s="9"/>
    </row>
    <row r="6" spans="1:20" ht="15.9" x14ac:dyDescent="0.45">
      <c r="A6" s="196"/>
      <c r="B6" s="202"/>
      <c r="C6" s="197" t="s">
        <v>17</v>
      </c>
      <c r="D6" s="206"/>
      <c r="E6" s="206"/>
      <c r="F6" s="206"/>
      <c r="G6" s="206"/>
      <c r="H6" s="207"/>
      <c r="I6" s="206"/>
      <c r="J6" s="206"/>
      <c r="K6" s="206"/>
      <c r="L6" s="9"/>
      <c r="M6" s="9"/>
      <c r="N6" s="9"/>
      <c r="O6" s="9"/>
      <c r="P6" s="9"/>
      <c r="Q6" s="9"/>
      <c r="R6" s="9"/>
      <c r="S6" s="9"/>
      <c r="T6" s="9"/>
    </row>
    <row r="7" spans="1:20" ht="15.9" x14ac:dyDescent="0.45">
      <c r="A7" s="196"/>
      <c r="B7" s="202"/>
      <c r="C7" s="197" t="s">
        <v>18</v>
      </c>
      <c r="D7" s="206"/>
      <c r="E7" s="206"/>
      <c r="F7" s="206"/>
      <c r="G7" s="206"/>
      <c r="H7" s="207"/>
      <c r="I7" s="206"/>
      <c r="J7" s="206"/>
      <c r="K7" s="206"/>
      <c r="L7" s="10"/>
      <c r="M7" s="10"/>
      <c r="N7" s="10"/>
    </row>
    <row r="8" spans="1:20" ht="15.9" x14ac:dyDescent="0.45">
      <c r="A8" s="196"/>
      <c r="B8" s="197" t="s">
        <v>20</v>
      </c>
      <c r="C8" s="197" t="s">
        <v>16</v>
      </c>
      <c r="D8" s="206"/>
      <c r="E8" s="206"/>
      <c r="F8" s="206"/>
      <c r="G8" s="206"/>
      <c r="H8" s="207"/>
      <c r="I8" s="206"/>
      <c r="J8" s="206"/>
      <c r="K8" s="206"/>
      <c r="L8" s="10"/>
      <c r="M8" s="10"/>
      <c r="N8" s="10"/>
    </row>
    <row r="9" spans="1:20" ht="15.9" x14ac:dyDescent="0.45">
      <c r="A9" s="196"/>
      <c r="B9" s="202"/>
      <c r="C9" s="197" t="s">
        <v>17</v>
      </c>
      <c r="D9" s="206"/>
      <c r="E9" s="206"/>
      <c r="F9" s="206"/>
      <c r="G9" s="206"/>
      <c r="H9" s="207"/>
      <c r="I9" s="206"/>
      <c r="J9" s="206"/>
      <c r="K9" s="206"/>
      <c r="L9" s="10"/>
      <c r="M9" s="10"/>
      <c r="N9" s="10"/>
    </row>
    <row r="10" spans="1:20" ht="15.9" x14ac:dyDescent="0.45">
      <c r="A10" s="196"/>
      <c r="B10" s="202"/>
      <c r="C10" s="197" t="s">
        <v>18</v>
      </c>
      <c r="D10" s="206"/>
      <c r="E10" s="206"/>
      <c r="F10" s="206"/>
      <c r="G10" s="206"/>
      <c r="H10" s="207"/>
      <c r="I10" s="206"/>
      <c r="J10" s="206"/>
      <c r="K10" s="206"/>
      <c r="L10" s="10"/>
      <c r="M10" s="10"/>
      <c r="N10" s="10"/>
    </row>
    <row r="11" spans="1:20" s="1" customFormat="1" ht="15.9" x14ac:dyDescent="0.45">
      <c r="A11" s="208"/>
      <c r="B11" s="209"/>
      <c r="C11" s="203" t="s">
        <v>21</v>
      </c>
      <c r="D11" s="210"/>
      <c r="E11" s="210"/>
      <c r="F11" s="210"/>
      <c r="G11" s="210"/>
      <c r="H11" s="211"/>
      <c r="I11" s="210"/>
      <c r="J11" s="210"/>
      <c r="K11" s="210"/>
    </row>
    <row r="12" spans="1:20" s="11" customFormat="1" ht="15.9" x14ac:dyDescent="0.45">
      <c r="A12" s="69" t="s">
        <v>41</v>
      </c>
      <c r="B12" s="29" t="s">
        <v>19</v>
      </c>
      <c r="C12" s="29" t="s">
        <v>16</v>
      </c>
      <c r="D12" s="91">
        <v>22.74532</v>
      </c>
      <c r="E12" s="91">
        <v>30.602119999999999</v>
      </c>
      <c r="F12" s="212">
        <v>33.041159999999998</v>
      </c>
      <c r="G12" s="91">
        <v>47.966769999999997</v>
      </c>
      <c r="H12" s="92">
        <v>3.3339929999999999E-3</v>
      </c>
      <c r="I12" s="91">
        <v>3.0772960000000002E-3</v>
      </c>
      <c r="J12" s="91">
        <v>3.0246510000000002E-3</v>
      </c>
      <c r="K12" s="91">
        <v>3.3470309999999999E-3</v>
      </c>
    </row>
    <row r="13" spans="1:20" s="11" customFormat="1" ht="15.9" x14ac:dyDescent="0.45">
      <c r="A13" s="149"/>
      <c r="B13" s="28"/>
      <c r="C13" s="29" t="s">
        <v>17</v>
      </c>
      <c r="D13" s="91">
        <v>21.69848</v>
      </c>
      <c r="E13" s="91">
        <v>30.012339999999998</v>
      </c>
      <c r="F13" s="91">
        <v>35.648910000000001</v>
      </c>
      <c r="G13" s="91">
        <v>46.341189999999997</v>
      </c>
      <c r="H13" s="92">
        <v>3.267786E-3</v>
      </c>
      <c r="I13" s="91">
        <v>3.0015990000000002E-3</v>
      </c>
      <c r="J13" s="91">
        <v>3.0315289999999998E-3</v>
      </c>
      <c r="K13" s="91">
        <v>3.4043979999999999E-3</v>
      </c>
    </row>
    <row r="14" spans="1:20" s="11" customFormat="1" ht="14.4" customHeight="1" x14ac:dyDescent="0.45">
      <c r="A14" s="149"/>
      <c r="B14" s="28"/>
      <c r="C14" s="29" t="s">
        <v>18</v>
      </c>
      <c r="D14" s="91">
        <v>22.200089999999999</v>
      </c>
      <c r="E14" s="91">
        <v>30.918109999999999</v>
      </c>
      <c r="F14" s="91">
        <v>33.501690000000004</v>
      </c>
      <c r="G14" s="91">
        <v>48.570659999999997</v>
      </c>
      <c r="H14" s="92">
        <v>3.2891869999999998E-3</v>
      </c>
      <c r="I14" s="91">
        <v>3.0820980000000001E-3</v>
      </c>
      <c r="J14" s="91">
        <v>3.6237999999999999E-3</v>
      </c>
      <c r="K14" s="91">
        <v>3.11334E-3</v>
      </c>
    </row>
    <row r="15" spans="1:20" ht="15.9" x14ac:dyDescent="0.45">
      <c r="B15" s="29" t="s">
        <v>20</v>
      </c>
      <c r="C15" s="29" t="s">
        <v>16</v>
      </c>
      <c r="D15" s="43">
        <v>22.45</v>
      </c>
      <c r="E15" s="86">
        <v>29.85652</v>
      </c>
      <c r="F15" s="86">
        <v>35.706229999999998</v>
      </c>
      <c r="G15" s="86">
        <v>46.25338</v>
      </c>
      <c r="H15" s="87">
        <v>3.5752879999999998E-3</v>
      </c>
      <c r="I15" s="86">
        <v>4.0064289999999997E-3</v>
      </c>
      <c r="J15" s="86">
        <v>4.5117890000000004E-3</v>
      </c>
      <c r="K15" s="86">
        <v>4.968068E-3</v>
      </c>
      <c r="L15" s="10"/>
      <c r="M15" s="10"/>
      <c r="N15" s="10"/>
    </row>
    <row r="16" spans="1:20" s="11" customFormat="1" ht="15.9" x14ac:dyDescent="0.45">
      <c r="A16" s="149"/>
      <c r="B16" s="28"/>
      <c r="C16" s="29" t="s">
        <v>17</v>
      </c>
      <c r="D16" s="11">
        <v>21.798639999999999</v>
      </c>
      <c r="E16" s="91">
        <v>29.0367</v>
      </c>
      <c r="F16" s="91">
        <v>34.957090000000001</v>
      </c>
      <c r="G16" s="194">
        <v>45.528100000000002</v>
      </c>
      <c r="H16" s="93">
        <v>3.403512E-3</v>
      </c>
      <c r="I16" s="91">
        <v>3.913779E-3</v>
      </c>
      <c r="J16" s="91">
        <v>4.1925959999999998E-3</v>
      </c>
      <c r="K16" s="195">
        <v>4.6368110000000002E-3</v>
      </c>
    </row>
    <row r="17" spans="1:20" s="11" customFormat="1" ht="15.9" x14ac:dyDescent="0.45">
      <c r="A17" s="149"/>
      <c r="B17" s="28"/>
      <c r="C17" s="29" t="s">
        <v>18</v>
      </c>
      <c r="D17" s="43">
        <v>21.772089999999999</v>
      </c>
      <c r="E17" s="91">
        <v>29.062069999999999</v>
      </c>
      <c r="F17" s="91">
        <v>34.96584</v>
      </c>
      <c r="G17" s="91">
        <v>45.574689999999997</v>
      </c>
      <c r="H17" s="92">
        <v>3.2891800000000001E-3</v>
      </c>
      <c r="I17" s="91">
        <v>3.6973240000000001E-3</v>
      </c>
      <c r="J17" s="91">
        <v>4.1187319999999999E-3</v>
      </c>
      <c r="K17" s="91">
        <v>4.6824859999999996E-3</v>
      </c>
    </row>
    <row r="18" spans="1:20" s="1" customFormat="1" ht="15.9" x14ac:dyDescent="0.45">
      <c r="A18" s="150"/>
      <c r="C18" s="85" t="s">
        <v>21</v>
      </c>
      <c r="D18" s="2">
        <f>AVERAGE(D12:D17)</f>
        <v>22.110769999999999</v>
      </c>
      <c r="E18" s="2">
        <f t="shared" ref="E18:K18" si="0">AVERAGE(E12:E17)</f>
        <v>29.914643333333334</v>
      </c>
      <c r="F18" s="2">
        <f t="shared" si="0"/>
        <v>34.63682</v>
      </c>
      <c r="G18" s="2">
        <f t="shared" si="0"/>
        <v>46.705798333333327</v>
      </c>
      <c r="H18" s="5">
        <f t="shared" si="0"/>
        <v>3.3598243333333336E-3</v>
      </c>
      <c r="I18" s="2">
        <f t="shared" si="0"/>
        <v>3.4630874999999998E-3</v>
      </c>
      <c r="J18" s="2">
        <f t="shared" si="0"/>
        <v>3.7505161666666668E-3</v>
      </c>
      <c r="K18" s="2">
        <f t="shared" si="0"/>
        <v>4.0253556666666667E-3</v>
      </c>
    </row>
    <row r="19" spans="1:20" s="47" customFormat="1" ht="15.9" x14ac:dyDescent="0.45">
      <c r="A19" s="196" t="s">
        <v>42</v>
      </c>
      <c r="B19" s="197" t="s">
        <v>19</v>
      </c>
      <c r="C19" s="197" t="s">
        <v>16</v>
      </c>
      <c r="D19" s="198"/>
      <c r="E19" s="198"/>
      <c r="F19" s="198"/>
      <c r="G19" s="198"/>
      <c r="H19" s="199"/>
      <c r="I19" s="200"/>
      <c r="J19" s="200"/>
      <c r="K19" s="200"/>
      <c r="L19" s="28"/>
      <c r="M19" s="88"/>
      <c r="N19" s="28"/>
      <c r="O19" s="88"/>
      <c r="P19" s="28"/>
      <c r="Q19" s="88"/>
      <c r="R19" s="28"/>
      <c r="S19" s="88"/>
      <c r="T19" s="28"/>
    </row>
    <row r="20" spans="1:20" s="47" customFormat="1" ht="15.9" x14ac:dyDescent="0.45">
      <c r="A20" s="201"/>
      <c r="B20" s="202"/>
      <c r="C20" s="197" t="s">
        <v>17</v>
      </c>
      <c r="D20" s="198"/>
      <c r="E20" s="198"/>
      <c r="F20" s="198"/>
      <c r="G20" s="198"/>
      <c r="H20" s="199"/>
      <c r="I20" s="200"/>
      <c r="J20" s="200"/>
      <c r="K20" s="200"/>
      <c r="L20" s="89"/>
      <c r="M20" s="88"/>
      <c r="N20" s="89"/>
      <c r="O20" s="88"/>
      <c r="P20" s="89"/>
      <c r="Q20" s="88"/>
      <c r="R20" s="89"/>
      <c r="S20" s="88"/>
      <c r="T20" s="89"/>
    </row>
    <row r="21" spans="1:20" s="47" customFormat="1" ht="15.9" x14ac:dyDescent="0.45">
      <c r="A21" s="196"/>
      <c r="B21" s="202"/>
      <c r="C21" s="197" t="s">
        <v>18</v>
      </c>
      <c r="D21" s="198"/>
      <c r="E21" s="198"/>
      <c r="F21" s="198"/>
      <c r="G21" s="198"/>
      <c r="H21" s="199"/>
      <c r="I21" s="200"/>
      <c r="J21" s="200"/>
      <c r="K21" s="200"/>
      <c r="L21" s="28"/>
      <c r="M21" s="88"/>
      <c r="N21" s="28"/>
      <c r="O21" s="88"/>
      <c r="P21" s="28"/>
      <c r="Q21" s="88"/>
      <c r="R21" s="28"/>
      <c r="S21" s="88"/>
      <c r="T21" s="28"/>
    </row>
    <row r="22" spans="1:20" s="47" customFormat="1" ht="15.9" x14ac:dyDescent="0.45">
      <c r="A22" s="196"/>
      <c r="B22" s="197" t="s">
        <v>20</v>
      </c>
      <c r="C22" s="197" t="s">
        <v>16</v>
      </c>
      <c r="D22" s="198"/>
      <c r="E22" s="198"/>
      <c r="F22" s="198"/>
      <c r="G22" s="198"/>
      <c r="H22" s="199"/>
      <c r="I22" s="200"/>
      <c r="J22" s="200"/>
      <c r="K22" s="200"/>
      <c r="L22" s="28"/>
      <c r="M22" s="88"/>
      <c r="N22" s="28"/>
      <c r="O22" s="88"/>
      <c r="P22" s="28"/>
      <c r="Q22" s="88"/>
      <c r="R22" s="28"/>
      <c r="S22" s="88"/>
      <c r="T22" s="28"/>
    </row>
    <row r="23" spans="1:20" s="47" customFormat="1" ht="15.9" x14ac:dyDescent="0.45">
      <c r="A23" s="196"/>
      <c r="B23" s="202"/>
      <c r="C23" s="197" t="s">
        <v>17</v>
      </c>
      <c r="D23" s="198"/>
      <c r="E23" s="198"/>
      <c r="F23" s="198"/>
      <c r="G23" s="198"/>
      <c r="H23" s="199"/>
      <c r="I23" s="200"/>
      <c r="J23" s="200"/>
      <c r="K23" s="200"/>
      <c r="L23" s="28"/>
      <c r="M23" s="88"/>
      <c r="N23" s="28"/>
      <c r="O23" s="88"/>
      <c r="P23" s="28"/>
      <c r="Q23" s="88"/>
      <c r="R23" s="28"/>
      <c r="S23" s="88"/>
      <c r="T23" s="28"/>
    </row>
    <row r="24" spans="1:20" s="47" customFormat="1" ht="15.9" x14ac:dyDescent="0.45">
      <c r="A24" s="196"/>
      <c r="B24" s="202"/>
      <c r="C24" s="197" t="s">
        <v>18</v>
      </c>
      <c r="D24" s="198"/>
      <c r="E24" s="198"/>
      <c r="F24" s="198"/>
      <c r="G24" s="198"/>
      <c r="H24" s="199"/>
      <c r="I24" s="200"/>
      <c r="J24" s="200"/>
      <c r="K24" s="200"/>
      <c r="L24" s="28"/>
      <c r="M24" s="88"/>
      <c r="N24" s="28"/>
      <c r="O24" s="88"/>
      <c r="P24" s="28"/>
      <c r="Q24" s="88"/>
      <c r="R24" s="28"/>
      <c r="S24" s="88"/>
      <c r="T24" s="28"/>
    </row>
    <row r="25" spans="1:20" s="1" customFormat="1" ht="15.9" x14ac:dyDescent="0.45">
      <c r="A25" s="196"/>
      <c r="B25" s="202"/>
      <c r="C25" s="203" t="s">
        <v>21</v>
      </c>
      <c r="D25" s="204"/>
      <c r="E25" s="204"/>
      <c r="F25" s="204"/>
      <c r="G25" s="204"/>
      <c r="H25" s="205"/>
      <c r="I25" s="204"/>
      <c r="J25" s="204"/>
      <c r="K25" s="204"/>
      <c r="L25" s="26"/>
      <c r="M25" s="30"/>
      <c r="N25" s="26"/>
      <c r="O25" s="30"/>
      <c r="P25" s="26"/>
      <c r="Q25" s="30"/>
      <c r="R25" s="26"/>
      <c r="S25" s="30"/>
      <c r="T25" s="26"/>
    </row>
    <row r="26" spans="1:20" s="11" customFormat="1" ht="15.9" x14ac:dyDescent="0.45">
      <c r="A26" s="69" t="s">
        <v>43</v>
      </c>
      <c r="B26" s="29" t="s">
        <v>19</v>
      </c>
      <c r="C26" s="29" t="s">
        <v>16</v>
      </c>
      <c r="D26" s="91"/>
      <c r="E26" s="91">
        <v>252.0616</v>
      </c>
      <c r="F26" s="91">
        <v>278.32990000000001</v>
      </c>
      <c r="G26" s="91">
        <v>363.06279999999998</v>
      </c>
      <c r="H26" s="92"/>
      <c r="I26" s="91">
        <v>0.15996460000000001</v>
      </c>
      <c r="J26" s="91">
        <v>0.1721393</v>
      </c>
      <c r="K26" s="91">
        <v>0.20450950000000001</v>
      </c>
    </row>
    <row r="27" spans="1:20" s="11" customFormat="1" ht="15.9" x14ac:dyDescent="0.45">
      <c r="A27" s="70"/>
      <c r="B27" s="28"/>
      <c r="C27" s="29" t="s">
        <v>17</v>
      </c>
      <c r="D27" s="91">
        <v>176.89940000000001</v>
      </c>
      <c r="E27" s="91">
        <v>250.81530000000001</v>
      </c>
      <c r="F27" s="91">
        <v>277.4581</v>
      </c>
      <c r="G27" s="91">
        <v>352.92869999999999</v>
      </c>
      <c r="H27" s="92">
        <v>0.15356420000000001</v>
      </c>
      <c r="I27" s="91">
        <v>0.15217069999999999</v>
      </c>
      <c r="J27" s="91">
        <v>0.16575500000000001</v>
      </c>
      <c r="K27" s="91">
        <v>0.19333690000000001</v>
      </c>
    </row>
    <row r="28" spans="1:20" s="11" customFormat="1" ht="15.9" x14ac:dyDescent="0.45">
      <c r="A28" s="69"/>
      <c r="B28" s="28"/>
      <c r="C28" s="29" t="s">
        <v>18</v>
      </c>
      <c r="D28" s="91">
        <v>178.27709999999999</v>
      </c>
      <c r="E28" s="91">
        <v>252.03389999999999</v>
      </c>
      <c r="F28" s="91">
        <v>278.79930000000002</v>
      </c>
      <c r="G28" s="91">
        <v>359.1508</v>
      </c>
      <c r="H28" s="92">
        <v>0.1493284</v>
      </c>
      <c r="I28" s="91">
        <v>0.14703949999999999</v>
      </c>
      <c r="J28" s="91">
        <v>0.16019649999999999</v>
      </c>
      <c r="K28" s="91">
        <v>0.18690390000000001</v>
      </c>
    </row>
    <row r="29" spans="1:20" s="11" customFormat="1" ht="15.9" x14ac:dyDescent="0.45">
      <c r="A29" s="149"/>
      <c r="B29" s="29" t="s">
        <v>20</v>
      </c>
      <c r="C29" s="29" t="s">
        <v>16</v>
      </c>
      <c r="D29" s="91">
        <v>186.17160000000001</v>
      </c>
      <c r="E29" s="91">
        <v>247.5231</v>
      </c>
      <c r="F29" s="91">
        <v>274.16460000000001</v>
      </c>
      <c r="G29" s="91">
        <v>366.1515</v>
      </c>
      <c r="H29" s="92">
        <v>0.1482792</v>
      </c>
      <c r="I29" s="91">
        <v>0.14486650000000001</v>
      </c>
      <c r="J29" s="91">
        <v>0.1491719</v>
      </c>
      <c r="K29" s="91">
        <v>0.166357</v>
      </c>
    </row>
    <row r="30" spans="1:20" s="11" customFormat="1" ht="15.9" x14ac:dyDescent="0.45">
      <c r="A30" s="69"/>
      <c r="B30" s="28"/>
      <c r="C30" s="29" t="s">
        <v>17</v>
      </c>
      <c r="D30" s="93">
        <v>184.5292</v>
      </c>
      <c r="E30" s="93">
        <v>245.04480000000001</v>
      </c>
      <c r="F30" s="93">
        <v>272.24790000000002</v>
      </c>
      <c r="G30" s="93">
        <v>364.18630000000002</v>
      </c>
      <c r="H30" s="94">
        <v>0.14249819999999999</v>
      </c>
      <c r="I30" s="93">
        <v>0.13813829999999999</v>
      </c>
      <c r="J30" s="93">
        <v>0.14567099999999999</v>
      </c>
      <c r="K30" s="93">
        <v>0.15830640000000001</v>
      </c>
    </row>
    <row r="31" spans="1:20" s="11" customFormat="1" ht="15.9" x14ac:dyDescent="0.45">
      <c r="A31" s="69"/>
      <c r="B31" s="28"/>
      <c r="C31" s="29" t="s">
        <v>18</v>
      </c>
      <c r="D31" s="93">
        <v>189.1223</v>
      </c>
      <c r="E31" s="93">
        <v>251.51759999999999</v>
      </c>
      <c r="F31" s="93">
        <v>279.39749999999998</v>
      </c>
      <c r="G31" s="93">
        <v>370.89210000000003</v>
      </c>
      <c r="H31" s="94">
        <v>0.13689509999999999</v>
      </c>
      <c r="I31" s="93">
        <v>0.13281670000000001</v>
      </c>
      <c r="J31" s="93">
        <v>0.13839969999999999</v>
      </c>
      <c r="K31" s="93">
        <v>0.149282</v>
      </c>
    </row>
    <row r="32" spans="1:20" s="47" customFormat="1" ht="15.9" x14ac:dyDescent="0.45">
      <c r="A32" s="219"/>
      <c r="B32" s="95"/>
      <c r="C32" s="90" t="s">
        <v>21</v>
      </c>
      <c r="D32" s="220">
        <f>AVERAGE(D26:D31)</f>
        <v>182.99992000000003</v>
      </c>
      <c r="E32" s="220">
        <f t="shared" ref="E32:K32" si="1">AVERAGE(E26:E31)</f>
        <v>249.83271666666667</v>
      </c>
      <c r="F32" s="220">
        <f t="shared" si="1"/>
        <v>276.73288333333335</v>
      </c>
      <c r="G32" s="220">
        <f t="shared" si="1"/>
        <v>362.72869999999995</v>
      </c>
      <c r="H32" s="221">
        <f t="shared" si="1"/>
        <v>0.14611301999999998</v>
      </c>
      <c r="I32" s="220">
        <f t="shared" si="1"/>
        <v>0.14583271666666667</v>
      </c>
      <c r="J32" s="220">
        <f t="shared" si="1"/>
        <v>0.15522223333333332</v>
      </c>
      <c r="K32" s="220">
        <f t="shared" si="1"/>
        <v>0.17644928333333332</v>
      </c>
    </row>
    <row r="33" spans="1:14" s="47" customFormat="1" ht="15.9" x14ac:dyDescent="0.45">
      <c r="A33" s="69" t="s">
        <v>44</v>
      </c>
      <c r="B33" s="29" t="s">
        <v>19</v>
      </c>
      <c r="C33" s="29" t="s">
        <v>16</v>
      </c>
      <c r="D33" s="93">
        <v>167.69370000000001</v>
      </c>
      <c r="E33" s="93">
        <v>269.1189</v>
      </c>
      <c r="F33" s="93">
        <v>332.43450000000001</v>
      </c>
      <c r="G33" s="93">
        <v>443.16649999999998</v>
      </c>
      <c r="H33" s="94">
        <v>0.118785</v>
      </c>
      <c r="I33" s="93">
        <v>9.8076540000000004E-2</v>
      </c>
      <c r="J33" s="93">
        <v>9.1899999999999996E-2</v>
      </c>
      <c r="K33" s="93">
        <v>9.5465999999999995E-2</v>
      </c>
    </row>
    <row r="34" spans="1:14" s="11" customFormat="1" ht="15.9" x14ac:dyDescent="0.45">
      <c r="A34" s="149"/>
      <c r="B34" s="28"/>
      <c r="C34" s="29" t="s">
        <v>17</v>
      </c>
      <c r="D34" s="93">
        <v>169.55719999999999</v>
      </c>
      <c r="E34" s="93">
        <v>284.8535</v>
      </c>
      <c r="F34" s="93">
        <v>343.77069999999998</v>
      </c>
      <c r="G34" s="93">
        <v>449.17700000000002</v>
      </c>
      <c r="H34" s="94">
        <v>0.1106988</v>
      </c>
      <c r="I34" s="93">
        <v>9.0359999999999996E-2</v>
      </c>
      <c r="J34" s="93">
        <v>8.8620000000000004E-2</v>
      </c>
      <c r="K34" s="93">
        <v>9.3109999999999998E-2</v>
      </c>
      <c r="L34" s="96"/>
      <c r="M34" s="96"/>
      <c r="N34" s="96"/>
    </row>
    <row r="35" spans="1:14" s="11" customFormat="1" ht="15.9" x14ac:dyDescent="0.45">
      <c r="A35" s="149"/>
      <c r="B35" s="28"/>
      <c r="C35" s="29" t="s">
        <v>18</v>
      </c>
      <c r="D35" s="93">
        <v>162.2396</v>
      </c>
      <c r="E35" s="93">
        <v>237.85210000000001</v>
      </c>
      <c r="F35" s="93">
        <v>308.12709999999998</v>
      </c>
      <c r="G35" s="93">
        <v>416.15480000000002</v>
      </c>
      <c r="H35" s="94">
        <v>0.1071975</v>
      </c>
      <c r="I35" s="93">
        <v>9.5110799999999995E-2</v>
      </c>
      <c r="J35" s="93">
        <v>8.9724999999999999E-2</v>
      </c>
      <c r="K35" s="93">
        <v>9.1111739999999997E-2</v>
      </c>
      <c r="L35" s="96"/>
      <c r="M35" s="96"/>
      <c r="N35" s="96"/>
    </row>
    <row r="36" spans="1:14" s="11" customFormat="1" ht="15.9" x14ac:dyDescent="0.45">
      <c r="A36" s="149"/>
      <c r="B36" s="29" t="s">
        <v>20</v>
      </c>
      <c r="C36" s="29" t="s">
        <v>16</v>
      </c>
      <c r="D36" s="93">
        <v>142.2979</v>
      </c>
      <c r="E36" s="93">
        <v>236.86930000000001</v>
      </c>
      <c r="F36" s="93">
        <v>295.98700000000002</v>
      </c>
      <c r="G36" s="93">
        <v>404.30790000000002</v>
      </c>
      <c r="H36" s="94">
        <v>8.9085200000000003E-2</v>
      </c>
      <c r="I36" s="93">
        <v>8.3039000000000002E-2</v>
      </c>
      <c r="J36" s="93">
        <v>8.6582900000000004E-2</v>
      </c>
      <c r="K36" s="93">
        <v>9.6975939999999997E-2</v>
      </c>
      <c r="L36" s="96"/>
      <c r="M36" s="96"/>
      <c r="N36" s="96"/>
    </row>
    <row r="37" spans="1:14" ht="15.9" x14ac:dyDescent="0.45">
      <c r="B37" s="26"/>
      <c r="C37" s="27" t="s">
        <v>17</v>
      </c>
      <c r="D37" s="7">
        <v>142.06360000000001</v>
      </c>
      <c r="E37" s="7">
        <v>242.1215</v>
      </c>
      <c r="F37" s="7">
        <v>319.60700000000003</v>
      </c>
      <c r="G37" s="7">
        <v>437.74900000000002</v>
      </c>
      <c r="H37" s="8">
        <v>8.9067370000000007E-2</v>
      </c>
      <c r="I37" s="7">
        <v>8.5628239999999994E-2</v>
      </c>
      <c r="J37" s="7">
        <v>7.9992569999999999E-2</v>
      </c>
      <c r="K37" s="7">
        <v>8.2635879999999995E-2</v>
      </c>
    </row>
    <row r="38" spans="1:14" s="11" customFormat="1" ht="15.9" x14ac:dyDescent="0.45">
      <c r="A38" s="149"/>
      <c r="B38" s="28"/>
      <c r="C38" s="29" t="s">
        <v>18</v>
      </c>
      <c r="D38" s="93">
        <v>151.7209</v>
      </c>
      <c r="E38" s="93">
        <v>264.94619999999998</v>
      </c>
      <c r="F38" s="93">
        <v>329.3759</v>
      </c>
      <c r="G38" s="93">
        <v>413.07119999999998</v>
      </c>
      <c r="H38" s="94">
        <v>9.6597020000000006E-2</v>
      </c>
      <c r="I38" s="93">
        <v>8.9193389999999997E-2</v>
      </c>
      <c r="J38" s="93">
        <v>8.6795300000000006E-2</v>
      </c>
      <c r="K38" s="93">
        <v>9.6647999999999998E-2</v>
      </c>
      <c r="L38" s="96"/>
      <c r="M38" s="96"/>
      <c r="N38" s="96"/>
    </row>
    <row r="39" spans="1:14" ht="15.9" x14ac:dyDescent="0.45">
      <c r="A39" s="150"/>
      <c r="B39" s="1"/>
      <c r="C39" s="85" t="s">
        <v>21</v>
      </c>
      <c r="D39" s="2">
        <f>AVERAGE(D33:D38)</f>
        <v>155.92881666666668</v>
      </c>
      <c r="E39" s="2">
        <f t="shared" ref="E39:K39" si="2">AVERAGE(E33:E38)</f>
        <v>255.96025</v>
      </c>
      <c r="F39" s="2">
        <f t="shared" si="2"/>
        <v>321.55036666666666</v>
      </c>
      <c r="G39" s="2">
        <f t="shared" si="2"/>
        <v>427.27106666666663</v>
      </c>
      <c r="H39" s="5">
        <f t="shared" si="2"/>
        <v>0.10190514833333335</v>
      </c>
      <c r="I39" s="2">
        <f t="shared" si="2"/>
        <v>9.0234661666666674E-2</v>
      </c>
      <c r="J39" s="2">
        <f t="shared" si="2"/>
        <v>8.7269295000000011E-2</v>
      </c>
      <c r="K39" s="2">
        <f t="shared" si="2"/>
        <v>9.2657926666666654E-2</v>
      </c>
    </row>
    <row r="40" spans="1:14" s="11" customFormat="1" ht="15.9" x14ac:dyDescent="0.45">
      <c r="A40" s="69" t="s">
        <v>50</v>
      </c>
      <c r="B40" s="29" t="s">
        <v>19</v>
      </c>
      <c r="C40" s="29" t="s">
        <v>16</v>
      </c>
      <c r="D40" s="93">
        <v>115.9436</v>
      </c>
      <c r="E40" s="93">
        <v>132.5504</v>
      </c>
      <c r="F40" s="93">
        <v>149.2544</v>
      </c>
      <c r="G40" s="93">
        <v>187.5213</v>
      </c>
      <c r="H40" s="94">
        <v>0.13205520000000001</v>
      </c>
      <c r="I40" s="93">
        <v>0.11086219999999999</v>
      </c>
      <c r="J40" s="93">
        <v>0.1150099</v>
      </c>
      <c r="K40" s="93">
        <v>0.1224029</v>
      </c>
      <c r="L40" s="96"/>
      <c r="M40" s="96"/>
      <c r="N40" s="96"/>
    </row>
    <row r="41" spans="1:14" s="11" customFormat="1" ht="15.9" x14ac:dyDescent="0.45">
      <c r="A41" s="151"/>
      <c r="B41" s="28"/>
      <c r="C41" s="29" t="s">
        <v>17</v>
      </c>
      <c r="D41" s="206"/>
      <c r="E41" s="206"/>
      <c r="F41" s="206"/>
      <c r="G41" s="206"/>
      <c r="H41" s="207"/>
      <c r="I41" s="206"/>
      <c r="J41" s="206"/>
      <c r="K41" s="206"/>
      <c r="L41" s="96"/>
      <c r="M41" s="96"/>
      <c r="N41" s="96"/>
    </row>
    <row r="42" spans="1:14" s="11" customFormat="1" ht="15.9" x14ac:dyDescent="0.45">
      <c r="A42" s="152"/>
      <c r="B42" s="28"/>
      <c r="C42" s="29" t="s">
        <v>18</v>
      </c>
      <c r="D42" s="206"/>
      <c r="E42" s="206"/>
      <c r="F42" s="206"/>
      <c r="G42" s="206"/>
      <c r="H42" s="207"/>
      <c r="I42" s="206"/>
      <c r="J42" s="206"/>
      <c r="K42" s="206"/>
      <c r="L42" s="96"/>
      <c r="M42" s="96"/>
      <c r="N42" s="96"/>
    </row>
    <row r="43" spans="1:14" s="11" customFormat="1" ht="15.9" x14ac:dyDescent="0.45">
      <c r="A43" s="69"/>
      <c r="B43" s="29" t="s">
        <v>20</v>
      </c>
      <c r="C43" s="29" t="s">
        <v>16</v>
      </c>
      <c r="D43" s="93">
        <v>192.54349999999999</v>
      </c>
      <c r="E43" s="93">
        <v>253.36320000000001</v>
      </c>
      <c r="F43" s="93">
        <v>257.50670000000002</v>
      </c>
      <c r="G43" s="93">
        <v>224.83760000000001</v>
      </c>
      <c r="H43" s="94">
        <v>0.14262540000000001</v>
      </c>
      <c r="I43" s="93">
        <v>9.8750610000000003E-2</v>
      </c>
      <c r="J43" s="93">
        <v>9.6596890000000005E-2</v>
      </c>
      <c r="K43" s="93">
        <v>8.5220679999999993E-2</v>
      </c>
      <c r="L43" s="96"/>
      <c r="M43" s="96"/>
      <c r="N43" s="96"/>
    </row>
    <row r="44" spans="1:14" s="11" customFormat="1" ht="15.9" x14ac:dyDescent="0.45">
      <c r="A44" s="69"/>
      <c r="B44" s="28"/>
      <c r="C44" s="29" t="s">
        <v>17</v>
      </c>
      <c r="D44" s="206"/>
      <c r="E44" s="206"/>
      <c r="F44" s="206"/>
      <c r="G44" s="206"/>
      <c r="H44" s="207"/>
      <c r="I44" s="206"/>
      <c r="J44" s="206"/>
      <c r="K44" s="206"/>
      <c r="L44" s="96"/>
      <c r="M44" s="96"/>
      <c r="N44" s="96"/>
    </row>
    <row r="45" spans="1:14" s="11" customFormat="1" ht="15.9" x14ac:dyDescent="0.45">
      <c r="A45" s="69"/>
      <c r="B45" s="28"/>
      <c r="C45" s="29" t="s">
        <v>18</v>
      </c>
      <c r="D45" s="93">
        <v>117.4817</v>
      </c>
      <c r="E45" s="93">
        <v>146.94649999999999</v>
      </c>
      <c r="F45" s="93">
        <v>169.5523</v>
      </c>
      <c r="G45" s="93">
        <v>201.9607</v>
      </c>
      <c r="H45" s="94">
        <v>0.1013746</v>
      </c>
      <c r="I45" s="93">
        <v>9.3522939999999999E-2</v>
      </c>
      <c r="J45" s="93">
        <v>9.6267569999999997E-2</v>
      </c>
      <c r="K45" s="93">
        <v>0.1074507</v>
      </c>
      <c r="L45" s="96"/>
      <c r="M45" s="96"/>
      <c r="N45" s="96"/>
    </row>
    <row r="46" spans="1:14" s="1" customFormat="1" ht="15.9" x14ac:dyDescent="0.45">
      <c r="A46" s="147"/>
      <c r="C46" s="85" t="s">
        <v>21</v>
      </c>
      <c r="D46" s="2">
        <f>AVERAGE(D40:D45)</f>
        <v>141.9896</v>
      </c>
      <c r="E46" s="2">
        <f t="shared" ref="E46:K46" si="3">AVERAGE(E40:E45)</f>
        <v>177.62003333333334</v>
      </c>
      <c r="F46" s="2">
        <f t="shared" si="3"/>
        <v>192.10446666666667</v>
      </c>
      <c r="G46" s="2">
        <f t="shared" si="3"/>
        <v>204.7732</v>
      </c>
      <c r="H46" s="5">
        <f t="shared" si="3"/>
        <v>0.12535173333333335</v>
      </c>
      <c r="I46" s="2">
        <f t="shared" si="3"/>
        <v>0.10104524999999999</v>
      </c>
      <c r="J46" s="2">
        <f t="shared" si="3"/>
        <v>0.10262478666666668</v>
      </c>
      <c r="K46" s="2">
        <f t="shared" si="3"/>
        <v>0.10502475999999999</v>
      </c>
      <c r="L46" s="97"/>
      <c r="M46" s="97"/>
      <c r="N46" s="97"/>
    </row>
    <row r="47" spans="1:14" s="11" customFormat="1" ht="15.9" x14ac:dyDescent="0.45">
      <c r="A47" s="69" t="s">
        <v>49</v>
      </c>
      <c r="B47" s="29" t="s">
        <v>19</v>
      </c>
      <c r="C47" s="29" t="s">
        <v>16</v>
      </c>
      <c r="D47" s="93">
        <v>487.89940000000001</v>
      </c>
      <c r="E47" s="93">
        <v>646.35029999999995</v>
      </c>
      <c r="F47" s="93">
        <v>728.28179999999998</v>
      </c>
      <c r="G47" s="93">
        <v>948.47460000000001</v>
      </c>
      <c r="H47" s="94">
        <v>0.45180890000000001</v>
      </c>
      <c r="I47" s="93">
        <v>0.47328249999999999</v>
      </c>
      <c r="J47" s="93">
        <v>0.55173490000000003</v>
      </c>
      <c r="K47" s="93">
        <v>0.58733389999999996</v>
      </c>
      <c r="L47" s="96"/>
      <c r="M47" s="96"/>
      <c r="N47" s="96"/>
    </row>
    <row r="48" spans="1:14" s="11" customFormat="1" ht="15.9" x14ac:dyDescent="0.45">
      <c r="A48" s="69"/>
      <c r="B48" s="28"/>
      <c r="C48" s="29" t="s">
        <v>17</v>
      </c>
      <c r="D48" s="93">
        <v>497.56900000000002</v>
      </c>
      <c r="E48" s="93">
        <v>659.51850000000002</v>
      </c>
      <c r="F48" s="93">
        <v>743.44010000000003</v>
      </c>
      <c r="G48" s="93">
        <v>962.74670000000003</v>
      </c>
      <c r="H48" s="94">
        <v>0.4622617</v>
      </c>
      <c r="I48" s="93">
        <v>0.47264909999999999</v>
      </c>
      <c r="J48" s="93">
        <v>0.56931399999999999</v>
      </c>
      <c r="K48" s="93">
        <v>0.62235220000000002</v>
      </c>
      <c r="L48" s="96"/>
      <c r="M48" s="96"/>
      <c r="N48" s="96"/>
    </row>
    <row r="49" spans="1:14" s="11" customFormat="1" ht="15.9" x14ac:dyDescent="0.45">
      <c r="A49" s="69"/>
      <c r="B49" s="28"/>
      <c r="C49" s="29" t="s">
        <v>18</v>
      </c>
      <c r="D49" s="93">
        <v>500.27229999999997</v>
      </c>
      <c r="E49" s="93">
        <v>663.36364000000003</v>
      </c>
      <c r="F49" s="93">
        <v>747.1164</v>
      </c>
      <c r="G49" s="93">
        <v>977.95029999999997</v>
      </c>
      <c r="H49" s="94">
        <v>0.45549630000000002</v>
      </c>
      <c r="I49" s="93">
        <v>0.47994409999999998</v>
      </c>
      <c r="J49" s="93">
        <v>0.56552729999999996</v>
      </c>
      <c r="K49" s="93">
        <v>0.61305350000000003</v>
      </c>
      <c r="L49" s="96"/>
      <c r="M49" s="96"/>
      <c r="N49" s="96"/>
    </row>
    <row r="50" spans="1:14" s="11" customFormat="1" ht="15.9" x14ac:dyDescent="0.45">
      <c r="A50" s="69"/>
      <c r="B50" s="29" t="s">
        <v>20</v>
      </c>
      <c r="C50" s="29" t="s">
        <v>16</v>
      </c>
      <c r="D50" s="93">
        <v>441.36799999999999</v>
      </c>
      <c r="E50" s="93">
        <v>869.36210000000005</v>
      </c>
      <c r="F50" s="93">
        <v>954.93359999999996</v>
      </c>
      <c r="G50" s="93">
        <v>1008.726</v>
      </c>
      <c r="H50" s="94">
        <v>0.63022350000000005</v>
      </c>
      <c r="I50" s="93">
        <v>0.54690819999999996</v>
      </c>
      <c r="J50" s="93">
        <v>0.63098469999999995</v>
      </c>
      <c r="K50" s="93">
        <v>0.63414950000000003</v>
      </c>
      <c r="L50" s="96"/>
      <c r="M50" s="96"/>
      <c r="N50" s="96"/>
    </row>
    <row r="51" spans="1:14" s="11" customFormat="1" ht="15.9" x14ac:dyDescent="0.45">
      <c r="A51" s="149"/>
      <c r="B51" s="28"/>
      <c r="C51" s="29" t="s">
        <v>17</v>
      </c>
      <c r="D51" s="93">
        <v>484.21080000000001</v>
      </c>
      <c r="E51" s="184">
        <v>650.09370000000001</v>
      </c>
      <c r="F51" s="93">
        <v>747.64279999999997</v>
      </c>
      <c r="G51" s="93">
        <v>970.75080000000003</v>
      </c>
      <c r="H51" s="94">
        <v>0.45519189999999998</v>
      </c>
      <c r="I51" s="93">
        <v>0.41670099999999999</v>
      </c>
      <c r="J51" s="93">
        <v>0.44474439999999998</v>
      </c>
      <c r="K51" s="93">
        <v>0.53262529999999997</v>
      </c>
      <c r="L51" s="96"/>
      <c r="M51" s="96"/>
      <c r="N51" s="96"/>
    </row>
    <row r="52" spans="1:14" s="52" customFormat="1" ht="15.9" x14ac:dyDescent="0.45">
      <c r="A52" s="153"/>
      <c r="B52" s="28"/>
      <c r="C52" s="29" t="s">
        <v>18</v>
      </c>
      <c r="D52" s="53">
        <v>498.49740000000003</v>
      </c>
      <c r="E52" s="53">
        <v>682.16160000000002</v>
      </c>
      <c r="F52" s="53">
        <v>777.66759999999999</v>
      </c>
      <c r="G52" s="53">
        <v>1050.107</v>
      </c>
      <c r="H52" s="54">
        <v>0.50278299999999998</v>
      </c>
      <c r="I52" s="53">
        <v>0.4518643</v>
      </c>
      <c r="J52" s="53">
        <v>0.49070730000000001</v>
      </c>
      <c r="K52" s="53">
        <v>0.50806209999999996</v>
      </c>
      <c r="L52" s="55"/>
      <c r="M52" s="55"/>
      <c r="N52" s="55"/>
    </row>
    <row r="53" spans="1:14" s="47" customFormat="1" ht="15.9" x14ac:dyDescent="0.45">
      <c r="A53" s="190"/>
      <c r="C53" s="90" t="s">
        <v>21</v>
      </c>
      <c r="D53" s="220">
        <f>AVERAGE(D47:D52)</f>
        <v>484.9694833333333</v>
      </c>
      <c r="E53" s="220">
        <f t="shared" ref="E53" si="4">AVERAGE(E47:E52)</f>
        <v>695.14163999999994</v>
      </c>
      <c r="F53" s="220">
        <f t="shared" ref="F53" si="5">AVERAGE(F47:F52)</f>
        <v>783.18038333333334</v>
      </c>
      <c r="G53" s="220">
        <f t="shared" ref="G53" si="6">AVERAGE(G47:G52)</f>
        <v>986.45923333333337</v>
      </c>
      <c r="H53" s="221">
        <f t="shared" ref="H53" si="7">AVERAGE(H47:H52)</f>
        <v>0.49296088333333338</v>
      </c>
      <c r="I53" s="220">
        <f t="shared" ref="I53" si="8">AVERAGE(I47:I52)</f>
        <v>0.47355820000000004</v>
      </c>
      <c r="J53" s="220">
        <f t="shared" ref="J53" si="9">AVERAGE(J47:J52)</f>
        <v>0.54216876666666658</v>
      </c>
      <c r="K53" s="220">
        <f t="shared" ref="K53" si="10">AVERAGE(K47:K52)</f>
        <v>0.58292941666666664</v>
      </c>
      <c r="L53" s="191"/>
      <c r="M53" s="191"/>
      <c r="N53" s="191"/>
    </row>
    <row r="54" spans="1:14" s="11" customFormat="1" ht="15.9" x14ac:dyDescent="0.45">
      <c r="A54" s="69" t="s">
        <v>52</v>
      </c>
      <c r="B54" s="29" t="s">
        <v>19</v>
      </c>
      <c r="C54" s="29" t="s">
        <v>16</v>
      </c>
      <c r="D54" s="93">
        <v>190.10319999999999</v>
      </c>
      <c r="E54" s="193" t="s">
        <v>53</v>
      </c>
      <c r="F54" s="93">
        <v>398.42149999999998</v>
      </c>
      <c r="G54" s="93">
        <v>465.20370000000003</v>
      </c>
      <c r="H54" s="94">
        <v>8.9849200000000004E-2</v>
      </c>
      <c r="I54" s="193" t="s">
        <v>53</v>
      </c>
      <c r="J54" s="93">
        <v>0.1200837</v>
      </c>
      <c r="K54" s="93">
        <v>0.1221685</v>
      </c>
      <c r="L54" s="96"/>
      <c r="M54" s="96"/>
      <c r="N54" s="96"/>
    </row>
    <row r="55" spans="1:14" s="11" customFormat="1" ht="15.9" x14ac:dyDescent="0.45">
      <c r="A55" s="149"/>
      <c r="B55" s="28"/>
      <c r="C55" s="29" t="s">
        <v>17</v>
      </c>
      <c r="D55" s="93">
        <v>187.7747</v>
      </c>
      <c r="E55" s="193" t="s">
        <v>53</v>
      </c>
      <c r="F55" s="91">
        <v>418.4563</v>
      </c>
      <c r="G55" s="93">
        <v>468.8184</v>
      </c>
      <c r="H55" s="94">
        <v>8.6188000000000001E-2</v>
      </c>
      <c r="I55" s="193" t="s">
        <v>53</v>
      </c>
      <c r="J55" s="91">
        <v>0.11769839999999999</v>
      </c>
      <c r="K55" s="93">
        <v>0.13558629999999999</v>
      </c>
      <c r="L55" s="96"/>
      <c r="M55" s="96"/>
      <c r="N55" s="96"/>
    </row>
    <row r="56" spans="1:14" s="11" customFormat="1" ht="15.9" x14ac:dyDescent="0.45">
      <c r="A56" s="149"/>
      <c r="B56" s="28"/>
      <c r="C56" s="29" t="s">
        <v>18</v>
      </c>
      <c r="D56" s="93">
        <v>186.89189999999999</v>
      </c>
      <c r="E56" s="193" t="s">
        <v>53</v>
      </c>
      <c r="F56" s="93">
        <v>399.30515000000003</v>
      </c>
      <c r="G56" s="93">
        <v>467.72719999999998</v>
      </c>
      <c r="H56" s="94">
        <v>8.9229180000000005E-2</v>
      </c>
      <c r="I56" s="193" t="s">
        <v>53</v>
      </c>
      <c r="J56" s="93">
        <v>0.1205222</v>
      </c>
      <c r="K56" s="93">
        <v>0.1307266</v>
      </c>
      <c r="L56" s="96"/>
      <c r="M56" s="96"/>
      <c r="N56" s="96"/>
    </row>
    <row r="57" spans="1:14" s="11" customFormat="1" ht="15.9" x14ac:dyDescent="0.45">
      <c r="A57" s="149"/>
      <c r="B57" s="29" t="s">
        <v>20</v>
      </c>
      <c r="C57" s="29" t="s">
        <v>16</v>
      </c>
      <c r="D57" s="93">
        <v>186.4778</v>
      </c>
      <c r="E57" s="193" t="s">
        <v>53</v>
      </c>
      <c r="F57" s="93">
        <v>404.18920000000003</v>
      </c>
      <c r="G57" s="93">
        <v>591.46100000000001</v>
      </c>
      <c r="H57" s="94">
        <v>7.3115299999999994E-2</v>
      </c>
      <c r="I57" s="193" t="s">
        <v>53</v>
      </c>
      <c r="J57" s="93">
        <v>8.6266129999999996E-2</v>
      </c>
      <c r="K57" s="93">
        <v>9.9819279999999996E-2</v>
      </c>
      <c r="L57" s="96"/>
      <c r="M57" s="96"/>
      <c r="N57" s="96"/>
    </row>
    <row r="58" spans="1:14" s="11" customFormat="1" ht="15.9" x14ac:dyDescent="0.45">
      <c r="A58" s="149"/>
      <c r="B58" s="28"/>
      <c r="C58" s="29" t="s">
        <v>17</v>
      </c>
      <c r="D58" s="93">
        <v>177.03207</v>
      </c>
      <c r="E58" s="193" t="s">
        <v>53</v>
      </c>
      <c r="F58" s="93">
        <v>356.81959999999998</v>
      </c>
      <c r="G58" s="93">
        <v>491.07909999999998</v>
      </c>
      <c r="H58" s="94">
        <v>8.1362359999999995E-2</v>
      </c>
      <c r="I58" s="193" t="s">
        <v>53</v>
      </c>
      <c r="J58" s="93">
        <v>9.9896899999999997E-2</v>
      </c>
      <c r="K58" s="93">
        <v>8.7051169999999997E-2</v>
      </c>
      <c r="L58" s="96"/>
      <c r="M58" s="96"/>
      <c r="N58" s="96"/>
    </row>
    <row r="59" spans="1:14" s="11" customFormat="1" ht="15.9" x14ac:dyDescent="0.45">
      <c r="A59" s="149"/>
      <c r="B59" s="28"/>
      <c r="C59" s="29" t="s">
        <v>18</v>
      </c>
      <c r="D59" s="93">
        <v>181.41730000000001</v>
      </c>
      <c r="E59" s="193" t="s">
        <v>53</v>
      </c>
      <c r="F59" s="93">
        <v>375.8252</v>
      </c>
      <c r="G59" s="93">
        <v>537.52340000000004</v>
      </c>
      <c r="H59" s="94">
        <v>8.3328399999999997E-2</v>
      </c>
      <c r="I59" s="216" t="s">
        <v>53</v>
      </c>
      <c r="J59" s="217">
        <v>9.6032039999999999E-2</v>
      </c>
      <c r="K59" s="93">
        <v>9.7241400000000006E-2</v>
      </c>
      <c r="L59" s="96"/>
      <c r="M59" s="96"/>
      <c r="N59" s="96"/>
    </row>
    <row r="60" spans="1:14" s="1" customFormat="1" ht="15.9" x14ac:dyDescent="0.45">
      <c r="A60" s="150"/>
      <c r="C60" s="85" t="s">
        <v>21</v>
      </c>
      <c r="D60" s="44">
        <f>AVERAGE(D54:D59)</f>
        <v>184.94949499999998</v>
      </c>
      <c r="E60" s="187" t="s">
        <v>53</v>
      </c>
      <c r="F60" s="44">
        <f t="shared" ref="F60:K60" si="11">AVERAGE(F54:F59)</f>
        <v>392.16949166666672</v>
      </c>
      <c r="G60" s="44">
        <f t="shared" si="11"/>
        <v>503.63546666666667</v>
      </c>
      <c r="H60" s="45">
        <f t="shared" si="11"/>
        <v>8.3845406666666664E-2</v>
      </c>
      <c r="I60" s="218" t="s">
        <v>53</v>
      </c>
      <c r="J60" s="192">
        <f t="shared" si="11"/>
        <v>0.106749895</v>
      </c>
      <c r="K60" s="44">
        <f t="shared" si="11"/>
        <v>0.112098875</v>
      </c>
      <c r="L60" s="97"/>
      <c r="M60" s="97"/>
      <c r="N60" s="97"/>
    </row>
    <row r="61" spans="1:14" s="11" customFormat="1" ht="15.9" x14ac:dyDescent="0.45">
      <c r="A61" s="230" t="s">
        <v>105</v>
      </c>
      <c r="B61" s="29" t="s">
        <v>19</v>
      </c>
      <c r="C61" s="29" t="s">
        <v>16</v>
      </c>
      <c r="D61" s="93">
        <v>212.21870000000001</v>
      </c>
      <c r="E61" s="93">
        <v>537.74570000000006</v>
      </c>
      <c r="F61" s="11">
        <v>554.44899999999996</v>
      </c>
      <c r="G61" s="93">
        <v>622.89970000000005</v>
      </c>
      <c r="H61" s="94">
        <v>0.33615208000000002</v>
      </c>
      <c r="I61" s="91">
        <v>0.3100154</v>
      </c>
      <c r="J61" s="93">
        <v>0.315054</v>
      </c>
      <c r="K61" s="93">
        <v>0.28989480000000001</v>
      </c>
      <c r="L61" s="96"/>
      <c r="M61" s="96"/>
      <c r="N61" s="96"/>
    </row>
    <row r="62" spans="1:14" s="11" customFormat="1" ht="15.9" x14ac:dyDescent="0.45">
      <c r="A62" s="149"/>
      <c r="B62" s="28"/>
      <c r="C62" s="29" t="s">
        <v>17</v>
      </c>
      <c r="D62" s="93">
        <v>225.24619999999999</v>
      </c>
      <c r="E62" s="11">
        <v>437.5652</v>
      </c>
      <c r="F62" s="91">
        <v>537.08280000000002</v>
      </c>
      <c r="G62" s="93">
        <v>572.21640000000002</v>
      </c>
      <c r="H62" s="94">
        <v>0.34913673000000001</v>
      </c>
      <c r="I62" s="93">
        <v>0.31685560000000002</v>
      </c>
      <c r="J62" s="93">
        <v>0.31764219999999999</v>
      </c>
      <c r="K62" s="93">
        <v>0.33125599999999999</v>
      </c>
      <c r="L62" s="96"/>
      <c r="M62" s="96"/>
      <c r="N62" s="96"/>
    </row>
    <row r="63" spans="1:14" s="11" customFormat="1" ht="15.9" x14ac:dyDescent="0.45">
      <c r="A63" s="149"/>
      <c r="B63" s="28"/>
      <c r="C63" s="29" t="s">
        <v>18</v>
      </c>
      <c r="D63" s="93">
        <v>208.91720000000001</v>
      </c>
      <c r="E63" s="11">
        <v>370.99310000000003</v>
      </c>
      <c r="F63" s="93">
        <v>461.4966</v>
      </c>
      <c r="G63" s="93">
        <v>486.19229999999999</v>
      </c>
      <c r="H63" s="94">
        <v>0.33301750000000002</v>
      </c>
      <c r="I63" s="93">
        <v>0.298541</v>
      </c>
      <c r="J63" s="93">
        <v>0.3142895</v>
      </c>
      <c r="K63" s="93">
        <v>0.3030737</v>
      </c>
      <c r="L63" s="96"/>
      <c r="M63" s="96"/>
      <c r="N63" s="96"/>
    </row>
    <row r="64" spans="1:14" s="11" customFormat="1" ht="15.9" x14ac:dyDescent="0.45">
      <c r="A64" s="149"/>
      <c r="B64" s="29" t="s">
        <v>20</v>
      </c>
      <c r="C64" s="29" t="s">
        <v>16</v>
      </c>
      <c r="D64" s="93">
        <v>263.04539999999997</v>
      </c>
      <c r="E64" s="93">
        <v>463.57510000000002</v>
      </c>
      <c r="F64" s="93">
        <v>588.6422</v>
      </c>
      <c r="G64" s="93">
        <v>642.10829999999999</v>
      </c>
      <c r="H64" s="94">
        <v>0.36591400000000002</v>
      </c>
      <c r="I64" s="93">
        <v>0.34052199999999999</v>
      </c>
      <c r="J64" s="93">
        <v>0.38541199999999998</v>
      </c>
      <c r="K64" s="93">
        <v>0.30933929999999998</v>
      </c>
      <c r="L64" s="96"/>
      <c r="M64" s="96"/>
      <c r="N64" s="96"/>
    </row>
    <row r="65" spans="1:14" s="11" customFormat="1" ht="15.9" x14ac:dyDescent="0.45">
      <c r="A65" s="149"/>
      <c r="B65" s="28"/>
      <c r="C65" s="29" t="s">
        <v>17</v>
      </c>
      <c r="D65" s="93">
        <v>269.9896</v>
      </c>
      <c r="E65" s="93">
        <v>461.10640000000001</v>
      </c>
      <c r="F65" s="93">
        <v>584.52629999999999</v>
      </c>
      <c r="G65" s="93">
        <v>654.31039999999996</v>
      </c>
      <c r="H65" s="94">
        <v>0.39756330000000001</v>
      </c>
      <c r="I65" s="93">
        <v>0.35583419999999999</v>
      </c>
      <c r="J65" s="93">
        <v>0.32221610000000001</v>
      </c>
      <c r="K65" s="93">
        <v>0.3118358</v>
      </c>
      <c r="L65" s="96"/>
      <c r="M65" s="96"/>
      <c r="N65" s="96"/>
    </row>
    <row r="66" spans="1:14" s="11" customFormat="1" ht="15.9" x14ac:dyDescent="0.45">
      <c r="A66" s="149"/>
      <c r="B66" s="28"/>
      <c r="C66" s="29" t="s">
        <v>18</v>
      </c>
      <c r="D66" s="93">
        <v>265.25514600000002</v>
      </c>
      <c r="E66" s="93">
        <v>462.21542349999999</v>
      </c>
      <c r="F66" s="93">
        <v>585.21452499999998</v>
      </c>
      <c r="G66" s="93">
        <v>648.26544999999999</v>
      </c>
      <c r="H66" s="94">
        <v>0.37425399999999998</v>
      </c>
      <c r="I66" s="93">
        <v>0.3495875</v>
      </c>
      <c r="J66" s="93">
        <v>0.34521499999999999</v>
      </c>
      <c r="K66" s="93">
        <v>0.31024560000000001</v>
      </c>
      <c r="L66" s="96"/>
      <c r="M66" s="96"/>
      <c r="N66" s="96"/>
    </row>
    <row r="67" spans="1:14" s="1" customFormat="1" ht="15.9" x14ac:dyDescent="0.45">
      <c r="A67" s="150"/>
      <c r="C67" s="85" t="s">
        <v>21</v>
      </c>
      <c r="D67" s="2">
        <f>AVERAGE(D61:D66)</f>
        <v>240.77870766666669</v>
      </c>
      <c r="E67" s="2">
        <f>AVERAGE(E61:E66)</f>
        <v>455.53348725000001</v>
      </c>
      <c r="F67" s="2">
        <f t="shared" ref="F67:K67" si="12">AVERAGE(F61:F66)</f>
        <v>551.90190416666667</v>
      </c>
      <c r="G67" s="2">
        <f t="shared" si="12"/>
        <v>604.33209166666666</v>
      </c>
      <c r="H67" s="5">
        <f t="shared" si="12"/>
        <v>0.35933960166666673</v>
      </c>
      <c r="I67" s="2">
        <f t="shared" si="12"/>
        <v>0.32855928333333334</v>
      </c>
      <c r="J67" s="2">
        <f t="shared" si="12"/>
        <v>0.33330480000000001</v>
      </c>
      <c r="K67" s="2">
        <f t="shared" si="12"/>
        <v>0.3092742</v>
      </c>
      <c r="L67" s="97"/>
      <c r="M67" s="97"/>
      <c r="N67" s="97"/>
    </row>
    <row r="68" spans="1:14" s="11" customFormat="1" ht="15.9" x14ac:dyDescent="0.45">
      <c r="A68" s="154" t="s">
        <v>55</v>
      </c>
      <c r="B68" s="29" t="s">
        <v>19</v>
      </c>
      <c r="C68" s="29" t="s">
        <v>16</v>
      </c>
      <c r="D68" s="93">
        <v>348.49220000000003</v>
      </c>
      <c r="E68" s="91" t="s">
        <v>53</v>
      </c>
      <c r="F68" s="93">
        <v>354.05619999999999</v>
      </c>
      <c r="G68" s="93">
        <v>403.13339999999999</v>
      </c>
      <c r="H68" s="94">
        <v>0.2494875</v>
      </c>
      <c r="I68" s="185" t="s">
        <v>53</v>
      </c>
      <c r="J68" s="184">
        <v>0.26342569999999998</v>
      </c>
      <c r="K68" s="93">
        <v>0.28699999999999998</v>
      </c>
      <c r="L68" s="96"/>
      <c r="M68" s="96"/>
      <c r="N68" s="96"/>
    </row>
    <row r="69" spans="1:14" s="11" customFormat="1" ht="15.9" x14ac:dyDescent="0.45">
      <c r="A69" s="149"/>
      <c r="B69" s="28"/>
      <c r="C69" s="29" t="s">
        <v>17</v>
      </c>
      <c r="D69" s="206"/>
      <c r="E69" s="91" t="s">
        <v>53</v>
      </c>
      <c r="F69" s="206"/>
      <c r="G69" s="206"/>
      <c r="H69" s="207"/>
      <c r="I69" s="91" t="s">
        <v>53</v>
      </c>
      <c r="J69" s="206"/>
      <c r="K69" s="206"/>
      <c r="L69" s="96"/>
      <c r="M69" s="96"/>
      <c r="N69" s="96"/>
    </row>
    <row r="70" spans="1:14" s="11" customFormat="1" ht="15.9" x14ac:dyDescent="0.45">
      <c r="A70" s="149"/>
      <c r="B70" s="28"/>
      <c r="C70" s="29" t="s">
        <v>18</v>
      </c>
      <c r="D70" s="93">
        <v>344.10879999999997</v>
      </c>
      <c r="E70" s="91" t="s">
        <v>53</v>
      </c>
      <c r="F70" s="93">
        <v>277.44799999999998</v>
      </c>
      <c r="G70" s="93"/>
      <c r="H70" s="94">
        <v>0.20536850000000001</v>
      </c>
      <c r="I70" s="91" t="s">
        <v>53</v>
      </c>
      <c r="J70" s="93">
        <v>0.22005749999999999</v>
      </c>
      <c r="K70" s="93"/>
      <c r="L70" s="96"/>
      <c r="M70" s="96"/>
      <c r="N70" s="96"/>
    </row>
    <row r="71" spans="1:14" s="11" customFormat="1" ht="15.9" x14ac:dyDescent="0.45">
      <c r="A71" s="149"/>
      <c r="B71" s="29" t="s">
        <v>20</v>
      </c>
      <c r="C71" s="29" t="s">
        <v>16</v>
      </c>
      <c r="D71" s="93">
        <v>195.46350000000001</v>
      </c>
      <c r="E71" s="91" t="s">
        <v>53</v>
      </c>
      <c r="F71" s="93">
        <v>330.69080000000002</v>
      </c>
      <c r="G71" s="93">
        <v>343.34530000000001</v>
      </c>
      <c r="H71" s="94">
        <v>0.42145480000000002</v>
      </c>
      <c r="I71" s="91" t="s">
        <v>53</v>
      </c>
      <c r="J71" s="93">
        <v>0.37867990000000001</v>
      </c>
      <c r="K71" s="93">
        <v>0.37587350000000003</v>
      </c>
      <c r="L71" s="96"/>
      <c r="M71" s="96"/>
      <c r="N71" s="96"/>
    </row>
    <row r="72" spans="1:14" s="11" customFormat="1" ht="15.9" x14ac:dyDescent="0.45">
      <c r="A72" s="149"/>
      <c r="B72" s="28"/>
      <c r="C72" s="29" t="s">
        <v>17</v>
      </c>
      <c r="D72" s="93">
        <v>166.3202</v>
      </c>
      <c r="E72" s="91" t="s">
        <v>53</v>
      </c>
      <c r="F72" s="93">
        <v>234.5341</v>
      </c>
      <c r="G72" s="93">
        <v>275.4667</v>
      </c>
      <c r="H72" s="94">
        <v>0.35100500000000001</v>
      </c>
      <c r="I72" s="91" t="s">
        <v>53</v>
      </c>
      <c r="J72" s="93">
        <v>0.31337569999999998</v>
      </c>
      <c r="K72" s="93">
        <v>0.32365250000000001</v>
      </c>
      <c r="L72" s="96"/>
      <c r="M72" s="96"/>
      <c r="N72" s="96"/>
    </row>
    <row r="73" spans="1:14" s="11" customFormat="1" ht="15.9" x14ac:dyDescent="0.45">
      <c r="A73" s="149"/>
      <c r="B73" s="28"/>
      <c r="C73" s="29" t="s">
        <v>18</v>
      </c>
      <c r="D73" s="206"/>
      <c r="E73" s="91" t="s">
        <v>53</v>
      </c>
      <c r="F73" s="206"/>
      <c r="G73" s="206"/>
      <c r="H73" s="207"/>
      <c r="I73" s="91" t="s">
        <v>53</v>
      </c>
      <c r="J73" s="206"/>
      <c r="K73" s="206"/>
      <c r="L73" s="96"/>
      <c r="M73" s="96"/>
      <c r="N73" s="96"/>
    </row>
    <row r="74" spans="1:14" s="47" customFormat="1" ht="15.9" x14ac:dyDescent="0.45">
      <c r="A74" s="190"/>
      <c r="C74" s="90" t="s">
        <v>21</v>
      </c>
      <c r="D74" s="44">
        <f>AVERAGE(D68:D73)</f>
        <v>263.59617500000002</v>
      </c>
      <c r="E74" s="187" t="s">
        <v>53</v>
      </c>
      <c r="F74" s="44">
        <f t="shared" ref="F74:K74" si="13">AVERAGE(F68:F73)</f>
        <v>299.182275</v>
      </c>
      <c r="G74" s="44">
        <f t="shared" si="13"/>
        <v>340.64846666666671</v>
      </c>
      <c r="H74" s="45">
        <f t="shared" si="13"/>
        <v>0.30682894999999999</v>
      </c>
      <c r="I74" s="187" t="s">
        <v>53</v>
      </c>
      <c r="J74" s="45">
        <f t="shared" si="13"/>
        <v>0.2938847</v>
      </c>
      <c r="K74" s="44">
        <f t="shared" si="13"/>
        <v>0.32884200000000002</v>
      </c>
      <c r="L74" s="191"/>
      <c r="M74" s="191"/>
      <c r="N74" s="191"/>
    </row>
    <row r="75" spans="1:14" s="11" customFormat="1" ht="15.9" x14ac:dyDescent="0.45">
      <c r="A75" s="189" t="s">
        <v>88</v>
      </c>
      <c r="B75" s="29" t="s">
        <v>19</v>
      </c>
      <c r="C75" s="29" t="s">
        <v>16</v>
      </c>
      <c r="D75" s="206"/>
      <c r="E75" s="93">
        <v>252.0616</v>
      </c>
      <c r="F75" s="93">
        <v>278.32990000000001</v>
      </c>
      <c r="G75" s="93">
        <v>363.06279999999998</v>
      </c>
      <c r="H75" s="207"/>
      <c r="I75" s="93">
        <v>0.15996460000000001</v>
      </c>
      <c r="J75" s="93">
        <v>0.1721393</v>
      </c>
      <c r="K75" s="93">
        <v>0.20450950000000001</v>
      </c>
      <c r="L75" s="96"/>
      <c r="M75" s="96"/>
      <c r="N75" s="96"/>
    </row>
    <row r="76" spans="1:14" s="11" customFormat="1" ht="15.9" x14ac:dyDescent="0.45">
      <c r="A76" s="149"/>
      <c r="B76" s="28"/>
      <c r="C76" s="29" t="s">
        <v>17</v>
      </c>
      <c r="D76" s="93">
        <v>176.721</v>
      </c>
      <c r="E76" s="93">
        <v>250.81530000000001</v>
      </c>
      <c r="F76" s="93">
        <v>277.4581</v>
      </c>
      <c r="G76" s="93">
        <v>352.92869999999999</v>
      </c>
      <c r="H76" s="94">
        <v>0.15356420000000001</v>
      </c>
      <c r="I76" s="93">
        <v>0.15217069999999999</v>
      </c>
      <c r="J76" s="93">
        <v>0.16575500000000001</v>
      </c>
      <c r="K76" s="93">
        <v>0.19333690000000001</v>
      </c>
      <c r="L76" s="96"/>
      <c r="M76" s="96"/>
      <c r="N76" s="96"/>
    </row>
    <row r="77" spans="1:14" s="11" customFormat="1" ht="15.9" x14ac:dyDescent="0.45">
      <c r="A77" s="149"/>
      <c r="B77" s="28"/>
      <c r="C77" s="29" t="s">
        <v>18</v>
      </c>
      <c r="D77" s="93">
        <v>178.27709999999999</v>
      </c>
      <c r="E77" s="93">
        <v>252.03389999999999</v>
      </c>
      <c r="F77" s="93">
        <v>278.79930000000002</v>
      </c>
      <c r="G77" s="93">
        <v>359.06400000000002</v>
      </c>
      <c r="H77" s="94">
        <v>0.1493284</v>
      </c>
      <c r="I77" s="93">
        <v>0.14703949999999999</v>
      </c>
      <c r="J77" s="93">
        <v>0.16019649999999999</v>
      </c>
      <c r="K77" s="93">
        <v>0.18690390000000001</v>
      </c>
      <c r="L77" s="96"/>
      <c r="M77" s="96"/>
      <c r="N77" s="96"/>
    </row>
    <row r="78" spans="1:14" s="11" customFormat="1" ht="15.9" x14ac:dyDescent="0.45">
      <c r="A78" s="149"/>
      <c r="B78" s="29" t="s">
        <v>20</v>
      </c>
      <c r="C78" s="29" t="s">
        <v>16</v>
      </c>
      <c r="D78" s="93">
        <v>186.17160000000001</v>
      </c>
      <c r="E78" s="93">
        <v>247.5231</v>
      </c>
      <c r="F78" s="93">
        <v>274.16460000000001</v>
      </c>
      <c r="G78" s="93">
        <v>366.1515</v>
      </c>
      <c r="H78" s="94">
        <v>0.1482792</v>
      </c>
      <c r="I78" s="93">
        <v>0.14486650000000001</v>
      </c>
      <c r="J78" s="93">
        <v>0.1491719</v>
      </c>
      <c r="K78" s="93">
        <v>0.166357</v>
      </c>
      <c r="L78" s="96"/>
      <c r="M78" s="96"/>
      <c r="N78" s="96"/>
    </row>
    <row r="79" spans="1:14" s="11" customFormat="1" ht="15.9" x14ac:dyDescent="0.45">
      <c r="A79" s="149"/>
      <c r="B79" s="28"/>
      <c r="C79" s="29" t="s">
        <v>17</v>
      </c>
      <c r="D79" s="93">
        <v>184.5292</v>
      </c>
      <c r="E79" s="93">
        <v>245.05448000000001</v>
      </c>
      <c r="F79" s="93">
        <v>272.24790000000002</v>
      </c>
      <c r="G79" s="93">
        <v>364.18630000000002</v>
      </c>
      <c r="H79" s="94">
        <v>0.14249819999999999</v>
      </c>
      <c r="I79" s="93">
        <v>0.13813829999999999</v>
      </c>
      <c r="J79" s="93">
        <v>0.14567099999999999</v>
      </c>
      <c r="K79" s="93">
        <v>0.15830640000000001</v>
      </c>
      <c r="L79" s="96"/>
      <c r="M79" s="96"/>
      <c r="N79" s="96"/>
    </row>
    <row r="80" spans="1:14" s="11" customFormat="1" ht="15.9" x14ac:dyDescent="0.45">
      <c r="A80" s="149"/>
      <c r="B80" s="28"/>
      <c r="C80" s="29" t="s">
        <v>18</v>
      </c>
      <c r="D80" s="93">
        <v>189.1223</v>
      </c>
      <c r="E80" s="93">
        <v>251.51759999999999</v>
      </c>
      <c r="F80" s="93">
        <v>279.39749999999998</v>
      </c>
      <c r="G80" s="93">
        <v>370.89210000000003</v>
      </c>
      <c r="H80" s="94">
        <v>0.13689509999999999</v>
      </c>
      <c r="I80" s="93">
        <v>0.13281670000000001</v>
      </c>
      <c r="J80" s="93">
        <v>0.13839969999999999</v>
      </c>
      <c r="K80" s="93">
        <v>0.149282</v>
      </c>
      <c r="L80" s="96"/>
      <c r="M80" s="96"/>
      <c r="N80" s="96"/>
    </row>
    <row r="81" spans="1:14" s="1" customFormat="1" ht="15.9" x14ac:dyDescent="0.45">
      <c r="A81" s="150"/>
      <c r="C81" s="85" t="s">
        <v>21</v>
      </c>
      <c r="D81" s="2">
        <f>AVERAGE(D75:D80)</f>
        <v>182.96424000000002</v>
      </c>
      <c r="E81" s="2">
        <f t="shared" ref="E81:K81" si="14">AVERAGE(E75:E80)</f>
        <v>249.83432999999999</v>
      </c>
      <c r="F81" s="2">
        <f t="shared" si="14"/>
        <v>276.73288333333335</v>
      </c>
      <c r="G81" s="2">
        <f t="shared" si="14"/>
        <v>362.71423333333331</v>
      </c>
      <c r="H81" s="5">
        <f t="shared" si="14"/>
        <v>0.14611301999999998</v>
      </c>
      <c r="I81" s="2">
        <f t="shared" si="14"/>
        <v>0.14583271666666667</v>
      </c>
      <c r="J81" s="2">
        <f t="shared" si="14"/>
        <v>0.15522223333333332</v>
      </c>
      <c r="K81" s="2">
        <f t="shared" si="14"/>
        <v>0.17644928333333332</v>
      </c>
      <c r="L81" s="97"/>
      <c r="M81" s="97"/>
      <c r="N81" s="97"/>
    </row>
    <row r="82" spans="1:14" s="11" customFormat="1" ht="15.9" x14ac:dyDescent="0.45">
      <c r="A82" s="69" t="s">
        <v>56</v>
      </c>
      <c r="B82" s="29" t="s">
        <v>19</v>
      </c>
      <c r="C82" s="29" t="s">
        <v>16</v>
      </c>
      <c r="D82" s="206"/>
      <c r="E82" s="206"/>
      <c r="F82" s="206"/>
      <c r="G82" s="206"/>
      <c r="H82" s="207"/>
      <c r="I82" s="206"/>
      <c r="J82" s="206"/>
      <c r="K82" s="206"/>
      <c r="L82" s="96"/>
      <c r="M82" s="96"/>
      <c r="N82" s="96"/>
    </row>
    <row r="83" spans="1:14" s="11" customFormat="1" ht="15.9" x14ac:dyDescent="0.45">
      <c r="A83" s="149"/>
      <c r="B83" s="28"/>
      <c r="C83" s="29" t="s">
        <v>17</v>
      </c>
      <c r="D83" s="206"/>
      <c r="E83" s="206"/>
      <c r="F83" s="206"/>
      <c r="G83" s="206"/>
      <c r="H83" s="207"/>
      <c r="I83" s="206"/>
      <c r="J83" s="206"/>
      <c r="K83" s="206"/>
      <c r="L83" s="96"/>
      <c r="M83" s="96"/>
      <c r="N83" s="96"/>
    </row>
    <row r="84" spans="1:14" s="11" customFormat="1" ht="15.9" x14ac:dyDescent="0.45">
      <c r="A84" s="149"/>
      <c r="B84" s="28"/>
      <c r="C84" s="29" t="s">
        <v>18</v>
      </c>
      <c r="D84" s="206"/>
      <c r="E84" s="206"/>
      <c r="F84" s="206"/>
      <c r="G84" s="206"/>
      <c r="H84" s="207"/>
      <c r="I84" s="206"/>
      <c r="J84" s="206"/>
      <c r="K84" s="206"/>
      <c r="L84" s="96"/>
      <c r="M84" s="96"/>
      <c r="N84" s="96"/>
    </row>
    <row r="85" spans="1:14" s="11" customFormat="1" ht="15.9" x14ac:dyDescent="0.45">
      <c r="A85" s="149"/>
      <c r="B85" s="29" t="s">
        <v>20</v>
      </c>
      <c r="C85" s="29" t="s">
        <v>16</v>
      </c>
      <c r="D85" s="206"/>
      <c r="E85" s="206"/>
      <c r="F85" s="206"/>
      <c r="G85" s="206"/>
      <c r="H85" s="207"/>
      <c r="I85" s="206"/>
      <c r="J85" s="206"/>
      <c r="K85" s="206"/>
      <c r="L85" s="96"/>
      <c r="M85" s="96"/>
      <c r="N85" s="96"/>
    </row>
    <row r="86" spans="1:14" s="11" customFormat="1" ht="15.9" x14ac:dyDescent="0.45">
      <c r="A86" s="149"/>
      <c r="B86" s="28"/>
      <c r="C86" s="29" t="s">
        <v>17</v>
      </c>
      <c r="D86" s="206"/>
      <c r="E86" s="206"/>
      <c r="F86" s="206"/>
      <c r="G86" s="206"/>
      <c r="H86" s="207"/>
      <c r="I86" s="206"/>
      <c r="J86" s="206"/>
      <c r="K86" s="206"/>
      <c r="L86" s="96"/>
      <c r="M86" s="96"/>
      <c r="N86" s="96"/>
    </row>
    <row r="87" spans="1:14" s="11" customFormat="1" ht="15.9" x14ac:dyDescent="0.45">
      <c r="A87" s="149"/>
      <c r="B87" s="28"/>
      <c r="C87" s="29" t="s">
        <v>18</v>
      </c>
      <c r="D87" s="206"/>
      <c r="E87" s="206"/>
      <c r="F87" s="206"/>
      <c r="G87" s="206"/>
      <c r="H87" s="207"/>
      <c r="I87" s="206"/>
      <c r="J87" s="206"/>
      <c r="K87" s="206"/>
      <c r="L87" s="96"/>
      <c r="M87" s="96"/>
      <c r="N87" s="96"/>
    </row>
    <row r="88" spans="1:14" ht="15.9" x14ac:dyDescent="0.45">
      <c r="B88" s="1"/>
      <c r="C88" s="85" t="s">
        <v>21</v>
      </c>
      <c r="D88" s="210"/>
      <c r="E88" s="210"/>
      <c r="F88" s="210"/>
      <c r="G88" s="215"/>
      <c r="H88" s="210"/>
      <c r="I88" s="210"/>
      <c r="J88" s="210"/>
      <c r="K88" s="210"/>
    </row>
    <row r="89" spans="1:14" s="11" customFormat="1" ht="15.9" x14ac:dyDescent="0.45">
      <c r="A89" s="69" t="s">
        <v>57</v>
      </c>
      <c r="B89" s="29" t="s">
        <v>19</v>
      </c>
      <c r="C89" s="29" t="s">
        <v>16</v>
      </c>
      <c r="D89" s="93">
        <v>52.543030000000002</v>
      </c>
      <c r="E89" s="93">
        <v>70.427760000000006</v>
      </c>
      <c r="F89" s="93">
        <v>80.364699999999999</v>
      </c>
      <c r="G89" s="93">
        <v>105.4649</v>
      </c>
      <c r="H89" s="94">
        <v>2.7717559999999999E-2</v>
      </c>
      <c r="I89" s="93">
        <v>2.6291809999999999E-2</v>
      </c>
      <c r="J89" s="93">
        <v>2.817186E-2</v>
      </c>
      <c r="K89" s="93">
        <v>3.4700660000000001E-2</v>
      </c>
      <c r="L89" s="96"/>
      <c r="M89" s="96"/>
      <c r="N89" s="96"/>
    </row>
    <row r="90" spans="1:14" s="11" customFormat="1" ht="15.9" x14ac:dyDescent="0.45">
      <c r="A90" s="149"/>
      <c r="B90" s="28"/>
      <c r="C90" s="29" t="s">
        <v>17</v>
      </c>
      <c r="D90" s="93">
        <v>53.230370000000001</v>
      </c>
      <c r="E90" s="93">
        <v>71.816969999999998</v>
      </c>
      <c r="F90" s="93">
        <v>81.230350000000001</v>
      </c>
      <c r="G90" s="93">
        <v>106.10420000000001</v>
      </c>
      <c r="H90" s="94">
        <v>2.824345E-2</v>
      </c>
      <c r="I90" s="93">
        <v>2.6725059999999998E-2</v>
      </c>
      <c r="J90" s="93">
        <v>2.8829E-2</v>
      </c>
      <c r="K90" s="93">
        <v>3.4875660000000003E-2</v>
      </c>
      <c r="L90" s="96"/>
      <c r="M90" s="96"/>
      <c r="N90" s="96"/>
    </row>
    <row r="91" spans="1:14" s="11" customFormat="1" ht="15.9" x14ac:dyDescent="0.45">
      <c r="A91" s="149"/>
      <c r="B91" s="28"/>
      <c r="C91" s="29" t="s">
        <v>18</v>
      </c>
      <c r="D91" s="93">
        <v>52.781590000000001</v>
      </c>
      <c r="E91" s="93">
        <v>70.797979999999995</v>
      </c>
      <c r="F91" s="93">
        <v>81.322559999999996</v>
      </c>
      <c r="G91" s="184">
        <v>106.3096</v>
      </c>
      <c r="H91" s="94">
        <v>2.7762430000000001E-2</v>
      </c>
      <c r="I91" s="93">
        <v>2.6212570000000001E-2</v>
      </c>
      <c r="J91" s="93">
        <v>2.776265E-2</v>
      </c>
      <c r="K91" s="93">
        <v>3.4837800000000002E-2</v>
      </c>
      <c r="L91" s="96"/>
      <c r="M91" s="96"/>
      <c r="N91" s="96"/>
    </row>
    <row r="92" spans="1:14" s="11" customFormat="1" ht="15.9" x14ac:dyDescent="0.45">
      <c r="A92" s="149"/>
      <c r="B92" s="29" t="s">
        <v>20</v>
      </c>
      <c r="C92" s="29" t="s">
        <v>16</v>
      </c>
      <c r="D92" s="93">
        <v>54.127929999999999</v>
      </c>
      <c r="E92" s="93">
        <v>81.030869999999993</v>
      </c>
      <c r="F92" s="93">
        <v>87.294179999999997</v>
      </c>
      <c r="G92" s="93">
        <v>114.11190000000001</v>
      </c>
      <c r="H92" s="94">
        <v>2.4741249999999999E-2</v>
      </c>
      <c r="I92" s="93">
        <v>2.1151179999999999E-2</v>
      </c>
      <c r="J92" s="93">
        <v>2.1066040000000001E-2</v>
      </c>
      <c r="K92" s="93">
        <v>2.1424929999999998E-2</v>
      </c>
      <c r="L92" s="96"/>
      <c r="M92" s="96"/>
      <c r="N92" s="96"/>
    </row>
    <row r="93" spans="1:14" s="11" customFormat="1" ht="15.9" x14ac:dyDescent="0.45">
      <c r="A93" s="149"/>
      <c r="B93" s="28"/>
      <c r="C93" s="29" t="s">
        <v>17</v>
      </c>
      <c r="D93" s="93">
        <v>53.635950000000001</v>
      </c>
      <c r="E93" s="93">
        <v>78.331270000000004</v>
      </c>
      <c r="F93" s="93">
        <v>84.008920000000003</v>
      </c>
      <c r="G93" s="93">
        <v>113.2748</v>
      </c>
      <c r="H93" s="94">
        <v>2.3332660000000002E-2</v>
      </c>
      <c r="I93" s="93">
        <v>2.0337999999999998E-2</v>
      </c>
      <c r="J93" s="93">
        <v>2.0492179999999999E-2</v>
      </c>
      <c r="K93" s="93">
        <v>2.1402729999999998E-2</v>
      </c>
      <c r="L93" s="96"/>
      <c r="M93" s="96"/>
      <c r="N93" s="96"/>
    </row>
    <row r="94" spans="1:14" s="11" customFormat="1" ht="15.9" x14ac:dyDescent="0.45">
      <c r="A94" s="149"/>
      <c r="B94" s="28"/>
      <c r="C94" s="29" t="s">
        <v>18</v>
      </c>
      <c r="D94" s="93">
        <v>52.657940000000004</v>
      </c>
      <c r="E94" s="93">
        <v>74.641769999999994</v>
      </c>
      <c r="F94" s="93">
        <v>82.866640000000004</v>
      </c>
      <c r="G94" s="93">
        <v>111.47369999999999</v>
      </c>
      <c r="H94" s="94">
        <v>2.0993890000000001E-2</v>
      </c>
      <c r="I94" s="93">
        <v>1.8568020000000001E-2</v>
      </c>
      <c r="J94" s="93">
        <v>1.8576490000000001E-2</v>
      </c>
      <c r="K94" s="93">
        <v>1.9769490000000001E-2</v>
      </c>
      <c r="L94" s="96"/>
      <c r="M94" s="96"/>
      <c r="N94" s="96"/>
    </row>
    <row r="95" spans="1:14" s="1" customFormat="1" ht="15.9" x14ac:dyDescent="0.45">
      <c r="A95" s="150"/>
      <c r="C95" s="85" t="s">
        <v>21</v>
      </c>
      <c r="D95" s="2">
        <f>AVERAGE(D89:D94)</f>
        <v>53.162801666666667</v>
      </c>
      <c r="E95" s="2">
        <f t="shared" ref="E95:K95" si="15">AVERAGE(E89:E94)</f>
        <v>74.507770000000008</v>
      </c>
      <c r="F95" s="2">
        <f t="shared" si="15"/>
        <v>82.847891666666669</v>
      </c>
      <c r="G95" s="2">
        <f t="shared" si="15"/>
        <v>109.45651666666667</v>
      </c>
      <c r="H95" s="5">
        <f t="shared" si="15"/>
        <v>2.5465206666666667E-2</v>
      </c>
      <c r="I95" s="2">
        <f t="shared" si="15"/>
        <v>2.3214439999999999E-2</v>
      </c>
      <c r="J95" s="2">
        <f t="shared" si="15"/>
        <v>2.4149703333333331E-2</v>
      </c>
      <c r="K95" s="2">
        <f t="shared" si="15"/>
        <v>2.7835211666666668E-2</v>
      </c>
      <c r="L95" s="97"/>
      <c r="M95" s="97"/>
      <c r="N95" s="97"/>
    </row>
    <row r="96" spans="1:14" s="11" customFormat="1" ht="15.9" x14ac:dyDescent="0.45">
      <c r="A96" s="155" t="s">
        <v>58</v>
      </c>
      <c r="B96" s="29" t="s">
        <v>19</v>
      </c>
      <c r="C96" s="29" t="s">
        <v>16</v>
      </c>
      <c r="D96" s="93">
        <v>283.15809999999999</v>
      </c>
      <c r="E96" s="185" t="s">
        <v>53</v>
      </c>
      <c r="F96" s="185">
        <v>481.57159999999999</v>
      </c>
      <c r="G96" s="93">
        <v>522.42650000000003</v>
      </c>
      <c r="H96" s="94">
        <v>0.123236</v>
      </c>
      <c r="I96" s="185" t="s">
        <v>53</v>
      </c>
      <c r="J96" s="91">
        <v>0.12262430000000001</v>
      </c>
      <c r="K96" s="93">
        <v>0.13225190000000001</v>
      </c>
      <c r="L96" s="96"/>
      <c r="M96" s="96"/>
      <c r="N96" s="96"/>
    </row>
    <row r="97" spans="1:14" s="11" customFormat="1" ht="15.9" x14ac:dyDescent="0.45">
      <c r="A97" s="149"/>
      <c r="B97" s="28"/>
      <c r="C97" s="29" t="s">
        <v>17</v>
      </c>
      <c r="D97" s="91">
        <v>276.93630000000002</v>
      </c>
      <c r="E97" s="185" t="s">
        <v>53</v>
      </c>
      <c r="F97" s="91">
        <v>461.56290000000001</v>
      </c>
      <c r="G97" s="91">
        <v>490.90170000000001</v>
      </c>
      <c r="H97" s="92">
        <v>0.12480819999999999</v>
      </c>
      <c r="I97" s="185" t="s">
        <v>53</v>
      </c>
      <c r="J97" s="91">
        <v>0.1246231</v>
      </c>
      <c r="K97" s="91">
        <v>0.13903399999999999</v>
      </c>
      <c r="L97" s="96"/>
      <c r="M97" s="96"/>
      <c r="N97" s="96"/>
    </row>
    <row r="98" spans="1:14" s="11" customFormat="1" ht="15.9" x14ac:dyDescent="0.45">
      <c r="A98" s="149"/>
      <c r="B98" s="28"/>
      <c r="C98" s="29" t="s">
        <v>18</v>
      </c>
      <c r="D98" s="91">
        <v>284.66064</v>
      </c>
      <c r="E98" s="185" t="s">
        <v>53</v>
      </c>
      <c r="F98" s="91">
        <v>436.18400000000003</v>
      </c>
      <c r="G98" s="91">
        <v>515.07399999999996</v>
      </c>
      <c r="H98" s="92">
        <v>0.1256245</v>
      </c>
      <c r="I98" s="185" t="s">
        <v>53</v>
      </c>
      <c r="J98" s="91">
        <v>0.13000339999999999</v>
      </c>
      <c r="K98" s="91">
        <v>0.12892490000000001</v>
      </c>
      <c r="L98" s="96"/>
      <c r="M98" s="96"/>
      <c r="N98" s="96"/>
    </row>
    <row r="99" spans="1:14" s="11" customFormat="1" ht="15.9" x14ac:dyDescent="0.45">
      <c r="A99" s="149"/>
      <c r="B99" s="29" t="s">
        <v>20</v>
      </c>
      <c r="C99" s="29" t="s">
        <v>16</v>
      </c>
      <c r="D99" s="91">
        <v>220.6491</v>
      </c>
      <c r="E99" s="185" t="s">
        <v>53</v>
      </c>
      <c r="F99" s="91">
        <v>324.18099999999998</v>
      </c>
      <c r="G99" s="91">
        <v>437.14030000000002</v>
      </c>
      <c r="H99" s="92">
        <v>0.1152566</v>
      </c>
      <c r="I99" s="185" t="s">
        <v>53</v>
      </c>
      <c r="J99" s="91">
        <v>8.7984919999999994E-2</v>
      </c>
      <c r="K99" s="91">
        <v>6.6212400000000005E-2</v>
      </c>
      <c r="L99" s="96"/>
      <c r="M99" s="96"/>
      <c r="N99" s="96"/>
    </row>
    <row r="100" spans="1:14" s="11" customFormat="1" ht="15.9" x14ac:dyDescent="0.45">
      <c r="A100" s="149"/>
      <c r="B100" s="28"/>
      <c r="C100" s="29" t="s">
        <v>17</v>
      </c>
      <c r="D100" s="91">
        <v>221.26498000000001</v>
      </c>
      <c r="E100" s="185" t="s">
        <v>53</v>
      </c>
      <c r="F100" s="185">
        <v>322.15454</v>
      </c>
      <c r="G100" s="91">
        <v>424.01587799999999</v>
      </c>
      <c r="H100" s="92">
        <v>0.1152566</v>
      </c>
      <c r="I100" s="185" t="s">
        <v>53</v>
      </c>
      <c r="J100" s="186">
        <v>8.2353999999999997E-2</v>
      </c>
      <c r="K100" s="91">
        <v>6.6231496000000001E-2</v>
      </c>
      <c r="L100" s="96"/>
      <c r="M100" s="96"/>
      <c r="N100" s="96"/>
    </row>
    <row r="101" spans="1:14" s="11" customFormat="1" ht="15.9" x14ac:dyDescent="0.45">
      <c r="A101" s="149"/>
      <c r="B101" s="28"/>
      <c r="C101" s="29" t="s">
        <v>18</v>
      </c>
      <c r="D101" s="91">
        <v>225.66980000000001</v>
      </c>
      <c r="E101" s="185" t="s">
        <v>53</v>
      </c>
      <c r="F101" s="91">
        <v>324.34280000000001</v>
      </c>
      <c r="G101" s="91">
        <v>417.60610000000003</v>
      </c>
      <c r="H101" s="92">
        <v>0.1060658</v>
      </c>
      <c r="I101" s="185" t="s">
        <v>53</v>
      </c>
      <c r="J101" s="91">
        <v>7.9809270000000002E-2</v>
      </c>
      <c r="K101" s="91">
        <v>6.6775200000000007E-2</v>
      </c>
      <c r="L101" s="96"/>
      <c r="M101" s="96"/>
      <c r="N101" s="96"/>
    </row>
    <row r="102" spans="1:14" s="1" customFormat="1" ht="15.9" x14ac:dyDescent="0.45">
      <c r="A102" s="150"/>
      <c r="C102" s="85" t="s">
        <v>21</v>
      </c>
      <c r="D102" s="44">
        <f>AVERAGE(D96:D101)</f>
        <v>252.0564866666667</v>
      </c>
      <c r="E102" s="187" t="s">
        <v>53</v>
      </c>
      <c r="F102" s="44">
        <f t="shared" ref="F102:K102" si="16">AVERAGE(F96:F101)</f>
        <v>391.66614000000004</v>
      </c>
      <c r="G102" s="44">
        <f t="shared" si="16"/>
        <v>467.86074633333334</v>
      </c>
      <c r="H102" s="45">
        <f t="shared" si="16"/>
        <v>0.11837461666666665</v>
      </c>
      <c r="I102" s="187" t="s">
        <v>53</v>
      </c>
      <c r="J102" s="45">
        <f t="shared" si="16"/>
        <v>0.10456649833333335</v>
      </c>
      <c r="K102" s="44">
        <f t="shared" si="16"/>
        <v>9.9904982666666683E-2</v>
      </c>
      <c r="L102" s="97"/>
      <c r="M102" s="97"/>
      <c r="N102" s="97"/>
    </row>
    <row r="103" spans="1:14" s="11" customFormat="1" ht="15.9" x14ac:dyDescent="0.45">
      <c r="A103" s="229" t="s">
        <v>103</v>
      </c>
      <c r="B103" s="29" t="s">
        <v>19</v>
      </c>
      <c r="C103" s="29" t="s">
        <v>16</v>
      </c>
      <c r="D103" s="93">
        <v>144.0307</v>
      </c>
      <c r="E103" s="93">
        <v>230.14779999999999</v>
      </c>
      <c r="F103" s="93">
        <v>260.48419999999999</v>
      </c>
      <c r="G103" s="93">
        <v>259.43772999999999</v>
      </c>
      <c r="H103" s="94">
        <v>0.116773</v>
      </c>
      <c r="I103" s="93">
        <v>8.54351E-2</v>
      </c>
      <c r="J103" s="93">
        <v>8.1670110000000004E-2</v>
      </c>
      <c r="K103" s="93">
        <v>7.3533699999999994E-2</v>
      </c>
      <c r="L103" s="96"/>
      <c r="M103" s="96"/>
      <c r="N103" s="96"/>
    </row>
    <row r="104" spans="1:14" s="11" customFormat="1" ht="15.9" x14ac:dyDescent="0.45">
      <c r="A104" s="149"/>
      <c r="B104" s="28"/>
      <c r="C104" s="29" t="s">
        <v>17</v>
      </c>
      <c r="D104" s="93">
        <v>135.0196</v>
      </c>
      <c r="E104" s="93">
        <v>211.97300000000001</v>
      </c>
      <c r="F104" s="93">
        <v>245.30789999999999</v>
      </c>
      <c r="G104" s="93">
        <v>254.68520000000001</v>
      </c>
      <c r="H104" s="94">
        <v>9.9769079999999996E-2</v>
      </c>
      <c r="I104" s="93">
        <v>8.3837309999999998E-2</v>
      </c>
      <c r="J104" s="93">
        <v>7.5687000000000004E-2</v>
      </c>
      <c r="K104" s="93">
        <v>7.8590699999999999E-2</v>
      </c>
      <c r="L104" s="96"/>
      <c r="M104" s="96"/>
      <c r="N104" s="96"/>
    </row>
    <row r="105" spans="1:14" s="11" customFormat="1" ht="15.9" x14ac:dyDescent="0.45">
      <c r="A105" s="149"/>
      <c r="B105" s="28"/>
      <c r="C105" s="29" t="s">
        <v>18</v>
      </c>
      <c r="D105" s="93">
        <v>107.14919999999999</v>
      </c>
      <c r="E105" s="93">
        <v>232.53800000000001</v>
      </c>
      <c r="F105" s="93">
        <v>252.2422</v>
      </c>
      <c r="G105" s="93">
        <v>254.56371999999999</v>
      </c>
      <c r="H105" s="94">
        <v>0.1066807</v>
      </c>
      <c r="I105" s="93">
        <v>8.5375939999999997E-2</v>
      </c>
      <c r="J105" s="93">
        <v>0.78407519999999997</v>
      </c>
      <c r="K105" s="93">
        <v>7.3075639999999997E-2</v>
      </c>
      <c r="L105" s="96"/>
      <c r="M105" s="96"/>
      <c r="N105" s="96"/>
    </row>
    <row r="106" spans="1:14" s="11" customFormat="1" ht="15.9" x14ac:dyDescent="0.45">
      <c r="A106" s="149"/>
      <c r="B106" s="29" t="s">
        <v>20</v>
      </c>
      <c r="C106" s="29" t="s">
        <v>16</v>
      </c>
      <c r="D106" s="93">
        <v>108.8973</v>
      </c>
      <c r="E106" s="93">
        <v>209.05029999999999</v>
      </c>
      <c r="F106" s="93">
        <v>237.02979999999999</v>
      </c>
      <c r="G106" s="93">
        <v>225.4426</v>
      </c>
      <c r="H106" s="94">
        <v>0.1029825</v>
      </c>
      <c r="I106" s="93">
        <v>8.4055950000000004E-2</v>
      </c>
      <c r="J106" s="93">
        <v>7.7941280000000002E-2</v>
      </c>
      <c r="K106" s="93">
        <v>7.6241279999999995E-2</v>
      </c>
      <c r="L106" s="96"/>
      <c r="M106" s="96"/>
      <c r="N106" s="96"/>
    </row>
    <row r="107" spans="1:14" s="11" customFormat="1" ht="15.9" x14ac:dyDescent="0.45">
      <c r="A107" s="149"/>
      <c r="B107" s="28"/>
      <c r="C107" s="29" t="s">
        <v>17</v>
      </c>
      <c r="D107" s="93">
        <v>108.164</v>
      </c>
      <c r="E107" s="93">
        <v>236.83709999999999</v>
      </c>
      <c r="F107" s="93">
        <v>240.80760000000001</v>
      </c>
      <c r="G107" s="93">
        <v>239.131</v>
      </c>
      <c r="H107" s="94">
        <v>9.7800739999999997E-2</v>
      </c>
      <c r="I107" s="93">
        <v>8.4800630000000002E-2</v>
      </c>
      <c r="J107" s="93">
        <v>7.8648099999999999E-2</v>
      </c>
      <c r="K107" s="93">
        <v>0.71135199999999998</v>
      </c>
      <c r="L107" s="96"/>
      <c r="M107" s="96"/>
      <c r="N107" s="96"/>
    </row>
    <row r="108" spans="1:14" s="11" customFormat="1" ht="15.9" x14ac:dyDescent="0.45">
      <c r="A108" s="149"/>
      <c r="B108" s="28"/>
      <c r="C108" s="29" t="s">
        <v>18</v>
      </c>
      <c r="D108" s="93">
        <v>106.7924</v>
      </c>
      <c r="E108" s="93">
        <v>222.9203</v>
      </c>
      <c r="F108" s="93">
        <v>235.49889999999999</v>
      </c>
      <c r="G108" s="93">
        <v>223.56665000000001</v>
      </c>
      <c r="H108" s="94">
        <v>0.91970350000000001</v>
      </c>
      <c r="I108" s="93">
        <v>8.4109500000000004E-2</v>
      </c>
      <c r="J108" s="93">
        <v>7.1122790000000005E-2</v>
      </c>
      <c r="K108" s="93">
        <v>7.6439489999999999E-2</v>
      </c>
      <c r="L108" s="96"/>
      <c r="M108" s="96"/>
      <c r="N108" s="96"/>
    </row>
    <row r="109" spans="1:14" ht="15.9" x14ac:dyDescent="0.45">
      <c r="B109" s="1"/>
      <c r="C109" s="85" t="s">
        <v>21</v>
      </c>
      <c r="D109" s="2">
        <f>AVERAGE(D103:D108)</f>
        <v>118.34220000000001</v>
      </c>
      <c r="E109" s="2">
        <f t="shared" ref="E109:K109" si="17">AVERAGE(E103:E108)</f>
        <v>223.91108333333332</v>
      </c>
      <c r="F109" s="2">
        <f t="shared" si="17"/>
        <v>245.22843333333336</v>
      </c>
      <c r="G109" s="2">
        <f t="shared" si="17"/>
        <v>242.80448333333334</v>
      </c>
      <c r="H109" s="5">
        <f t="shared" si="17"/>
        <v>0.24061825333333334</v>
      </c>
      <c r="I109" s="2">
        <f t="shared" si="17"/>
        <v>8.4602404999999992E-2</v>
      </c>
      <c r="J109" s="2">
        <f t="shared" si="17"/>
        <v>0.19485741333333331</v>
      </c>
      <c r="K109" s="2">
        <f t="shared" si="17"/>
        <v>0.18153880166666669</v>
      </c>
    </row>
    <row r="110" spans="1:14" s="11" customFormat="1" ht="15.9" x14ac:dyDescent="0.45">
      <c r="A110" s="188" t="s">
        <v>87</v>
      </c>
      <c r="B110" s="29" t="s">
        <v>19</v>
      </c>
      <c r="C110" s="29" t="s">
        <v>16</v>
      </c>
      <c r="D110" s="93">
        <v>32.874540000000003</v>
      </c>
      <c r="E110" s="93">
        <v>40.693249999999999</v>
      </c>
      <c r="F110" s="93">
        <v>47.300379999999997</v>
      </c>
      <c r="G110" s="93">
        <v>60.999609999999997</v>
      </c>
      <c r="H110" s="94">
        <v>5.452274E-3</v>
      </c>
      <c r="I110" s="93">
        <v>5.661368E-3</v>
      </c>
      <c r="J110" s="93">
        <v>6.1908029999999999E-3</v>
      </c>
      <c r="K110" s="93">
        <v>7.9288250000000005E-3</v>
      </c>
      <c r="L110" s="96"/>
      <c r="M110" s="96"/>
      <c r="N110" s="96"/>
    </row>
    <row r="111" spans="1:14" s="11" customFormat="1" ht="15.9" x14ac:dyDescent="0.45">
      <c r="A111" s="149"/>
      <c r="B111" s="28"/>
      <c r="C111" s="29" t="s">
        <v>17</v>
      </c>
      <c r="D111" s="93">
        <v>33.768000000000001</v>
      </c>
      <c r="E111" s="93">
        <v>41.041490099999997</v>
      </c>
      <c r="F111" s="93">
        <v>48.000410000000002</v>
      </c>
      <c r="G111" s="93">
        <v>60.063380000000002</v>
      </c>
      <c r="H111" s="94">
        <v>5.4780000000000002E-3</v>
      </c>
      <c r="I111" s="93">
        <v>5.6800000000000002E-3</v>
      </c>
      <c r="J111" s="93">
        <v>6.3299999999999997E-3</v>
      </c>
      <c r="K111" s="93">
        <v>8.0599999999999995E-3</v>
      </c>
      <c r="L111" s="96"/>
      <c r="M111" s="96"/>
      <c r="N111" s="96"/>
    </row>
    <row r="112" spans="1:14" s="11" customFormat="1" ht="15.9" x14ac:dyDescent="0.45">
      <c r="A112" s="149"/>
      <c r="B112" s="28"/>
      <c r="C112" s="29" t="s">
        <v>18</v>
      </c>
      <c r="D112" s="46">
        <v>32.938800000000001</v>
      </c>
      <c r="E112" s="93">
        <v>40.995010000000001</v>
      </c>
      <c r="F112" s="93">
        <v>47.399009999999997</v>
      </c>
      <c r="G112" s="93">
        <v>61.293610000000001</v>
      </c>
      <c r="H112" s="94">
        <v>5.0302000000000003E-3</v>
      </c>
      <c r="I112" s="93">
        <v>5.868E-3</v>
      </c>
      <c r="J112" s="93">
        <v>6.41903E-3</v>
      </c>
      <c r="K112" s="93">
        <v>7.7998800000000004E-3</v>
      </c>
      <c r="L112" s="96"/>
      <c r="M112" s="96"/>
      <c r="N112" s="96"/>
    </row>
    <row r="113" spans="1:14" s="11" customFormat="1" ht="15.9" x14ac:dyDescent="0.45">
      <c r="A113" s="149"/>
      <c r="B113" s="29" t="s">
        <v>20</v>
      </c>
      <c r="C113" s="29" t="s">
        <v>16</v>
      </c>
      <c r="D113" s="184">
        <v>32.55621</v>
      </c>
      <c r="E113" s="93">
        <v>40.938299999999998</v>
      </c>
      <c r="F113" s="93">
        <v>47.228439999999999</v>
      </c>
      <c r="G113" s="93">
        <v>61.113</v>
      </c>
      <c r="H113" s="94">
        <v>4.7872879999999998E-3</v>
      </c>
      <c r="I113" s="93">
        <v>4.3561609999999999E-3</v>
      </c>
      <c r="J113" s="93">
        <v>4.5364489999999997E-3</v>
      </c>
      <c r="K113" s="93">
        <v>5.6041249999999997E-3</v>
      </c>
      <c r="L113" s="96"/>
      <c r="M113" s="96"/>
      <c r="N113" s="96"/>
    </row>
    <row r="114" spans="1:14" ht="15.9" x14ac:dyDescent="0.45">
      <c r="B114" s="28"/>
      <c r="C114" s="29" t="s">
        <v>17</v>
      </c>
      <c r="D114" s="7">
        <v>32.253999999999998</v>
      </c>
      <c r="E114" s="7">
        <v>4.97851</v>
      </c>
      <c r="F114" s="7">
        <v>47.254657999999999</v>
      </c>
      <c r="G114" s="7">
        <v>60.744520000000001</v>
      </c>
      <c r="H114" s="8">
        <v>5.2559E-3</v>
      </c>
      <c r="I114" s="7">
        <v>4.1324999999999999E-3</v>
      </c>
      <c r="J114" s="7">
        <v>5.2364000000000004E-3</v>
      </c>
      <c r="K114" s="7">
        <v>6.2186000000000003E-3</v>
      </c>
    </row>
    <row r="115" spans="1:14" s="11" customFormat="1" ht="15.9" x14ac:dyDescent="0.45">
      <c r="A115" s="149"/>
      <c r="B115" s="28"/>
      <c r="C115" s="29" t="s">
        <v>18</v>
      </c>
      <c r="D115" s="93">
        <v>32.691360000000003</v>
      </c>
      <c r="E115" s="93">
        <v>41.048389999999998</v>
      </c>
      <c r="F115" s="93">
        <v>47.302999999999997</v>
      </c>
      <c r="G115" s="93">
        <v>60.459400000000002</v>
      </c>
      <c r="H115" s="94">
        <v>4.7934140000000002E-3</v>
      </c>
      <c r="I115" s="93">
        <v>4.2603659999999998E-3</v>
      </c>
      <c r="J115" s="93">
        <v>4.6448840000000002E-3</v>
      </c>
      <c r="K115" s="93">
        <v>5.4711159999999998E-3</v>
      </c>
      <c r="L115" s="96"/>
      <c r="M115" s="96"/>
      <c r="N115" s="96"/>
    </row>
    <row r="116" spans="1:14" ht="15.9" x14ac:dyDescent="0.45">
      <c r="B116" s="1"/>
      <c r="C116" s="85" t="s">
        <v>21</v>
      </c>
      <c r="D116" s="44">
        <f>AVERAGE(D110:D115)</f>
        <v>32.847151666666669</v>
      </c>
      <c r="E116" s="44">
        <f>AVERAGE(E110:E115)</f>
        <v>34.949158349999998</v>
      </c>
      <c r="F116" s="44">
        <f t="shared" ref="F116:K116" si="18">AVERAGE(F110:F115)</f>
        <v>47.414316333333339</v>
      </c>
      <c r="G116" s="44">
        <f t="shared" si="18"/>
        <v>60.778920000000006</v>
      </c>
      <c r="H116" s="45">
        <f>AVERAGE(H110:H115)</f>
        <v>5.1328460000000008E-3</v>
      </c>
      <c r="I116" s="192">
        <f t="shared" ref="I116:J116" si="19">AVERAGE(I110:I115)</f>
        <v>4.9930658333333343E-3</v>
      </c>
      <c r="J116" s="192">
        <f t="shared" si="19"/>
        <v>5.5595943333333342E-3</v>
      </c>
      <c r="K116" s="44">
        <f t="shared" si="18"/>
        <v>6.8470909999999996E-3</v>
      </c>
    </row>
    <row r="117" spans="1:14" s="11" customFormat="1" ht="15.9" x14ac:dyDescent="0.45">
      <c r="A117" s="193" t="s">
        <v>91</v>
      </c>
      <c r="B117" s="29" t="s">
        <v>19</v>
      </c>
      <c r="C117" s="29" t="s">
        <v>16</v>
      </c>
      <c r="D117" s="93">
        <v>66.514129999999994</v>
      </c>
      <c r="E117" s="93">
        <v>114.9568</v>
      </c>
      <c r="F117" s="93">
        <v>116.21120000000001</v>
      </c>
      <c r="G117" s="93">
        <v>143.3656</v>
      </c>
      <c r="H117" s="94">
        <v>2.0780369999999999E-2</v>
      </c>
      <c r="I117" s="93">
        <v>1.6172559999999999E-2</v>
      </c>
      <c r="J117" s="93">
        <v>1.994576E-2</v>
      </c>
      <c r="K117" s="93">
        <v>2.0877380000000001E-2</v>
      </c>
      <c r="L117" s="96"/>
      <c r="M117" s="96"/>
      <c r="N117" s="96"/>
    </row>
    <row r="118" spans="1:14" s="11" customFormat="1" ht="15.9" x14ac:dyDescent="0.45">
      <c r="A118" s="149"/>
      <c r="B118" s="28"/>
      <c r="C118" s="29" t="s">
        <v>17</v>
      </c>
      <c r="D118" s="93">
        <v>67.699749999999995</v>
      </c>
      <c r="E118" s="93">
        <v>121.16784</v>
      </c>
      <c r="F118" s="93">
        <v>122.1454</v>
      </c>
      <c r="G118" s="93">
        <v>141.7987</v>
      </c>
      <c r="H118" s="94">
        <v>2.057382E-2</v>
      </c>
      <c r="I118" s="93">
        <v>1.5701949999999999E-2</v>
      </c>
      <c r="J118" s="93">
        <v>1.873199E-2</v>
      </c>
      <c r="K118" s="93">
        <v>2.1118970000000001E-2</v>
      </c>
      <c r="L118" s="96"/>
      <c r="M118" s="96"/>
      <c r="N118" s="96"/>
    </row>
    <row r="119" spans="1:14" s="11" customFormat="1" ht="15.9" x14ac:dyDescent="0.45">
      <c r="A119" s="149"/>
      <c r="B119" s="28"/>
      <c r="C119" s="29" t="s">
        <v>18</v>
      </c>
      <c r="D119" s="93">
        <v>67.273700000000005</v>
      </c>
      <c r="E119" s="93">
        <v>116.4508</v>
      </c>
      <c r="F119" s="93">
        <v>119.15219999999999</v>
      </c>
      <c r="G119" s="93">
        <v>142.88829999999999</v>
      </c>
      <c r="H119" s="94">
        <v>2.0631900000000002E-2</v>
      </c>
      <c r="I119" s="93">
        <v>1.6870469999999999E-2</v>
      </c>
      <c r="J119" s="93">
        <v>1.9346470000000001E-2</v>
      </c>
      <c r="K119" s="93">
        <v>2.16113E-2</v>
      </c>
      <c r="L119" s="96"/>
      <c r="M119" s="96"/>
      <c r="N119" s="96"/>
    </row>
    <row r="120" spans="1:14" s="11" customFormat="1" ht="15.9" x14ac:dyDescent="0.45">
      <c r="A120" s="149"/>
      <c r="B120" s="29" t="s">
        <v>20</v>
      </c>
      <c r="C120" s="29" t="s">
        <v>16</v>
      </c>
      <c r="D120" s="93">
        <v>74.688950000000006</v>
      </c>
      <c r="E120" s="93">
        <v>118.85850000000001</v>
      </c>
      <c r="F120" s="93">
        <v>116.03489999999999</v>
      </c>
      <c r="G120" s="93">
        <v>144.64320000000001</v>
      </c>
      <c r="H120" s="94">
        <v>1.9480359999999999E-2</v>
      </c>
      <c r="I120" s="93">
        <v>1.634188E-2</v>
      </c>
      <c r="J120" s="93">
        <v>1.6572920000000001E-2</v>
      </c>
      <c r="K120" s="93">
        <v>1.5231150000000001E-2</v>
      </c>
      <c r="L120" s="96"/>
      <c r="M120" s="96"/>
      <c r="N120" s="96"/>
    </row>
    <row r="121" spans="1:14" s="11" customFormat="1" ht="15.9" x14ac:dyDescent="0.45">
      <c r="A121" s="149"/>
      <c r="B121" s="28"/>
      <c r="C121" s="29" t="s">
        <v>17</v>
      </c>
      <c r="D121" s="93">
        <v>78.253900000000002</v>
      </c>
      <c r="E121" s="93">
        <v>116.9834</v>
      </c>
      <c r="F121" s="93">
        <v>122.4766</v>
      </c>
      <c r="G121" s="93">
        <v>149.9905</v>
      </c>
      <c r="H121" s="94">
        <v>1.9060830000000001E-2</v>
      </c>
      <c r="I121" s="93">
        <v>1.790684E-2</v>
      </c>
      <c r="J121" s="93">
        <v>1.643963E-2</v>
      </c>
      <c r="K121" s="93">
        <v>1.5363949999999999E-2</v>
      </c>
      <c r="L121" s="96"/>
      <c r="M121" s="96"/>
      <c r="N121" s="96"/>
    </row>
    <row r="122" spans="1:14" s="11" customFormat="1" ht="15.9" x14ac:dyDescent="0.45">
      <c r="A122" s="149"/>
      <c r="B122" s="28"/>
      <c r="C122" s="29" t="s">
        <v>18</v>
      </c>
      <c r="D122" s="93">
        <v>81.768950000000004</v>
      </c>
      <c r="E122" s="93">
        <v>124.077</v>
      </c>
      <c r="F122" s="93">
        <v>127.2619</v>
      </c>
      <c r="G122" s="93">
        <v>145.47329999999999</v>
      </c>
      <c r="H122" s="94">
        <v>2.0342260000000001E-2</v>
      </c>
      <c r="I122" s="93">
        <v>1.754431E-2</v>
      </c>
      <c r="J122" s="93">
        <v>1.7374170000000001E-2</v>
      </c>
      <c r="K122" s="93">
        <v>1.6702660000000001E-2</v>
      </c>
      <c r="L122" s="96"/>
      <c r="M122" s="96"/>
      <c r="N122" s="96"/>
    </row>
    <row r="123" spans="1:14" ht="15.9" x14ac:dyDescent="0.45">
      <c r="B123" s="1"/>
      <c r="C123" s="85" t="s">
        <v>21</v>
      </c>
      <c r="D123" s="44">
        <f>AVERAGE(D117:D122)</f>
        <v>72.69989666666666</v>
      </c>
      <c r="E123" s="44">
        <f>AVERAGE(E117:E122)</f>
        <v>118.74905666666666</v>
      </c>
      <c r="F123" s="44">
        <f t="shared" ref="F123:K123" si="20">AVERAGE(F117:F122)</f>
        <v>120.54703333333333</v>
      </c>
      <c r="G123" s="44">
        <f t="shared" si="20"/>
        <v>144.69326666666666</v>
      </c>
      <c r="H123" s="45">
        <f>AVERAGE(H117:H122)</f>
        <v>2.0144923333333332E-2</v>
      </c>
      <c r="I123" s="192">
        <f t="shared" ref="I123:J123" si="21">AVERAGE(I117:I122)</f>
        <v>1.6756335000000001E-2</v>
      </c>
      <c r="J123" s="192">
        <f t="shared" si="21"/>
        <v>1.8068490000000003E-2</v>
      </c>
      <c r="K123" s="44">
        <f t="shared" si="20"/>
        <v>1.8484235000000002E-2</v>
      </c>
    </row>
    <row r="124" spans="1:14" s="11" customFormat="1" ht="15.9" x14ac:dyDescent="0.45">
      <c r="A124" s="193" t="s">
        <v>100</v>
      </c>
      <c r="B124" s="29" t="s">
        <v>19</v>
      </c>
      <c r="C124" s="29" t="s">
        <v>16</v>
      </c>
      <c r="D124" s="93">
        <v>207.67240000000001</v>
      </c>
      <c r="E124" s="93">
        <v>326.58569999999997</v>
      </c>
      <c r="F124" s="93">
        <v>299.25400000000002</v>
      </c>
      <c r="G124" s="93">
        <v>335.74</v>
      </c>
      <c r="H124" s="94">
        <v>8.9771169999999997E-2</v>
      </c>
      <c r="I124" s="93">
        <v>6.9074529999999995E-2</v>
      </c>
      <c r="J124" s="93">
        <v>7.611358E-2</v>
      </c>
      <c r="K124" s="93">
        <v>7.5802129999999995E-2</v>
      </c>
      <c r="L124" s="96"/>
      <c r="M124" s="96"/>
      <c r="N124" s="96"/>
    </row>
    <row r="125" spans="1:14" s="11" customFormat="1" ht="15.9" x14ac:dyDescent="0.45">
      <c r="A125" s="149"/>
      <c r="B125" s="28"/>
      <c r="C125" s="29" t="s">
        <v>17</v>
      </c>
      <c r="D125" s="93">
        <v>207.7509</v>
      </c>
      <c r="E125" s="93">
        <v>321.91789999999997</v>
      </c>
      <c r="F125" s="93">
        <v>285.2516</v>
      </c>
      <c r="G125" s="93">
        <v>243.07820000000001</v>
      </c>
      <c r="H125" s="94">
        <v>9.2064889999999996E-2</v>
      </c>
      <c r="I125" s="93">
        <v>7.1234240000000004E-2</v>
      </c>
      <c r="J125" s="93">
        <v>8.2213990000000001E-2</v>
      </c>
      <c r="K125" s="93">
        <v>7.0580000000000004E-2</v>
      </c>
      <c r="L125" s="96"/>
      <c r="M125" s="96"/>
      <c r="N125" s="96"/>
    </row>
    <row r="126" spans="1:14" s="11" customFormat="1" ht="15.9" x14ac:dyDescent="0.45">
      <c r="A126" s="149"/>
      <c r="B126" s="28"/>
      <c r="C126" s="29" t="s">
        <v>18</v>
      </c>
      <c r="D126" s="93">
        <v>204.8091</v>
      </c>
      <c r="E126" s="93">
        <v>326.75279999999998</v>
      </c>
      <c r="F126" s="93">
        <v>287.11450000000002</v>
      </c>
      <c r="G126" s="93">
        <v>233.5421</v>
      </c>
      <c r="H126" s="94">
        <v>8.8732039999999998E-2</v>
      </c>
      <c r="I126" s="93">
        <v>6.6992129999999997E-2</v>
      </c>
      <c r="J126" s="93">
        <v>7.9715170000000002E-2</v>
      </c>
      <c r="K126" s="93">
        <v>7.1130170000000006E-2</v>
      </c>
      <c r="L126" s="96"/>
      <c r="M126" s="96"/>
      <c r="N126" s="96"/>
    </row>
    <row r="127" spans="1:14" s="11" customFormat="1" ht="15.9" x14ac:dyDescent="0.45">
      <c r="A127" s="149"/>
      <c r="B127" s="29" t="s">
        <v>20</v>
      </c>
      <c r="C127" s="29" t="s">
        <v>16</v>
      </c>
      <c r="D127" s="93">
        <v>160.66759999999999</v>
      </c>
      <c r="E127" s="93">
        <v>246.7072</v>
      </c>
      <c r="F127" s="93">
        <v>324.47930000000002</v>
      </c>
      <c r="G127" s="93">
        <v>278.95</v>
      </c>
      <c r="H127" s="94">
        <v>7.6624020000000001E-2</v>
      </c>
      <c r="I127" s="93">
        <v>6.8499249999999998E-2</v>
      </c>
      <c r="J127" s="93">
        <v>6.5254199999999998E-2</v>
      </c>
      <c r="K127" s="93">
        <v>8.8119500000000003E-2</v>
      </c>
      <c r="L127" s="96"/>
      <c r="M127" s="96"/>
      <c r="N127" s="96"/>
    </row>
    <row r="128" spans="1:14" s="11" customFormat="1" ht="15.9" x14ac:dyDescent="0.45">
      <c r="A128" s="149"/>
      <c r="B128" s="28"/>
      <c r="C128" s="29" t="s">
        <v>17</v>
      </c>
      <c r="D128" s="93">
        <v>160.38419999999999</v>
      </c>
      <c r="E128" s="93">
        <v>255.3553</v>
      </c>
      <c r="F128" s="93">
        <v>326.86259999999999</v>
      </c>
      <c r="G128" s="93">
        <v>274.7235</v>
      </c>
      <c r="H128" s="94">
        <v>7.5159980000000001E-2</v>
      </c>
      <c r="I128" s="93">
        <v>6.4817089999999994E-2</v>
      </c>
      <c r="J128" s="93">
        <v>6.0766599999999997E-2</v>
      </c>
      <c r="K128" s="93">
        <v>8.9597999999999997E-2</v>
      </c>
      <c r="L128" s="96"/>
      <c r="M128" s="96"/>
      <c r="N128" s="96"/>
    </row>
    <row r="129" spans="1:14" s="11" customFormat="1" ht="15.9" x14ac:dyDescent="0.45">
      <c r="A129" s="149"/>
      <c r="B129" s="28"/>
      <c r="C129" s="29" t="s">
        <v>18</v>
      </c>
      <c r="D129" s="93">
        <v>154.69409999999999</v>
      </c>
      <c r="E129" s="93">
        <v>245.48580000000001</v>
      </c>
      <c r="F129" s="93">
        <v>314.16210000000001</v>
      </c>
      <c r="G129" s="93">
        <v>263.63240000000002</v>
      </c>
      <c r="H129" s="94">
        <v>7.5683929999999996E-2</v>
      </c>
      <c r="I129" s="93">
        <v>6.9796170000000005E-2</v>
      </c>
      <c r="J129" s="93">
        <v>6.1853709999999999E-2</v>
      </c>
      <c r="K129" s="93">
        <v>8.8092480000000001E-2</v>
      </c>
      <c r="L129" s="96"/>
      <c r="M129" s="96"/>
      <c r="N129" s="96"/>
    </row>
    <row r="130" spans="1:14" ht="15.9" x14ac:dyDescent="0.45">
      <c r="B130" s="1"/>
      <c r="C130" s="85" t="s">
        <v>21</v>
      </c>
      <c r="D130" s="44">
        <f>AVERAGE(D124:D129)</f>
        <v>182.66305</v>
      </c>
      <c r="E130" s="44">
        <f>AVERAGE(E124:E129)</f>
        <v>287.13411666666667</v>
      </c>
      <c r="F130" s="44">
        <f t="shared" ref="F130:K130" si="22">AVERAGE(F124:F129)</f>
        <v>306.18734999999998</v>
      </c>
      <c r="G130" s="44">
        <f t="shared" si="22"/>
        <v>271.61103333333335</v>
      </c>
      <c r="H130" s="45">
        <f>AVERAGE(H124:H129)</f>
        <v>8.3006005000000008E-2</v>
      </c>
      <c r="I130" s="192">
        <f t="shared" ref="I130:J130" si="23">AVERAGE(I124:I129)</f>
        <v>6.8402235000000006E-2</v>
      </c>
      <c r="J130" s="192">
        <f t="shared" si="23"/>
        <v>7.0986208333333342E-2</v>
      </c>
      <c r="K130" s="44">
        <f t="shared" si="22"/>
        <v>8.0553713333333332E-2</v>
      </c>
    </row>
    <row r="131" spans="1:14" s="11" customFormat="1" ht="15.9" x14ac:dyDescent="0.45">
      <c r="A131" s="193" t="s">
        <v>92</v>
      </c>
      <c r="B131" s="29" t="s">
        <v>19</v>
      </c>
      <c r="C131" s="29" t="s">
        <v>16</v>
      </c>
      <c r="D131" s="93">
        <v>188.5573</v>
      </c>
      <c r="E131" s="185" t="s">
        <v>53</v>
      </c>
      <c r="F131" s="93">
        <v>354.34949</v>
      </c>
      <c r="G131" s="93">
        <v>392.61750000000001</v>
      </c>
      <c r="H131" s="94">
        <v>4.6969549999999999E-2</v>
      </c>
      <c r="I131" s="185" t="s">
        <v>53</v>
      </c>
      <c r="J131" s="93">
        <v>5.1739199999999999E-2</v>
      </c>
      <c r="K131" s="93">
        <v>5.4140090000000002E-2</v>
      </c>
      <c r="L131" s="96"/>
      <c r="M131" s="96"/>
      <c r="N131" s="96"/>
    </row>
    <row r="132" spans="1:14" s="11" customFormat="1" ht="15.9" x14ac:dyDescent="0.45">
      <c r="A132" s="149"/>
      <c r="B132" s="28"/>
      <c r="C132" s="29" t="s">
        <v>17</v>
      </c>
      <c r="D132" s="93">
        <v>189.7979</v>
      </c>
      <c r="E132" s="185" t="s">
        <v>53</v>
      </c>
      <c r="F132" s="93">
        <v>353.88679999999999</v>
      </c>
      <c r="G132" s="93">
        <v>398.89888999999999</v>
      </c>
      <c r="H132" s="94">
        <v>5.1117080000000002E-2</v>
      </c>
      <c r="I132" s="185" t="s">
        <v>53</v>
      </c>
      <c r="J132" s="93">
        <v>5.5225759999999999E-2</v>
      </c>
      <c r="K132" s="93">
        <v>6.8845039999999996E-2</v>
      </c>
      <c r="L132" s="96"/>
      <c r="M132" s="96"/>
      <c r="N132" s="96"/>
    </row>
    <row r="133" spans="1:14" s="11" customFormat="1" ht="15.9" x14ac:dyDescent="0.45">
      <c r="A133" s="149"/>
      <c r="B133" s="28"/>
      <c r="C133" s="29" t="s">
        <v>18</v>
      </c>
      <c r="D133" s="93">
        <v>188.0104</v>
      </c>
      <c r="E133" s="185" t="s">
        <v>53</v>
      </c>
      <c r="F133" s="93">
        <v>348.3229</v>
      </c>
      <c r="G133" s="93">
        <v>393.44420000000002</v>
      </c>
      <c r="H133" s="94">
        <v>5.545245E-2</v>
      </c>
      <c r="I133" s="185" t="s">
        <v>53</v>
      </c>
      <c r="J133" s="93">
        <v>5.5490879999999999E-2</v>
      </c>
      <c r="K133" s="93">
        <v>5.2998700000000003E-2</v>
      </c>
      <c r="L133" s="96"/>
      <c r="M133" s="96"/>
      <c r="N133" s="96"/>
    </row>
    <row r="134" spans="1:14" s="11" customFormat="1" ht="15.9" x14ac:dyDescent="0.45">
      <c r="A134" s="149"/>
      <c r="B134" s="29" t="s">
        <v>20</v>
      </c>
      <c r="C134" s="29" t="s">
        <v>16</v>
      </c>
      <c r="D134" s="93">
        <v>183.7389</v>
      </c>
      <c r="E134" s="185" t="s">
        <v>53</v>
      </c>
      <c r="F134" s="93">
        <v>348.58049999999997</v>
      </c>
      <c r="G134" s="93">
        <v>393.50790000000001</v>
      </c>
      <c r="H134" s="94">
        <v>5.6399970000000001E-2</v>
      </c>
      <c r="I134" s="185" t="s">
        <v>53</v>
      </c>
      <c r="J134" s="93">
        <v>5.2346499999999997E-2</v>
      </c>
      <c r="K134" s="93">
        <v>5.5916470000000003E-2</v>
      </c>
      <c r="L134" s="96"/>
      <c r="M134" s="96"/>
      <c r="N134" s="96"/>
    </row>
    <row r="135" spans="1:14" s="11" customFormat="1" ht="15.9" x14ac:dyDescent="0.45">
      <c r="A135" s="149"/>
      <c r="B135" s="28"/>
      <c r="C135" s="29" t="s">
        <v>17</v>
      </c>
      <c r="D135" s="93">
        <v>190.0882</v>
      </c>
      <c r="E135" s="185" t="s">
        <v>53</v>
      </c>
      <c r="F135" s="93">
        <v>351.42750000000001</v>
      </c>
      <c r="G135" s="93">
        <v>381.7296</v>
      </c>
      <c r="H135" s="94">
        <v>5.6642949999999997E-2</v>
      </c>
      <c r="I135" s="185" t="s">
        <v>53</v>
      </c>
      <c r="J135" s="93">
        <v>5.0249530000000001E-2</v>
      </c>
      <c r="K135" s="93">
        <v>6.7906599999999998E-2</v>
      </c>
      <c r="L135" s="96"/>
      <c r="M135" s="96"/>
      <c r="N135" s="96"/>
    </row>
    <row r="136" spans="1:14" s="11" customFormat="1" ht="15.9" x14ac:dyDescent="0.45">
      <c r="A136" s="149"/>
      <c r="B136" s="28"/>
      <c r="C136" s="29" t="s">
        <v>18</v>
      </c>
      <c r="D136" s="93">
        <v>187.0498</v>
      </c>
      <c r="E136" s="185" t="s">
        <v>53</v>
      </c>
      <c r="F136" s="93">
        <v>347.8639</v>
      </c>
      <c r="G136" s="93">
        <v>391.98950000000002</v>
      </c>
      <c r="H136" s="94">
        <v>4.8056700000000001E-2</v>
      </c>
      <c r="I136" s="185" t="s">
        <v>53</v>
      </c>
      <c r="J136" s="93">
        <v>4.5849540000000001E-2</v>
      </c>
      <c r="K136" s="93">
        <v>5.208927E-2</v>
      </c>
      <c r="L136" s="96"/>
      <c r="M136" s="96"/>
      <c r="N136" s="96"/>
    </row>
    <row r="137" spans="1:14" ht="15.9" x14ac:dyDescent="0.45">
      <c r="B137" s="1"/>
      <c r="C137" s="85" t="s">
        <v>21</v>
      </c>
      <c r="D137" s="44">
        <f>AVERAGE(D131:D136)</f>
        <v>187.87374999999997</v>
      </c>
      <c r="E137" s="187" t="s">
        <v>53</v>
      </c>
      <c r="F137" s="44">
        <f t="shared" ref="F137:K137" si="24">AVERAGE(F131:F136)</f>
        <v>350.73851500000001</v>
      </c>
      <c r="G137" s="44">
        <f t="shared" si="24"/>
        <v>392.03126500000008</v>
      </c>
      <c r="H137" s="45">
        <f t="shared" si="24"/>
        <v>5.243978333333333E-2</v>
      </c>
      <c r="I137" s="187" t="s">
        <v>53</v>
      </c>
      <c r="J137" s="45">
        <f t="shared" si="24"/>
        <v>5.1816901666666665E-2</v>
      </c>
      <c r="K137" s="44">
        <f t="shared" si="24"/>
        <v>5.864936166666667E-2</v>
      </c>
    </row>
    <row r="138" spans="1:14" s="11" customFormat="1" ht="15.9" x14ac:dyDescent="0.45">
      <c r="A138" s="193" t="s">
        <v>93</v>
      </c>
      <c r="B138" s="29" t="s">
        <v>19</v>
      </c>
      <c r="C138" s="29" t="s">
        <v>16</v>
      </c>
      <c r="D138" s="93">
        <v>99.328370000000007</v>
      </c>
      <c r="E138" s="185" t="s">
        <v>53</v>
      </c>
      <c r="F138" s="93">
        <v>161.09559999999999</v>
      </c>
      <c r="G138" s="93">
        <v>178.3227</v>
      </c>
      <c r="H138" s="94">
        <v>1.8483159999999998E-2</v>
      </c>
      <c r="I138" s="185" t="s">
        <v>53</v>
      </c>
      <c r="J138" s="93">
        <v>2.06099E-2</v>
      </c>
      <c r="K138" s="93">
        <v>2.2789489999999999E-2</v>
      </c>
      <c r="L138" s="96"/>
      <c r="M138" s="96"/>
      <c r="N138" s="96"/>
    </row>
    <row r="139" spans="1:14" ht="15.9" x14ac:dyDescent="0.45">
      <c r="A139" s="149"/>
      <c r="B139" s="28"/>
      <c r="C139" s="29" t="s">
        <v>17</v>
      </c>
      <c r="D139" s="7">
        <v>101.8965</v>
      </c>
      <c r="E139" s="185" t="s">
        <v>53</v>
      </c>
      <c r="F139" s="7">
        <v>160.4151</v>
      </c>
      <c r="G139" s="7">
        <v>183.22790000000001</v>
      </c>
      <c r="H139" s="8">
        <v>1.7939409999999999E-2</v>
      </c>
      <c r="I139" s="185" t="s">
        <v>53</v>
      </c>
      <c r="J139" s="7">
        <v>2.246718E-2</v>
      </c>
      <c r="K139" s="7">
        <v>2.2927929999999999E-2</v>
      </c>
    </row>
    <row r="140" spans="1:14" s="11" customFormat="1" ht="15.9" x14ac:dyDescent="0.45">
      <c r="A140" s="149"/>
      <c r="B140" s="28"/>
      <c r="C140" s="29" t="s">
        <v>18</v>
      </c>
      <c r="D140" s="93">
        <v>101.0611</v>
      </c>
      <c r="E140" s="185" t="s">
        <v>53</v>
      </c>
      <c r="F140" s="93">
        <v>154.07859999999999</v>
      </c>
      <c r="G140" s="93">
        <v>182.0308</v>
      </c>
      <c r="H140" s="94">
        <v>1.9581020000000001E-2</v>
      </c>
      <c r="I140" s="185" t="s">
        <v>53</v>
      </c>
      <c r="J140" s="93">
        <v>2.787009E-2</v>
      </c>
      <c r="K140" s="93">
        <v>2.2449500000000001E-2</v>
      </c>
      <c r="L140" s="96"/>
      <c r="M140" s="96"/>
      <c r="N140" s="96"/>
    </row>
    <row r="141" spans="1:14" s="11" customFormat="1" ht="15.9" x14ac:dyDescent="0.45">
      <c r="A141" s="149"/>
      <c r="B141" s="29" t="s">
        <v>20</v>
      </c>
      <c r="C141" s="29" t="s">
        <v>16</v>
      </c>
      <c r="D141" s="93">
        <v>99.176349999999999</v>
      </c>
      <c r="E141" s="185" t="s">
        <v>53</v>
      </c>
      <c r="F141" s="93">
        <v>167.2784</v>
      </c>
      <c r="G141" s="93">
        <v>192.3717</v>
      </c>
      <c r="H141" s="94">
        <v>2.142003E-2</v>
      </c>
      <c r="I141" s="185" t="s">
        <v>53</v>
      </c>
      <c r="J141" s="93">
        <v>2.4031529999999999E-2</v>
      </c>
      <c r="K141" s="93">
        <v>2.2862420000000001E-2</v>
      </c>
      <c r="L141" s="96"/>
      <c r="M141" s="96"/>
      <c r="N141" s="96"/>
    </row>
    <row r="142" spans="1:14" s="11" customFormat="1" ht="15.9" x14ac:dyDescent="0.45">
      <c r="A142" s="149"/>
      <c r="B142" s="28"/>
      <c r="C142" s="29" t="s">
        <v>17</v>
      </c>
      <c r="D142" s="93">
        <v>99.050020000000004</v>
      </c>
      <c r="E142" s="185" t="s">
        <v>53</v>
      </c>
      <c r="F142" s="93">
        <v>169.4015</v>
      </c>
      <c r="G142" s="93">
        <v>191.80680000000001</v>
      </c>
      <c r="H142" s="94">
        <v>2.1137320000000001E-2</v>
      </c>
      <c r="I142" s="185" t="s">
        <v>53</v>
      </c>
      <c r="J142" s="93">
        <v>2.3088600000000001E-2</v>
      </c>
      <c r="K142" s="93">
        <v>2.2715050000000001E-2</v>
      </c>
      <c r="L142" s="96"/>
      <c r="M142" s="96"/>
      <c r="N142" s="96"/>
    </row>
    <row r="143" spans="1:14" s="11" customFormat="1" ht="15.9" x14ac:dyDescent="0.45">
      <c r="A143" s="149"/>
      <c r="B143" s="28"/>
      <c r="C143" s="29" t="s">
        <v>18</v>
      </c>
      <c r="D143" s="93">
        <v>99.662000000000006</v>
      </c>
      <c r="E143" s="185" t="s">
        <v>53</v>
      </c>
      <c r="F143" s="93">
        <v>171.67670000000001</v>
      </c>
      <c r="G143" s="93">
        <v>189.50720000000001</v>
      </c>
      <c r="H143" s="94">
        <v>2.1956960000000001E-2</v>
      </c>
      <c r="I143" s="185" t="s">
        <v>53</v>
      </c>
      <c r="J143" s="93">
        <v>2.340938E-2</v>
      </c>
      <c r="K143" s="93">
        <v>2.4395300000000002E-2</v>
      </c>
      <c r="L143" s="96"/>
      <c r="M143" s="96"/>
      <c r="N143" s="96"/>
    </row>
    <row r="144" spans="1:14" ht="15.9" x14ac:dyDescent="0.45">
      <c r="A144" s="149"/>
      <c r="B144" s="47"/>
      <c r="C144" s="90" t="s">
        <v>21</v>
      </c>
      <c r="D144" s="44">
        <f>AVERAGE(D138:D143)</f>
        <v>100.02905666666668</v>
      </c>
      <c r="E144" s="187" t="s">
        <v>53</v>
      </c>
      <c r="F144" s="44">
        <f t="shared" ref="F144:K144" si="25">AVERAGE(F138:F143)</f>
        <v>163.99098333333333</v>
      </c>
      <c r="G144" s="44">
        <f t="shared" si="25"/>
        <v>186.21118333333334</v>
      </c>
      <c r="H144" s="45">
        <f t="shared" si="25"/>
        <v>2.0086316666666666E-2</v>
      </c>
      <c r="I144" s="187" t="s">
        <v>53</v>
      </c>
      <c r="J144" s="45">
        <f t="shared" si="25"/>
        <v>2.3579446666666667E-2</v>
      </c>
      <c r="K144" s="44">
        <f t="shared" si="25"/>
        <v>2.3023281666666662E-2</v>
      </c>
    </row>
  </sheetData>
  <mergeCells count="1">
    <mergeCell ref="A1:T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02519-1AEA-460C-9D33-BB34A3376513}">
  <dimension ref="A1:T125"/>
  <sheetViews>
    <sheetView topLeftCell="A79" zoomScaleNormal="100" workbookViewId="0">
      <selection activeCell="A89" sqref="A89"/>
    </sheetView>
  </sheetViews>
  <sheetFormatPr baseColWidth="10" defaultColWidth="8.84375" defaultRowHeight="15.9" x14ac:dyDescent="0.45"/>
  <cols>
    <col min="1" max="1" width="46.23046875" style="63" bestFit="1" customWidth="1"/>
    <col min="2" max="2" width="9.23046875" style="3" customWidth="1"/>
    <col min="3" max="3" width="11.765625" style="3" customWidth="1"/>
    <col min="4" max="4" width="12.84375" style="13" customWidth="1"/>
    <col min="5" max="5" width="12.3046875" style="13" customWidth="1"/>
    <col min="6" max="6" width="11.84375" style="13" customWidth="1"/>
    <col min="7" max="7" width="12.4609375" style="13" customWidth="1"/>
    <col min="8" max="8" width="9.3046875" style="14" bestFit="1" customWidth="1"/>
    <col min="9" max="9" width="11.3046875" style="32" customWidth="1"/>
    <col min="10" max="10" width="9.3046875" style="32" bestFit="1" customWidth="1"/>
    <col min="11" max="11" width="9.3046875" style="37" bestFit="1" customWidth="1"/>
    <col min="12" max="15" width="11.84375" style="172" customWidth="1"/>
    <col min="16" max="16384" width="8.84375" style="3"/>
  </cols>
  <sheetData>
    <row r="1" spans="1:20" s="15" customFormat="1" ht="15.65" customHeight="1" x14ac:dyDescent="0.45">
      <c r="A1" s="233" t="s">
        <v>39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</row>
    <row r="2" spans="1:20" s="15" customFormat="1" x14ac:dyDescent="0.45">
      <c r="A2" s="18"/>
      <c r="B2" s="18"/>
      <c r="C2" s="18"/>
      <c r="D2" s="19"/>
      <c r="E2" s="19"/>
      <c r="F2" s="19"/>
      <c r="G2" s="19"/>
      <c r="H2" s="38"/>
      <c r="I2" s="19"/>
      <c r="J2" s="19"/>
      <c r="K2" s="39"/>
      <c r="L2" s="165"/>
      <c r="M2" s="165"/>
      <c r="N2" s="165"/>
      <c r="O2" s="165"/>
      <c r="P2" s="20"/>
      <c r="Q2" s="20"/>
      <c r="R2" s="20"/>
      <c r="S2" s="20"/>
      <c r="T2" s="20"/>
    </row>
    <row r="3" spans="1:20" s="15" customFormat="1" x14ac:dyDescent="0.45">
      <c r="A3" s="156"/>
      <c r="B3" s="21"/>
      <c r="C3" s="21"/>
      <c r="D3" s="22" t="s">
        <v>22</v>
      </c>
      <c r="E3" s="22" t="s">
        <v>23</v>
      </c>
      <c r="F3" s="22" t="s">
        <v>24</v>
      </c>
      <c r="G3" s="22" t="s">
        <v>25</v>
      </c>
      <c r="H3" s="33" t="s">
        <v>22</v>
      </c>
      <c r="I3" s="22" t="s">
        <v>23</v>
      </c>
      <c r="J3" s="22" t="s">
        <v>24</v>
      </c>
      <c r="K3" s="40" t="s">
        <v>25</v>
      </c>
      <c r="L3" s="166" t="s">
        <v>32</v>
      </c>
      <c r="M3" s="166" t="s">
        <v>38</v>
      </c>
      <c r="N3" s="166" t="s">
        <v>45</v>
      </c>
      <c r="O3" s="166" t="s">
        <v>46</v>
      </c>
      <c r="P3" s="21"/>
      <c r="Q3" s="21"/>
      <c r="R3" s="21"/>
      <c r="S3" s="21"/>
      <c r="T3" s="21"/>
    </row>
    <row r="4" spans="1:20" x14ac:dyDescent="0.45">
      <c r="A4" s="157" t="s">
        <v>5</v>
      </c>
      <c r="B4" s="23"/>
      <c r="C4" s="23"/>
      <c r="D4" s="24" t="s">
        <v>30</v>
      </c>
      <c r="E4" s="24" t="s">
        <v>30</v>
      </c>
      <c r="F4" s="24" t="s">
        <v>30</v>
      </c>
      <c r="G4" s="24" t="s">
        <v>30</v>
      </c>
      <c r="H4" s="34" t="s">
        <v>31</v>
      </c>
      <c r="I4" s="35" t="s">
        <v>31</v>
      </c>
      <c r="J4" s="35" t="s">
        <v>31</v>
      </c>
      <c r="K4" s="36" t="s">
        <v>31</v>
      </c>
      <c r="L4" s="167"/>
      <c r="M4" s="168"/>
      <c r="N4" s="168"/>
      <c r="O4" s="168"/>
      <c r="P4" s="25"/>
      <c r="Q4" s="25"/>
      <c r="R4" s="25"/>
      <c r="S4" s="25"/>
      <c r="T4" s="25"/>
    </row>
    <row r="5" spans="1:20" x14ac:dyDescent="0.45">
      <c r="A5" s="56" t="s">
        <v>40</v>
      </c>
      <c r="B5" s="27" t="s">
        <v>19</v>
      </c>
      <c r="C5" s="27" t="s">
        <v>16</v>
      </c>
      <c r="D5" s="13">
        <f>RawResults!D5/'ME&amp;ajdSE'!$L$5</f>
        <v>0</v>
      </c>
      <c r="E5" s="13">
        <f>RawResults!E5/'ME&amp;ajdSE'!$L$5</f>
        <v>0</v>
      </c>
      <c r="F5" s="13">
        <f>RawResults!F5/'ME&amp;ajdSE'!$L$5</f>
        <v>0</v>
      </c>
      <c r="G5" s="13">
        <f>RawResults!G5/'ME&amp;ajdSE'!$L$5</f>
        <v>0</v>
      </c>
      <c r="H5" s="14">
        <f>(($N5/$M5)^(1/3))*(($O5/$L5)^2)*RawResults!H5</f>
        <v>0</v>
      </c>
      <c r="I5" s="32">
        <f>(($N5/$M5)^(1/3))*(($O5/$L5)^2)*RawResults!I5</f>
        <v>0</v>
      </c>
      <c r="J5" s="32">
        <f>(($N5/$M5)^(1/3))*(($O5/$L5)^2)*RawResults!J5</f>
        <v>0</v>
      </c>
      <c r="K5" s="37">
        <f>(($N5/$M5)^(1/3))*(($O5/$L5)^2)*RawResults!K5</f>
        <v>0</v>
      </c>
      <c r="L5" s="169">
        <v>194.664222</v>
      </c>
      <c r="M5" s="170">
        <v>42503.5</v>
      </c>
      <c r="N5" s="169">
        <v>4356.18</v>
      </c>
      <c r="O5" s="169">
        <v>1031.3440000000001</v>
      </c>
      <c r="P5" s="15"/>
      <c r="Q5" s="15"/>
      <c r="R5" s="15"/>
      <c r="S5" s="15"/>
      <c r="T5" s="15"/>
    </row>
    <row r="6" spans="1:20" x14ac:dyDescent="0.45">
      <c r="A6" s="56"/>
      <c r="B6" s="26"/>
      <c r="C6" s="27" t="s">
        <v>17</v>
      </c>
      <c r="D6" s="13">
        <f>RawResults!D6/'ME&amp;ajdSE'!$L$5</f>
        <v>0</v>
      </c>
      <c r="E6" s="13">
        <f>RawResults!E6/'ME&amp;ajdSE'!$L$5</f>
        <v>0</v>
      </c>
      <c r="F6" s="13">
        <f>RawResults!F6/'ME&amp;ajdSE'!$L$5</f>
        <v>0</v>
      </c>
      <c r="G6" s="13">
        <f>RawResults!G6/'ME&amp;ajdSE'!$L$5</f>
        <v>0</v>
      </c>
      <c r="H6" s="14">
        <f>(($N6/$M6)^(1/3))*(($O6/$L6)^2)*RawResults!H6</f>
        <v>0</v>
      </c>
      <c r="I6" s="32">
        <f>(($N6/$M6)^(1/3))*(($O6/$L6)^2)*RawResults!I6</f>
        <v>0</v>
      </c>
      <c r="J6" s="32">
        <f>(($N6/$M6)^(1/3))*(($O6/$L6)^2)*RawResults!J6</f>
        <v>0</v>
      </c>
      <c r="K6" s="37">
        <f>(($N6/$M6)^(1/3))*(($O6/$L6)^2)*RawResults!K6</f>
        <v>0</v>
      </c>
      <c r="L6" s="169">
        <v>194.664222</v>
      </c>
      <c r="M6" s="170">
        <v>42503.5</v>
      </c>
      <c r="N6" s="169">
        <v>4356.18</v>
      </c>
      <c r="O6" s="169">
        <v>1031.3440000000001</v>
      </c>
      <c r="P6" s="15"/>
      <c r="Q6" s="15"/>
      <c r="R6" s="15"/>
      <c r="S6" s="15"/>
      <c r="T6" s="15"/>
    </row>
    <row r="7" spans="1:20" x14ac:dyDescent="0.45">
      <c r="A7" s="56"/>
      <c r="B7" s="26"/>
      <c r="C7" s="27" t="s">
        <v>18</v>
      </c>
      <c r="D7" s="13">
        <f>RawResults!D7/'ME&amp;ajdSE'!$L$5</f>
        <v>0</v>
      </c>
      <c r="E7" s="13">
        <f>RawResults!E7/'ME&amp;ajdSE'!$L$5</f>
        <v>0</v>
      </c>
      <c r="F7" s="13">
        <f>RawResults!F7/'ME&amp;ajdSE'!$L$5</f>
        <v>0</v>
      </c>
      <c r="G7" s="13">
        <f>RawResults!G7/'ME&amp;ajdSE'!$L$5</f>
        <v>0</v>
      </c>
      <c r="H7" s="14">
        <f>(($N7/$M7)^(1/3))*(($O7/$L7)^2)*RawResults!H7</f>
        <v>0</v>
      </c>
      <c r="I7" s="32">
        <f>(($N7/$M7)^(1/3))*(($O7/$L7)^2)*RawResults!I7</f>
        <v>0</v>
      </c>
      <c r="J7" s="32">
        <f>(($N7/$M7)^(1/3))*(($O7/$L7)^2)*RawResults!J7</f>
        <v>0</v>
      </c>
      <c r="K7" s="37">
        <f>(($N7/$M7)^(1/3))*(($O7/$L7)^2)*RawResults!K7</f>
        <v>0</v>
      </c>
      <c r="L7" s="169">
        <v>194.664222</v>
      </c>
      <c r="M7" s="170">
        <v>42503.5</v>
      </c>
      <c r="N7" s="169">
        <v>4356.18</v>
      </c>
      <c r="O7" s="169">
        <v>1031.3440000000001</v>
      </c>
    </row>
    <row r="8" spans="1:20" x14ac:dyDescent="0.45">
      <c r="A8" s="56"/>
      <c r="B8" s="27" t="s">
        <v>20</v>
      </c>
      <c r="C8" s="27" t="s">
        <v>16</v>
      </c>
      <c r="D8" s="13">
        <f>RawResults!D8/'ME&amp;ajdSE'!$L$5</f>
        <v>0</v>
      </c>
      <c r="E8" s="13">
        <f>RawResults!E8/'ME&amp;ajdSE'!$L$5</f>
        <v>0</v>
      </c>
      <c r="F8" s="13">
        <f>RawResults!F8/'ME&amp;ajdSE'!$L$5</f>
        <v>0</v>
      </c>
      <c r="G8" s="13">
        <f>RawResults!G8/'ME&amp;ajdSE'!$L$5</f>
        <v>0</v>
      </c>
      <c r="H8" s="14">
        <f>(($N8/$M8)^(1/3))*(($O8/$L8)^2)*RawResults!H8</f>
        <v>0</v>
      </c>
      <c r="I8" s="32">
        <f>(($N8/$M8)^(1/3))*(($O8/$L8)^2)*RawResults!I8</f>
        <v>0</v>
      </c>
      <c r="J8" s="32">
        <f>(($N8/$M8)^(1/3))*(($O8/$L8)^2)*RawResults!J8</f>
        <v>0</v>
      </c>
      <c r="K8" s="37">
        <f>(($N8/$M8)^(1/3))*(($O8/$L8)^2)*RawResults!K8</f>
        <v>0</v>
      </c>
      <c r="L8" s="169">
        <v>194.664222</v>
      </c>
      <c r="M8" s="170">
        <v>42503.5</v>
      </c>
      <c r="N8" s="169">
        <v>4356.18</v>
      </c>
      <c r="O8" s="169">
        <v>1031.3440000000001</v>
      </c>
    </row>
    <row r="9" spans="1:20" x14ac:dyDescent="0.45">
      <c r="A9" s="56"/>
      <c r="B9" s="26"/>
      <c r="C9" s="27" t="s">
        <v>17</v>
      </c>
      <c r="D9" s="13">
        <f>RawResults!D9/'ME&amp;ajdSE'!$L$5</f>
        <v>0</v>
      </c>
      <c r="E9" s="13">
        <f>RawResults!E9/'ME&amp;ajdSE'!$L$5</f>
        <v>0</v>
      </c>
      <c r="F9" s="13">
        <f>RawResults!F9/'ME&amp;ajdSE'!$L$5</f>
        <v>0</v>
      </c>
      <c r="G9" s="13">
        <f>RawResults!G9/'ME&amp;ajdSE'!$L$5</f>
        <v>0</v>
      </c>
      <c r="H9" s="14">
        <f>(($N9/$M9)^(1/3))*(($O9/$L9)^2)*RawResults!H9</f>
        <v>0</v>
      </c>
      <c r="I9" s="32">
        <f>(($N9/$M9)^(1/3))*(($O9/$L9)^2)*RawResults!I9</f>
        <v>0</v>
      </c>
      <c r="J9" s="32">
        <f>(($N9/$M9)^(1/3))*(($O9/$L9)^2)*RawResults!J9</f>
        <v>0</v>
      </c>
      <c r="K9" s="37">
        <f>(($N9/$M9)^(1/3))*(($O9/$L9)^2)*RawResults!K9</f>
        <v>0</v>
      </c>
      <c r="L9" s="169">
        <v>194.664222</v>
      </c>
      <c r="M9" s="170">
        <v>42503.5</v>
      </c>
      <c r="N9" s="169">
        <v>4356.18</v>
      </c>
      <c r="O9" s="169">
        <v>1031.3440000000001</v>
      </c>
    </row>
    <row r="10" spans="1:20" x14ac:dyDescent="0.45">
      <c r="A10" s="56"/>
      <c r="B10" s="26"/>
      <c r="C10" s="27" t="s">
        <v>18</v>
      </c>
      <c r="D10" s="13">
        <f>RawResults!D10/'ME&amp;ajdSE'!$L$5</f>
        <v>0</v>
      </c>
      <c r="E10" s="13">
        <f>RawResults!E10/'ME&amp;ajdSE'!$L$5</f>
        <v>0</v>
      </c>
      <c r="F10" s="13">
        <f>RawResults!F10/'ME&amp;ajdSE'!$L$5</f>
        <v>0</v>
      </c>
      <c r="G10" s="13">
        <f>RawResults!G10/'ME&amp;ajdSE'!$L$5</f>
        <v>0</v>
      </c>
      <c r="H10" s="14">
        <f>(($N10/$M10)^(1/3))*(($O10/$L10)^2)*RawResults!H10</f>
        <v>0</v>
      </c>
      <c r="I10" s="32">
        <f>(($N10/$M10)^(1/3))*(($O10/$L10)^2)*RawResults!I10</f>
        <v>0</v>
      </c>
      <c r="J10" s="32">
        <f>(($N10/$M10)^(1/3))*(($O10/$L10)^2)*RawResults!J10</f>
        <v>0</v>
      </c>
      <c r="K10" s="37">
        <f>(($N10/$M10)^(1/3))*(($O10/$L10)^2)*RawResults!K10</f>
        <v>0</v>
      </c>
      <c r="L10" s="169">
        <v>194.664222</v>
      </c>
      <c r="M10" s="170">
        <v>42503.5</v>
      </c>
      <c r="N10" s="169">
        <v>4356.18</v>
      </c>
      <c r="O10" s="169">
        <v>1031.3440000000001</v>
      </c>
    </row>
    <row r="11" spans="1:20" x14ac:dyDescent="0.45">
      <c r="A11" s="56" t="s">
        <v>41</v>
      </c>
      <c r="B11" s="27" t="s">
        <v>19</v>
      </c>
      <c r="C11" s="27" t="s">
        <v>16</v>
      </c>
      <c r="D11" s="13">
        <f>RawResults!D12/'ME&amp;ajdSE'!$L$11</f>
        <v>0.11684386461113537</v>
      </c>
      <c r="E11" s="13">
        <f>RawResults!E12/'ME&amp;ajdSE'!$L$11</f>
        <v>0.15720464544327001</v>
      </c>
      <c r="F11" s="13">
        <f>RawResults!F12/'ME&amp;ajdSE'!$L$11</f>
        <v>0.16973411785962395</v>
      </c>
      <c r="G11" s="13">
        <f>RawResults!G12/'ME&amp;ajdSE'!$L$11</f>
        <v>0.24640773485330036</v>
      </c>
      <c r="H11" s="14">
        <f>(($N11/$M11)^(1/3))*(($O11/$L11)^2)*RawResults!H12</f>
        <v>4.3880091311230704E-2</v>
      </c>
      <c r="I11" s="32">
        <f>(($N11/$M11)^(1/3))*(($O11/$L11)^2)*RawResults!I12</f>
        <v>4.0501593576136787E-2</v>
      </c>
      <c r="J11" s="32">
        <f>(($N11/$M11)^(1/3))*(($O11/$L11)^2)*RawResults!J12</f>
        <v>3.9808710475578463E-2</v>
      </c>
      <c r="K11" s="37">
        <f>(($N11/$M11)^(1/3))*(($O11/$L11)^2)*RawResults!K12</f>
        <v>4.4051689941016617E-2</v>
      </c>
      <c r="L11" s="169">
        <v>194.664222</v>
      </c>
      <c r="M11" s="170">
        <v>42503.5</v>
      </c>
      <c r="N11" s="169">
        <v>4381.5600000000004</v>
      </c>
      <c r="O11" s="169">
        <v>1031.3440000000001</v>
      </c>
    </row>
    <row r="12" spans="1:20" x14ac:dyDescent="0.45">
      <c r="B12" s="26"/>
      <c r="C12" s="27" t="s">
        <v>17</v>
      </c>
      <c r="D12" s="13">
        <f>RawResults!D13/'ME&amp;ajdSE'!$L$11</f>
        <v>0.11146619433744738</v>
      </c>
      <c r="E12" s="13">
        <f>RawResults!E13/'ME&amp;ajdSE'!$L$11</f>
        <v>0.15417491561443683</v>
      </c>
      <c r="F12" s="13">
        <f>RawResults!F13/'ME&amp;ajdSE'!$L$11</f>
        <v>0.18313026211873695</v>
      </c>
      <c r="G12" s="13">
        <f>RawResults!G13/'ME&amp;ajdSE'!$L$11</f>
        <v>0.23805704779176112</v>
      </c>
      <c r="H12" s="14">
        <f>(($N12/$M12)^(1/3))*(($O12/$L12)^2)*RawResults!H13</f>
        <v>4.3008712995366613E-2</v>
      </c>
      <c r="I12" s="32">
        <f>(($N12/$M12)^(1/3))*(($O12/$L12)^2)*RawResults!I13</f>
        <v>3.9505313358396008E-2</v>
      </c>
      <c r="J12" s="32">
        <f>(($N12/$M12)^(1/3))*(($O12/$L12)^2)*RawResults!J13</f>
        <v>3.9899234741237875E-2</v>
      </c>
      <c r="K12" s="37">
        <f>(($N12/$M12)^(1/3))*(($O12/$L12)^2)*RawResults!K13</f>
        <v>4.4806721279790081E-2</v>
      </c>
      <c r="L12" s="169">
        <v>194.664222</v>
      </c>
      <c r="M12" s="170">
        <v>42503.5</v>
      </c>
      <c r="N12" s="169">
        <v>4381.5600000000004</v>
      </c>
      <c r="O12" s="169">
        <v>1031.3440000000001</v>
      </c>
    </row>
    <row r="13" spans="1:20" s="16" customFormat="1" x14ac:dyDescent="0.45">
      <c r="A13" s="158"/>
      <c r="B13" s="28"/>
      <c r="C13" s="29" t="s">
        <v>18</v>
      </c>
      <c r="D13" s="13">
        <f>RawResults!D14/'ME&amp;ajdSE'!$L$11</f>
        <v>0.11404299039604721</v>
      </c>
      <c r="E13" s="13">
        <f>RawResults!E14/'ME&amp;ajdSE'!$L$11</f>
        <v>0.15882790212985312</v>
      </c>
      <c r="F13" s="13">
        <f>RawResults!F14/'ME&amp;ajdSE'!$L$11</f>
        <v>0.17209988387080191</v>
      </c>
      <c r="G13" s="13">
        <f>RawResults!G14/'ME&amp;ajdSE'!$L$11</f>
        <v>0.24950994846911312</v>
      </c>
      <c r="H13" s="14">
        <f>(($N13/$M13)^(1/3))*(($O13/$L13)^2)*RawResults!H14</f>
        <v>4.3290380603592443E-2</v>
      </c>
      <c r="I13" s="32">
        <f>(($N13/$M13)^(1/3))*(($O13/$L13)^2)*RawResults!I14</f>
        <v>4.0564794728171753E-2</v>
      </c>
      <c r="J13" s="32">
        <f>(($N13/$M13)^(1/3))*(($O13/$L13)^2)*RawResults!J14</f>
        <v>4.7694363753504526E-2</v>
      </c>
      <c r="K13" s="37">
        <f>(($N13/$M13)^(1/3))*(($O13/$L13)^2)*RawResults!K14</f>
        <v>4.0975983897658753E-2</v>
      </c>
      <c r="L13" s="169">
        <v>194.664222</v>
      </c>
      <c r="M13" s="170">
        <v>42503.5</v>
      </c>
      <c r="N13" s="169">
        <v>4381.5600000000004</v>
      </c>
      <c r="O13" s="169">
        <v>1031.3440000000001</v>
      </c>
    </row>
    <row r="14" spans="1:20" x14ac:dyDescent="0.45">
      <c r="B14" s="29" t="s">
        <v>20</v>
      </c>
      <c r="C14" s="29" t="s">
        <v>16</v>
      </c>
      <c r="D14" s="13">
        <f>RawResults!D15/'ME&amp;ajdSE'!$L$11</f>
        <v>0.11532679076486896</v>
      </c>
      <c r="E14" s="13">
        <f>RawResults!E15/'ME&amp;ajdSE'!$L$11</f>
        <v>0.15337446035666483</v>
      </c>
      <c r="F14" s="13">
        <f>RawResults!F15/'ME&amp;ajdSE'!$L$11</f>
        <v>0.18342471787137135</v>
      </c>
      <c r="G14" s="13">
        <f>RawResults!G15/'ME&amp;ajdSE'!$L$11</f>
        <v>0.2376059633598207</v>
      </c>
      <c r="H14" s="14">
        <f>(($N14/$M14)^(1/3))*(($O14/$L14)^2)*RawResults!H15</f>
        <v>4.7055876813162888E-2</v>
      </c>
      <c r="I14" s="32">
        <f>(($N14/$M14)^(1/3))*(($O14/$L14)^2)*RawResults!I15</f>
        <v>5.2730305778075331E-2</v>
      </c>
      <c r="J14" s="32">
        <f>(($N14/$M14)^(1/3))*(($O14/$L14)^2)*RawResults!J15</f>
        <v>5.9381562377907295E-2</v>
      </c>
      <c r="K14" s="37">
        <f>(($N14/$M14)^(1/3))*(($O14/$L14)^2)*RawResults!K15</f>
        <v>6.5386843187854107E-2</v>
      </c>
      <c r="L14" s="169">
        <v>194.664222</v>
      </c>
      <c r="M14" s="170">
        <v>42503.5</v>
      </c>
      <c r="N14" s="169">
        <v>4381.5600000000004</v>
      </c>
      <c r="O14" s="169">
        <v>1031.3440000000001</v>
      </c>
    </row>
    <row r="15" spans="1:20" x14ac:dyDescent="0.45">
      <c r="B15" s="28"/>
      <c r="C15" s="29" t="s">
        <v>17</v>
      </c>
      <c r="D15" s="13">
        <f>RawResults!D16/'ME&amp;ajdSE'!$L$11</f>
        <v>0.11198072134693554</v>
      </c>
      <c r="E15" s="13">
        <f>RawResults!E16/'ME&amp;ajdSE'!$L$11</f>
        <v>0.14916300335867574</v>
      </c>
      <c r="F15" s="13">
        <f>RawResults!F16/'ME&amp;ajdSE'!$L$11</f>
        <v>0.17957634762488611</v>
      </c>
      <c r="G15" s="13">
        <f>RawResults!G16/'ME&amp;ajdSE'!$L$11</f>
        <v>0.23388016314574747</v>
      </c>
      <c r="H15" s="14">
        <f>(($N15/$M15)^(1/3))*(($O15/$L15)^2)*RawResults!H16</f>
        <v>4.4795060259235527E-2</v>
      </c>
      <c r="I15" s="32">
        <f>(($N15/$M15)^(1/3))*(($O15/$L15)^2)*RawResults!I16</f>
        <v>5.1510899960490977E-2</v>
      </c>
      <c r="J15" s="32">
        <f>(($N15/$M15)^(1/3))*(($O15/$L15)^2)*RawResults!J16</f>
        <v>5.5180528366766395E-2</v>
      </c>
      <c r="K15" s="37">
        <f>(($N15/$M15)^(1/3))*(($O15/$L15)^2)*RawResults!K16</f>
        <v>6.1027029772683671E-2</v>
      </c>
      <c r="L15" s="169">
        <v>194.664222</v>
      </c>
      <c r="M15" s="170">
        <v>42503.5</v>
      </c>
      <c r="N15" s="169">
        <v>4381.5600000000004</v>
      </c>
      <c r="O15" s="169">
        <v>1031.3440000000001</v>
      </c>
    </row>
    <row r="16" spans="1:20" x14ac:dyDescent="0.45">
      <c r="B16" s="28"/>
      <c r="C16" s="29" t="s">
        <v>18</v>
      </c>
      <c r="D16" s="13">
        <f>RawResults!D17/'ME&amp;ajdSE'!$L$11</f>
        <v>0.111844332647835</v>
      </c>
      <c r="E16" s="13">
        <f>RawResults!E17/'ME&amp;ajdSE'!$L$11</f>
        <v>0.14929333033781625</v>
      </c>
      <c r="F16" s="13">
        <f>RawResults!F17/'ME&amp;ajdSE'!$L$11</f>
        <v>0.17962129681950492</v>
      </c>
      <c r="G16" s="13">
        <f>RawResults!G17/'ME&amp;ajdSE'!$L$11</f>
        <v>0.23411949834315213</v>
      </c>
      <c r="H16" s="14">
        <f>(($N16/$M16)^(1/3))*(($O16/$L16)^2)*RawResults!H17</f>
        <v>4.3290288473633212E-2</v>
      </c>
      <c r="I16" s="32">
        <f>(($N16/$M16)^(1/3))*(($O16/$L16)^2)*RawResults!I17</f>
        <v>4.866204419961432E-2</v>
      </c>
      <c r="J16" s="32">
        <f>(($N16/$M16)^(1/3))*(($O16/$L16)^2)*RawResults!J17</f>
        <v>5.4208373036922351E-2</v>
      </c>
      <c r="K16" s="32">
        <f>(($N16/$M16)^(1/3))*(($O16/$L16)^2)*RawResults!K17</f>
        <v>6.1628177756689766E-2</v>
      </c>
      <c r="L16" s="171">
        <v>194.664222</v>
      </c>
      <c r="M16" s="170">
        <v>42503.5</v>
      </c>
      <c r="N16" s="169">
        <v>4381.5600000000004</v>
      </c>
      <c r="O16" s="169">
        <v>1031.3440000000001</v>
      </c>
    </row>
    <row r="17" spans="1:20" s="17" customFormat="1" x14ac:dyDescent="0.45">
      <c r="A17" s="56" t="s">
        <v>42</v>
      </c>
      <c r="B17" s="27" t="s">
        <v>19</v>
      </c>
      <c r="C17" s="27" t="s">
        <v>16</v>
      </c>
      <c r="D17" s="13">
        <f>RawResults!D19/'ME&amp;ajdSE'!$L$17</f>
        <v>0</v>
      </c>
      <c r="E17" s="13">
        <f>RawResults!E19/'ME&amp;ajdSE'!$L$17</f>
        <v>0</v>
      </c>
      <c r="F17" s="13">
        <f>RawResults!F19/'ME&amp;ajdSE'!$L$17</f>
        <v>0</v>
      </c>
      <c r="G17" s="13">
        <f>RawResults!G19/'ME&amp;ajdSE'!$L$17</f>
        <v>0</v>
      </c>
      <c r="H17" s="14">
        <f>(($N17/$M17)^(1/3))*(($O17/$L17)^2)*RawResults!H19</f>
        <v>0</v>
      </c>
      <c r="I17" s="32">
        <f>(($N17/$M17)^(1/3))*(($O17/$L17)^2)*RawResults!I19</f>
        <v>0</v>
      </c>
      <c r="J17" s="32">
        <f>(($N17/$M17)^(1/3))*(($O17/$L17)^2)*RawResults!J19</f>
        <v>0</v>
      </c>
      <c r="K17" s="37">
        <f>(($N17/$M17)^(1/3))*(($O17/$L17)^2)*RawResults!K19</f>
        <v>0</v>
      </c>
      <c r="L17" s="169">
        <v>1031.3440000000001</v>
      </c>
      <c r="M17" s="170">
        <v>42503.5</v>
      </c>
      <c r="N17" s="169">
        <v>38996.1</v>
      </c>
      <c r="O17" s="169">
        <v>1031.3440000000001</v>
      </c>
      <c r="P17" s="26"/>
      <c r="Q17" s="30"/>
      <c r="R17" s="26"/>
      <c r="S17" s="30"/>
      <c r="T17" s="26"/>
    </row>
    <row r="18" spans="1:20" s="17" customFormat="1" x14ac:dyDescent="0.45">
      <c r="A18" s="64"/>
      <c r="B18" s="26"/>
      <c r="C18" s="27" t="s">
        <v>17</v>
      </c>
      <c r="D18" s="13">
        <f>RawResults!D20/'ME&amp;ajdSE'!$L$17</f>
        <v>0</v>
      </c>
      <c r="E18" s="13">
        <f>RawResults!E20/'ME&amp;ajdSE'!$L$17</f>
        <v>0</v>
      </c>
      <c r="F18" s="13">
        <f>RawResults!F20/'ME&amp;ajdSE'!$L$17</f>
        <v>0</v>
      </c>
      <c r="G18" s="13">
        <f>RawResults!G20/'ME&amp;ajdSE'!$L$17</f>
        <v>0</v>
      </c>
      <c r="H18" s="14">
        <f>(($N18/$M18)^(1/3))*(($O18/$L18)^2)*RawResults!H20</f>
        <v>0</v>
      </c>
      <c r="I18" s="32">
        <f>(($N18/$M18)^(1/3))*(($O18/$L18)^2)*RawResults!I20</f>
        <v>0</v>
      </c>
      <c r="J18" s="32">
        <f>(($N18/$M18)^(1/3))*(($O18/$L18)^2)*RawResults!J20</f>
        <v>0</v>
      </c>
      <c r="K18" s="37">
        <f>(($N18/$M18)^(1/3))*(($O18/$L18)^2)*RawResults!K20</f>
        <v>0</v>
      </c>
      <c r="L18" s="169">
        <v>1031.3440000000001</v>
      </c>
      <c r="M18" s="170">
        <v>42503.5</v>
      </c>
      <c r="N18" s="169">
        <v>38996.1</v>
      </c>
      <c r="O18" s="169">
        <v>1031.3440000000001</v>
      </c>
      <c r="P18" s="31"/>
      <c r="Q18" s="30"/>
      <c r="R18" s="31"/>
      <c r="S18" s="30"/>
      <c r="T18" s="31"/>
    </row>
    <row r="19" spans="1:20" s="17" customFormat="1" x14ac:dyDescent="0.45">
      <c r="A19" s="56"/>
      <c r="B19" s="28"/>
      <c r="C19" s="29" t="s">
        <v>18</v>
      </c>
      <c r="D19" s="13">
        <f>RawResults!D21/'ME&amp;ajdSE'!$L$17</f>
        <v>0</v>
      </c>
      <c r="E19" s="13">
        <f>RawResults!E21/'ME&amp;ajdSE'!$L$17</f>
        <v>0</v>
      </c>
      <c r="F19" s="13">
        <f>RawResults!F21/'ME&amp;ajdSE'!$L$17</f>
        <v>0</v>
      </c>
      <c r="G19" s="13">
        <f>RawResults!G21/'ME&amp;ajdSE'!$L$17</f>
        <v>0</v>
      </c>
      <c r="H19" s="14">
        <f>(($N19/$M19)^(1/3))*(($O19/$L19)^2)*RawResults!H21</f>
        <v>0</v>
      </c>
      <c r="I19" s="32">
        <f>(($N19/$M19)^(1/3))*(($O19/$L19)^2)*RawResults!I21</f>
        <v>0</v>
      </c>
      <c r="J19" s="32">
        <f>(($N19/$M19)^(1/3))*(($O19/$L19)^2)*RawResults!J21</f>
        <v>0</v>
      </c>
      <c r="K19" s="37">
        <f>(($N19/$M19)^(1/3))*(($O19/$L19)^2)*RawResults!K21</f>
        <v>0</v>
      </c>
      <c r="L19" s="169">
        <v>1031.3440000000001</v>
      </c>
      <c r="M19" s="170">
        <v>42503.5</v>
      </c>
      <c r="N19" s="169">
        <v>38996.1</v>
      </c>
      <c r="O19" s="169">
        <v>1031.3440000000001</v>
      </c>
      <c r="P19" s="26"/>
      <c r="Q19" s="30"/>
      <c r="R19" s="26"/>
      <c r="S19" s="30"/>
      <c r="T19" s="26"/>
    </row>
    <row r="20" spans="1:20" s="17" customFormat="1" x14ac:dyDescent="0.45">
      <c r="A20" s="56"/>
      <c r="B20" s="29" t="s">
        <v>20</v>
      </c>
      <c r="C20" s="29" t="s">
        <v>16</v>
      </c>
      <c r="D20" s="13">
        <f>RawResults!D22/'ME&amp;ajdSE'!$L$17</f>
        <v>0</v>
      </c>
      <c r="E20" s="13">
        <f>RawResults!E22/'ME&amp;ajdSE'!$L$17</f>
        <v>0</v>
      </c>
      <c r="F20" s="13">
        <f>RawResults!F22/'ME&amp;ajdSE'!$L$17</f>
        <v>0</v>
      </c>
      <c r="G20" s="13">
        <f>RawResults!G22/'ME&amp;ajdSE'!$L$17</f>
        <v>0</v>
      </c>
      <c r="H20" s="14">
        <f>(($N20/$M20)^(1/3))*(($O20/$L20)^2)*RawResults!H22</f>
        <v>0</v>
      </c>
      <c r="I20" s="32">
        <f>(($N20/$M20)^(1/3))*(($O20/$L20)^2)*RawResults!I22</f>
        <v>0</v>
      </c>
      <c r="J20" s="32">
        <f>(($N20/$M20)^(1/3))*(($O20/$L20)^2)*RawResults!J22</f>
        <v>0</v>
      </c>
      <c r="K20" s="37">
        <f>(($N20/$M20)^(1/3))*(($O20/$L20)^2)*RawResults!K22</f>
        <v>0</v>
      </c>
      <c r="L20" s="169">
        <v>1031.3440000000001</v>
      </c>
      <c r="M20" s="170">
        <v>42503.5</v>
      </c>
      <c r="N20" s="169">
        <v>38996.1</v>
      </c>
      <c r="O20" s="169">
        <v>1031.3440000000001</v>
      </c>
      <c r="P20" s="26"/>
      <c r="Q20" s="30"/>
      <c r="R20" s="26"/>
      <c r="S20" s="30"/>
      <c r="T20" s="26"/>
    </row>
    <row r="21" spans="1:20" s="17" customFormat="1" x14ac:dyDescent="0.45">
      <c r="A21" s="56"/>
      <c r="B21" s="28"/>
      <c r="C21" s="29" t="s">
        <v>17</v>
      </c>
      <c r="D21" s="13">
        <f>RawResults!D23/'ME&amp;ajdSE'!$L$17</f>
        <v>0</v>
      </c>
      <c r="E21" s="13">
        <f>RawResults!E23/'ME&amp;ajdSE'!$L$17</f>
        <v>0</v>
      </c>
      <c r="F21" s="13">
        <f>RawResults!F23/'ME&amp;ajdSE'!$L$17</f>
        <v>0</v>
      </c>
      <c r="G21" s="13">
        <f>RawResults!G23/'ME&amp;ajdSE'!$L$17</f>
        <v>0</v>
      </c>
      <c r="H21" s="14">
        <f>(($N21/$M21)^(1/3))*(($O21/$L21)^2)*RawResults!H23</f>
        <v>0</v>
      </c>
      <c r="I21" s="32">
        <f>(($N21/$M21)^(1/3))*(($O21/$L21)^2)*RawResults!I23</f>
        <v>0</v>
      </c>
      <c r="J21" s="32">
        <f>(($N21/$M21)^(1/3))*(($O21/$L21)^2)*RawResults!J23</f>
        <v>0</v>
      </c>
      <c r="K21" s="37">
        <f>(($N21/$M21)^(1/3))*(($O21/$L21)^2)*RawResults!K23</f>
        <v>0</v>
      </c>
      <c r="L21" s="169">
        <v>1031.3440000000001</v>
      </c>
      <c r="M21" s="170">
        <v>42503.5</v>
      </c>
      <c r="N21" s="169">
        <v>38996.1</v>
      </c>
      <c r="O21" s="169">
        <v>1031.3440000000001</v>
      </c>
      <c r="P21" s="26"/>
      <c r="Q21" s="30"/>
      <c r="R21" s="26"/>
      <c r="S21" s="30"/>
      <c r="T21" s="26"/>
    </row>
    <row r="22" spans="1:20" s="17" customFormat="1" x14ac:dyDescent="0.45">
      <c r="A22" s="56"/>
      <c r="B22" s="28"/>
      <c r="C22" s="29" t="s">
        <v>18</v>
      </c>
      <c r="D22" s="13">
        <f>RawResults!D24/'ME&amp;ajdSE'!$L$17</f>
        <v>0</v>
      </c>
      <c r="E22" s="13">
        <f>RawResults!E24/'ME&amp;ajdSE'!$L$17</f>
        <v>0</v>
      </c>
      <c r="F22" s="13">
        <f>RawResults!F24/'ME&amp;ajdSE'!$L$17</f>
        <v>0</v>
      </c>
      <c r="G22" s="13">
        <f>RawResults!G24/'ME&amp;ajdSE'!$L$17</f>
        <v>0</v>
      </c>
      <c r="H22" s="14">
        <f>(($N22/$M22)^(1/3))*(($O22/$L22)^2)*RawResults!H24</f>
        <v>0</v>
      </c>
      <c r="I22" s="32">
        <f>(($N22/$M22)^(1/3))*(($O22/$L22)^2)*RawResults!I24</f>
        <v>0</v>
      </c>
      <c r="J22" s="32">
        <f>(($N22/$M22)^(1/3))*(($O22/$L22)^2)*RawResults!J24</f>
        <v>0</v>
      </c>
      <c r="K22" s="37">
        <f>(($N22/$M22)^(1/3))*(($O22/$L22)^2)*RawResults!K24</f>
        <v>0</v>
      </c>
      <c r="L22" s="169">
        <v>1031.3440000000001</v>
      </c>
      <c r="M22" s="170">
        <v>42503.5</v>
      </c>
      <c r="N22" s="169">
        <v>38996.1</v>
      </c>
      <c r="O22" s="169">
        <v>1031.3440000000001</v>
      </c>
      <c r="P22" s="26"/>
      <c r="Q22" s="30"/>
      <c r="R22" s="26"/>
      <c r="S22" s="30"/>
      <c r="T22" s="26"/>
    </row>
    <row r="23" spans="1:20" s="16" customFormat="1" x14ac:dyDescent="0.45">
      <c r="A23" s="71" t="s">
        <v>43</v>
      </c>
      <c r="B23" s="29" t="s">
        <v>19</v>
      </c>
      <c r="C23" s="29" t="s">
        <v>16</v>
      </c>
      <c r="D23" s="107" t="s">
        <v>53</v>
      </c>
      <c r="E23" s="13">
        <f>RawResults!E26/'ME&amp;ajdSE'!$L$23</f>
        <v>0.24440109216711398</v>
      </c>
      <c r="F23" s="13">
        <f>RawResults!F26/'ME&amp;ajdSE'!$L$23</f>
        <v>0.26987106144991391</v>
      </c>
      <c r="G23" s="13">
        <f>RawResults!G26/'ME&amp;ajdSE'!$L$23</f>
        <v>0.35202880901037864</v>
      </c>
      <c r="H23" s="107" t="s">
        <v>53</v>
      </c>
      <c r="I23" s="32">
        <f>(($N23/$M23)^(1/3))*(($O23/$L23)^2)*RawResults!I26</f>
        <v>0.15996460000000001</v>
      </c>
      <c r="J23" s="32">
        <f>(($N23/$M23)^(1/3))*(($O23/$L23)^2)*RawResults!J26</f>
        <v>0.1721393</v>
      </c>
      <c r="K23" s="37">
        <f>(($N23/$M23)^(1/3))*(($O23/$L23)^2)*RawResults!K26</f>
        <v>0.20450950000000001</v>
      </c>
      <c r="L23" s="169">
        <v>1031.3440000000001</v>
      </c>
      <c r="M23" s="170">
        <v>42503.5</v>
      </c>
      <c r="N23" s="169">
        <v>42503.5</v>
      </c>
      <c r="O23" s="169">
        <v>1031.3440000000001</v>
      </c>
    </row>
    <row r="24" spans="1:20" s="16" customFormat="1" x14ac:dyDescent="0.45">
      <c r="A24" s="159"/>
      <c r="B24" s="28"/>
      <c r="C24" s="29" t="s">
        <v>17</v>
      </c>
      <c r="D24" s="13">
        <f>RawResults!D27/'ME&amp;ajdSE'!$L$23</f>
        <v>0.17152317752369725</v>
      </c>
      <c r="E24" s="13">
        <f>RawResults!E27/'ME&amp;ajdSE'!$L$23</f>
        <v>0.24319266898338479</v>
      </c>
      <c r="F24" s="13">
        <f>RawResults!F27/'ME&amp;ajdSE'!$L$23</f>
        <v>0.26902575668254236</v>
      </c>
      <c r="G24" s="13">
        <f>RawResults!G27/'ME&amp;ajdSE'!$L$23</f>
        <v>0.34220269861462321</v>
      </c>
      <c r="H24" s="14">
        <f>(($N24/$M24)^(1/3))*(($O24/$L24)^2)*RawResults!H27</f>
        <v>0.15356420000000001</v>
      </c>
      <c r="I24" s="32">
        <f>(($N24/$M24)^(1/3))*(($O24/$L24)^2)*RawResults!I27</f>
        <v>0.15217069999999999</v>
      </c>
      <c r="J24" s="32">
        <f>(($N24/$M24)^(1/3))*(($O24/$L24)^2)*RawResults!J27</f>
        <v>0.16575500000000001</v>
      </c>
      <c r="K24" s="37">
        <f>(($N24/$M24)^(1/3))*(($O24/$L24)^2)*RawResults!K27</f>
        <v>0.19333690000000001</v>
      </c>
      <c r="L24" s="169">
        <v>1031.3440000000001</v>
      </c>
      <c r="M24" s="170">
        <v>42503.5</v>
      </c>
      <c r="N24" s="169">
        <v>42503.5</v>
      </c>
      <c r="O24" s="169">
        <v>1031.3440000000001</v>
      </c>
    </row>
    <row r="25" spans="1:20" x14ac:dyDescent="0.45">
      <c r="A25" s="56"/>
      <c r="B25" s="28"/>
      <c r="C25" s="29" t="s">
        <v>18</v>
      </c>
      <c r="D25" s="13">
        <f>RawResults!D28/'ME&amp;ajdSE'!$L$23</f>
        <v>0.17285900727594283</v>
      </c>
      <c r="E25" s="13">
        <f>RawResults!E28/'ME&amp;ajdSE'!$L$23</f>
        <v>0.24437423400921512</v>
      </c>
      <c r="F25" s="13">
        <f>RawResults!F28/'ME&amp;ajdSE'!$L$23</f>
        <v>0.27032619572131122</v>
      </c>
      <c r="G25" s="13">
        <f>RawResults!G28/'ME&amp;ajdSE'!$L$23</f>
        <v>0.34823570021253819</v>
      </c>
      <c r="H25" s="14">
        <f>(($N25/$M25)^(1/3))*(($O25/$L25)^2)*RawResults!H28</f>
        <v>0.1493284</v>
      </c>
      <c r="I25" s="32">
        <f>(($N25/$M25)^(1/3))*(($O25/$L25)^2)*RawResults!I28</f>
        <v>0.14703949999999999</v>
      </c>
      <c r="J25" s="32">
        <f>(($N25/$M25)^(1/3))*(($O25/$L25)^2)*RawResults!J28</f>
        <v>0.16019649999999999</v>
      </c>
      <c r="K25" s="37">
        <f>(($N25/$M25)^(1/3))*(($O25/$L25)^2)*RawResults!K28</f>
        <v>0.18690390000000001</v>
      </c>
      <c r="L25" s="169">
        <v>1031.3440000000001</v>
      </c>
      <c r="M25" s="170">
        <v>42503.5</v>
      </c>
      <c r="N25" s="169">
        <v>42503.5</v>
      </c>
      <c r="O25" s="169">
        <v>1031.3440000000001</v>
      </c>
    </row>
    <row r="26" spans="1:20" s="16" customFormat="1" x14ac:dyDescent="0.45">
      <c r="A26" s="158"/>
      <c r="B26" s="29" t="s">
        <v>20</v>
      </c>
      <c r="C26" s="29" t="s">
        <v>16</v>
      </c>
      <c r="D26" s="13">
        <f>RawResults!D29/'ME&amp;ajdSE'!$L$23</f>
        <v>0.18051358227710637</v>
      </c>
      <c r="E26" s="13">
        <f>RawResults!E29/'ME&amp;ajdSE'!$L$23</f>
        <v>0.24000052358863772</v>
      </c>
      <c r="F26" s="13">
        <f>RawResults!F29/'ME&amp;ajdSE'!$L$23</f>
        <v>0.26583235079663042</v>
      </c>
      <c r="G26" s="13">
        <f>RawResults!G29/'ME&amp;ajdSE'!$L$23</f>
        <v>0.35502363905738532</v>
      </c>
      <c r="H26" s="14">
        <f>(($N26/$M26)^(1/3))*(($O26/$L26)^2)*RawResults!H29</f>
        <v>0.1482792</v>
      </c>
      <c r="I26" s="32">
        <f>(($N26/$M26)^(1/3))*(($O26/$L26)^2)*RawResults!I29</f>
        <v>0.14486650000000001</v>
      </c>
      <c r="J26" s="32">
        <f>(($N26/$M26)^(1/3))*(($O26/$L26)^2)*RawResults!J29</f>
        <v>0.1491719</v>
      </c>
      <c r="K26" s="37">
        <f>(($N26/$M26)^(1/3))*(($O26/$L26)^2)*RawResults!K29</f>
        <v>0.166357</v>
      </c>
      <c r="L26" s="169">
        <v>1031.3440000000001</v>
      </c>
      <c r="M26" s="170">
        <v>42503.5</v>
      </c>
      <c r="N26" s="169">
        <v>42503.5</v>
      </c>
      <c r="O26" s="169">
        <v>1031.3440000000001</v>
      </c>
    </row>
    <row r="27" spans="1:20" s="16" customFormat="1" x14ac:dyDescent="0.45">
      <c r="A27" s="71"/>
      <c r="B27" s="28"/>
      <c r="C27" s="29" t="s">
        <v>17</v>
      </c>
      <c r="D27" s="13">
        <f>RawResults!D30/'ME&amp;ajdSE'!$L$23</f>
        <v>0.17892109713150994</v>
      </c>
      <c r="E27" s="13">
        <f>RawResults!E30/'ME&amp;ajdSE'!$L$23</f>
        <v>0.23759754262399355</v>
      </c>
      <c r="F27" s="13">
        <f>RawResults!F30/'ME&amp;ajdSE'!$L$23</f>
        <v>0.26397390201523452</v>
      </c>
      <c r="G27" s="13">
        <f>RawResults!G30/'ME&amp;ajdSE'!$L$23</f>
        <v>0.35311816425945175</v>
      </c>
      <c r="H27" s="14">
        <f>(($N27/$M27)^(1/3))*(($O27/$L27)^2)*RawResults!H30</f>
        <v>0.14249819999999999</v>
      </c>
      <c r="I27" s="32">
        <f>(($N27/$M27)^(1/3))*(($O27/$L27)^2)*RawResults!I30</f>
        <v>0.13813829999999999</v>
      </c>
      <c r="J27" s="32">
        <f>(($N27/$M27)^(1/3))*(($O27/$L27)^2)*RawResults!J30</f>
        <v>0.14567099999999999</v>
      </c>
      <c r="K27" s="37">
        <f>(($N27/$M27)^(1/3))*(($O27/$L27)^2)*RawResults!K30</f>
        <v>0.15830640000000001</v>
      </c>
      <c r="L27" s="169">
        <v>1031.3440000000001</v>
      </c>
      <c r="M27" s="170">
        <v>42503.5</v>
      </c>
      <c r="N27" s="169">
        <v>42503.5</v>
      </c>
      <c r="O27" s="169">
        <v>1031.3440000000001</v>
      </c>
    </row>
    <row r="28" spans="1:20" x14ac:dyDescent="0.45">
      <c r="A28" s="56"/>
      <c r="B28" s="28"/>
      <c r="C28" s="29" t="s">
        <v>18</v>
      </c>
      <c r="D28" s="13">
        <f>RawResults!D31/'ME&amp;ajdSE'!$L$23</f>
        <v>0.18337460633891309</v>
      </c>
      <c r="E28" s="13">
        <f>RawResults!E31/'ME&amp;ajdSE'!$L$23</f>
        <v>0.24387362509502161</v>
      </c>
      <c r="F28" s="13">
        <f>RawResults!F31/'ME&amp;ajdSE'!$L$23</f>
        <v>0.2709062155788951</v>
      </c>
      <c r="G28" s="13">
        <f>RawResults!G31/'ME&amp;ajdSE'!$L$23</f>
        <v>0.35962016553157822</v>
      </c>
      <c r="H28" s="14">
        <f>(($N28/$M28)^(1/3))*(($O28/$L28)^2)*RawResults!H31</f>
        <v>0.13689509999999999</v>
      </c>
      <c r="I28" s="32">
        <f>(($N28/$M28)^(1/3))*(($O28/$L28)^2)*RawResults!I31</f>
        <v>0.13281670000000001</v>
      </c>
      <c r="J28" s="32">
        <f>(($N28/$M28)^(1/3))*(($O28/$L28)^2)*RawResults!J31</f>
        <v>0.13839969999999999</v>
      </c>
      <c r="K28" s="37">
        <f>(($N28/$M28)^(1/3))*(($O28/$L28)^2)*RawResults!K31</f>
        <v>0.149282</v>
      </c>
      <c r="L28" s="169">
        <v>1031.3440000000001</v>
      </c>
      <c r="M28" s="170">
        <v>42503.5</v>
      </c>
      <c r="N28" s="169">
        <v>42503.5</v>
      </c>
      <c r="O28" s="169">
        <v>1031.3440000000001</v>
      </c>
    </row>
    <row r="29" spans="1:20" s="17" customFormat="1" x14ac:dyDescent="0.45">
      <c r="A29" s="56" t="s">
        <v>44</v>
      </c>
      <c r="B29" s="27" t="s">
        <v>19</v>
      </c>
      <c r="C29" s="27" t="s">
        <v>16</v>
      </c>
      <c r="D29" s="13">
        <f>RawResults!D33/'ME&amp;ajdSE'!$L$29</f>
        <v>9.7547379442731674E-2</v>
      </c>
      <c r="E29" s="13">
        <f>RawResults!E33/'ME&amp;ajdSE'!$L$29</f>
        <v>0.15654639055319644</v>
      </c>
      <c r="F29" s="13">
        <f>RawResults!F33/'ME&amp;ajdSE'!$L$29</f>
        <v>0.19337705776278288</v>
      </c>
      <c r="G29" s="13">
        <f>RawResults!G33/'ME&amp;ajdSE'!$L$29</f>
        <v>0.25778983188877902</v>
      </c>
      <c r="H29" s="14">
        <f>(($N29/$M29)^(1/3))*(($O29/$L29)^2)*RawResults!H33</f>
        <v>6.8317388187958725E-2</v>
      </c>
      <c r="I29" s="32">
        <f>(($N29/$M29)^(1/3))*(($O29/$L29)^2)*RawResults!I33</f>
        <v>5.6407232018452345E-2</v>
      </c>
      <c r="J29" s="32">
        <f>(($N29/$M29)^(1/3))*(($O29/$L29)^2)*RawResults!J33</f>
        <v>5.285488887042477E-2</v>
      </c>
      <c r="K29" s="37">
        <f>(($N29/$M29)^(1/3))*(($O29/$L29)^2)*RawResults!K33</f>
        <v>5.4905819596343539E-2</v>
      </c>
      <c r="L29" s="172">
        <v>1719.1</v>
      </c>
      <c r="M29" s="170">
        <v>42503.5</v>
      </c>
      <c r="N29" s="173">
        <v>173428</v>
      </c>
      <c r="O29" s="169">
        <v>1031.3440000000001</v>
      </c>
    </row>
    <row r="30" spans="1:20" x14ac:dyDescent="0.45">
      <c r="B30" s="26"/>
      <c r="C30" s="27" t="s">
        <v>17</v>
      </c>
      <c r="D30" s="13">
        <f>RawResults!D34/'ME&amp;ajdSE'!$L$29</f>
        <v>9.8631376883252866E-2</v>
      </c>
      <c r="E30" s="13">
        <f>RawResults!E34/'ME&amp;ajdSE'!$L$29</f>
        <v>0.16569920307137456</v>
      </c>
      <c r="F30" s="13">
        <f>RawResults!F34/'ME&amp;ajdSE'!$L$29</f>
        <v>0.19997132220347857</v>
      </c>
      <c r="G30" s="13">
        <f>RawResults!G34/'ME&amp;ajdSE'!$L$29</f>
        <v>0.2612861380955151</v>
      </c>
      <c r="H30" s="14">
        <f>(($N30/$M30)^(1/3))*(($O30/$L30)^2)*RawResults!H34</f>
        <v>6.3666733102169512E-2</v>
      </c>
      <c r="I30" s="32">
        <f>(($N30/$M30)^(1/3))*(($O30/$L30)^2)*RawResults!I34</f>
        <v>5.1969181265849644E-2</v>
      </c>
      <c r="J30" s="32">
        <f>(($N30/$M30)^(1/3))*(($O30/$L30)^2)*RawResults!J34</f>
        <v>5.0968446699641387E-2</v>
      </c>
      <c r="K30" s="37">
        <f>(($N30/$M30)^(1/3))*(($O30/$L30)^2)*RawResults!K34</f>
        <v>5.3550801988305231E-2</v>
      </c>
      <c r="L30" s="172">
        <v>1719.1</v>
      </c>
      <c r="M30" s="170">
        <v>42503.5</v>
      </c>
      <c r="N30" s="173">
        <v>173428</v>
      </c>
      <c r="O30" s="169">
        <v>1031.3440000000001</v>
      </c>
    </row>
    <row r="31" spans="1:20" x14ac:dyDescent="0.45">
      <c r="B31" s="26"/>
      <c r="C31" s="29" t="s">
        <v>18</v>
      </c>
      <c r="D31" s="13">
        <f>RawResults!D35/'ME&amp;ajdSE'!$L$29</f>
        <v>9.4374730963876455E-2</v>
      </c>
      <c r="E31" s="13">
        <f>RawResults!E35/'ME&amp;ajdSE'!$L$29</f>
        <v>0.13835850154150428</v>
      </c>
      <c r="F31" s="13">
        <f>RawResults!F35/'ME&amp;ajdSE'!$L$29</f>
        <v>0.17923744982839859</v>
      </c>
      <c r="G31" s="13">
        <f>RawResults!G35/'ME&amp;ajdSE'!$L$29</f>
        <v>0.24207713338374734</v>
      </c>
      <c r="H31" s="14">
        <f>(($N31/$M31)^(1/3))*(($O31/$L31)^2)*RawResults!H35</f>
        <v>6.1653013598339065E-2</v>
      </c>
      <c r="I31" s="32">
        <f>(($N31/$M31)^(1/3))*(($O31/$L31)^2)*RawResults!I35</f>
        <v>5.4701531712483098E-2</v>
      </c>
      <c r="J31" s="32">
        <f>(($N31/$M31)^(1/3))*(($O31/$L31)^2)*RawResults!J35</f>
        <v>5.160397066266445E-2</v>
      </c>
      <c r="K31" s="37">
        <f>(($N31/$M31)^(1/3))*(($O31/$L31)^2)*RawResults!K35</f>
        <v>5.2401533106540103E-2</v>
      </c>
      <c r="L31" s="172">
        <v>1719.1</v>
      </c>
      <c r="M31" s="170">
        <v>42503.5</v>
      </c>
      <c r="N31" s="173">
        <v>173428</v>
      </c>
      <c r="O31" s="169">
        <v>1031.3440000000001</v>
      </c>
    </row>
    <row r="32" spans="1:20" x14ac:dyDescent="0.45">
      <c r="B32" s="27" t="s">
        <v>20</v>
      </c>
      <c r="C32" s="27" t="s">
        <v>16</v>
      </c>
      <c r="D32" s="13">
        <f>RawResults!D36/'ME&amp;ajdSE'!$L$29</f>
        <v>8.277464952591472E-2</v>
      </c>
      <c r="E32" s="13">
        <f>RawResults!E36/'ME&amp;ajdSE'!$L$29</f>
        <v>0.13778680705020069</v>
      </c>
      <c r="F32" s="13">
        <f>RawResults!F36/'ME&amp;ajdSE'!$L$29</f>
        <v>0.17217555697748824</v>
      </c>
      <c r="G32" s="13">
        <f>RawResults!G36/'ME&amp;ajdSE'!$L$29</f>
        <v>0.23518579489267644</v>
      </c>
      <c r="H32" s="14">
        <f>(($N32/$M32)^(1/3))*(($O32/$L32)^2)*RawResults!H36</f>
        <v>5.1235999412400056E-2</v>
      </c>
      <c r="I32" s="32">
        <f>(($N32/$M32)^(1/3))*(($O32/$L32)^2)*RawResults!I36</f>
        <v>4.7758619335268801E-2</v>
      </c>
      <c r="J32" s="32">
        <f>(($N32/$M32)^(1/3))*(($O32/$L32)^2)*RawResults!J36</f>
        <v>4.9796839581927113E-2</v>
      </c>
      <c r="K32" s="37">
        <f>(($N32/$M32)^(1/3))*(($O32/$L32)^2)*RawResults!K36</f>
        <v>5.577423864858521E-2</v>
      </c>
      <c r="L32" s="172">
        <v>1719.1</v>
      </c>
      <c r="M32" s="170">
        <v>42503.5</v>
      </c>
      <c r="N32" s="173">
        <v>173428</v>
      </c>
      <c r="O32" s="169">
        <v>1031.3440000000001</v>
      </c>
    </row>
    <row r="33" spans="1:15" x14ac:dyDescent="0.45">
      <c r="B33" s="26"/>
      <c r="C33" s="27" t="s">
        <v>17</v>
      </c>
      <c r="D33" s="13">
        <f>RawResults!D37/'ME&amp;ajdSE'!$L$29</f>
        <v>8.2638357279972083E-2</v>
      </c>
      <c r="E33" s="13">
        <f>RawResults!E37/'ME&amp;ajdSE'!$L$29</f>
        <v>0.14084201035425514</v>
      </c>
      <c r="F33" s="13">
        <f>RawResults!F37/'ME&amp;ajdSE'!$L$29</f>
        <v>0.1859153045198069</v>
      </c>
      <c r="G33" s="13">
        <f>RawResults!G37/'ME&amp;ajdSE'!$L$29</f>
        <v>0.25463847361991743</v>
      </c>
      <c r="H33" s="14">
        <f>(($N33/$M33)^(1/3))*(($O33/$L33)^2)*RawResults!H37</f>
        <v>5.1225744758770467E-2</v>
      </c>
      <c r="I33" s="32">
        <f>(($N33/$M33)^(1/3))*(($O33/$L33)^2)*RawResults!I37</f>
        <v>4.9247781385963668E-2</v>
      </c>
      <c r="J33" s="32">
        <f>(($N33/$M33)^(1/3))*(($O33/$L33)^2)*RawResults!J37</f>
        <v>4.6006511401628668E-2</v>
      </c>
      <c r="K33" s="37">
        <f>(($N33/$M33)^(1/3))*(($O33/$L33)^2)*RawResults!K37</f>
        <v>4.7526770991401054E-2</v>
      </c>
      <c r="L33" s="172">
        <v>1719.1</v>
      </c>
      <c r="M33" s="170">
        <v>42503.5</v>
      </c>
      <c r="N33" s="173">
        <v>173428</v>
      </c>
      <c r="O33" s="169">
        <v>1031.3440000000001</v>
      </c>
    </row>
    <row r="34" spans="1:15" x14ac:dyDescent="0.45">
      <c r="B34" s="26"/>
      <c r="C34" s="27" t="s">
        <v>18</v>
      </c>
      <c r="D34" s="13">
        <f>RawResults!D38/'ME&amp;ajdSE'!$L$29</f>
        <v>8.8256006049677163E-2</v>
      </c>
      <c r="E34" s="13">
        <f>RawResults!E38/'ME&amp;ajdSE'!$L$29</f>
        <v>0.15411913210400791</v>
      </c>
      <c r="F34" s="13">
        <f>RawResults!F38/'ME&amp;ajdSE'!$L$29</f>
        <v>0.19159787097900066</v>
      </c>
      <c r="G34" s="13">
        <f>RawResults!G38/'ME&amp;ajdSE'!$L$29</f>
        <v>0.24028340410680007</v>
      </c>
      <c r="H34" s="14">
        <f>(($N34/$M34)^(1/3))*(($O34/$L34)^2)*RawResults!H38</f>
        <v>5.555630856707508E-2</v>
      </c>
      <c r="I34" s="32">
        <f>(($N34/$M34)^(1/3))*(($O34/$L34)^2)*RawResults!I38</f>
        <v>5.12982232472955E-2</v>
      </c>
      <c r="J34" s="32">
        <f>(($N34/$M34)^(1/3))*(($O34/$L34)^2)*RawResults!J38</f>
        <v>4.9918998215181497E-2</v>
      </c>
      <c r="K34" s="37">
        <f>(($N34/$M34)^(1/3))*(($O34/$L34)^2)*RawResults!K38</f>
        <v>5.5585628939595358E-2</v>
      </c>
      <c r="L34" s="172">
        <v>1719.1</v>
      </c>
      <c r="M34" s="170">
        <v>42503.5</v>
      </c>
      <c r="N34" s="173">
        <v>173428</v>
      </c>
      <c r="O34" s="169">
        <v>1031.3440000000001</v>
      </c>
    </row>
    <row r="35" spans="1:15" x14ac:dyDescent="0.45">
      <c r="A35" s="63" t="s">
        <v>47</v>
      </c>
      <c r="B35" s="27" t="s">
        <v>19</v>
      </c>
      <c r="C35" s="27" t="s">
        <v>16</v>
      </c>
      <c r="D35" s="13">
        <f>RawResults!D40/'ME&amp;ajdSE'!$L$38</f>
        <v>0.1180289892959256</v>
      </c>
      <c r="E35" s="13">
        <f>RawResults!E40/'ME&amp;ajdSE'!$L$38</f>
        <v>0.13493448316914997</v>
      </c>
      <c r="F35" s="13">
        <f>RawResults!F40/'ME&amp;ajdSE'!$L$38</f>
        <v>0.15193892530480163</v>
      </c>
      <c r="G35" s="13">
        <f>RawResults!G40/'ME&amp;ajdSE'!$L$38</f>
        <v>0.19089410291260622</v>
      </c>
      <c r="H35" s="14">
        <f>(($N35/$M35)^(1/3))*(($O35/$L35)^2)*RawResults!H40</f>
        <v>0.1302577012233771</v>
      </c>
      <c r="I35" s="32">
        <f>(($N35/$M35)^(1/3))*(($O35/$L35)^2)*RawResults!I40</f>
        <v>0.10935317446466533</v>
      </c>
      <c r="J35" s="32">
        <f>(($N35/$M35)^(1/3))*(($O35/$L35)^2)*RawResults!J40</f>
        <v>0.11344441712201016</v>
      </c>
      <c r="K35" s="37">
        <f>(($N35/$M35)^(1/3))*(($O35/$L35)^2)*RawResults!K40</f>
        <v>0.12073678565535398</v>
      </c>
      <c r="L35" s="174">
        <v>982.33154999999999</v>
      </c>
      <c r="M35" s="170">
        <v>42503.5</v>
      </c>
      <c r="N35" s="175">
        <v>30457.599999999999</v>
      </c>
      <c r="O35" s="169">
        <v>1031.3440000000001</v>
      </c>
    </row>
    <row r="36" spans="1:15" x14ac:dyDescent="0.45">
      <c r="A36" s="160"/>
      <c r="B36" s="26"/>
      <c r="C36" s="27" t="s">
        <v>17</v>
      </c>
      <c r="D36" s="107" t="s">
        <v>53</v>
      </c>
      <c r="E36" s="107" t="s">
        <v>53</v>
      </c>
      <c r="F36" s="107" t="s">
        <v>53</v>
      </c>
      <c r="G36" s="107" t="s">
        <v>53</v>
      </c>
      <c r="H36" s="107" t="s">
        <v>53</v>
      </c>
      <c r="I36" s="107" t="s">
        <v>53</v>
      </c>
      <c r="J36" s="107" t="s">
        <v>53</v>
      </c>
      <c r="K36" s="107" t="s">
        <v>53</v>
      </c>
      <c r="L36" s="174">
        <v>982.33154999999999</v>
      </c>
      <c r="M36" s="170">
        <v>42503.5</v>
      </c>
      <c r="N36" s="175">
        <v>30457.599999999999</v>
      </c>
      <c r="O36" s="169">
        <v>1031.3440000000001</v>
      </c>
    </row>
    <row r="37" spans="1:15" x14ac:dyDescent="0.45">
      <c r="A37" s="161"/>
      <c r="B37" s="26"/>
      <c r="C37" s="29" t="s">
        <v>18</v>
      </c>
      <c r="D37" s="107" t="s">
        <v>53</v>
      </c>
      <c r="E37" s="107" t="s">
        <v>53</v>
      </c>
      <c r="F37" s="107" t="s">
        <v>53</v>
      </c>
      <c r="G37" s="107" t="s">
        <v>53</v>
      </c>
      <c r="H37" s="107" t="s">
        <v>53</v>
      </c>
      <c r="I37" s="107" t="s">
        <v>53</v>
      </c>
      <c r="J37" s="107" t="s">
        <v>53</v>
      </c>
      <c r="K37" s="107" t="s">
        <v>53</v>
      </c>
      <c r="L37" s="174">
        <v>982.33154999999999</v>
      </c>
      <c r="M37" s="170">
        <v>42503.5</v>
      </c>
      <c r="N37" s="175">
        <v>30457.599999999999</v>
      </c>
      <c r="O37" s="169">
        <v>1031.3440000000001</v>
      </c>
    </row>
    <row r="38" spans="1:15" x14ac:dyDescent="0.45">
      <c r="A38" s="56"/>
      <c r="B38" s="27" t="s">
        <v>20</v>
      </c>
      <c r="C38" s="27" t="s">
        <v>16</v>
      </c>
      <c r="D38" s="13">
        <f>RawResults!D43/'ME&amp;ajdSE'!$L$38</f>
        <v>0.19600663340193034</v>
      </c>
      <c r="E38" s="13">
        <f>RawResults!E43/'ME&amp;ajdSE'!$L$38</f>
        <v>0.25792025105983818</v>
      </c>
      <c r="F38" s="13">
        <f>RawResults!F43/'ME&amp;ajdSE'!$L$38</f>
        <v>0.2621382770409848</v>
      </c>
      <c r="G38" s="13">
        <f>RawResults!G43/'ME&amp;ajdSE'!$L$38</f>
        <v>0.22888158280165186</v>
      </c>
      <c r="H38" s="14">
        <f>(($N38/$M38)^(1/3))*(($O38/$L38)^2)*RawResults!H43</f>
        <v>0.1406840225910426</v>
      </c>
      <c r="I38" s="32">
        <f>(($N38/$M38)^(1/3))*(($O38/$L38)^2)*RawResults!I43</f>
        <v>9.7406444070405648E-2</v>
      </c>
      <c r="J38" s="32">
        <f>(($N38/$M38)^(1/3))*(($O38/$L38)^2)*RawResults!J43</f>
        <v>9.5282039910033242E-2</v>
      </c>
      <c r="K38" s="37">
        <f>(($N38/$M38)^(1/3))*(($O38/$L38)^2)*RawResults!K43</f>
        <v>8.4060679727061299E-2</v>
      </c>
      <c r="L38" s="174">
        <v>982.33154999999999</v>
      </c>
      <c r="M38" s="170">
        <v>42503.5</v>
      </c>
      <c r="N38" s="175">
        <v>30457.599999999999</v>
      </c>
      <c r="O38" s="169">
        <v>1031.3440000000001</v>
      </c>
    </row>
    <row r="39" spans="1:15" x14ac:dyDescent="0.45">
      <c r="A39" s="56"/>
      <c r="B39" s="26"/>
      <c r="C39" s="27" t="s">
        <v>17</v>
      </c>
      <c r="D39" s="107" t="s">
        <v>53</v>
      </c>
      <c r="E39" s="107" t="s">
        <v>53</v>
      </c>
      <c r="F39" s="107" t="s">
        <v>53</v>
      </c>
      <c r="G39" s="107" t="s">
        <v>53</v>
      </c>
      <c r="H39" s="107" t="s">
        <v>53</v>
      </c>
      <c r="I39" s="107" t="s">
        <v>53</v>
      </c>
      <c r="J39" s="107" t="s">
        <v>53</v>
      </c>
      <c r="K39" s="107" t="s">
        <v>53</v>
      </c>
      <c r="L39" s="174">
        <v>982.33154999999999</v>
      </c>
      <c r="M39" s="170">
        <v>42503.5</v>
      </c>
      <c r="N39" s="175">
        <v>30457.599999999999</v>
      </c>
      <c r="O39" s="169">
        <v>1031.3440000000001</v>
      </c>
    </row>
    <row r="40" spans="1:15" x14ac:dyDescent="0.45">
      <c r="A40" s="56"/>
      <c r="B40" s="26"/>
      <c r="C40" s="27" t="s">
        <v>18</v>
      </c>
      <c r="D40" s="13">
        <f>RawResults!D45/'ME&amp;ajdSE'!$L$38</f>
        <v>0.11959475393007585</v>
      </c>
      <c r="E40" s="13">
        <f>RawResults!E45/'ME&amp;ajdSE'!$L$38</f>
        <v>0.14958951486389702</v>
      </c>
      <c r="F40" s="13">
        <f>RawResults!F45/'ME&amp;ajdSE'!$L$38</f>
        <v>0.17260190818466536</v>
      </c>
      <c r="G40" s="13">
        <f>RawResults!G45/'ME&amp;ajdSE'!$L$38</f>
        <v>0.20559321341150044</v>
      </c>
      <c r="H40" s="14">
        <f>(($N40/$M40)^(1/3))*(($O40/$L40)^2)*RawResults!H45</f>
        <v>9.9994717045897172E-2</v>
      </c>
      <c r="I40" s="32">
        <f>(($N40/$M40)^(1/3))*(($O40/$L40)^2)*RawResults!I45</f>
        <v>9.2249931665332532E-2</v>
      </c>
      <c r="J40" s="32">
        <f>(($N40/$M40)^(1/3))*(($O40/$L40)^2)*RawResults!J45</f>
        <v>9.4957202522585535E-2</v>
      </c>
      <c r="K40" s="37">
        <f>(($N40/$M40)^(1/3))*(($O40/$L40)^2)*RawResults!K45</f>
        <v>0.10598811085699558</v>
      </c>
      <c r="L40" s="174">
        <v>982.33154999999999</v>
      </c>
      <c r="M40" s="170">
        <v>42503.5</v>
      </c>
      <c r="N40" s="175">
        <v>30457.599999999999</v>
      </c>
      <c r="O40" s="169">
        <v>1031.3440000000001</v>
      </c>
    </row>
    <row r="41" spans="1:15" x14ac:dyDescent="0.45">
      <c r="A41" s="56" t="s">
        <v>49</v>
      </c>
      <c r="B41" s="27" t="s">
        <v>19</v>
      </c>
      <c r="C41" s="27" t="s">
        <v>16</v>
      </c>
      <c r="D41" s="13">
        <f>RawResults!D47/'ME&amp;ajdSE'!$L$41</f>
        <v>0.11587212419295466</v>
      </c>
      <c r="E41" s="13">
        <f>RawResults!E47/'ME&amp;ajdSE'!$L$41</f>
        <v>0.15350291931851831</v>
      </c>
      <c r="F41" s="13">
        <f>RawResults!F47/'ME&amp;ajdSE'!$L$41</f>
        <v>0.1729609816635736</v>
      </c>
      <c r="G41" s="13">
        <f>RawResults!G47/'ME&amp;ajdSE'!$L$41</f>
        <v>0.22525497396607372</v>
      </c>
      <c r="H41" s="14">
        <f>(($N41/$M41)^(1/3))*(($O41/$L41)^2)*RawResults!H47</f>
        <v>5.2516040611420844E-2</v>
      </c>
      <c r="I41" s="32">
        <f>(($N41/$M41)^(1/3))*(($O41/$L41)^2)*RawResults!I47</f>
        <v>5.5012026081546386E-2</v>
      </c>
      <c r="J41" s="32">
        <f>(($N41/$M41)^(1/3))*(($O41/$L41)^2)*RawResults!J47</f>
        <v>6.4130946546511622E-2</v>
      </c>
      <c r="K41" s="32">
        <f>(($N41/$M41)^(1/3))*(($O41/$L41)^2)*RawResults!K47</f>
        <v>6.8268798921101784E-2</v>
      </c>
      <c r="L41" s="176">
        <v>4210.6710599999997</v>
      </c>
      <c r="M41" s="170">
        <v>42503.5</v>
      </c>
      <c r="N41" s="177">
        <v>309117</v>
      </c>
      <c r="O41" s="169">
        <v>1031.3440000000001</v>
      </c>
    </row>
    <row r="42" spans="1:15" x14ac:dyDescent="0.45">
      <c r="A42" s="56"/>
      <c r="B42" s="26"/>
      <c r="C42" s="27" t="s">
        <v>17</v>
      </c>
      <c r="D42" s="13">
        <f>RawResults!D48/'ME&amp;ajdSE'!$L$41</f>
        <v>0.11816857524843084</v>
      </c>
      <c r="E42" s="13">
        <f>RawResults!E48/'ME&amp;ajdSE'!$L$41</f>
        <v>0.15663025931073327</v>
      </c>
      <c r="F42" s="13">
        <f>RawResults!F48/'ME&amp;ajdSE'!$L$41</f>
        <v>0.17656095415821915</v>
      </c>
      <c r="G42" s="13">
        <f>RawResults!G48/'ME&amp;ajdSE'!$L$41</f>
        <v>0.22864448119583108</v>
      </c>
      <c r="H42" s="14">
        <f>(($N42/$M42)^(1/3))*(($O42/$L42)^2)*RawResults!H48</f>
        <v>5.373102258566495E-2</v>
      </c>
      <c r="I42" s="32">
        <f>(($N42/$M42)^(1/3))*(($O42/$L42)^2)*RawResults!I48</f>
        <v>5.49384027861149E-2</v>
      </c>
      <c r="J42" s="32">
        <f>(($N42/$M42)^(1/3))*(($O42/$L42)^2)*RawResults!J48</f>
        <v>6.617425452365025E-2</v>
      </c>
      <c r="K42" s="32">
        <f>(($N42/$M42)^(1/3))*(($O42/$L42)^2)*RawResults!K48</f>
        <v>7.2339153588623653E-2</v>
      </c>
      <c r="L42" s="176">
        <v>4210.6710599999997</v>
      </c>
      <c r="M42" s="170">
        <v>42503.5</v>
      </c>
      <c r="N42" s="177">
        <v>309117</v>
      </c>
      <c r="O42" s="169">
        <v>1031.3440000000001</v>
      </c>
    </row>
    <row r="43" spans="1:15" x14ac:dyDescent="0.45">
      <c r="A43" s="56"/>
      <c r="B43" s="26"/>
      <c r="C43" s="29" t="s">
        <v>18</v>
      </c>
      <c r="D43" s="13">
        <f>RawResults!D49/'ME&amp;ajdSE'!$L$41</f>
        <v>0.11881058692815583</v>
      </c>
      <c r="E43" s="13">
        <f>RawResults!E49/'ME&amp;ajdSE'!$L$41</f>
        <v>0.15754344866825101</v>
      </c>
      <c r="F43" s="13">
        <f>RawResults!F49/'ME&amp;ajdSE'!$L$41</f>
        <v>0.17743404539418001</v>
      </c>
      <c r="G43" s="13">
        <f>RawResults!G49/'ME&amp;ajdSE'!$L$41</f>
        <v>0.23225521207063846</v>
      </c>
      <c r="H43" s="14">
        <f>(($N43/$M43)^(1/3))*(($O43/$L43)^2)*RawResults!H49</f>
        <v>5.2944645820726263E-2</v>
      </c>
      <c r="I43" s="32">
        <f>(($N43/$M43)^(1/3))*(($O43/$L43)^2)*RawResults!I49</f>
        <v>5.5786337645875997E-2</v>
      </c>
      <c r="J43" s="32">
        <f>(($N43/$M43)^(1/3))*(($O43/$L43)^2)*RawResults!J49</f>
        <v>6.5734107171565623E-2</v>
      </c>
      <c r="K43" s="32">
        <f>(($N43/$M43)^(1/3))*(($O43/$L43)^2)*RawResults!K49</f>
        <v>7.1258318512481017E-2</v>
      </c>
      <c r="L43" s="176">
        <v>4210.6710599999997</v>
      </c>
      <c r="M43" s="170">
        <v>42503.5</v>
      </c>
      <c r="N43" s="177">
        <v>309117</v>
      </c>
      <c r="O43" s="169">
        <v>1031.3440000000001</v>
      </c>
    </row>
    <row r="44" spans="1:15" x14ac:dyDescent="0.45">
      <c r="A44" s="56"/>
      <c r="B44" s="27" t="s">
        <v>20</v>
      </c>
      <c r="C44" s="27" t="s">
        <v>16</v>
      </c>
      <c r="D44" s="13">
        <f>RawResults!D50/'ME&amp;ajdSE'!$L$41</f>
        <v>0.10482129658449264</v>
      </c>
      <c r="E44" s="13">
        <f>RawResults!F50/'ME&amp;ajdSE'!$L$41</f>
        <v>0.2267889337335223</v>
      </c>
      <c r="F44" s="13">
        <f>RawResults!E50/'ME&amp;ajdSE'!$L$41</f>
        <v>0.20646640110614581</v>
      </c>
      <c r="G44" s="13">
        <f>RawResults!G50/'ME&amp;ajdSE'!$L$41</f>
        <v>0.23956418956174649</v>
      </c>
      <c r="H44" s="14">
        <f>(($N44/$M44)^(1/3))*(($O44/$L44)^2)*RawResults!H50</f>
        <v>7.3254074721130519E-2</v>
      </c>
      <c r="I44" s="32">
        <f>(($N44/$M44)^(1/3))*(($O44/$L44)^2)*RawResults!I50</f>
        <v>6.3569914718189638E-2</v>
      </c>
      <c r="J44" s="32">
        <f>(($N44/$M44)^(1/3))*(($O44/$L44)^2)*RawResults!J50</f>
        <v>7.334255285893039E-2</v>
      </c>
      <c r="K44" s="32">
        <f>(($N44/$M44)^(1/3))*(($O44/$L44)^2)*RawResults!K50</f>
        <v>7.3710413618926551E-2</v>
      </c>
      <c r="L44" s="176">
        <v>4210.6710599999997</v>
      </c>
      <c r="M44" s="170">
        <v>42503.5</v>
      </c>
      <c r="N44" s="177">
        <v>309117</v>
      </c>
      <c r="O44" s="169">
        <v>1031.3440000000001</v>
      </c>
    </row>
    <row r="45" spans="1:15" x14ac:dyDescent="0.45">
      <c r="A45" s="56"/>
      <c r="B45" s="26"/>
      <c r="C45" s="27" t="s">
        <v>17</v>
      </c>
      <c r="D45" s="13">
        <f>RawResults!D51/'ME&amp;ajdSE'!$L$41</f>
        <v>0.11499611180741344</v>
      </c>
      <c r="E45" s="13">
        <f>RawResults!E51/'ME&amp;ajdSE'!$L$41</f>
        <v>0.15439194625666153</v>
      </c>
      <c r="F45" s="13">
        <f>RawResults!F51/'ME&amp;ajdSE'!$L$41</f>
        <v>0.17755906109654646</v>
      </c>
      <c r="G45" s="13">
        <f>RawResults!G51/'ME&amp;ajdSE'!$L$41</f>
        <v>0.23054538959877813</v>
      </c>
      <c r="H45" s="14">
        <f>(($N45/$M45)^(1/3))*(($O45/$L45)^2)*RawResults!H51</f>
        <v>5.2909263864412172E-2</v>
      </c>
      <c r="I45" s="32">
        <f>(($N45/$M45)^(1/3))*(($O45/$L45)^2)*RawResults!I51</f>
        <v>4.8435271281330836E-2</v>
      </c>
      <c r="J45" s="32">
        <f>(($N45/$M45)^(1/3))*(($O45/$L45)^2)*RawResults!J51</f>
        <v>5.1694897936056583E-2</v>
      </c>
      <c r="K45" s="32">
        <f>(($N45/$M45)^(1/3))*(($O45/$L45)^2)*RawResults!K51</f>
        <v>6.1909740789679459E-2</v>
      </c>
      <c r="L45" s="176">
        <v>4210.6710599999997</v>
      </c>
      <c r="M45" s="170">
        <v>42503.5</v>
      </c>
      <c r="N45" s="177">
        <v>309117</v>
      </c>
      <c r="O45" s="169">
        <v>1031.3440000000001</v>
      </c>
    </row>
    <row r="46" spans="1:15" x14ac:dyDescent="0.45">
      <c r="B46" s="26"/>
      <c r="C46" s="27" t="s">
        <v>18</v>
      </c>
      <c r="D46" s="13">
        <f>RawResults!D52/'ME&amp;ajdSE'!$L$41</f>
        <v>0.11838906266878992</v>
      </c>
      <c r="E46" s="13">
        <f>RawResults!E52/'ME&amp;ajdSE'!$L$41</f>
        <v>0.16200781069799361</v>
      </c>
      <c r="F46" s="13">
        <f>RawResults!F52/'ME&amp;ajdSE'!$L$41</f>
        <v>0.18468970596815037</v>
      </c>
      <c r="G46" s="13">
        <f>RawResults!G52/'ME&amp;ajdSE'!$L$41</f>
        <v>0.24939183921909114</v>
      </c>
      <c r="H46" s="14">
        <f>(($N46/$M46)^(1/3))*(($O46/$L46)^2)*RawResults!H52</f>
        <v>5.8441018861585071E-2</v>
      </c>
      <c r="I46" s="32">
        <f>(($N46/$M46)^(1/3))*(($O46/$L46)^2)*RawResults!I52</f>
        <v>5.2522480034481941E-2</v>
      </c>
      <c r="J46" s="32">
        <f>(($N46/$M46)^(1/3))*(($O46/$L46)^2)*RawResults!J52</f>
        <v>5.703739898687403E-2</v>
      </c>
      <c r="K46" s="32">
        <f>(($N46/$M46)^(1/3))*(($O46/$L46)^2)*RawResults!K52</f>
        <v>5.9054635437070305E-2</v>
      </c>
      <c r="L46" s="176">
        <v>4210.6710599999997</v>
      </c>
      <c r="M46" s="170">
        <v>42503.5</v>
      </c>
      <c r="N46" s="177">
        <v>309117</v>
      </c>
      <c r="O46" s="169">
        <v>1031.3440000000001</v>
      </c>
    </row>
    <row r="47" spans="1:15" x14ac:dyDescent="0.45">
      <c r="A47" s="56" t="s">
        <v>52</v>
      </c>
      <c r="B47" s="27" t="s">
        <v>19</v>
      </c>
      <c r="C47" s="27" t="s">
        <v>16</v>
      </c>
      <c r="D47" s="13">
        <f>RawResults!D54/'ME&amp;ajdSE'!$L$47</f>
        <v>0.11029984551783205</v>
      </c>
      <c r="E47" s="105" t="s">
        <v>53</v>
      </c>
      <c r="F47" s="13">
        <f>RawResults!F54/'ME&amp;ajdSE'!$L$47</f>
        <v>0.23116828070744164</v>
      </c>
      <c r="G47" s="13">
        <f>RawResults!G54/'ME&amp;ajdSE'!$L$47</f>
        <v>0.26991600480330624</v>
      </c>
      <c r="H47" s="72">
        <f>(($N47/$M47)^(1/3))*(($O47/$L47)^2)*RawResults!H54</f>
        <v>6.3381815398770511E-2</v>
      </c>
      <c r="I47" s="106" t="s">
        <v>53</v>
      </c>
      <c r="J47" s="73">
        <f>(($N47/$M47)^(1/3))*(($O47/$L47)^2)*RawResults!J54</f>
        <v>8.4709968545088193E-2</v>
      </c>
      <c r="K47" s="74">
        <f>(($N47/$M47)^(1/3))*(($O47/$L47)^2)*RawResults!K54</f>
        <v>8.6180637273839886E-2</v>
      </c>
      <c r="L47" s="178">
        <v>1723.5128400000001</v>
      </c>
      <c r="M47" s="170">
        <v>42503.5</v>
      </c>
      <c r="N47" s="174">
        <v>324969</v>
      </c>
      <c r="O47" s="169">
        <v>1031.3440000000001</v>
      </c>
    </row>
    <row r="48" spans="1:15" x14ac:dyDescent="0.45">
      <c r="B48" s="26"/>
      <c r="C48" s="27" t="s">
        <v>17</v>
      </c>
      <c r="D48" s="13">
        <f>RawResults!D55/'ME&amp;ajdSE'!$L$47</f>
        <v>0.1089488257018149</v>
      </c>
      <c r="E48" s="105" t="s">
        <v>53</v>
      </c>
      <c r="F48" s="13">
        <f>RawResults!F55/'ME&amp;ajdSE'!$L$47</f>
        <v>0.242792679165651</v>
      </c>
      <c r="G48" s="13">
        <f>RawResults!G55/'ME&amp;ajdSE'!$L$47</f>
        <v>0.27201329118035461</v>
      </c>
      <c r="H48" s="72">
        <f>(($N48/$M48)^(1/3))*(($O48/$L48)^2)*RawResults!H55</f>
        <v>6.079911569150568E-2</v>
      </c>
      <c r="I48" s="106" t="s">
        <v>53</v>
      </c>
      <c r="J48" s="73">
        <f>(($N48/$M48)^(1/3))*(($O48/$L48)^2)*RawResults!J55</f>
        <v>8.3027319792837895E-2</v>
      </c>
      <c r="K48" s="74">
        <f>(($N48/$M48)^(1/3))*(($O48/$L48)^2)*RawResults!K55</f>
        <v>9.564588039962868E-2</v>
      </c>
      <c r="L48" s="178">
        <v>1723.5128400000001</v>
      </c>
      <c r="M48" s="170">
        <v>42503.5</v>
      </c>
      <c r="N48" s="174">
        <v>324969</v>
      </c>
      <c r="O48" s="169">
        <v>1031.3440000000001</v>
      </c>
    </row>
    <row r="49" spans="1:15" x14ac:dyDescent="0.45">
      <c r="B49" s="26"/>
      <c r="C49" s="29" t="s">
        <v>18</v>
      </c>
      <c r="D49" s="13">
        <f>RawResults!D56/'ME&amp;ajdSE'!$L$47</f>
        <v>0.10843661599875286</v>
      </c>
      <c r="E49" s="107" t="s">
        <v>53</v>
      </c>
      <c r="F49" s="13">
        <f>RawResults!F56/'ME&amp;ajdSE'!$L$47</f>
        <v>0.23168098358930705</v>
      </c>
      <c r="G49" s="13">
        <f>RawResults!G56/'ME&amp;ajdSE'!$L$47</f>
        <v>0.27138016563891681</v>
      </c>
      <c r="H49" s="72">
        <f>(($N49/$M49)^(1/3))*(($O49/$L49)^2)*RawResults!H56</f>
        <v>6.2944438180236054E-2</v>
      </c>
      <c r="I49" s="108" t="s">
        <v>53</v>
      </c>
      <c r="J49" s="73">
        <f>(($N49/$M49)^(1/3))*(($O49/$L49)^2)*RawResults!J56</f>
        <v>8.5019297131790808E-2</v>
      </c>
      <c r="K49" s="74">
        <f>(($N49/$M49)^(1/3))*(($O49/$L49)^2)*RawResults!K56</f>
        <v>9.2217729583668112E-2</v>
      </c>
      <c r="L49" s="178">
        <v>1723.5128400000001</v>
      </c>
      <c r="M49" s="170">
        <v>42503.5</v>
      </c>
      <c r="N49" s="174">
        <v>324969</v>
      </c>
      <c r="O49" s="169">
        <v>1031.3440000000001</v>
      </c>
    </row>
    <row r="50" spans="1:15" x14ac:dyDescent="0.45">
      <c r="B50" s="27" t="s">
        <v>20</v>
      </c>
      <c r="C50" s="27" t="s">
        <v>16</v>
      </c>
      <c r="D50" s="13">
        <f>RawResults!D57/'ME&amp;ajdSE'!$L$47</f>
        <v>0.10819635088996493</v>
      </c>
      <c r="E50" s="105" t="s">
        <v>53</v>
      </c>
      <c r="F50" s="13">
        <f>RawResults!F57/'ME&amp;ajdSE'!$L$47</f>
        <v>0.23451475998287313</v>
      </c>
      <c r="G50" s="13">
        <f>RawResults!G57/'ME&amp;ajdSE'!$L$47</f>
        <v>0.34317179789620827</v>
      </c>
      <c r="H50" s="72">
        <f>(($N50/$M50)^(1/3))*(($O50/$L50)^2)*RawResults!H57</f>
        <v>5.1577314516164027E-2</v>
      </c>
      <c r="I50" s="106" t="s">
        <v>53</v>
      </c>
      <c r="J50" s="73">
        <f>(($N50/$M50)^(1/3))*(($O50/$L50)^2)*RawResults!J57</f>
        <v>6.0854230497615319E-2</v>
      </c>
      <c r="K50" s="74">
        <f>(($N50/$M50)^(1/3))*(($O50/$L50)^2)*RawResults!K57</f>
        <v>7.0414952812024867E-2</v>
      </c>
      <c r="L50" s="178">
        <v>1723.5128400000001</v>
      </c>
      <c r="M50" s="170">
        <v>42503.5</v>
      </c>
      <c r="N50" s="174">
        <v>324969</v>
      </c>
      <c r="O50" s="169">
        <v>1031.3440000000001</v>
      </c>
    </row>
    <row r="51" spans="1:15" x14ac:dyDescent="0.45">
      <c r="B51" s="26"/>
      <c r="C51" s="27" t="s">
        <v>17</v>
      </c>
      <c r="D51" s="13">
        <f>RawResults!D58/'ME&amp;ajdSE'!$L$47</f>
        <v>0.10271584051558327</v>
      </c>
      <c r="E51" s="105" t="s">
        <v>53</v>
      </c>
      <c r="F51" s="13">
        <f>RawResults!F58/'ME&amp;ajdSE'!$L$47</f>
        <v>0.20703042746116121</v>
      </c>
      <c r="G51" s="13">
        <f>RawResults!G58/'ME&amp;ajdSE'!$L$47</f>
        <v>0.28492917987196426</v>
      </c>
      <c r="H51" s="72">
        <f>(($N51/$M51)^(1/3))*(($O51/$L51)^2)*RawResults!H58</f>
        <v>5.7394991629622846E-2</v>
      </c>
      <c r="I51" s="106" t="s">
        <v>53</v>
      </c>
      <c r="J51" s="73">
        <f>(($N51/$M51)^(1/3))*(($O51/$L51)^2)*RawResults!J58</f>
        <v>7.0469707851705268E-2</v>
      </c>
      <c r="K51" s="74">
        <f>(($N51/$M51)^(1/3))*(($O51/$L51)^2)*RawResults!K58</f>
        <v>6.1408016845859385E-2</v>
      </c>
      <c r="L51" s="178">
        <v>1723.5128400000001</v>
      </c>
      <c r="M51" s="170">
        <v>42503.5</v>
      </c>
      <c r="N51" s="174">
        <v>324969</v>
      </c>
      <c r="O51" s="169">
        <v>1031.3440000000001</v>
      </c>
    </row>
    <row r="52" spans="1:15" x14ac:dyDescent="0.45">
      <c r="B52" s="26"/>
      <c r="C52" s="27" t="s">
        <v>18</v>
      </c>
      <c r="D52" s="13">
        <f>RawResults!D59/'ME&amp;ajdSE'!$L$47</f>
        <v>0.10526019637892572</v>
      </c>
      <c r="E52" s="105" t="s">
        <v>53</v>
      </c>
      <c r="F52" s="13">
        <f>RawResults!F59/'ME&amp;ajdSE'!$L$47</f>
        <v>0.21805767342005991</v>
      </c>
      <c r="G52" s="13">
        <f>RawResults!G59/'ME&amp;ajdSE'!$L$47</f>
        <v>0.31187664375044633</v>
      </c>
      <c r="H52" s="72">
        <f>(($N52/$M52)^(1/3))*(($O52/$L52)^2)*RawResults!H59</f>
        <v>5.8781884160069409E-2</v>
      </c>
      <c r="I52" s="106" t="s">
        <v>53</v>
      </c>
      <c r="J52" s="73">
        <f>(($N52/$M52)^(1/3))*(($O52/$L52)^2)*RawResults!J59</f>
        <v>6.7743341417033712E-2</v>
      </c>
      <c r="K52" s="74">
        <f>(($N52/$M52)^(1/3))*(($O52/$L52)^2)*RawResults!K59</f>
        <v>6.8596453434399005E-2</v>
      </c>
      <c r="L52" s="178">
        <v>1723.5128400000001</v>
      </c>
      <c r="M52" s="170">
        <v>42503.5</v>
      </c>
      <c r="N52" s="174">
        <v>324969</v>
      </c>
      <c r="O52" s="169">
        <v>1031.3440000000001</v>
      </c>
    </row>
    <row r="53" spans="1:15" x14ac:dyDescent="0.45">
      <c r="A53" s="230" t="s">
        <v>105</v>
      </c>
      <c r="B53" s="27" t="s">
        <v>19</v>
      </c>
      <c r="C53" s="27" t="s">
        <v>16</v>
      </c>
      <c r="D53" s="13">
        <f>RawResults!D61/'ME&amp;ajdSE'!$L$53</f>
        <v>0.11721708217399726</v>
      </c>
      <c r="E53" s="13">
        <f>RawResults!E61/'ME&amp;ajdSE'!$L$53</f>
        <v>0.29701898044617975</v>
      </c>
      <c r="F53" s="13">
        <f>RawResults!E61/'ME&amp;ajdSE'!$L$53</f>
        <v>0.29701898044617975</v>
      </c>
      <c r="G53" s="13">
        <f>RawResults!G61/'ME&amp;ajdSE'!$L$53</f>
        <v>0.34405302323055531</v>
      </c>
      <c r="H53" s="72">
        <f>(($N53/$M53)^(1/3))*(($O53/$L53)^2)*RawResults!H61</f>
        <v>0.16329724857012579</v>
      </c>
      <c r="I53" s="73">
        <f>(($N53/$M53)^(1/3))*(($O53/$L53)^2)*RawResults!I61</f>
        <v>0.15060047176970306</v>
      </c>
      <c r="J53" s="73">
        <f>(($N53/$M53)^(1/3))*(($O53/$L53)^2)*RawResults!J61</f>
        <v>0.15304814223077962</v>
      </c>
      <c r="K53" s="74">
        <f>(($N53/$M53)^(1/3))*(($O53/$L53)^2)*RawResults!K61</f>
        <v>0.1408262094192215</v>
      </c>
      <c r="L53" s="174">
        <v>1810.47588</v>
      </c>
      <c r="M53" s="170">
        <v>42503.5</v>
      </c>
      <c r="N53" s="174">
        <v>142590</v>
      </c>
      <c r="O53" s="169">
        <v>1031.3440000000001</v>
      </c>
    </row>
    <row r="54" spans="1:15" x14ac:dyDescent="0.45">
      <c r="B54" s="26"/>
      <c r="C54" s="27" t="s">
        <v>17</v>
      </c>
      <c r="D54" s="13">
        <f>RawResults!D62/'ME&amp;ajdSE'!$L$53</f>
        <v>0.12441270413389875</v>
      </c>
      <c r="E54" s="13">
        <f>RawResults!E62/'ME&amp;ajdSE'!$L$53</f>
        <v>0.24168518610698089</v>
      </c>
      <c r="F54" s="13">
        <f>RawResults!F62/'ME&amp;ajdSE'!$L$53</f>
        <v>0.29665283361852907</v>
      </c>
      <c r="G54" s="13">
        <f>RawResults!G62/'ME&amp;ajdSE'!$L$53</f>
        <v>0.31605856024991619</v>
      </c>
      <c r="H54" s="72">
        <f>(($N54/$M54)^(1/3))*(($O54/$L54)^2)*RawResults!H62</f>
        <v>0.16960498172068691</v>
      </c>
      <c r="I54" s="73">
        <f>(($N54/$M54)^(1/3))*(($O54/$L54)^2)*RawResults!J62</f>
        <v>0.15430544796796022</v>
      </c>
      <c r="J54" s="73">
        <f>(($N54/$M54)^(1/3))*(($O54/$L54)^2)*RawResults!K62</f>
        <v>0.16091881202206329</v>
      </c>
      <c r="K54" s="74">
        <f>(($N54/$M54)^(1/3))*(($O54/$L54)^2)*RawResults!K62</f>
        <v>0.16091881202206329</v>
      </c>
      <c r="L54" s="174">
        <v>1810.47588</v>
      </c>
      <c r="M54" s="170">
        <v>42503.5</v>
      </c>
      <c r="N54" s="174">
        <v>142590</v>
      </c>
      <c r="O54" s="169">
        <v>1031.3440000000001</v>
      </c>
    </row>
    <row r="55" spans="1:15" x14ac:dyDescent="0.45">
      <c r="B55" s="26"/>
      <c r="C55" s="29" t="s">
        <v>18</v>
      </c>
      <c r="D55" s="13">
        <f>RawResults!D63/'ME&amp;ajdSE'!$L$53</f>
        <v>0.11539352846832734</v>
      </c>
      <c r="E55" s="13">
        <f>RawResults!E63/'ME&amp;ajdSE'!$L$53</f>
        <v>0.2049146879548597</v>
      </c>
      <c r="F55" s="13">
        <f>RawResults!F63/'ME&amp;ajdSE'!$L$53</f>
        <v>0.25490347874725622</v>
      </c>
      <c r="G55" s="13">
        <f>RawResults!G63/'ME&amp;ajdSE'!$L$53</f>
        <v>0.26854392558933182</v>
      </c>
      <c r="H55" s="72">
        <f>(($N55/$M55)^(1/3))*(($O55/$L55)^2)*RawResults!H63</f>
        <v>0.16177452025791975</v>
      </c>
      <c r="I55" s="73">
        <f>(($N55/$M55)^(1/3))*(($O55/$L55)^2)*RawResults!I63</f>
        <v>0.1450263936649564</v>
      </c>
      <c r="J55" s="73">
        <f>(($N55/$M55)^(1/3))*(($O55/$L55)^2)*RawResults!J63</f>
        <v>0.15267676048436335</v>
      </c>
      <c r="K55" s="74">
        <f>(($N55/$M55)^(1/3))*(($O55/$L55)^2)*RawResults!K63</f>
        <v>0.14722830608088971</v>
      </c>
      <c r="L55" s="174">
        <v>1810.47588</v>
      </c>
      <c r="M55" s="170">
        <v>42503.5</v>
      </c>
      <c r="N55" s="174">
        <v>142590</v>
      </c>
      <c r="O55" s="169">
        <v>1031.3440000000001</v>
      </c>
    </row>
    <row r="56" spans="1:15" x14ac:dyDescent="0.45">
      <c r="B56" s="27" t="s">
        <v>20</v>
      </c>
      <c r="C56" s="27" t="s">
        <v>16</v>
      </c>
      <c r="D56" s="13">
        <f>RawResults!D64/'ME&amp;ajdSE'!$L$53</f>
        <v>0.14529075084943963</v>
      </c>
      <c r="E56" s="13">
        <f>RawResults!E64/'ME&amp;ajdSE'!$L$53</f>
        <v>0.25605151944912963</v>
      </c>
      <c r="F56" s="13">
        <f>RawResults!F64/'ME&amp;ajdSE'!$L$53</f>
        <v>0.32513120252118466</v>
      </c>
      <c r="G56" s="13">
        <f>RawResults!G64/'ME&amp;ajdSE'!$L$53</f>
        <v>0.35466271994742066</v>
      </c>
      <c r="H56" s="72">
        <f>(($N56/$M56)^(1/3))*(($O56/$L56)^2)*RawResults!H64</f>
        <v>0.17775510838216144</v>
      </c>
      <c r="I56" s="73">
        <f>(($N56/$M56)^(1/3))*(($O56/$L56)^2)*RawResults!I64</f>
        <v>0.16542008509242712</v>
      </c>
      <c r="J56" s="73">
        <f>(($N56/$M56)^(1/3))*(($O56/$L56)^2)*RawResults!J64</f>
        <v>0.18722692171325939</v>
      </c>
      <c r="K56" s="74">
        <f>(($N56/$M56)^(1/3))*(($O56/$L56)^2)*RawResults!K64</f>
        <v>0.15027203331482794</v>
      </c>
      <c r="L56" s="174">
        <v>1810.47588</v>
      </c>
      <c r="M56" s="170">
        <v>42503.5</v>
      </c>
      <c r="N56" s="174">
        <v>142590</v>
      </c>
      <c r="O56" s="169">
        <v>1031.3440000000001</v>
      </c>
    </row>
    <row r="57" spans="1:15" x14ac:dyDescent="0.45">
      <c r="B57" s="26"/>
      <c r="C57" s="27" t="s">
        <v>17</v>
      </c>
      <c r="D57" s="13">
        <f>RawResults!D65/'ME&amp;ajdSE'!$L$53</f>
        <v>0.14912631699904227</v>
      </c>
      <c r="E57" s="13">
        <f>RawResults!E65/'ME&amp;ajdSE'!$L$53</f>
        <v>0.25468795530156413</v>
      </c>
      <c r="F57" s="13">
        <f>RawResults!F65/'ME&amp;ajdSE'!$L$53</f>
        <v>0.32285782233122046</v>
      </c>
      <c r="G57" s="13">
        <f>RawResults!G65/'ME&amp;ajdSE'!$L$53</f>
        <v>0.3614024396723805</v>
      </c>
      <c r="H57" s="72">
        <f>(($N57/$M57)^(1/3))*(($O57/$L57)^2)*RawResults!H65</f>
        <v>0.19312982689995398</v>
      </c>
      <c r="I57" s="73">
        <f>(($N57/$M57)^(1/3))*(($O57/$L57)^2)*RawResults!I65</f>
        <v>0.17285850442202186</v>
      </c>
      <c r="J57" s="73">
        <f>(($N57/$M57)^(1/3))*(($O57/$L57)^2)*RawResults!J65</f>
        <v>0.15652737467814123</v>
      </c>
      <c r="K57" s="74">
        <f>(($N57/$M57)^(1/3))*(($O57/$L57)^2)*RawResults!K65</f>
        <v>0.15148479267379225</v>
      </c>
      <c r="L57" s="174">
        <v>1810.47588</v>
      </c>
      <c r="M57" s="170">
        <v>42503.5</v>
      </c>
      <c r="N57" s="174">
        <v>142590</v>
      </c>
      <c r="O57" s="169">
        <v>1031.3440000000001</v>
      </c>
    </row>
    <row r="58" spans="1:15" x14ac:dyDescent="0.45">
      <c r="B58" s="26"/>
      <c r="C58" s="27" t="s">
        <v>18</v>
      </c>
      <c r="D58" s="13">
        <f>RawResults!D66/'ME&amp;ajdSE'!$L$53</f>
        <v>0.14651128409399192</v>
      </c>
      <c r="E58" s="13">
        <f>RawResults!E66/'ME&amp;ajdSE'!$L$53</f>
        <v>0.25530051441502771</v>
      </c>
      <c r="F58" s="13">
        <f>RawResults!F66/'ME&amp;ajdSE'!$L$53</f>
        <v>0.32323795719388432</v>
      </c>
      <c r="G58" s="13">
        <f>RawResults!G66/'ME&amp;ajdSE'!$L$53</f>
        <v>0.35806356613820228</v>
      </c>
      <c r="H58" s="72">
        <f>(($N58/$M58)^(1/3))*(($O58/$L58)^2)*RawResults!H66</f>
        <v>0.18180654561579346</v>
      </c>
      <c r="I58" s="73">
        <f>(($N58/$M58)^(1/3))*(($O58/$L58)^2)*RawResults!I66</f>
        <v>0.16982395850267784</v>
      </c>
      <c r="J58" s="73">
        <f>(($N58/$M58)^(1/3))*(($O58/$L58)^2)*RawResults!J66</f>
        <v>0.16769986865806683</v>
      </c>
      <c r="K58" s="74">
        <f>(($N58/$M58)^(1/3))*(($O58/$L58)^2)*RawResults!K66</f>
        <v>0.15071229920989279</v>
      </c>
      <c r="L58" s="179">
        <v>1810.47588</v>
      </c>
      <c r="M58" s="170">
        <v>42503.5</v>
      </c>
      <c r="N58" s="174">
        <v>142590</v>
      </c>
      <c r="O58" s="169">
        <v>1031.3440000000001</v>
      </c>
    </row>
    <row r="59" spans="1:15" x14ac:dyDescent="0.45">
      <c r="A59" s="80" t="s">
        <v>55</v>
      </c>
      <c r="B59" s="27" t="s">
        <v>19</v>
      </c>
      <c r="C59" s="27" t="s">
        <v>16</v>
      </c>
      <c r="D59" s="13">
        <f>RawResults!D68/'ME&amp;ajdSE'!$L59</f>
        <v>0.14664729717595759</v>
      </c>
      <c r="E59" s="105" t="s">
        <v>53</v>
      </c>
      <c r="F59" s="13">
        <f>RawResults!F68/'ME&amp;ajdSE'!$L59</f>
        <v>0.14898865678597761</v>
      </c>
      <c r="G59" s="13">
        <f>RawResults!G68/'ME&amp;ajdSE'!$L59</f>
        <v>0.16964059313624288</v>
      </c>
      <c r="H59" s="72">
        <f>(($N59/$M59)^(1/3))*(($O59/$L59)^2)*RawResults!H68</f>
        <v>8.0299019414559886E-2</v>
      </c>
      <c r="I59" s="105" t="s">
        <v>53</v>
      </c>
      <c r="J59" s="73">
        <f>(($N59/$M59)^(1/3))*(($O59/$L59)^2)*RawResults!J68</f>
        <v>8.4785111072073857E-2</v>
      </c>
      <c r="K59" s="74">
        <f>(($N59/$M59)^(1/3))*(($O59/$L59)^2)*RawResults!K68</f>
        <v>9.2372638196216994E-2</v>
      </c>
      <c r="L59" s="172">
        <v>2376.3970199999999</v>
      </c>
      <c r="M59" s="170">
        <v>42503.5</v>
      </c>
      <c r="N59" s="180">
        <v>212081</v>
      </c>
      <c r="O59" s="169">
        <v>1031.3440000000001</v>
      </c>
    </row>
    <row r="60" spans="1:15" x14ac:dyDescent="0.45">
      <c r="B60" s="26"/>
      <c r="C60" s="27" t="s">
        <v>17</v>
      </c>
      <c r="D60" s="105" t="s">
        <v>53</v>
      </c>
      <c r="E60" s="105" t="s">
        <v>53</v>
      </c>
      <c r="F60" s="105" t="s">
        <v>53</v>
      </c>
      <c r="G60" s="105" t="s">
        <v>53</v>
      </c>
      <c r="H60" s="72">
        <f>(($N60/$M60)^(1/3))*(($O60/$L60)^2)*RawResults!H68</f>
        <v>8.0299019414559886E-2</v>
      </c>
      <c r="I60" s="105" t="s">
        <v>53</v>
      </c>
      <c r="J60" s="73">
        <f>(($N60/$M60)^(1/3))*(($O60/$L60)^2)*RawResults!J68</f>
        <v>8.4785111072073857E-2</v>
      </c>
      <c r="K60" s="74">
        <f>(($N60/$M60)^(1/3))*(($O60/$L60)^2)*RawResults!K68</f>
        <v>9.2372638196216994E-2</v>
      </c>
      <c r="L60" s="172">
        <v>2376.3970199999999</v>
      </c>
      <c r="M60" s="170">
        <v>42503.5</v>
      </c>
      <c r="N60" s="180">
        <v>212081</v>
      </c>
      <c r="O60" s="169">
        <v>1031.3440000000001</v>
      </c>
    </row>
    <row r="61" spans="1:15" x14ac:dyDescent="0.45">
      <c r="B61" s="26"/>
      <c r="C61" s="29" t="s">
        <v>18</v>
      </c>
      <c r="D61" s="13">
        <f>RawResults!D70/'ME&amp;ajdSE'!$L61</f>
        <v>0.14480274007413121</v>
      </c>
      <c r="E61" s="107" t="s">
        <v>53</v>
      </c>
      <c r="F61" s="13">
        <f>RawResults!F70/'ME&amp;ajdSE'!$L61</f>
        <v>0.1167515350612584</v>
      </c>
      <c r="G61" s="105" t="s">
        <v>53</v>
      </c>
      <c r="H61" s="105" t="s">
        <v>53</v>
      </c>
      <c r="I61" s="107" t="s">
        <v>53</v>
      </c>
      <c r="J61" s="105" t="s">
        <v>53</v>
      </c>
      <c r="K61" s="105" t="s">
        <v>53</v>
      </c>
      <c r="L61" s="172">
        <v>2376.3970199999999</v>
      </c>
      <c r="M61" s="170">
        <v>42503.5</v>
      </c>
      <c r="N61" s="180">
        <v>212081</v>
      </c>
      <c r="O61" s="169">
        <v>1031.3440000000001</v>
      </c>
    </row>
    <row r="62" spans="1:15" x14ac:dyDescent="0.45">
      <c r="B62" s="27" t="s">
        <v>20</v>
      </c>
      <c r="C62" s="27" t="s">
        <v>16</v>
      </c>
      <c r="D62" s="13">
        <f>RawResults!D71/'ME&amp;ajdSE'!$L62</f>
        <v>8.2252038844923325E-2</v>
      </c>
      <c r="E62" s="105" t="s">
        <v>53</v>
      </c>
      <c r="F62" s="13">
        <f>RawResults!F71/'ME&amp;ajdSE'!$L62</f>
        <v>0.13915637716125398</v>
      </c>
      <c r="G62" s="13">
        <f>RawResults!G71/'ME&amp;ajdSE'!$L62</f>
        <v>0.14448145537566784</v>
      </c>
      <c r="H62" s="72">
        <f>(($N62/$M62)^(1/3))*(($O62/$L62)^2)*RawResults!H70</f>
        <v>6.60990597470376E-2</v>
      </c>
      <c r="I62" s="105" t="s">
        <v>53</v>
      </c>
      <c r="J62" s="73">
        <f>(($N62/$M62)^(1/3))*(($O62/$L62)^2)*RawResults!J70</f>
        <v>7.0826800800919937E-2</v>
      </c>
      <c r="K62" s="105" t="s">
        <v>53</v>
      </c>
      <c r="L62" s="172">
        <v>2376.3970199999999</v>
      </c>
      <c r="M62" s="170">
        <v>42503.5</v>
      </c>
      <c r="N62" s="180">
        <v>212081</v>
      </c>
      <c r="O62" s="169">
        <v>1031.3440000000001</v>
      </c>
    </row>
    <row r="63" spans="1:15" x14ac:dyDescent="0.45">
      <c r="B63" s="26"/>
      <c r="C63" s="27" t="s">
        <v>17</v>
      </c>
      <c r="D63" s="13">
        <f>RawResults!D72/'ME&amp;ajdSE'!$L63</f>
        <v>6.9988389397997147E-2</v>
      </c>
      <c r="E63" s="105" t="s">
        <v>53</v>
      </c>
      <c r="F63" s="13">
        <f>RawResults!F72/'ME&amp;ajdSE'!$L63</f>
        <v>9.8693146821064434E-2</v>
      </c>
      <c r="G63" s="13">
        <f>RawResults!G72/'ME&amp;ajdSE'!$L63</f>
        <v>0.11591779390465656</v>
      </c>
      <c r="H63" s="72">
        <f>(($N63/$M63)^(1/3))*(($O63/$L63)^2)*RawResults!H71</f>
        <v>0.13564770646849825</v>
      </c>
      <c r="I63" s="105" t="s">
        <v>53</v>
      </c>
      <c r="J63" s="73">
        <f>(($N63/$M63)^(1/3))*(($O63/$L63)^2)*RawResults!J71</f>
        <v>0.12188035329226353</v>
      </c>
      <c r="K63" s="74">
        <f>(($N63/$M63)^(1/3))*(($O63/$L63)^2)*RawResults!K71</f>
        <v>0.12097709694441036</v>
      </c>
      <c r="L63" s="172">
        <v>2376.3970199999999</v>
      </c>
      <c r="M63" s="170">
        <v>42503.5</v>
      </c>
      <c r="N63" s="180">
        <v>212081</v>
      </c>
      <c r="O63" s="169">
        <v>1031.3440000000001</v>
      </c>
    </row>
    <row r="64" spans="1:15" x14ac:dyDescent="0.45">
      <c r="B64" s="26"/>
      <c r="C64" s="27" t="s">
        <v>18</v>
      </c>
      <c r="D64" s="105" t="s">
        <v>53</v>
      </c>
      <c r="E64" s="105" t="s">
        <v>53</v>
      </c>
      <c r="F64" s="105" t="s">
        <v>53</v>
      </c>
      <c r="G64" s="105" t="s">
        <v>53</v>
      </c>
      <c r="H64" s="105" t="s">
        <v>53</v>
      </c>
      <c r="I64" s="105" t="s">
        <v>53</v>
      </c>
      <c r="J64" s="73">
        <f>(($N64/$M64)^(1/3))*(($O64/$L64)^2)*RawResults!J72</f>
        <v>0.10086181238880222</v>
      </c>
      <c r="K64" s="105" t="s">
        <v>53</v>
      </c>
      <c r="L64" s="172">
        <v>2376.3970199999999</v>
      </c>
      <c r="M64" s="170">
        <v>42503.5</v>
      </c>
      <c r="N64" s="180">
        <v>212081</v>
      </c>
      <c r="O64" s="169">
        <v>1031.3440000000001</v>
      </c>
    </row>
    <row r="65" spans="1:15" x14ac:dyDescent="0.45">
      <c r="A65" s="56" t="s">
        <v>89</v>
      </c>
      <c r="B65" s="27" t="s">
        <v>19</v>
      </c>
      <c r="C65" s="27" t="s">
        <v>16</v>
      </c>
      <c r="D65" s="105" t="s">
        <v>53</v>
      </c>
      <c r="E65" s="13">
        <f>RawResults!E75/'ME&amp;ajdSE'!$L$65</f>
        <v>0.16244694616051547</v>
      </c>
      <c r="F65" s="13">
        <f>RawResults!F75/'ME&amp;ajdSE'!$L$65</f>
        <v>0.17937616154210578</v>
      </c>
      <c r="G65" s="13">
        <f>RawResults!G75/'ME&amp;ajdSE'!$L$65</f>
        <v>0.23398424482144836</v>
      </c>
      <c r="H65" s="105" t="s">
        <v>53</v>
      </c>
      <c r="I65" s="73">
        <f>(($N65/$M65)^(1/3))*(($O65/$L65)^2)*RawResults!I75</f>
        <v>9.068276312804327E-2</v>
      </c>
      <c r="J65" s="73">
        <f>(($N65/$M65)^(1/3))*(($O65/$L65)^2)*RawResults!J75</f>
        <v>9.7584511616489997E-2</v>
      </c>
      <c r="K65" s="74">
        <f>(($N65/$M65)^(1/3))*(($O65/$L65)^2)*RawResults!K75</f>
        <v>0.11593494151790186</v>
      </c>
      <c r="L65" s="173">
        <v>1551.6549</v>
      </c>
      <c r="M65" s="170">
        <v>42503.5</v>
      </c>
      <c r="N65" s="176">
        <v>89800.1</v>
      </c>
      <c r="O65" s="169">
        <v>1031.3440000000001</v>
      </c>
    </row>
    <row r="66" spans="1:15" x14ac:dyDescent="0.45">
      <c r="B66" s="26"/>
      <c r="C66" s="27" t="s">
        <v>17</v>
      </c>
      <c r="D66" s="13">
        <f>RawResults!D76/'ME&amp;ajdSE'!$L$65</f>
        <v>0.11389194852540988</v>
      </c>
      <c r="E66" s="13">
        <f>RawResults!E76/'ME&amp;ajdSE'!$L$65</f>
        <v>0.16164373921031022</v>
      </c>
      <c r="F66" s="13">
        <f>RawResults!F76/'ME&amp;ajdSE'!$L$65</f>
        <v>0.17881430980561464</v>
      </c>
      <c r="G66" s="13">
        <f>RawResults!G76/'ME&amp;ajdSE'!$L$65</f>
        <v>0.22745308895682925</v>
      </c>
      <c r="H66" s="72">
        <f>(($N66/$M66)^(1/3))*(($O66/$L66)^2)*RawResults!H76</f>
        <v>8.7054423125788219E-2</v>
      </c>
      <c r="I66" s="73">
        <f>(($N66/$M66)^(1/3))*(($O66/$L66)^2)*RawResults!I76</f>
        <v>8.6264458155920321E-2</v>
      </c>
      <c r="J66" s="73">
        <f>(($N66/$M66)^(1/3))*(($O66/$L66)^2)*RawResults!J76</f>
        <v>9.3965298586617368E-2</v>
      </c>
      <c r="K66" s="74">
        <f>(($N66/$M66)^(1/3))*(($O66/$L66)^2)*RawResults!K76</f>
        <v>0.10960127619867263</v>
      </c>
      <c r="L66" s="173">
        <v>1551.6549</v>
      </c>
      <c r="M66" s="170">
        <v>42503.5</v>
      </c>
      <c r="N66" s="176">
        <v>89800.1</v>
      </c>
      <c r="O66" s="169">
        <v>1031.3440000000001</v>
      </c>
    </row>
    <row r="67" spans="1:15" x14ac:dyDescent="0.45">
      <c r="B67" s="26"/>
      <c r="C67" s="29" t="s">
        <v>18</v>
      </c>
      <c r="D67" s="13">
        <f>RawResults!D77/'ME&amp;ajdSE'!$L$65</f>
        <v>0.11489481327323491</v>
      </c>
      <c r="E67" s="13">
        <f>RawResults!E77/'ME&amp;ajdSE'!$L$65</f>
        <v>0.16242909425285224</v>
      </c>
      <c r="F67" s="13">
        <f>RawResults!F77/'ME&amp;ajdSE'!$L$65</f>
        <v>0.17967867726257947</v>
      </c>
      <c r="G67" s="13">
        <f>RawResults!G77/'ME&amp;ajdSE'!$L$65</f>
        <v>0.23140712538593475</v>
      </c>
      <c r="H67" s="72">
        <f>(($N67/$M67)^(1/3))*(($O67/$L67)^2)*RawResults!H77</f>
        <v>8.4653179050175442E-2</v>
      </c>
      <c r="I67" s="73">
        <f>(($N67/$M67)^(1/3))*(($O67/$L67)^2)*RawResults!I77</f>
        <v>8.3355618361599479E-2</v>
      </c>
      <c r="J67" s="73">
        <f>(($N67/$M67)^(1/3))*(($O67/$L67)^2)*RawResults!J77</f>
        <v>9.081422554391147E-2</v>
      </c>
      <c r="K67" s="74">
        <f>(($N67/$M67)^(1/3))*(($O67/$L67)^2)*RawResults!K77</f>
        <v>0.10595445549457495</v>
      </c>
      <c r="L67" s="173">
        <v>1551.6549</v>
      </c>
      <c r="M67" s="170">
        <v>42503.5</v>
      </c>
      <c r="N67" s="176">
        <v>89800.1</v>
      </c>
      <c r="O67" s="169">
        <v>1031.3440000000001</v>
      </c>
    </row>
    <row r="68" spans="1:15" x14ac:dyDescent="0.45">
      <c r="B68" s="27" t="s">
        <v>20</v>
      </c>
      <c r="C68" s="27" t="s">
        <v>16</v>
      </c>
      <c r="D68" s="13">
        <f>RawResults!D78/'ME&amp;ajdSE'!$L$65</f>
        <v>0.11998260695725578</v>
      </c>
      <c r="E68" s="13">
        <f>RawResults!E78/'ME&amp;ajdSE'!$L$65</f>
        <v>0.15952200453850918</v>
      </c>
      <c r="F68" s="13">
        <f>RawResults!F78/'ME&amp;ajdSE'!$L$65</f>
        <v>0.17669173731865251</v>
      </c>
      <c r="G68" s="13">
        <f>RawResults!G78/'ME&amp;ajdSE'!$L$65</f>
        <v>0.23597482919687876</v>
      </c>
      <c r="H68" s="72">
        <f>(($N68/$M68)^(1/3))*(($O68/$L68)^2)*RawResults!H78</f>
        <v>8.40583952350442E-2</v>
      </c>
      <c r="I68" s="73">
        <f>(($N68/$M68)^(1/3))*(($O68/$L68)^2)*RawResults!I78</f>
        <v>8.2123760536322907E-2</v>
      </c>
      <c r="J68" s="73">
        <f>(($N68/$M68)^(1/3))*(($O68/$L68)^2)*RawResults!J78</f>
        <v>8.4564460343476963E-2</v>
      </c>
      <c r="K68" s="74">
        <f>(($N68/$M68)^(1/3))*(($O68/$L68)^2)*RawResults!K78</f>
        <v>9.4306567988741846E-2</v>
      </c>
      <c r="L68" s="173">
        <v>1551.6549</v>
      </c>
      <c r="M68" s="170">
        <v>42503.5</v>
      </c>
      <c r="N68" s="176">
        <v>89800.1</v>
      </c>
      <c r="O68" s="169">
        <v>1031.3440000000001</v>
      </c>
    </row>
    <row r="69" spans="1:15" x14ac:dyDescent="0.45">
      <c r="B69" s="26"/>
      <c r="C69" s="27" t="s">
        <v>17</v>
      </c>
      <c r="D69" s="13">
        <f>RawResults!D79/'ME&amp;ajdSE'!$L$65</f>
        <v>0.11892412417219834</v>
      </c>
      <c r="E69" s="13">
        <f>RawResults!E79/'ME&amp;ajdSE'!$L$65</f>
        <v>0.15793104510545483</v>
      </c>
      <c r="F69" s="13">
        <f>RawResults!F79/'ME&amp;ajdSE'!$L$65</f>
        <v>0.17545647553460503</v>
      </c>
      <c r="G69" s="13">
        <f>RawResults!G79/'ME&amp;ajdSE'!$L$65</f>
        <v>0.23470831046259064</v>
      </c>
      <c r="H69" s="72">
        <f>(($N69/$M69)^(1/3))*(($O69/$L69)^2)*RawResults!H79</f>
        <v>8.0781188567798964E-2</v>
      </c>
      <c r="I69" s="73">
        <f>(($N69/$M69)^(1/3))*(($O69/$L69)^2)*RawResults!I79</f>
        <v>7.8309593108791431E-2</v>
      </c>
      <c r="J69" s="73">
        <f>(($N69/$M69)^(1/3))*(($O69/$L69)^2)*RawResults!J79</f>
        <v>8.257982570909557E-2</v>
      </c>
      <c r="K69" s="74">
        <f>(($N69/$M69)^(1/3))*(($O69/$L69)^2)*RawResults!K79</f>
        <v>8.9742741661925626E-2</v>
      </c>
      <c r="L69" s="173">
        <v>1551.6549</v>
      </c>
      <c r="M69" s="170">
        <v>42503.5</v>
      </c>
      <c r="N69" s="176">
        <v>89800.1</v>
      </c>
      <c r="O69" s="169">
        <v>1031.3440000000001</v>
      </c>
    </row>
    <row r="70" spans="1:15" x14ac:dyDescent="0.45">
      <c r="B70" s="26"/>
      <c r="C70" s="27" t="s">
        <v>18</v>
      </c>
      <c r="D70" s="13">
        <f>RawResults!D80/'ME&amp;ajdSE'!$L$65</f>
        <v>0.12188425403097042</v>
      </c>
      <c r="E70" s="13">
        <f>RawResults!E80/'ME&amp;ajdSE'!$L$65</f>
        <v>0.16209635273925921</v>
      </c>
      <c r="F70" s="13">
        <f>RawResults!F80/'ME&amp;ajdSE'!$L$65</f>
        <v>0.18006420113132113</v>
      </c>
      <c r="G70" s="13">
        <f>RawResults!G80/'ME&amp;ajdSE'!$L$65</f>
        <v>0.23903001885277456</v>
      </c>
      <c r="H70" s="72">
        <f>(($N70/$M70)^(1/3))*(($O70/$L70)^2)*RawResults!H80</f>
        <v>7.7604832110915747E-2</v>
      </c>
      <c r="I70" s="73">
        <f>(($N70/$M70)^(1/3))*(($O70/$L70)^2)*RawResults!I80</f>
        <v>7.5292816945426569E-2</v>
      </c>
      <c r="J70" s="73">
        <f>(($N70/$M70)^(1/3))*(($O70/$L70)^2)*RawResults!J80</f>
        <v>7.8457778859149133E-2</v>
      </c>
      <c r="K70" s="74">
        <f>(($N70/$M70)^(1/3))*(($O70/$L70)^2)*RawResults!K80</f>
        <v>8.4626875229147913E-2</v>
      </c>
      <c r="L70" s="173">
        <v>1551.6549</v>
      </c>
      <c r="M70" s="170">
        <v>42503.5</v>
      </c>
      <c r="N70" s="176">
        <v>89800.1</v>
      </c>
      <c r="O70" s="169">
        <v>1031.3440000000001</v>
      </c>
    </row>
    <row r="71" spans="1:15" x14ac:dyDescent="0.45">
      <c r="A71" s="56" t="s">
        <v>56</v>
      </c>
      <c r="B71" s="27" t="s">
        <v>19</v>
      </c>
      <c r="C71" s="27" t="s">
        <v>16</v>
      </c>
      <c r="D71" s="13">
        <f>RawResults!D82/'ME&amp;ajdSE'!$L71</f>
        <v>0</v>
      </c>
      <c r="E71" s="13">
        <f>RawResults!E82/'ME&amp;ajdSE'!$L71</f>
        <v>0</v>
      </c>
      <c r="F71" s="13">
        <f>RawResults!F82/'ME&amp;ajdSE'!$L71</f>
        <v>0</v>
      </c>
      <c r="G71" s="13">
        <f>RawResults!G82/'ME&amp;ajdSE'!$L71</f>
        <v>0</v>
      </c>
      <c r="H71" s="72">
        <f>(($N71/$M71)^(1/3))*(($O71/$L71)^2)*RawResults!H82</f>
        <v>0</v>
      </c>
      <c r="I71" s="73">
        <f>(($N71/$M71)^(1/3))*(($O71/$L71)^2)*RawResults!I82</f>
        <v>0</v>
      </c>
      <c r="J71" s="73">
        <f>(($N71/$M71)^(1/3))*(($O71/$L71)^2)*RawResults!J82</f>
        <v>0</v>
      </c>
      <c r="K71" s="74">
        <f>(($N71/$M71)^(1/3))*(($O71/$L71)^2)*RawResults!K82</f>
        <v>0</v>
      </c>
      <c r="L71" s="180">
        <v>1507.1349</v>
      </c>
      <c r="M71" s="170">
        <v>42503.5</v>
      </c>
      <c r="N71" s="180">
        <v>86532.6</v>
      </c>
      <c r="O71" s="169">
        <v>1031.3440000000001</v>
      </c>
    </row>
    <row r="72" spans="1:15" x14ac:dyDescent="0.45">
      <c r="B72" s="26"/>
      <c r="C72" s="27" t="s">
        <v>17</v>
      </c>
      <c r="D72" s="13">
        <f>RawResults!D83/'ME&amp;ajdSE'!$L72</f>
        <v>0</v>
      </c>
      <c r="E72" s="13">
        <f>RawResults!E83/'ME&amp;ajdSE'!$L72</f>
        <v>0</v>
      </c>
      <c r="F72" s="13">
        <f>RawResults!F83/'ME&amp;ajdSE'!$L72</f>
        <v>0</v>
      </c>
      <c r="G72" s="13">
        <f>RawResults!G83/'ME&amp;ajdSE'!$L72</f>
        <v>0</v>
      </c>
      <c r="H72" s="72">
        <f>(($N72/$M72)^(1/3))*(($O72/$L72)^2)*RawResults!H83</f>
        <v>0</v>
      </c>
      <c r="I72" s="73">
        <f>(($N72/$M72)^(1/3))*(($O72/$L72)^2)*RawResults!I83</f>
        <v>0</v>
      </c>
      <c r="J72" s="73">
        <f>(($N72/$M72)^(1/3))*(($O72/$L72)^2)*RawResults!J83</f>
        <v>0</v>
      </c>
      <c r="K72" s="74">
        <f>(($N72/$M72)^(1/3))*(($O72/$L72)^2)*RawResults!K83</f>
        <v>0</v>
      </c>
      <c r="L72" s="180">
        <v>1507.1349</v>
      </c>
      <c r="M72" s="170">
        <v>42503.5</v>
      </c>
      <c r="N72" s="180">
        <v>86532.6</v>
      </c>
      <c r="O72" s="169">
        <v>1031.3440000000001</v>
      </c>
    </row>
    <row r="73" spans="1:15" x14ac:dyDescent="0.45">
      <c r="B73" s="26"/>
      <c r="C73" s="29" t="s">
        <v>18</v>
      </c>
      <c r="D73" s="13">
        <f>RawResults!D84/'ME&amp;ajdSE'!$L73</f>
        <v>0</v>
      </c>
      <c r="E73" s="13">
        <f>RawResults!E84/'ME&amp;ajdSE'!$L73</f>
        <v>0</v>
      </c>
      <c r="F73" s="13">
        <f>RawResults!F84/'ME&amp;ajdSE'!$L73</f>
        <v>0</v>
      </c>
      <c r="G73" s="13">
        <f>RawResults!G84/'ME&amp;ajdSE'!$L73</f>
        <v>0</v>
      </c>
      <c r="H73" s="72">
        <f>(($N73/$M73)^(1/3))*(($O73/$L73)^2)*RawResults!H84</f>
        <v>0</v>
      </c>
      <c r="I73" s="73">
        <f>(($N73/$M73)^(1/3))*(($O73/$L73)^2)*RawResults!I84</f>
        <v>0</v>
      </c>
      <c r="J73" s="73">
        <f>(($N73/$M73)^(1/3))*(($O73/$L73)^2)*RawResults!J84</f>
        <v>0</v>
      </c>
      <c r="K73" s="74">
        <f>(($N73/$M73)^(1/3))*(($O73/$L73)^2)*RawResults!K84</f>
        <v>0</v>
      </c>
      <c r="L73" s="180">
        <v>1507.1349</v>
      </c>
      <c r="M73" s="170">
        <v>42503.5</v>
      </c>
      <c r="N73" s="180">
        <v>86532.6</v>
      </c>
      <c r="O73" s="169">
        <v>1031.3440000000001</v>
      </c>
    </row>
    <row r="74" spans="1:15" x14ac:dyDescent="0.45">
      <c r="B74" s="27" t="s">
        <v>20</v>
      </c>
      <c r="C74" s="27" t="s">
        <v>16</v>
      </c>
      <c r="D74" s="13">
        <f>RawResults!D85/'ME&amp;ajdSE'!$L74</f>
        <v>0</v>
      </c>
      <c r="E74" s="13">
        <f>RawResults!E85/'ME&amp;ajdSE'!$L74</f>
        <v>0</v>
      </c>
      <c r="F74" s="13">
        <f>RawResults!F85/'ME&amp;ajdSE'!$L74</f>
        <v>0</v>
      </c>
      <c r="G74" s="13">
        <f>RawResults!G85/'ME&amp;ajdSE'!$L74</f>
        <v>0</v>
      </c>
      <c r="H74" s="72">
        <f>(($N74/$M74)^(1/3))*(($O74/$L74)^2)*RawResults!H85</f>
        <v>0</v>
      </c>
      <c r="I74" s="73">
        <f>(($N74/$M74)^(1/3))*(($O74/$L74)^2)*RawResults!I85</f>
        <v>0</v>
      </c>
      <c r="J74" s="73">
        <f>(($N74/$M74)^(1/3))*(($O74/$L74)^2)*RawResults!J85</f>
        <v>0</v>
      </c>
      <c r="K74" s="74">
        <f>(($N74/$M74)^(1/3))*(($O74/$L74)^2)*RawResults!K85</f>
        <v>0</v>
      </c>
      <c r="L74" s="180">
        <v>1507.1349</v>
      </c>
      <c r="M74" s="170">
        <v>42503.5</v>
      </c>
      <c r="N74" s="180">
        <v>86532.6</v>
      </c>
      <c r="O74" s="169">
        <v>1031.3440000000001</v>
      </c>
    </row>
    <row r="75" spans="1:15" x14ac:dyDescent="0.45">
      <c r="B75" s="26"/>
      <c r="C75" s="27" t="s">
        <v>17</v>
      </c>
      <c r="D75" s="13">
        <f>RawResults!D86/'ME&amp;ajdSE'!$L75</f>
        <v>0</v>
      </c>
      <c r="E75" s="13">
        <f>RawResults!E86/'ME&amp;ajdSE'!$L75</f>
        <v>0</v>
      </c>
      <c r="F75" s="13">
        <f>RawResults!F86/'ME&amp;ajdSE'!$L75</f>
        <v>0</v>
      </c>
      <c r="G75" s="13">
        <f>RawResults!G86/'ME&amp;ajdSE'!$L75</f>
        <v>0</v>
      </c>
      <c r="H75" s="72">
        <f>(($N75/$M75)^(1/3))*(($O75/$L75)^2)*RawResults!H86</f>
        <v>0</v>
      </c>
      <c r="I75" s="73">
        <f>(($N75/$M75)^(1/3))*(($O75/$L75)^2)*RawResults!I86</f>
        <v>0</v>
      </c>
      <c r="J75" s="73">
        <f>(($N75/$M75)^(1/3))*(($O75/$L75)^2)*RawResults!J86</f>
        <v>0</v>
      </c>
      <c r="K75" s="74">
        <f>(($N75/$M75)^(1/3))*(($O75/$L75)^2)*RawResults!K86</f>
        <v>0</v>
      </c>
      <c r="L75" s="180">
        <v>1507.1349</v>
      </c>
      <c r="M75" s="170">
        <v>42503.5</v>
      </c>
      <c r="N75" s="180">
        <v>86532.6</v>
      </c>
      <c r="O75" s="169">
        <v>1031.3440000000001</v>
      </c>
    </row>
    <row r="76" spans="1:15" x14ac:dyDescent="0.45">
      <c r="B76" s="26"/>
      <c r="C76" s="27" t="s">
        <v>18</v>
      </c>
      <c r="D76" s="13">
        <f>RawResults!D87/'ME&amp;ajdSE'!$L76</f>
        <v>0</v>
      </c>
      <c r="E76" s="13">
        <f>RawResults!E87/'ME&amp;ajdSE'!$L76</f>
        <v>0</v>
      </c>
      <c r="F76" s="13">
        <f>RawResults!F87/'ME&amp;ajdSE'!$L76</f>
        <v>0</v>
      </c>
      <c r="G76" s="13">
        <f>RawResults!G87/'ME&amp;ajdSE'!$L76</f>
        <v>0</v>
      </c>
      <c r="H76" s="72">
        <f>(($N76/$M76)^(1/3))*(($O76/$L76)^2)*RawResults!H87</f>
        <v>0</v>
      </c>
      <c r="I76" s="73">
        <f>(($N76/$M76)^(1/3))*(($O76/$L76)^2)*RawResults!I87</f>
        <v>0</v>
      </c>
      <c r="J76" s="73">
        <f>(($N76/$M76)^(1/3))*(($O76/$L76)^2)*RawResults!J87</f>
        <v>0</v>
      </c>
      <c r="K76" s="74">
        <f>(($N76/$M76)^(1/3))*(($O76/$L76)^2)*RawResults!K87</f>
        <v>0</v>
      </c>
      <c r="L76" s="180">
        <v>1507.1349</v>
      </c>
      <c r="M76" s="170">
        <v>42503.5</v>
      </c>
      <c r="N76" s="180">
        <v>86532.6</v>
      </c>
      <c r="O76" s="169">
        <v>1031.3440000000001</v>
      </c>
    </row>
    <row r="77" spans="1:15" x14ac:dyDescent="0.45">
      <c r="A77" s="56" t="s">
        <v>57</v>
      </c>
      <c r="B77" s="27" t="s">
        <v>19</v>
      </c>
      <c r="C77" s="27" t="s">
        <v>16</v>
      </c>
      <c r="D77" s="13">
        <f>RawResults!D89/'ME&amp;ajdSE'!$L77</f>
        <v>0.11984804035347796</v>
      </c>
      <c r="E77" s="13">
        <f>RawResults!E89/'ME&amp;ajdSE'!$L77</f>
        <v>0.16064222071861978</v>
      </c>
      <c r="F77" s="13">
        <f>RawResults!F89/'ME&amp;ajdSE'!$L77</f>
        <v>0.18330788705172027</v>
      </c>
      <c r="G77" s="13">
        <f>RawResults!G89/'ME&amp;ajdSE'!$L77</f>
        <v>0.24056019592085795</v>
      </c>
      <c r="H77" s="72">
        <f>(($N77/$M77)^(1/3))*(($O77/$L77)^2)*RawResults!H89</f>
        <v>8.9571962079722567E-2</v>
      </c>
      <c r="I77" s="73">
        <f>(($N77/$M77)^(1/3))*(($O77/$L77)^2)*RawResults!I89</f>
        <v>8.4964513771315753E-2</v>
      </c>
      <c r="J77" s="73">
        <f>(($N77/$M77)^(1/3))*(($O77/$L77)^2)*RawResults!J89</f>
        <v>9.1040076241749035E-2</v>
      </c>
      <c r="K77" s="74">
        <f>(($N77/$M77)^(1/3))*(($O77/$L77)^2)*RawResults!K89</f>
        <v>0.11213852163254436</v>
      </c>
      <c r="L77" s="172">
        <v>438.41376000000002</v>
      </c>
      <c r="M77" s="170">
        <v>42503.5</v>
      </c>
      <c r="N77" s="172">
        <v>8463.69</v>
      </c>
      <c r="O77" s="169">
        <v>1031.3440000000001</v>
      </c>
    </row>
    <row r="78" spans="1:15" x14ac:dyDescent="0.45">
      <c r="B78" s="26"/>
      <c r="C78" s="27" t="s">
        <v>17</v>
      </c>
      <c r="D78" s="13">
        <f>RawResults!D90/'ME&amp;ajdSE'!$L78</f>
        <v>0.12141582873676227</v>
      </c>
      <c r="E78" s="13">
        <f>RawResults!E90/'ME&amp;ajdSE'!$L78</f>
        <v>0.16381093969313371</v>
      </c>
      <c r="F78" s="13">
        <f>RawResults!F90/'ME&amp;ajdSE'!$L78</f>
        <v>0.18528239168405664</v>
      </c>
      <c r="G78" s="13">
        <f>RawResults!G90/'ME&amp;ajdSE'!$L78</f>
        <v>0.24201840745144496</v>
      </c>
      <c r="H78" s="72">
        <f>(($N78/$M78)^(1/3))*(($O78/$L78)^2)*RawResults!H90</f>
        <v>9.1271426215025445E-2</v>
      </c>
      <c r="I78" s="73">
        <f>(($N78/$M78)^(1/3))*(($O78/$L78)^2)*RawResults!I90</f>
        <v>8.6364602832944545E-2</v>
      </c>
      <c r="J78" s="73">
        <f>(($N78/$M78)^(1/3))*(($O78/$L78)^2)*RawResults!J90</f>
        <v>9.3163687380719021E-2</v>
      </c>
      <c r="K78" s="74">
        <f>(($N78/$M78)^(1/3))*(($O78/$L78)^2)*RawResults!K90</f>
        <v>0.11270405097076719</v>
      </c>
      <c r="L78" s="172">
        <v>438.41376000000002</v>
      </c>
      <c r="M78" s="170">
        <v>42503.5</v>
      </c>
      <c r="N78" s="172">
        <v>8463.69</v>
      </c>
      <c r="O78" s="169">
        <v>1031.3440000000001</v>
      </c>
    </row>
    <row r="79" spans="1:15" x14ac:dyDescent="0.45">
      <c r="B79" s="26"/>
      <c r="C79" s="29" t="s">
        <v>18</v>
      </c>
      <c r="D79" s="13">
        <f>RawResults!D91/'ME&amp;ajdSE'!$L79</f>
        <v>0.12039218385846283</v>
      </c>
      <c r="E79" s="13">
        <f>RawResults!E91/'ME&amp;ajdSE'!$L79</f>
        <v>0.16148667414088461</v>
      </c>
      <c r="F79" s="13">
        <f>RawResults!F91/'ME&amp;ajdSE'!$L79</f>
        <v>0.18549271811176726</v>
      </c>
      <c r="G79" s="13">
        <f>RawResults!G91/'ME&amp;ajdSE'!$L79</f>
        <v>0.24248691464428487</v>
      </c>
      <c r="H79" s="72">
        <f>(($N79/$M79)^(1/3))*(($O79/$L79)^2)*RawResults!H91</f>
        <v>8.9716963802042915E-2</v>
      </c>
      <c r="I79" s="73">
        <f>(($N79/$M79)^(1/3))*(($O79/$L79)^2)*RawResults!I91</f>
        <v>8.4708442086968469E-2</v>
      </c>
      <c r="J79" s="73">
        <f>(($N79/$M79)^(1/3))*(($O79/$L79)^2)*RawResults!J91</f>
        <v>8.9717674753210963E-2</v>
      </c>
      <c r="K79" s="74">
        <f>(($N79/$M79)^(1/3))*(($O79/$L79)^2)*RawResults!K91</f>
        <v>0.11258170273793795</v>
      </c>
      <c r="L79" s="172">
        <v>438.41376000000002</v>
      </c>
      <c r="M79" s="170">
        <v>42503.5</v>
      </c>
      <c r="N79" s="172">
        <v>8463.69</v>
      </c>
      <c r="O79" s="169">
        <v>1031.3440000000001</v>
      </c>
    </row>
    <row r="80" spans="1:15" x14ac:dyDescent="0.45">
      <c r="B80" s="27" t="s">
        <v>20</v>
      </c>
      <c r="C80" s="27" t="s">
        <v>16</v>
      </c>
      <c r="D80" s="13">
        <f>RawResults!D92/'ME&amp;ajdSE'!$L80</f>
        <v>0.12346311849336115</v>
      </c>
      <c r="E80" s="13">
        <f>RawResults!E92/'ME&amp;ajdSE'!$L80</f>
        <v>0.18482738771702784</v>
      </c>
      <c r="F80" s="13">
        <f>RawResults!F92/'ME&amp;ajdSE'!$L80</f>
        <v>0.19911368657772052</v>
      </c>
      <c r="G80" s="13">
        <f>RawResults!G92/'ME&amp;ajdSE'!$L80</f>
        <v>0.26028357321631512</v>
      </c>
      <c r="H80" s="72">
        <f>(($N80/$M80)^(1/3))*(($O80/$L80)^2)*RawResults!H92</f>
        <v>7.9953729938888426E-2</v>
      </c>
      <c r="I80" s="73">
        <f>(($N80/$M80)^(1/3))*(($O80/$L80)^2)*RawResults!I92</f>
        <v>6.8352073303039176E-2</v>
      </c>
      <c r="J80" s="73">
        <f>(($N80/$M80)^(1/3))*(($O80/$L80)^2)*RawResults!J92</f>
        <v>6.8076935201003233E-2</v>
      </c>
      <c r="K80" s="74">
        <f>(($N80/$M80)^(1/3))*(($O80/$L80)^2)*RawResults!K92</f>
        <v>6.9236722767830591E-2</v>
      </c>
      <c r="L80" s="172">
        <v>438.41376000000002</v>
      </c>
      <c r="M80" s="170">
        <v>42503.5</v>
      </c>
      <c r="N80" s="172">
        <v>8463.69</v>
      </c>
      <c r="O80" s="169">
        <v>1031.3440000000001</v>
      </c>
    </row>
    <row r="81" spans="1:15" x14ac:dyDescent="0.45">
      <c r="B81" s="26"/>
      <c r="C81" s="27" t="s">
        <v>17</v>
      </c>
      <c r="D81" s="13">
        <f>RawResults!D93/'ME&amp;ajdSE'!$L81</f>
        <v>0.12234093656184514</v>
      </c>
      <c r="E81" s="13">
        <f>RawResults!E93/'ME&amp;ajdSE'!$L81</f>
        <v>0.17866973427111413</v>
      </c>
      <c r="F81" s="13">
        <f>RawResults!F93/'ME&amp;ajdSE'!$L81</f>
        <v>0.1916201717756304</v>
      </c>
      <c r="G81" s="13">
        <f>RawResults!G93/'ME&amp;ajdSE'!$L81</f>
        <v>0.25837418971521331</v>
      </c>
      <c r="H81" s="72">
        <f>(($N81/$M81)^(1/3))*(($O81/$L81)^2)*RawResults!H93</f>
        <v>7.5401735821589627E-2</v>
      </c>
      <c r="I81" s="73">
        <f>(($N81/$M81)^(1/3))*(($O81/$L81)^2)*RawResults!I93</f>
        <v>6.5724203890147534E-2</v>
      </c>
      <c r="J81" s="73">
        <f>(($N81/$M81)^(1/3))*(($O81/$L81)^2)*RawResults!J93</f>
        <v>6.6222451395102938E-2</v>
      </c>
      <c r="K81" s="74">
        <f>(($N81/$M81)^(1/3))*(($O81/$L81)^2)*RawResults!K93</f>
        <v>6.9164981331781755E-2</v>
      </c>
      <c r="L81" s="172">
        <v>438.41376000000002</v>
      </c>
      <c r="M81" s="170">
        <v>42503.5</v>
      </c>
      <c r="N81" s="172">
        <v>8463.69</v>
      </c>
      <c r="O81" s="169">
        <v>1031.3440000000001</v>
      </c>
    </row>
    <row r="82" spans="1:15" x14ac:dyDescent="0.45">
      <c r="B82" s="26"/>
      <c r="C82" s="27" t="s">
        <v>18</v>
      </c>
      <c r="D82" s="13">
        <f>RawResults!D94/'ME&amp;ajdSE'!$L82</f>
        <v>0.12011014435313344</v>
      </c>
      <c r="E82" s="13">
        <f>RawResults!E94/'ME&amp;ajdSE'!$L82</f>
        <v>0.17025416811735103</v>
      </c>
      <c r="F82" s="13">
        <f>RawResults!F94/'ME&amp;ajdSE'!$L82</f>
        <v>0.18901468786016204</v>
      </c>
      <c r="G82" s="13">
        <f>RawResults!G94/'ME&amp;ajdSE'!$L82</f>
        <v>0.254265970119186</v>
      </c>
      <c r="H82" s="72">
        <f>(($N82/$M82)^(1/3))*(($O82/$L82)^2)*RawResults!H94</f>
        <v>6.7843775533844505E-2</v>
      </c>
      <c r="I82" s="73">
        <f>(($N82/$M82)^(1/3))*(($O82/$L82)^2)*RawResults!I94</f>
        <v>6.0004343215475334E-2</v>
      </c>
      <c r="J82" s="73">
        <f>(($N82/$M82)^(1/3))*(($O82/$L82)^2)*RawResults!J94</f>
        <v>6.0031714835445317E-2</v>
      </c>
      <c r="K82" s="74">
        <f>(($N82/$M82)^(1/3))*(($O82/$L82)^2)*RawResults!K94</f>
        <v>6.3887009124015778E-2</v>
      </c>
      <c r="L82" s="172">
        <v>438.41376000000002</v>
      </c>
      <c r="M82" s="170">
        <v>42503.5</v>
      </c>
      <c r="N82" s="172">
        <v>8463.69</v>
      </c>
      <c r="O82" s="169">
        <v>1031.3440000000001</v>
      </c>
    </row>
    <row r="83" spans="1:15" x14ac:dyDescent="0.45">
      <c r="A83" s="63" t="s">
        <v>59</v>
      </c>
      <c r="B83" s="27" t="s">
        <v>19</v>
      </c>
      <c r="C83" s="27" t="s">
        <v>16</v>
      </c>
      <c r="D83" s="13">
        <f>RawResults!D96/'ME&amp;ajdSE'!$L83</f>
        <v>0.16076429616997215</v>
      </c>
      <c r="E83" s="106" t="s">
        <v>53</v>
      </c>
      <c r="F83" s="13">
        <f>RawResults!F96/'ME&amp;ajdSE'!$L83</f>
        <v>0.27341446114184043</v>
      </c>
      <c r="G83" s="13">
        <f>RawResults!G96/'ME&amp;ajdSE'!$L83</f>
        <v>0.29661001600534109</v>
      </c>
      <c r="H83" s="72">
        <f>(($N83/$M83)^(1/3))*(($O83/$L83)^2)*RawResults!H96</f>
        <v>8.847875935809757E-2</v>
      </c>
      <c r="I83" s="106" t="s">
        <v>53</v>
      </c>
      <c r="J83" s="73">
        <f>(($N83/$M83)^(1/3))*(($O83/$L83)^2)*RawResults!J96</f>
        <v>8.8039582030860833E-2</v>
      </c>
      <c r="K83" s="73">
        <f>(($N83/$M83)^(1/3))*(($O83/$L83)^2)*RawResults!K96</f>
        <v>9.4951832538796979E-2</v>
      </c>
      <c r="L83" s="181">
        <v>1761.3245400000001</v>
      </c>
      <c r="M83" s="170">
        <v>42503.5</v>
      </c>
      <c r="N83" s="182">
        <v>390251</v>
      </c>
      <c r="O83" s="169">
        <v>1031.3440000000001</v>
      </c>
    </row>
    <row r="84" spans="1:15" x14ac:dyDescent="0.45">
      <c r="B84" s="26"/>
      <c r="C84" s="27" t="s">
        <v>17</v>
      </c>
      <c r="D84" s="13">
        <f>RawResults!D97/'ME&amp;ajdSE'!$L84</f>
        <v>0.15723184098712439</v>
      </c>
      <c r="E84" s="106" t="s">
        <v>53</v>
      </c>
      <c r="F84" s="13">
        <f>RawResults!F97/'ME&amp;ajdSE'!$L84</f>
        <v>0.26205443092276454</v>
      </c>
      <c r="G84" s="13">
        <f>RawResults!G97/'ME&amp;ajdSE'!$L84</f>
        <v>0.27871166775431405</v>
      </c>
      <c r="H84" s="72">
        <f>(($N84/$M84)^(1/3))*(($O84/$L84)^2)*RawResults!H97</f>
        <v>8.9607539142111989E-2</v>
      </c>
      <c r="I84" s="106" t="s">
        <v>53</v>
      </c>
      <c r="J84" s="73">
        <f>(($N84/$M84)^(1/3))*(($O84/$L84)^2)*RawResults!J97</f>
        <v>8.9474644384434171E-2</v>
      </c>
      <c r="K84" s="73">
        <f>(($N84/$M84)^(1/3))*(($O84/$L84)^2)*RawResults!K97</f>
        <v>9.9821122306742657E-2</v>
      </c>
      <c r="L84" s="181">
        <v>1761.3245400000001</v>
      </c>
      <c r="M84" s="170">
        <v>42503.5</v>
      </c>
      <c r="N84" s="182">
        <v>390251</v>
      </c>
      <c r="O84" s="169">
        <v>1031.3440000000001</v>
      </c>
    </row>
    <row r="85" spans="1:15" x14ac:dyDescent="0.45">
      <c r="B85" s="26"/>
      <c r="C85" s="29" t="s">
        <v>18</v>
      </c>
      <c r="D85" s="13">
        <f>RawResults!D98/'ME&amp;ajdSE'!$L85</f>
        <v>0.16161737007309282</v>
      </c>
      <c r="E85" s="108" t="s">
        <v>53</v>
      </c>
      <c r="F85" s="13">
        <f>RawResults!F98/'ME&amp;ajdSE'!$L85</f>
        <v>0.24764544528517157</v>
      </c>
      <c r="G85" s="13">
        <f>RawResults!G98/'ME&amp;ajdSE'!$L85</f>
        <v>0.29243560076668207</v>
      </c>
      <c r="H85" s="72">
        <f>(($N85/$M85)^(1/3))*(($O85/$L85)^2)*RawResults!H98</f>
        <v>9.0193611485128763E-2</v>
      </c>
      <c r="I85" s="108" t="s">
        <v>53</v>
      </c>
      <c r="J85" s="73">
        <f>(($N85/$M85)^(1/3))*(($O85/$L85)^2)*RawResults!J98</f>
        <v>9.3337495085320049E-2</v>
      </c>
      <c r="K85" s="73">
        <f>(($N85/$M85)^(1/3))*(($O85/$L85)^2)*RawResults!K98</f>
        <v>9.2563173117975225E-2</v>
      </c>
      <c r="L85" s="181">
        <v>1761.3245400000001</v>
      </c>
      <c r="M85" s="170">
        <v>42503.5</v>
      </c>
      <c r="N85" s="182">
        <v>390251</v>
      </c>
      <c r="O85" s="169">
        <v>1031.3440000000001</v>
      </c>
    </row>
    <row r="86" spans="1:15" x14ac:dyDescent="0.45">
      <c r="B86" s="27" t="s">
        <v>20</v>
      </c>
      <c r="C86" s="27" t="s">
        <v>16</v>
      </c>
      <c r="D86" s="13">
        <f>RawResults!D99/'ME&amp;ajdSE'!$L86</f>
        <v>0.12527452777101486</v>
      </c>
      <c r="E86" s="106" t="s">
        <v>53</v>
      </c>
      <c r="F86" s="13">
        <f>RawResults!F99/'ME&amp;ajdSE'!$L86</f>
        <v>0.1840552337958114</v>
      </c>
      <c r="G86" s="13">
        <f>RawResults!G99/'ME&amp;ajdSE'!$L86</f>
        <v>0.24818838894960268</v>
      </c>
      <c r="H86" s="72">
        <f>(($N86/$M86)^(1/3))*(($O86/$L86)^2)*RawResults!H99</f>
        <v>8.2749853742676724E-2</v>
      </c>
      <c r="I86" s="106" t="s">
        <v>53</v>
      </c>
      <c r="J86" s="73">
        <f>(($N86/$M86)^(1/3))*(($O86/$L86)^2)*RawResults!J99</f>
        <v>6.3169825082130759E-2</v>
      </c>
      <c r="K86" s="73">
        <f>(($N86/$M86)^(1/3))*(($O86/$L86)^2)*RawResults!K99</f>
        <v>4.753798408031825E-2</v>
      </c>
      <c r="L86" s="181">
        <v>1761.3245400000001</v>
      </c>
      <c r="M86" s="170">
        <v>42503.5</v>
      </c>
      <c r="N86" s="182">
        <v>390251</v>
      </c>
      <c r="O86" s="169">
        <v>1031.3440000000001</v>
      </c>
    </row>
    <row r="87" spans="1:15" x14ac:dyDescent="0.45">
      <c r="B87" s="26"/>
      <c r="C87" s="27" t="s">
        <v>17</v>
      </c>
      <c r="D87" s="13">
        <f>RawResults!D100/'ME&amp;ajdSE'!$L87</f>
        <v>0.12562419643571196</v>
      </c>
      <c r="E87" s="106" t="s">
        <v>53</v>
      </c>
      <c r="F87" s="13">
        <f>RawResults!F100/'ME&amp;ajdSE'!$L87</f>
        <v>0.1829047019352833</v>
      </c>
      <c r="G87" s="13">
        <f>RawResults!G100/'ME&amp;ajdSE'!$L87</f>
        <v>0.24073693880402072</v>
      </c>
      <c r="H87" s="72">
        <f>(($N87/$M87)^(1/3))*(($O87/$L87)^2)*RawResults!H100</f>
        <v>8.2749853742676724E-2</v>
      </c>
      <c r="I87" s="106" t="s">
        <v>53</v>
      </c>
      <c r="J87" s="73">
        <f>(($N87/$M87)^(1/3))*(($O87/$L87)^2)*RawResults!J100</f>
        <v>5.9127038756343661E-2</v>
      </c>
      <c r="K87" s="73">
        <f>(($N87/$M87)^(1/3))*(($O87/$L87)^2)*RawResults!K100</f>
        <v>4.7551694281791054E-2</v>
      </c>
      <c r="L87" s="181">
        <v>1761.3245400000001</v>
      </c>
      <c r="M87" s="170">
        <v>42503.5</v>
      </c>
      <c r="N87" s="182">
        <v>390251</v>
      </c>
      <c r="O87" s="169">
        <v>1031.3440000000001</v>
      </c>
    </row>
    <row r="88" spans="1:15" x14ac:dyDescent="0.45">
      <c r="B88" s="26"/>
      <c r="C88" s="27" t="s">
        <v>18</v>
      </c>
      <c r="D88" s="13">
        <f>RawResults!D101/'ME&amp;ajdSE'!$L88</f>
        <v>0.12812505297859531</v>
      </c>
      <c r="E88" s="106" t="s">
        <v>53</v>
      </c>
      <c r="F88" s="13">
        <f>RawResults!F101/'ME&amp;ajdSE'!$L88</f>
        <v>0.18414709648001612</v>
      </c>
      <c r="G88" s="13">
        <f>RawResults!G101/'ME&amp;ajdSE'!$L88</f>
        <v>0.23709775825867957</v>
      </c>
      <c r="H88" s="72">
        <f>(($N88/$M88)^(1/3))*(($O88/$L88)^2)*RawResults!H101</f>
        <v>7.6151209016229876E-2</v>
      </c>
      <c r="I88" s="106" t="s">
        <v>53</v>
      </c>
      <c r="J88" s="73">
        <f>(($N88/$M88)^(1/3))*(($O88/$L88)^2)*RawResults!J101</f>
        <v>5.7300019433245447E-2</v>
      </c>
      <c r="K88" s="73">
        <f>(($N88/$M88)^(1/3))*(($O88/$L88)^2)*RawResults!K101</f>
        <v>4.7942053068006411E-2</v>
      </c>
      <c r="L88" s="181">
        <v>1761.3245400000001</v>
      </c>
      <c r="M88" s="170">
        <v>42503.5</v>
      </c>
      <c r="N88" s="182">
        <v>390251</v>
      </c>
      <c r="O88" s="169">
        <v>1031.3440000000001</v>
      </c>
    </row>
    <row r="89" spans="1:15" x14ac:dyDescent="0.45">
      <c r="A89" s="222" t="s">
        <v>103</v>
      </c>
      <c r="B89" s="27" t="s">
        <v>19</v>
      </c>
      <c r="C89" s="27" t="s">
        <v>16</v>
      </c>
      <c r="D89" s="13">
        <f>RawResults!D103/'ME&amp;ajdSE'!$L89</f>
        <v>0.18559587313686998</v>
      </c>
      <c r="E89" s="13">
        <f>RawResults!E103/'ME&amp;ajdSE'!$L89</f>
        <v>0.29656512043286415</v>
      </c>
      <c r="F89" s="13">
        <f>RawResults!F103/'ME&amp;ajdSE'!$L89</f>
        <v>0.33565616592406389</v>
      </c>
      <c r="G89" s="13">
        <f>RawResults!G103/'ME&amp;ajdSE'!$L89</f>
        <v>0.33430769984452985</v>
      </c>
      <c r="H89" s="72">
        <f>(($N89/$M89)^(1/3))*(($O89/$L89)^2)*RawResults!H103</f>
        <v>0.21104712886085353</v>
      </c>
      <c r="I89" s="73">
        <f>(($N89/$M89)^(1/3))*(($O89/$L89)^2)*RawResults!I103</f>
        <v>0.15440926035076522</v>
      </c>
      <c r="J89" s="73">
        <f>(($N89/$M89)^(1/3))*(($O89/$L89)^2)*RawResults!J103</f>
        <v>0.14760468797795795</v>
      </c>
      <c r="K89" s="73">
        <f>(($N89/$M89)^(1/3))*(($O89/$L89)^2)*RawResults!K103</f>
        <v>0.13289952522856605</v>
      </c>
      <c r="L89" s="181">
        <v>776.04473399999995</v>
      </c>
      <c r="M89" s="170">
        <v>42503.5</v>
      </c>
      <c r="N89" s="182">
        <v>45544.4</v>
      </c>
      <c r="O89" s="169">
        <v>1031.3440000000001</v>
      </c>
    </row>
    <row r="90" spans="1:15" x14ac:dyDescent="0.45">
      <c r="B90" s="26"/>
      <c r="C90" s="27" t="s">
        <v>17</v>
      </c>
      <c r="D90" s="13">
        <f>RawResults!D104/'ME&amp;ajdSE'!$L90</f>
        <v>0.17398430024009415</v>
      </c>
      <c r="E90" s="13">
        <f>RawResults!E104/'ME&amp;ajdSE'!$L90</f>
        <v>0.27314533649035755</v>
      </c>
      <c r="F90" s="13">
        <f>RawResults!F104/'ME&amp;ajdSE'!$L90</f>
        <v>0.31610020563582614</v>
      </c>
      <c r="G90" s="13">
        <f>RawResults!G104/'ME&amp;ajdSE'!$L90</f>
        <v>0.32818365854667347</v>
      </c>
      <c r="H90" s="72">
        <f>(($N90/$M90)^(1/3))*(($O90/$L90)^2)*RawResults!H104</f>
        <v>0.18031546575911217</v>
      </c>
      <c r="I90" s="73">
        <f>(($N90/$M90)^(1/3))*(($O90/$L90)^2)*RawResults!I104</f>
        <v>0.15152152952238382</v>
      </c>
      <c r="J90" s="73">
        <f>(($N90/$M90)^(1/3))*(($O90/$L90)^2)*RawResults!J104</f>
        <v>0.13679124491184969</v>
      </c>
      <c r="K90" s="73">
        <f>(($N90/$M90)^(1/3))*(($O90/$L90)^2)*RawResults!K104</f>
        <v>0.1420391836311877</v>
      </c>
      <c r="L90" s="181">
        <v>776.04473399999995</v>
      </c>
      <c r="M90" s="170">
        <v>42503.5</v>
      </c>
      <c r="N90" s="182">
        <v>45544.4</v>
      </c>
      <c r="O90" s="169">
        <v>1031.3440000000001</v>
      </c>
    </row>
    <row r="91" spans="1:15" x14ac:dyDescent="0.45">
      <c r="B91" s="26"/>
      <c r="C91" s="29" t="s">
        <v>18</v>
      </c>
      <c r="D91" s="13">
        <f>RawResults!D105/'ME&amp;ajdSE'!$L91</f>
        <v>0.1380709066186383</v>
      </c>
      <c r="E91" s="13">
        <f>RawResults!E105/'ME&amp;ajdSE'!$L91</f>
        <v>0.29964509752088597</v>
      </c>
      <c r="F91" s="13">
        <f>RawResults!F105/'ME&amp;ajdSE'!$L91</f>
        <v>0.32503564414367897</v>
      </c>
      <c r="G91" s="13">
        <f>RawResults!G105/'ME&amp;ajdSE'!$L91</f>
        <v>0.32802712117881599</v>
      </c>
      <c r="H91" s="72">
        <f>(($N91/$M91)^(1/3))*(($O91/$L91)^2)*RawResults!H105</f>
        <v>0.19280703107624245</v>
      </c>
      <c r="I91" s="73">
        <f>(($N91/$M91)^(1/3))*(($O91/$L91)^2)*RawResults!I105</f>
        <v>0.15430233881801872</v>
      </c>
      <c r="J91" s="73">
        <f>(($N91/$M91)^(1/3))*(($O91/$L91)^2)*RawResults!J105</f>
        <v>1.417081172625517</v>
      </c>
      <c r="K91" s="73">
        <f>(($N91/$M91)^(1/3))*(($O91/$L91)^2)*RawResults!K105</f>
        <v>0.13207166050088071</v>
      </c>
      <c r="L91" s="181">
        <v>776.04473399999995</v>
      </c>
      <c r="M91" s="170">
        <v>42503.5</v>
      </c>
      <c r="N91" s="182">
        <v>45544.4</v>
      </c>
      <c r="O91" s="169">
        <v>1031.3440000000001</v>
      </c>
    </row>
    <row r="92" spans="1:15" x14ac:dyDescent="0.45">
      <c r="B92" s="27" t="s">
        <v>20</v>
      </c>
      <c r="C92" s="27" t="s">
        <v>16</v>
      </c>
      <c r="D92" s="13">
        <f>RawResults!D106/'ME&amp;ajdSE'!$L92</f>
        <v>0.14032348295014654</v>
      </c>
      <c r="E92" s="13">
        <f>RawResults!E106/'ME&amp;ajdSE'!$L92</f>
        <v>0.26937918761781071</v>
      </c>
      <c r="F92" s="13">
        <f>RawResults!F106/'ME&amp;ajdSE'!$L92</f>
        <v>0.30543316591849978</v>
      </c>
      <c r="G92" s="13">
        <f>RawResults!G106/'ME&amp;ajdSE'!$L92</f>
        <v>0.29050206788723604</v>
      </c>
      <c r="H92" s="72">
        <f>(($N92/$M92)^(1/3))*(($O92/$L92)^2)*RawResults!H106</f>
        <v>0.18612317014988783</v>
      </c>
      <c r="I92" s="73">
        <f>(($N92/$M92)^(1/3))*(($O92/$L92)^2)*RawResults!I106</f>
        <v>0.15191668374685469</v>
      </c>
      <c r="J92" s="73">
        <f>(($N92/$M92)^(1/3))*(($O92/$L92)^2)*RawResults!J106</f>
        <v>0.14086546859068336</v>
      </c>
      <c r="K92" s="73">
        <f>(($N92/$M92)^(1/3))*(($O92/$L92)^2)*RawResults!K106</f>
        <v>0.13779301075313996</v>
      </c>
      <c r="L92" s="181">
        <v>776.04473399999995</v>
      </c>
      <c r="M92" s="170">
        <v>42503.5</v>
      </c>
      <c r="N92" s="182">
        <v>45544.4</v>
      </c>
      <c r="O92" s="169">
        <v>1031.3440000000001</v>
      </c>
    </row>
    <row r="93" spans="1:15" x14ac:dyDescent="0.45">
      <c r="B93" s="26"/>
      <c r="C93" s="27" t="s">
        <v>17</v>
      </c>
      <c r="D93" s="13">
        <f>RawResults!D107/'ME&amp;ajdSE'!$L93</f>
        <v>0.13937856319504388</v>
      </c>
      <c r="E93" s="13">
        <f>RawResults!E107/'ME&amp;ajdSE'!$L93</f>
        <v>0.3051848554905599</v>
      </c>
      <c r="F93" s="13">
        <f>RawResults!F107/'ME&amp;ajdSE'!$L93</f>
        <v>0.31030118426137021</v>
      </c>
      <c r="G93" s="13">
        <f>RawResults!G107/'ME&amp;ajdSE'!$L93</f>
        <v>0.3081407417938874</v>
      </c>
      <c r="H93" s="72">
        <f>(($N93/$M93)^(1/3))*(($O93/$L93)^2)*RawResults!H107</f>
        <v>0.17675802948855329</v>
      </c>
      <c r="I93" s="73">
        <f>(($N93/$M93)^(1/3))*(($O93/$L93)^2)*RawResults!I107</f>
        <v>0.15326256486594986</v>
      </c>
      <c r="J93" s="73">
        <f>(($N93/$M93)^(1/3))*(($O93/$L93)^2)*RawResults!J107</f>
        <v>0.14214292426640829</v>
      </c>
      <c r="K93" s="73">
        <f>(($N93/$M93)^(1/3))*(($O93/$L93)^2)*RawResults!K107</f>
        <v>1.2856464868542032</v>
      </c>
      <c r="L93" s="181">
        <v>776.04473399999995</v>
      </c>
      <c r="M93" s="170">
        <v>42503.5</v>
      </c>
      <c r="N93" s="182">
        <v>45544.4</v>
      </c>
      <c r="O93" s="169">
        <v>1031.3440000000001</v>
      </c>
    </row>
    <row r="94" spans="1:15" x14ac:dyDescent="0.45">
      <c r="B94" s="26"/>
      <c r="C94" s="27" t="s">
        <v>18</v>
      </c>
      <c r="D94" s="13">
        <f>RawResults!D108/'ME&amp;ajdSE'!$L94</f>
        <v>0.1376111393083688</v>
      </c>
      <c r="E94" s="13">
        <f>RawResults!E108/'ME&amp;ajdSE'!$L94</f>
        <v>0.28725186865323155</v>
      </c>
      <c r="F94" s="13">
        <f>RawResults!F108/'ME&amp;ajdSE'!$L94</f>
        <v>0.30346047035994705</v>
      </c>
      <c r="G94" s="13">
        <f>RawResults!G108/'ME&amp;ajdSE'!$L94</f>
        <v>0.28808474589816624</v>
      </c>
      <c r="H94" s="72">
        <f>(($N94/$M94)^(1/3))*(($O94/$L94)^2)*RawResults!H110</f>
        <v>9.8540482257258206E-3</v>
      </c>
      <c r="I94" s="73">
        <f>(($N94/$M94)^(1/3))*(($O94/$L94)^2)*RawResults!I110</f>
        <v>1.0231949695774817E-2</v>
      </c>
      <c r="J94" s="73">
        <f>(($N94/$M94)^(1/3))*(($O94/$L94)^2)*RawResults!J110</f>
        <v>1.1188812469433505E-2</v>
      </c>
      <c r="K94" s="73">
        <f>(($N94/$M94)^(1/3))*(($O94/$L94)^2)*RawResults!K110</f>
        <v>1.4329988537505734E-2</v>
      </c>
      <c r="L94" s="181">
        <v>776.04473399999995</v>
      </c>
      <c r="M94" s="170">
        <v>42503.5</v>
      </c>
      <c r="N94" s="182">
        <v>45544.4</v>
      </c>
      <c r="O94" s="169">
        <v>1031.3440000000001</v>
      </c>
    </row>
    <row r="95" spans="1:15" x14ac:dyDescent="0.45">
      <c r="A95" s="183" t="s">
        <v>90</v>
      </c>
      <c r="B95" s="27" t="s">
        <v>19</v>
      </c>
      <c r="C95" s="27" t="s">
        <v>16</v>
      </c>
      <c r="D95" s="13">
        <f>RawResults!D110/'ME&amp;ajdSE'!$L95</f>
        <v>0.12522544037251707</v>
      </c>
      <c r="E95" s="13">
        <f>RawResults!E110/'ME&amp;ajdSE'!$L95</f>
        <v>0.15500840928691106</v>
      </c>
      <c r="F95" s="13">
        <f>RawResults!F110/'ME&amp;ajdSE'!$L95</f>
        <v>0.18017623715152814</v>
      </c>
      <c r="G95" s="13">
        <f>RawResults!G110/'ME&amp;ajdSE'!$L95</f>
        <v>0.23235923680762666</v>
      </c>
      <c r="H95" s="72">
        <f>(($N95/$M95)^(1/3))*(($O95/$L95)^2)*RawResults!H111</f>
        <v>3.751508096477521E-2</v>
      </c>
      <c r="I95" s="73">
        <f>(($N95/$M95)^(1/3))*(($O95/$L95)^2)*RawResults!I111</f>
        <v>3.8898441014954946E-2</v>
      </c>
      <c r="J95" s="73">
        <f>(($N95/$M95)^(1/3))*(($O95/$L95)^2)*RawResults!J111</f>
        <v>4.3349847117018447E-2</v>
      </c>
      <c r="K95" s="73">
        <f>(($N95/$M95)^(1/3))*(($O95/$L95)^2)*RawResults!K111</f>
        <v>5.519743566558747E-2</v>
      </c>
      <c r="L95" s="101">
        <v>262.522854</v>
      </c>
      <c r="M95" s="170">
        <v>42503.5</v>
      </c>
      <c r="N95" s="100">
        <v>3713.28</v>
      </c>
      <c r="O95" s="169">
        <v>1031.3440000000001</v>
      </c>
    </row>
    <row r="96" spans="1:15" x14ac:dyDescent="0.45">
      <c r="B96" s="26"/>
      <c r="C96" s="27" t="s">
        <v>17</v>
      </c>
      <c r="D96" s="13">
        <f>RawResults!D111/'ME&amp;ajdSE'!$L96</f>
        <v>0.12862880120905587</v>
      </c>
      <c r="E96" s="13">
        <f>RawResults!E111/'ME&amp;ajdSE'!$L96</f>
        <v>0.15633492274923996</v>
      </c>
      <c r="F96" s="13">
        <f>RawResults!F111/'ME&amp;ajdSE'!$L96</f>
        <v>0.18284278594655232</v>
      </c>
      <c r="G96" s="13">
        <f>RawResults!G111/'ME&amp;ajdSE'!$L96</f>
        <v>0.22879295682196113</v>
      </c>
      <c r="H96" s="72">
        <f>(($N96/$M96)^(1/3))*(($O96/$L96)^2)*RawResults!H112</f>
        <v>3.4448404576307462E-2</v>
      </c>
      <c r="I96" s="73">
        <f>(($N96/$M96)^(1/3))*(($O96/$L96)^2)*RawResults!I112</f>
        <v>4.0185924626013315E-2</v>
      </c>
      <c r="J96" s="73">
        <f>(($N96/$M96)^(1/3))*(($O96/$L96)^2)*RawResults!J112</f>
        <v>4.3959552786659549E-2</v>
      </c>
      <c r="K96" s="73">
        <f>(($N96/$M96)^(1/3))*(($O96/$L96)^2)*RawResults!K112</f>
        <v>5.3416051426712463E-2</v>
      </c>
      <c r="L96" s="101">
        <v>262.522854</v>
      </c>
      <c r="M96" s="170">
        <v>42503.5</v>
      </c>
      <c r="N96" s="100">
        <v>3713.28</v>
      </c>
      <c r="O96" s="169">
        <v>1031.3440000000001</v>
      </c>
    </row>
    <row r="97" spans="1:15" x14ac:dyDescent="0.45">
      <c r="B97" s="26"/>
      <c r="C97" s="29" t="s">
        <v>18</v>
      </c>
      <c r="D97" s="13">
        <f>RawResults!D112/'ME&amp;ajdSE'!$L97</f>
        <v>0.12547021906138503</v>
      </c>
      <c r="E97" s="13">
        <f>RawResults!E112/'ME&amp;ajdSE'!$L97</f>
        <v>0.15615787111624194</v>
      </c>
      <c r="F97" s="13">
        <f>RawResults!F112/'ME&amp;ajdSE'!$L97</f>
        <v>0.18055193777529174</v>
      </c>
      <c r="G97" s="13">
        <f>RawResults!G112/'ME&amp;ajdSE'!$L97</f>
        <v>0.23347913930571546</v>
      </c>
      <c r="H97" s="72">
        <f>(($N97/$M97)^(1/3))*(($O97/$L97)^2)*RawResults!H113</f>
        <v>3.2784866177746765E-2</v>
      </c>
      <c r="I97" s="73">
        <f>(($N97/$M97)^(1/3))*(($O97/$L97)^2)*RawResults!I113</f>
        <v>2.9832371779955482E-2</v>
      </c>
      <c r="J97" s="73">
        <f>(($N97/$M97)^(1/3))*(($O97/$L97)^2)*RawResults!J113</f>
        <v>3.1067041169692135E-2</v>
      </c>
      <c r="K97" s="73">
        <f>(($N97/$M97)^(1/3))*(($O97/$L97)^2)*RawResults!K113</f>
        <v>3.8378824956502529E-2</v>
      </c>
      <c r="L97" s="101">
        <v>262.522854</v>
      </c>
      <c r="M97" s="170">
        <v>42503.5</v>
      </c>
      <c r="N97" s="100">
        <v>3713.28</v>
      </c>
      <c r="O97" s="169">
        <v>1031.3440000000001</v>
      </c>
    </row>
    <row r="98" spans="1:15" x14ac:dyDescent="0.45">
      <c r="B98" s="27" t="s">
        <v>20</v>
      </c>
      <c r="C98" s="27" t="s">
        <v>16</v>
      </c>
      <c r="D98" s="13">
        <f>RawResults!D113/'ME&amp;ajdSE'!$L98</f>
        <v>0.12401286022892316</v>
      </c>
      <c r="E98" s="13">
        <f>RawResults!E113/'ME&amp;ajdSE'!$L98</f>
        <v>0.15594185182826026</v>
      </c>
      <c r="F98" s="13">
        <f>RawResults!F113/'ME&amp;ajdSE'!$L98</f>
        <v>0.17990220386679173</v>
      </c>
      <c r="G98" s="13">
        <f>RawResults!G113/'ME&amp;ajdSE'!$L98</f>
        <v>0.23279116110782491</v>
      </c>
      <c r="H98" s="72">
        <f>(($N98/$M98)^(1/3))*(($O98/$L98)^2)*RawResults!H114</f>
        <v>3.5994069741285509E-2</v>
      </c>
      <c r="I98" s="73">
        <f>(($N98/$M98)^(1/3))*(($O98/$L98)^2)*RawResults!I114</f>
        <v>2.8300670333503752E-2</v>
      </c>
      <c r="J98" s="73">
        <f>(($N98/$M98)^(1/3))*(($O98/$L98)^2)*RawResults!J114</f>
        <v>3.5860527558223609E-2</v>
      </c>
      <c r="K98" s="73">
        <f>(($N98/$M98)^(1/3))*(($O98/$L98)^2)*RawResults!K114</f>
        <v>4.2586944594295573E-2</v>
      </c>
      <c r="L98" s="101">
        <v>262.522854</v>
      </c>
      <c r="M98" s="170">
        <v>42503.5</v>
      </c>
      <c r="N98" s="100">
        <v>3713.28</v>
      </c>
      <c r="O98" s="169">
        <v>1031.3440000000001</v>
      </c>
    </row>
    <row r="99" spans="1:15" x14ac:dyDescent="0.45">
      <c r="B99" s="26"/>
      <c r="C99" s="27" t="s">
        <v>17</v>
      </c>
      <c r="D99" s="13">
        <f>RawResults!D114/'ME&amp;ajdSE'!$L99</f>
        <v>0.12286168426311561</v>
      </c>
      <c r="E99" s="13">
        <f>RawResults!E114/'ME&amp;ajdSE'!$L99</f>
        <v>1.8964101312109002E-2</v>
      </c>
      <c r="F99" s="13">
        <f>RawResults!F114/'ME&amp;ajdSE'!$L99</f>
        <v>0.18000207326711448</v>
      </c>
      <c r="G99" s="13">
        <f>RawResults!G114/'ME&amp;ajdSE'!$L99</f>
        <v>0.23138754997688699</v>
      </c>
      <c r="H99" s="72">
        <f>(($N99/$M99)^(1/3))*(($O99/$L99)^2)*RawResults!H115</f>
        <v>3.2826818968179447E-2</v>
      </c>
      <c r="I99" s="73">
        <f>(($N99/$M99)^(1/3))*(($O99/$L99)^2)*RawResults!I115</f>
        <v>2.9176337245267522E-2</v>
      </c>
      <c r="J99" s="73">
        <f>(($N99/$M99)^(1/3))*(($O99/$L99)^2)*RawResults!J115</f>
        <v>3.1809638432272531E-2</v>
      </c>
      <c r="K99" s="73">
        <f>(($N99/$M99)^(1/3))*(($O99/$L99)^2)*RawResults!K115</f>
        <v>3.7467937149995814E-2</v>
      </c>
      <c r="L99" s="101">
        <v>262.522854</v>
      </c>
      <c r="M99" s="170">
        <v>42503.5</v>
      </c>
      <c r="N99" s="100">
        <v>3713.28</v>
      </c>
      <c r="O99" s="169">
        <v>1031.3440000000001</v>
      </c>
    </row>
    <row r="100" spans="1:15" x14ac:dyDescent="0.45">
      <c r="B100" s="26"/>
      <c r="C100" s="27" t="s">
        <v>18</v>
      </c>
      <c r="D100" s="13">
        <f>RawResults!D115/'ME&amp;ajdSE'!$L100</f>
        <v>0.12452767255074867</v>
      </c>
      <c r="E100" s="13">
        <f>RawResults!E115/'ME&amp;ajdSE'!$L100</f>
        <v>0.1563612057942963</v>
      </c>
      <c r="F100" s="13">
        <f>RawResults!F115/'ME&amp;ajdSE'!$L100</f>
        <v>0.18018621723501452</v>
      </c>
      <c r="G100" s="13">
        <f>RawResults!G115/'ME&amp;ajdSE'!$L100</f>
        <v>0.23030147310527108</v>
      </c>
      <c r="H100" s="72">
        <f>(($N100/$M100)^(1/3))*(($O100/$L100)^2)*RawResults!H116</f>
        <v>3.5151356931311176E-2</v>
      </c>
      <c r="I100" s="73">
        <f>(($N100/$M100)^(1/3))*(($O100/$L100)^2)*RawResults!I116</f>
        <v>3.4194098028468935E-2</v>
      </c>
      <c r="J100" s="73">
        <f>(($N100/$M100)^(1/3))*(($O100/$L100)^2)*RawResults!J116</f>
        <v>3.8073864831381067E-2</v>
      </c>
      <c r="K100" s="73">
        <f>(($N100/$M100)^(1/3))*(($O100/$L100)^2)*RawResults!K116</f>
        <v>4.689105024428325E-2</v>
      </c>
      <c r="L100" s="101">
        <v>262.522854</v>
      </c>
      <c r="M100" s="170">
        <v>42503.5</v>
      </c>
      <c r="N100" s="100">
        <v>3713.28</v>
      </c>
      <c r="O100" s="169">
        <v>1031.3440000000001</v>
      </c>
    </row>
    <row r="101" spans="1:15" x14ac:dyDescent="0.45">
      <c r="A101" s="63" t="s">
        <v>94</v>
      </c>
      <c r="B101" s="27" t="s">
        <v>19</v>
      </c>
      <c r="C101" s="27" t="s">
        <v>16</v>
      </c>
      <c r="D101" s="13">
        <f>RawResults!D117/'ME&amp;ajdSE'!$L101</f>
        <v>9.754043834716955E-2</v>
      </c>
      <c r="E101" s="13">
        <f>RawResults!E116/'ME&amp;ajdSE'!$L101</f>
        <v>5.1251609625257682E-2</v>
      </c>
      <c r="F101" s="13">
        <f>RawResults!F116/'ME&amp;ajdSE'!$L101</f>
        <v>6.9531289052186279E-2</v>
      </c>
      <c r="G101" s="13">
        <f>RawResults!G116/'ME&amp;ajdSE'!$L101</f>
        <v>8.9129971316884868E-2</v>
      </c>
      <c r="H101" s="72">
        <f>(($N101/$M101)^(1/3))*(($O101/$L101)^2)*RawResults!H117</f>
        <v>5.5862360218200915E-2</v>
      </c>
      <c r="I101" s="73">
        <f>(($N101/$M101)^(1/3))*(($O101/$L101)^2)*RawResults!I117</f>
        <v>4.347551907740177E-2</v>
      </c>
      <c r="J101" s="73">
        <f>(($N101/$M101)^(1/3))*(($O101/$L101)^2)*RawResults!J117</f>
        <v>5.3618738739771389E-2</v>
      </c>
      <c r="K101" s="73">
        <f>(($N101/$M101)^(1/3))*(($O101/$L101)^2)*RawResults!K117</f>
        <v>5.6123145159218221E-2</v>
      </c>
      <c r="L101" s="101">
        <v>681.91337999999996</v>
      </c>
      <c r="M101" s="170">
        <v>42503.5</v>
      </c>
      <c r="N101" s="172">
        <v>68988.5</v>
      </c>
      <c r="O101" s="169">
        <v>1031.3440000000001</v>
      </c>
    </row>
    <row r="102" spans="1:15" x14ac:dyDescent="0.45">
      <c r="B102" s="26"/>
      <c r="C102" s="27" t="s">
        <v>17</v>
      </c>
      <c r="D102" s="13">
        <f>RawResults!D118/'ME&amp;ajdSE'!$L102</f>
        <v>9.927910492092118E-2</v>
      </c>
      <c r="E102" s="13">
        <f>RawResults!E117/'ME&amp;ajdSE'!$L102</f>
        <v>0.16857976888501588</v>
      </c>
      <c r="F102" s="13">
        <f>RawResults!F117/'ME&amp;ajdSE'!$L102</f>
        <v>0.17041929870917039</v>
      </c>
      <c r="G102" s="13">
        <f>RawResults!G117/'ME&amp;ajdSE'!$L102</f>
        <v>0.21024019209008629</v>
      </c>
      <c r="H102" s="72">
        <f>(($N102/$M102)^(1/3))*(($O102/$L102)^2)*RawResults!H118</f>
        <v>5.5307106846722479E-2</v>
      </c>
      <c r="I102" s="73">
        <f>(($N102/$M102)^(1/3))*(($O102/$L102)^2)*RawResults!I118</f>
        <v>4.2210412376111679E-2</v>
      </c>
      <c r="J102" s="73">
        <f>(($N102/$M102)^(1/3))*(($O102/$L102)^2)*RawResults!J118</f>
        <v>5.0355848956671008E-2</v>
      </c>
      <c r="K102" s="73">
        <f>(($N102/$M102)^(1/3))*(($O102/$L102)^2)*RawResults!K118</f>
        <v>5.6772594019133378E-2</v>
      </c>
      <c r="L102" s="101">
        <v>681.91337999999996</v>
      </c>
      <c r="M102" s="170">
        <v>42503.5</v>
      </c>
      <c r="N102" s="172">
        <v>68988.5</v>
      </c>
      <c r="O102" s="169">
        <v>1031.3440000000001</v>
      </c>
    </row>
    <row r="103" spans="1:15" x14ac:dyDescent="0.45">
      <c r="B103" s="26"/>
      <c r="C103" s="29" t="s">
        <v>18</v>
      </c>
      <c r="D103" s="13">
        <f>RawResults!D119/'ME&amp;ajdSE'!$L103</f>
        <v>9.8654318822722048E-2</v>
      </c>
      <c r="E103" s="13">
        <f>RawResults!E118/'ME&amp;ajdSE'!$L103</f>
        <v>0.1776880224875482</v>
      </c>
      <c r="F103" s="13">
        <f>RawResults!F118/'ME&amp;ajdSE'!$L103</f>
        <v>0.17912157699560025</v>
      </c>
      <c r="G103" s="13">
        <f>RawResults!G118/'ME&amp;ajdSE'!$L103</f>
        <v>0.2079423929179979</v>
      </c>
      <c r="H103" s="72">
        <f>(($N103/$M103)^(1/3))*(($O103/$L103)^2)*RawResults!H119</f>
        <v>5.5463239094679241E-2</v>
      </c>
      <c r="I103" s="73">
        <f>(($N103/$M103)^(1/3))*(($O103/$L103)^2)*RawResults!I119</f>
        <v>4.5351659868922062E-2</v>
      </c>
      <c r="J103" s="73">
        <f>(($N103/$M103)^(1/3))*(($O103/$L103)^2)*RawResults!J119</f>
        <v>5.2007710935398049E-2</v>
      </c>
      <c r="K103" s="73">
        <f>(($N103/$M103)^(1/3))*(($O103/$L103)^2)*RawResults!K119</f>
        <v>5.8096089019762667E-2</v>
      </c>
      <c r="L103" s="101">
        <v>681.91337999999996</v>
      </c>
      <c r="M103" s="170">
        <v>42503.5</v>
      </c>
      <c r="N103" s="172">
        <v>68988.5</v>
      </c>
      <c r="O103" s="169">
        <v>1031.3440000000001</v>
      </c>
    </row>
    <row r="104" spans="1:15" x14ac:dyDescent="0.45">
      <c r="B104" s="27" t="s">
        <v>20</v>
      </c>
      <c r="C104" s="27" t="s">
        <v>16</v>
      </c>
      <c r="D104" s="13">
        <f>RawResults!D120/'ME&amp;ajdSE'!$L104</f>
        <v>0.1095285005259759</v>
      </c>
      <c r="E104" s="13">
        <f>RawResults!E119/'ME&amp;ajdSE'!$L104</f>
        <v>0.17077066298361826</v>
      </c>
      <c r="F104" s="13">
        <f>RawResults!F119/'ME&amp;ajdSE'!$L104</f>
        <v>0.17473216319644586</v>
      </c>
      <c r="G104" s="13">
        <f>RawResults!G119/'ME&amp;ajdSE'!$L104</f>
        <v>0.20954024981882596</v>
      </c>
      <c r="H104" s="72">
        <f>(($N104/$M104)^(1/3))*(($O104/$L104)^2)*RawResults!H120</f>
        <v>5.2367637703285959E-2</v>
      </c>
      <c r="I104" s="73">
        <f>(($N104/$M104)^(1/3))*(($O104/$L104)^2)*RawResults!I120</f>
        <v>4.3930689742416193E-2</v>
      </c>
      <c r="J104" s="73">
        <f>(($N104/$M104)^(1/3))*(($O104/$L104)^2)*RawResults!J120</f>
        <v>4.4551777803158769E-2</v>
      </c>
      <c r="K104" s="73">
        <f>(($N104/$M104)^(1/3))*(($O104/$L104)^2)*RawResults!K120</f>
        <v>4.0944794911613749E-2</v>
      </c>
      <c r="L104" s="101">
        <v>681.91337999999996</v>
      </c>
      <c r="M104" s="170">
        <v>42503.5</v>
      </c>
      <c r="N104" s="172">
        <v>68988.5</v>
      </c>
      <c r="O104" s="169">
        <v>1031.3440000000001</v>
      </c>
    </row>
    <row r="105" spans="1:15" x14ac:dyDescent="0.45">
      <c r="B105" s="26"/>
      <c r="C105" s="27" t="s">
        <v>17</v>
      </c>
      <c r="D105" s="13">
        <f>RawResults!D121/'ME&amp;ajdSE'!$L105</f>
        <v>0.11475636392411014</v>
      </c>
      <c r="E105" s="13">
        <f>RawResults!E120/'ME&amp;ajdSE'!$L105</f>
        <v>0.1743014633324837</v>
      </c>
      <c r="F105" s="13">
        <f>RawResults!F120/'ME&amp;ajdSE'!$L105</f>
        <v>0.17016076147383999</v>
      </c>
      <c r="G105" s="13">
        <f>RawResults!G120/'ME&amp;ajdSE'!$L105</f>
        <v>0.21211374383063142</v>
      </c>
      <c r="H105" s="72">
        <f>(($N105/$M105)^(1/3))*(($O105/$L105)^2)*RawResults!H121</f>
        <v>5.1239845658084558E-2</v>
      </c>
      <c r="I105" s="73">
        <f>(($N105/$M105)^(1/3))*(($O105/$L105)^2)*RawResults!I121</f>
        <v>4.8137658109537462E-2</v>
      </c>
      <c r="J105" s="73">
        <f>(($N105/$M105)^(1/3))*(($O105/$L105)^2)*RawResults!J121</f>
        <v>4.4193463971716689E-2</v>
      </c>
      <c r="K105" s="73">
        <f>(($N105/$M105)^(1/3))*(($O105/$L105)^2)*RawResults!K121</f>
        <v>4.1301791511625059E-2</v>
      </c>
      <c r="L105" s="101">
        <v>681.91337999999996</v>
      </c>
      <c r="M105" s="170">
        <v>42503.5</v>
      </c>
      <c r="N105" s="172">
        <v>68988.5</v>
      </c>
      <c r="O105" s="169">
        <v>1031.3440000000001</v>
      </c>
    </row>
    <row r="106" spans="1:15" x14ac:dyDescent="0.45">
      <c r="B106" s="26"/>
      <c r="C106" s="27" t="s">
        <v>18</v>
      </c>
      <c r="D106" s="13">
        <f>RawResults!D122/'ME&amp;ajdSE'!$L106</f>
        <v>0.11991105087276628</v>
      </c>
      <c r="E106" s="13">
        <f>RawResults!E121/'ME&amp;ajdSE'!$L106</f>
        <v>0.17155170059868896</v>
      </c>
      <c r="F106" s="13">
        <f>RawResults!F121/'ME&amp;ajdSE'!$L106</f>
        <v>0.17960726918131451</v>
      </c>
      <c r="G106" s="13">
        <f>RawResults!G121/'ME&amp;ajdSE'!$L106</f>
        <v>0.21995535562009358</v>
      </c>
      <c r="H106" s="72">
        <f>(($N106/$M106)^(1/3))*(($O106/$L106)^2)*RawResults!H122</f>
        <v>5.4684620907726855E-2</v>
      </c>
      <c r="I106" s="73">
        <f>(($N106/$M106)^(1/3))*(($O106/$L106)^2)*RawResults!I122</f>
        <v>4.7163095026690312E-2</v>
      </c>
      <c r="J106" s="73">
        <f>(($N106/$M106)^(1/3))*(($O106/$L106)^2)*RawResults!J122</f>
        <v>4.6705720015199917E-2</v>
      </c>
      <c r="K106" s="73">
        <f>(($N106/$M106)^(1/3))*(($O106/$L106)^2)*RawResults!K122</f>
        <v>4.4900548427296329E-2</v>
      </c>
      <c r="L106" s="101">
        <v>681.91337999999996</v>
      </c>
      <c r="M106" s="170">
        <v>42503.5</v>
      </c>
      <c r="N106" s="172">
        <v>68988.5</v>
      </c>
      <c r="O106" s="169">
        <v>1031.3440000000001</v>
      </c>
    </row>
    <row r="107" spans="1:15" x14ac:dyDescent="0.45">
      <c r="A107" s="63" t="s">
        <v>101</v>
      </c>
      <c r="B107" s="27" t="s">
        <v>19</v>
      </c>
      <c r="C107" s="27" t="s">
        <v>16</v>
      </c>
      <c r="D107" s="13">
        <f>RawResults!D124/'ME&amp;ajdSE'!$L107</f>
        <v>0.20317292826713743</v>
      </c>
      <c r="E107" s="13">
        <f>RawResults!E124/'ME&amp;ajdSE'!$L107</f>
        <v>0.31950982893813934</v>
      </c>
      <c r="F107" s="13">
        <f>RawResults!F124/'ME&amp;ajdSE'!$L107</f>
        <v>0.29277030301404494</v>
      </c>
      <c r="G107" s="13">
        <f>RawResults!G124/'ME&amp;ajdSE'!$L107</f>
        <v>0.32846579004436177</v>
      </c>
      <c r="H107" s="72">
        <f>(($N107/$M107)^(1/3))*(($O107/$L107)^2)*RawResults!H124</f>
        <v>0.10127301970209233</v>
      </c>
      <c r="I107" s="73">
        <f>(($N107/$M107)^(1/3))*(($O107/$L107)^2)*RawResults!I124</f>
        <v>7.7924641481254706E-2</v>
      </c>
      <c r="J107" s="73">
        <f>(($N107/$M107)^(1/3))*(($O107/$L107)^2)*RawResults!J124</f>
        <v>8.5865563375600223E-2</v>
      </c>
      <c r="K107" s="73">
        <f>(($N107/$M107)^(1/3))*(($O107/$L107)^2)*RawResults!K124</f>
        <v>8.5514209126945379E-2</v>
      </c>
      <c r="L107" s="101">
        <v>1022.14602</v>
      </c>
      <c r="M107" s="170">
        <v>42503.5</v>
      </c>
      <c r="N107" s="100">
        <v>57829.8</v>
      </c>
      <c r="O107" s="169">
        <v>1031.3440000000001</v>
      </c>
    </row>
    <row r="108" spans="1:15" x14ac:dyDescent="0.45">
      <c r="B108" s="26"/>
      <c r="C108" s="27" t="s">
        <v>17</v>
      </c>
      <c r="D108" s="13">
        <f>RawResults!D125/'ME&amp;ajdSE'!$L108</f>
        <v>0.20324972747044498</v>
      </c>
      <c r="E108" s="13">
        <f>RawResults!E125/'ME&amp;ajdSE'!$L108</f>
        <v>0.31494316242604942</v>
      </c>
      <c r="F108" s="13">
        <f>RawResults!F125/'ME&amp;ajdSE'!$L108</f>
        <v>0.2790712818115752</v>
      </c>
      <c r="G108" s="13">
        <f>RawResults!G125/'ME&amp;ajdSE'!$L108</f>
        <v>0.23781161912659016</v>
      </c>
      <c r="H108" s="72">
        <f>(($N108/$M108)^(1/3))*(($O108/$L108)^2)*RawResults!H125</f>
        <v>0.10386062049587817</v>
      </c>
      <c r="I108" s="73">
        <f>(($N108/$M108)^(1/3))*(($O108/$L108)^2)*RawResults!I125</f>
        <v>8.0361062365384955E-2</v>
      </c>
      <c r="J108" s="73">
        <f>(($N108/$M108)^(1/3))*(($O108/$L108)^2)*RawResults!J125</f>
        <v>9.274758287162374E-2</v>
      </c>
      <c r="K108" s="73">
        <f>(($N108/$M108)^(1/3))*(($O108/$L108)^2)*RawResults!K125</f>
        <v>7.9622998459011704E-2</v>
      </c>
      <c r="L108" s="101">
        <v>1022.14602</v>
      </c>
      <c r="M108" s="170">
        <v>42503.5</v>
      </c>
      <c r="N108" s="100">
        <v>57829.8</v>
      </c>
      <c r="O108" s="169">
        <v>1031.3440000000001</v>
      </c>
    </row>
    <row r="109" spans="1:15" x14ac:dyDescent="0.45">
      <c r="B109" s="26"/>
      <c r="C109" s="29" t="s">
        <v>18</v>
      </c>
      <c r="D109" s="13">
        <f>RawResults!D126/'ME&amp;ajdSE'!$L109</f>
        <v>0.20037166509732141</v>
      </c>
      <c r="E109" s="13">
        <f>RawResults!E126/'ME&amp;ajdSE'!$L109</f>
        <v>0.31967330851613546</v>
      </c>
      <c r="F109" s="13">
        <f>RawResults!F126/'ME&amp;ajdSE'!$L109</f>
        <v>0.28089381984777478</v>
      </c>
      <c r="G109" s="13">
        <f>RawResults!G126/'ME&amp;ajdSE'!$L109</f>
        <v>0.22848213017549096</v>
      </c>
      <c r="H109" s="72">
        <f>(($N109/$M109)^(1/3))*(($O109/$L109)^2)*RawResults!H126</f>
        <v>0.10010075211370026</v>
      </c>
      <c r="I109" s="73">
        <f>(($N109/$M109)^(1/3))*(($O109/$L109)^2)*RawResults!I126</f>
        <v>7.5575435870727001E-2</v>
      </c>
      <c r="J109" s="73">
        <f>(($N109/$M109)^(1/3))*(($O109/$L109)^2)*RawResults!J126</f>
        <v>8.992860382643604E-2</v>
      </c>
      <c r="K109" s="73">
        <f>(($N109/$M109)^(1/3))*(($O109/$L109)^2)*RawResults!K126</f>
        <v>8.0243658491063199E-2</v>
      </c>
      <c r="L109" s="101">
        <v>1022.14602</v>
      </c>
      <c r="M109" s="170">
        <v>42503.5</v>
      </c>
      <c r="N109" s="100">
        <v>57829.8</v>
      </c>
      <c r="O109" s="169">
        <v>1031.3440000000001</v>
      </c>
    </row>
    <row r="110" spans="1:15" x14ac:dyDescent="0.45">
      <c r="B110" s="27" t="s">
        <v>20</v>
      </c>
      <c r="C110" s="27" t="s">
        <v>16</v>
      </c>
      <c r="D110" s="13">
        <f>RawResults!D127/'ME&amp;ajdSE'!$L110</f>
        <v>0.15718654366036663</v>
      </c>
      <c r="E110" s="13">
        <f>RawResults!E127/'ME&amp;ajdSE'!$L110</f>
        <v>0.24136199248713994</v>
      </c>
      <c r="F110" s="13">
        <f>RawResults!F127/'ME&amp;ajdSE'!$L110</f>
        <v>0.31744906662161637</v>
      </c>
      <c r="G110" s="13">
        <f>RawResults!G127/'ME&amp;ajdSE'!$L110</f>
        <v>0.27290621353688782</v>
      </c>
      <c r="H110" s="72">
        <f>(($N110/$M110)^(1/3))*(($O110/$L110)^2)*RawResults!H127</f>
        <v>8.6441403037450862E-2</v>
      </c>
      <c r="I110" s="73">
        <f>(($N110/$M110)^(1/3))*(($O110/$L110)^2)*RawResults!I127</f>
        <v>7.7275654253236847E-2</v>
      </c>
      <c r="J110" s="73">
        <f>(($N110/$M110)^(1/3))*(($O110/$L110)^2)*RawResults!J127</f>
        <v>7.3614835166393333E-2</v>
      </c>
      <c r="K110" s="73">
        <f>(($N110/$M110)^(1/3))*(($O110/$L110)^2)*RawResults!K127</f>
        <v>9.9409730981990393E-2</v>
      </c>
      <c r="L110" s="101">
        <v>1022.14602</v>
      </c>
      <c r="M110" s="170">
        <v>42503.5</v>
      </c>
      <c r="N110" s="100">
        <v>57829.8</v>
      </c>
      <c r="O110" s="169">
        <v>1031.3440000000001</v>
      </c>
    </row>
    <row r="111" spans="1:15" x14ac:dyDescent="0.45">
      <c r="B111" s="26"/>
      <c r="C111" s="27" t="s">
        <v>17</v>
      </c>
      <c r="D111" s="13">
        <f>RawResults!D128/'ME&amp;ajdSE'!$L111</f>
        <v>0.15690928386141931</v>
      </c>
      <c r="E111" s="13">
        <f>RawResults!E128/'ME&amp;ajdSE'!$L111</f>
        <v>0.24982272102375352</v>
      </c>
      <c r="F111" s="13">
        <f>RawResults!F128/'ME&amp;ajdSE'!$L111</f>
        <v>0.31978072956738607</v>
      </c>
      <c r="G111" s="13">
        <f>RawResults!G128/'ME&amp;ajdSE'!$L111</f>
        <v>0.26877128573078041</v>
      </c>
      <c r="H111" s="72">
        <f>(($N111/$M111)^(1/3))*(($O111/$L111)^2)*RawResults!H128</f>
        <v>8.4789784240852234E-2</v>
      </c>
      <c r="I111" s="73">
        <f>(($N111/$M111)^(1/3))*(($O111/$L111)^2)*RawResults!I128</f>
        <v>7.3121720844256485E-2</v>
      </c>
      <c r="J111" s="73">
        <f>(($N111/$M111)^(1/3))*(($O111/$L111)^2)*RawResults!J128</f>
        <v>6.8552265488231512E-2</v>
      </c>
      <c r="K111" s="73">
        <f>(($N111/$M111)^(1/3))*(($O111/$L111)^2)*RawResults!K128</f>
        <v>0.10107766245296869</v>
      </c>
      <c r="L111" s="101">
        <v>1022.14602</v>
      </c>
      <c r="M111" s="170">
        <v>42503.5</v>
      </c>
      <c r="N111" s="100">
        <v>57829.8</v>
      </c>
      <c r="O111" s="169">
        <v>1031.3440000000001</v>
      </c>
    </row>
    <row r="112" spans="1:15" x14ac:dyDescent="0.45">
      <c r="B112" s="26"/>
      <c r="C112" s="27" t="s">
        <v>18</v>
      </c>
      <c r="D112" s="13">
        <f>RawResults!D129/'ME&amp;ajdSE'!$L112</f>
        <v>0.15134246670549084</v>
      </c>
      <c r="E112" s="13">
        <f>RawResults!E129/'ME&amp;ajdSE'!$L112</f>
        <v>0.24016705558370222</v>
      </c>
      <c r="F112" s="13">
        <f>RawResults!F129/'ME&amp;ajdSE'!$L112</f>
        <v>0.30735540113926191</v>
      </c>
      <c r="G112" s="13">
        <f>RawResults!G129/'ME&amp;ajdSE'!$L112</f>
        <v>0.25792048772053139</v>
      </c>
      <c r="H112" s="72">
        <f>(($N112/$M112)^(1/3))*(($O112/$L112)^2)*RawResults!H129</f>
        <v>8.5380864859194522E-2</v>
      </c>
      <c r="I112" s="73">
        <f>(($N112/$M112)^(1/3))*(($O112/$L112)^2)*RawResults!I129</f>
        <v>7.8738740951472361E-2</v>
      </c>
      <c r="J112" s="73">
        <f>(($N112/$M112)^(1/3))*(($O112/$L112)^2)*RawResults!J129</f>
        <v>6.9778660470588783E-2</v>
      </c>
      <c r="K112" s="73">
        <f>(($N112/$M112)^(1/3))*(($O112/$L112)^2)*RawResults!K129</f>
        <v>9.9379249069007067E-2</v>
      </c>
      <c r="L112" s="101">
        <v>1022.14602</v>
      </c>
      <c r="M112" s="170">
        <v>42503.5</v>
      </c>
      <c r="N112" s="100">
        <v>57829.8</v>
      </c>
      <c r="O112" s="169">
        <v>1031.3440000000001</v>
      </c>
    </row>
    <row r="113" spans="1:15" x14ac:dyDescent="0.45">
      <c r="A113" s="63" t="s">
        <v>95</v>
      </c>
      <c r="B113" s="27" t="s">
        <v>19</v>
      </c>
      <c r="C113" s="27" t="s">
        <v>16</v>
      </c>
      <c r="D113" s="13">
        <f>RawResults!D131/'ME&amp;ajdSE'!$L113</f>
        <v>0.14057113582075342</v>
      </c>
      <c r="E113" s="106" t="s">
        <v>53</v>
      </c>
      <c r="F113" s="13">
        <f>RawResults!F131/'ME&amp;ajdSE'!$L113</f>
        <v>0.26417068067269051</v>
      </c>
      <c r="G113" s="13">
        <f>RawResults!G131/'ME&amp;ajdSE'!$L113</f>
        <v>0.29269982078712764</v>
      </c>
      <c r="H113" s="72">
        <f>(($N113/$M113)^(1/3))*(($O113/$L113)^2)*RawResults!H131</f>
        <v>6.6161465019406895E-2</v>
      </c>
      <c r="I113" s="106" t="s">
        <v>53</v>
      </c>
      <c r="J113" s="73">
        <f>(($N113/$M113)^(1/3))*(($O113/$L113)^2)*RawResults!J131</f>
        <v>7.2880009941166071E-2</v>
      </c>
      <c r="K113" s="73">
        <f>(($N113/$M113)^(1/3))*(($O113/$L113)^2)*RawResults!K131</f>
        <v>7.6261911614706565E-2</v>
      </c>
      <c r="L113" s="101">
        <v>1341.3657000000001</v>
      </c>
      <c r="M113" s="170">
        <v>42503.5</v>
      </c>
      <c r="N113" s="100">
        <v>574980</v>
      </c>
      <c r="O113" s="169">
        <v>1031.3440000000001</v>
      </c>
    </row>
    <row r="114" spans="1:15" x14ac:dyDescent="0.45">
      <c r="B114" s="26"/>
      <c r="C114" s="27" t="s">
        <v>17</v>
      </c>
      <c r="D114" s="13">
        <f>RawResults!D132/'ME&amp;ajdSE'!$L114</f>
        <v>0.14149601409965976</v>
      </c>
      <c r="E114" s="106" t="s">
        <v>53</v>
      </c>
      <c r="F114" s="13">
        <f>RawResults!F132/'ME&amp;ajdSE'!$L114</f>
        <v>0.26382574118303453</v>
      </c>
      <c r="G114" s="13">
        <f>RawResults!G132/'ME&amp;ajdSE'!$L114</f>
        <v>0.29738265262038532</v>
      </c>
      <c r="H114" s="72">
        <f>(($N114/$M114)^(1/3))*(($O114/$L114)^2)*RawResults!H132</f>
        <v>7.2003689631138124E-2</v>
      </c>
      <c r="I114" s="106" t="s">
        <v>53</v>
      </c>
      <c r="J114" s="73">
        <f>(($N114/$M114)^(1/3))*(($O114/$L114)^2)*RawResults!J132</f>
        <v>7.7791190003101168E-2</v>
      </c>
      <c r="K114" s="73">
        <f>(($N114/$M114)^(1/3))*(($O114/$L114)^2)*RawResults!K132</f>
        <v>9.6975353302717782E-2</v>
      </c>
      <c r="L114" s="101">
        <v>1341.3657000000001</v>
      </c>
      <c r="M114" s="170">
        <v>42503.5</v>
      </c>
      <c r="N114" s="100">
        <v>574980</v>
      </c>
      <c r="O114" s="169">
        <v>1031.3440000000001</v>
      </c>
    </row>
    <row r="115" spans="1:15" x14ac:dyDescent="0.45">
      <c r="B115" s="26"/>
      <c r="C115" s="29" t="s">
        <v>18</v>
      </c>
      <c r="D115" s="13">
        <f>RawResults!D133/'ME&amp;ajdSE'!$L115</f>
        <v>0.14016341703086638</v>
      </c>
      <c r="E115" s="106" t="s">
        <v>53</v>
      </c>
      <c r="F115" s="13">
        <f>RawResults!F133/'ME&amp;ajdSE'!$L115</f>
        <v>0.25967780449432992</v>
      </c>
      <c r="G115" s="13">
        <f>RawResults!G133/'ME&amp;ajdSE'!$L115</f>
        <v>0.29331613295315362</v>
      </c>
      <c r="H115" s="72">
        <f>(($N115/$M115)^(1/3))*(($O115/$L115)^2)*RawResults!H133</f>
        <v>7.8110506294299387E-2</v>
      </c>
      <c r="I115" s="106" t="s">
        <v>53</v>
      </c>
      <c r="J115" s="73">
        <f>(($N115/$M115)^(1/3))*(($O115/$L115)^2)*RawResults!J133</f>
        <v>7.8164638920664678E-2</v>
      </c>
      <c r="K115" s="73">
        <f>(($N115/$M115)^(1/3))*(($O115/$L115)^2)*RawResults!K133</f>
        <v>7.4654145848193992E-2</v>
      </c>
      <c r="L115" s="101">
        <v>1341.3657000000001</v>
      </c>
      <c r="M115" s="170">
        <v>42503.5</v>
      </c>
      <c r="N115" s="100">
        <v>574980</v>
      </c>
      <c r="O115" s="169">
        <v>1031.3440000000001</v>
      </c>
    </row>
    <row r="116" spans="1:15" x14ac:dyDescent="0.45">
      <c r="B116" s="27" t="s">
        <v>20</v>
      </c>
      <c r="C116" s="27" t="s">
        <v>16</v>
      </c>
      <c r="D116" s="13">
        <f>RawResults!D134/'ME&amp;ajdSE'!$L116</f>
        <v>0.13697897597948119</v>
      </c>
      <c r="E116" s="106" t="s">
        <v>53</v>
      </c>
      <c r="F116" s="13">
        <f>RawResults!F134/'ME&amp;ajdSE'!$L116</f>
        <v>0.25986984757400605</v>
      </c>
      <c r="G116" s="13">
        <f>RawResults!G134/'ME&amp;ajdSE'!$L116</f>
        <v>0.29336362186687792</v>
      </c>
      <c r="H116" s="72">
        <f>(($N116/$M116)^(1/3))*(($O116/$L116)^2)*RawResults!H134</f>
        <v>7.9445186131240311E-2</v>
      </c>
      <c r="I116" s="106" t="s">
        <v>53</v>
      </c>
      <c r="J116" s="73">
        <f>(($N116/$M116)^(1/3))*(($O116/$L116)^2)*RawResults!J134</f>
        <v>7.3735454749691717E-2</v>
      </c>
      <c r="K116" s="73">
        <f>(($N116/$M116)^(1/3))*(($O116/$L116)^2)*RawResults!K134</f>
        <v>7.8764126416235938E-2</v>
      </c>
      <c r="L116" s="101">
        <v>1341.3657000000001</v>
      </c>
      <c r="M116" s="170">
        <v>42503.5</v>
      </c>
      <c r="N116" s="100">
        <v>574980</v>
      </c>
      <c r="O116" s="169">
        <v>1031.3440000000001</v>
      </c>
    </row>
    <row r="117" spans="1:15" x14ac:dyDescent="0.45">
      <c r="B117" s="26"/>
      <c r="C117" s="27" t="s">
        <v>17</v>
      </c>
      <c r="D117" s="13">
        <f>RawResults!D135/'ME&amp;ajdSE'!$L117</f>
        <v>0.1417124353187203</v>
      </c>
      <c r="E117" s="106" t="s">
        <v>53</v>
      </c>
      <c r="F117" s="13">
        <f>RawResults!F135/'ME&amp;ajdSE'!$L117</f>
        <v>0.26199231126902978</v>
      </c>
      <c r="G117" s="13">
        <f>RawResults!G135/'ME&amp;ajdSE'!$L117</f>
        <v>0.28458279498275524</v>
      </c>
      <c r="H117" s="72">
        <f>(($N117/$M117)^(1/3))*(($O117/$L117)^2)*RawResults!H135</f>
        <v>7.9787448570850975E-2</v>
      </c>
      <c r="I117" s="106" t="s">
        <v>53</v>
      </c>
      <c r="J117" s="73">
        <f>(($N117/$M117)^(1/3))*(($O117/$L117)^2)*RawResults!J135</f>
        <v>7.0781655803315913E-2</v>
      </c>
      <c r="K117" s="73">
        <f>(($N117/$M117)^(1/3))*(($O117/$L117)^2)*RawResults!K135</f>
        <v>9.5653463584106202E-2</v>
      </c>
      <c r="L117" s="101">
        <v>1341.3657000000001</v>
      </c>
      <c r="M117" s="170">
        <v>42503.5</v>
      </c>
      <c r="N117" s="100">
        <v>574980</v>
      </c>
      <c r="O117" s="169">
        <v>1031.3440000000001</v>
      </c>
    </row>
    <row r="118" spans="1:15" x14ac:dyDescent="0.45">
      <c r="B118" s="26"/>
      <c r="C118" s="27" t="s">
        <v>18</v>
      </c>
      <c r="D118" s="13">
        <f>RawResults!D136/'ME&amp;ajdSE'!$L118</f>
        <v>0.13944728122986894</v>
      </c>
      <c r="E118" s="106" t="s">
        <v>53</v>
      </c>
      <c r="F118" s="13">
        <f>RawResults!F136/'ME&amp;ajdSE'!$L118</f>
        <v>0.25933561593232923</v>
      </c>
      <c r="G118" s="13">
        <f>RawResults!G136/'ME&amp;ajdSE'!$L118</f>
        <v>0.29223164122953199</v>
      </c>
      <c r="H118" s="72">
        <f>(($N118/$M118)^(1/3))*(($O118/$L118)^2)*RawResults!H136</f>
        <v>6.7692828140745037E-2</v>
      </c>
      <c r="I118" s="106" t="s">
        <v>53</v>
      </c>
      <c r="J118" s="73">
        <f>(($N118/$M118)^(1/3))*(($O118/$L118)^2)*RawResults!J136</f>
        <v>6.4583815192308575E-2</v>
      </c>
      <c r="K118" s="73">
        <f>(($N118/$M118)^(1/3))*(($O118/$L118)^2)*RawResults!K136</f>
        <v>7.3373119712482671E-2</v>
      </c>
      <c r="L118" s="101">
        <v>1341.3657000000001</v>
      </c>
      <c r="M118" s="170">
        <v>42503.5</v>
      </c>
      <c r="N118" s="100">
        <v>574980</v>
      </c>
      <c r="O118" s="169">
        <v>1031.3440000000001</v>
      </c>
    </row>
    <row r="119" spans="1:15" x14ac:dyDescent="0.45">
      <c r="A119" s="63" t="s">
        <v>96</v>
      </c>
      <c r="B119" s="27" t="s">
        <v>19</v>
      </c>
      <c r="C119" s="27" t="s">
        <v>16</v>
      </c>
      <c r="D119" s="13">
        <f>RawResults!D138/'ME&amp;ajdSE'!$L119</f>
        <v>0.14071352689587779</v>
      </c>
      <c r="E119" s="106" t="s">
        <v>53</v>
      </c>
      <c r="F119" s="13">
        <f>RawResults!F138/'ME&amp;ajdSE'!$L119</f>
        <v>0.22821606801166242</v>
      </c>
      <c r="G119" s="13">
        <f>RawResults!G138/'ME&amp;ajdSE'!$L119</f>
        <v>0.25262083775859351</v>
      </c>
      <c r="H119" s="72">
        <f>(($N119/$M119)^(1/3))*(($O119/$L119)^2)*RawResults!H138</f>
        <v>6.8656131338019483E-2</v>
      </c>
      <c r="I119" s="106" t="s">
        <v>53</v>
      </c>
      <c r="J119" s="73">
        <f>(($N119/$M119)^(1/3))*(($O119/$L119)^2)*RawResults!J138</f>
        <v>7.6555956950188603E-2</v>
      </c>
      <c r="K119" s="73">
        <f>(($N119/$M119)^(1/3))*(($O119/$L119)^2)*RawResults!K138</f>
        <v>8.4652095126941593E-2</v>
      </c>
      <c r="L119" s="101">
        <v>705.89070000000004</v>
      </c>
      <c r="M119" s="170">
        <v>42503.5</v>
      </c>
      <c r="N119" s="100">
        <v>223943</v>
      </c>
      <c r="O119" s="169">
        <v>1031.3440000000001</v>
      </c>
    </row>
    <row r="120" spans="1:15" x14ac:dyDescent="0.45">
      <c r="B120" s="26"/>
      <c r="C120" s="27" t="s">
        <v>17</v>
      </c>
      <c r="D120" s="13">
        <f>RawResults!D139/'ME&amp;ajdSE'!$L120</f>
        <v>0.14435166804152541</v>
      </c>
      <c r="E120" s="106" t="s">
        <v>53</v>
      </c>
      <c r="F120" s="13">
        <f>RawResults!F139/'ME&amp;ajdSE'!$L120</f>
        <v>0.22725203774465366</v>
      </c>
      <c r="G120" s="13">
        <f>RawResults!G139/'ME&amp;ajdSE'!$L120</f>
        <v>0.25956978892057936</v>
      </c>
      <c r="H120" s="72">
        <f>(($N120/$M120)^(1/3))*(($O120/$L120)^2)*RawResults!H139</f>
        <v>6.663635920949558E-2</v>
      </c>
      <c r="I120" s="106" t="s">
        <v>53</v>
      </c>
      <c r="J120" s="73">
        <f>(($N120/$M120)^(1/3))*(($O120/$L120)^2)*RawResults!J139</f>
        <v>8.3454867072238995E-2</v>
      </c>
      <c r="K120" s="73">
        <f>(($N120/$M120)^(1/3))*(($O120/$L120)^2)*RawResults!K139</f>
        <v>8.5166333754018109E-2</v>
      </c>
      <c r="L120" s="101">
        <v>705.89070000000004</v>
      </c>
      <c r="M120" s="170">
        <v>42503.5</v>
      </c>
      <c r="N120" s="100">
        <v>223943</v>
      </c>
      <c r="O120" s="169">
        <v>1031.3440000000001</v>
      </c>
    </row>
    <row r="121" spans="1:15" x14ac:dyDescent="0.45">
      <c r="B121" s="26"/>
      <c r="C121" s="29" t="s">
        <v>18</v>
      </c>
      <c r="D121" s="13">
        <f>RawResults!D140/'ME&amp;ajdSE'!$L121</f>
        <v>0.14316819870271699</v>
      </c>
      <c r="E121" s="106" t="s">
        <v>53</v>
      </c>
      <c r="F121" s="13">
        <f>RawResults!F140/'ME&amp;ajdSE'!$L121</f>
        <v>0.21827543555964116</v>
      </c>
      <c r="G121" s="13">
        <f>RawResults!G140/'ME&amp;ajdSE'!$L121</f>
        <v>0.25787391730759451</v>
      </c>
      <c r="H121" s="72">
        <f>(($N121/$M121)^(1/3))*(($O121/$L121)^2)*RawResults!H140</f>
        <v>7.2734158058058607E-2</v>
      </c>
      <c r="I121" s="106" t="s">
        <v>53</v>
      </c>
      <c r="J121" s="73">
        <f>(($N121/$M121)^(1/3))*(($O121/$L121)^2)*RawResults!J140</f>
        <v>0.10352410299117812</v>
      </c>
      <c r="K121" s="73">
        <f>(($N121/$M121)^(1/3))*(($O121/$L121)^2)*RawResults!K140</f>
        <v>8.3389194297558894E-2</v>
      </c>
      <c r="L121" s="101">
        <v>705.89070000000004</v>
      </c>
      <c r="M121" s="170">
        <v>42503.5</v>
      </c>
      <c r="N121" s="100">
        <v>223943</v>
      </c>
      <c r="O121" s="169">
        <v>1031.3440000000001</v>
      </c>
    </row>
    <row r="122" spans="1:15" x14ac:dyDescent="0.45">
      <c r="B122" s="27" t="s">
        <v>20</v>
      </c>
      <c r="C122" s="27" t="s">
        <v>16</v>
      </c>
      <c r="D122" s="13">
        <f>RawResults!D141/'ME&amp;ajdSE'!$L122</f>
        <v>0.14049816777583271</v>
      </c>
      <c r="E122" s="106" t="s">
        <v>53</v>
      </c>
      <c r="F122" s="13">
        <f>RawResults!F141/'ME&amp;ajdSE'!$L122</f>
        <v>0.23697493110477302</v>
      </c>
      <c r="G122" s="13">
        <f>RawResults!G141/'ME&amp;ajdSE'!$L122</f>
        <v>0.27252335241135772</v>
      </c>
      <c r="H122" s="72">
        <f>(($N122/$M122)^(1/3))*(($O122/$L122)^2)*RawResults!H141</f>
        <v>7.9565203836590589E-2</v>
      </c>
      <c r="I122" s="106" t="s">
        <v>53</v>
      </c>
      <c r="J122" s="73">
        <f>(($N122/$M122)^(1/3))*(($O122/$L122)^2)*RawResults!J141</f>
        <v>8.9265681838687522E-2</v>
      </c>
      <c r="K122" s="73">
        <f>(($N122/$M122)^(1/3))*(($O122/$L122)^2)*RawResults!K141</f>
        <v>8.4922995322497002E-2</v>
      </c>
      <c r="L122" s="101">
        <v>705.89070000000004</v>
      </c>
      <c r="M122" s="170">
        <v>42503.5</v>
      </c>
      <c r="N122" s="100">
        <v>223943</v>
      </c>
      <c r="O122" s="169">
        <v>1031.3440000000001</v>
      </c>
    </row>
    <row r="123" spans="1:15" x14ac:dyDescent="0.45">
      <c r="B123" s="26"/>
      <c r="C123" s="27" t="s">
        <v>17</v>
      </c>
      <c r="D123" s="13">
        <f>RawResults!D142/'ME&amp;ajdSE'!$L123</f>
        <v>0.14031920239209839</v>
      </c>
      <c r="E123" s="106" t="s">
        <v>53</v>
      </c>
      <c r="F123" s="13">
        <f>RawResults!F142/'ME&amp;ajdSE'!$L123</f>
        <v>0.23998262053884545</v>
      </c>
      <c r="G123" s="13">
        <f>RawResults!G142/'ME&amp;ajdSE'!$L123</f>
        <v>0.2717230868744977</v>
      </c>
      <c r="H123" s="72">
        <f>(($N123/$M123)^(1/3))*(($O123/$L123)^2)*RawResults!H142</f>
        <v>7.8515070910696344E-2</v>
      </c>
      <c r="I123" s="106" t="s">
        <v>53</v>
      </c>
      <c r="J123" s="73">
        <f>(($N123/$M123)^(1/3))*(($O123/$L123)^2)*RawResults!J142</f>
        <v>8.5763146237493856E-2</v>
      </c>
      <c r="K123" s="73">
        <f>(($N123/$M123)^(1/3))*(($O123/$L123)^2)*RawResults!K142</f>
        <v>8.4375586000969519E-2</v>
      </c>
      <c r="L123" s="101">
        <v>705.89070000000004</v>
      </c>
      <c r="M123" s="170">
        <v>42503.5</v>
      </c>
      <c r="N123" s="100">
        <v>223943</v>
      </c>
      <c r="O123" s="169">
        <v>1031.3440000000001</v>
      </c>
    </row>
    <row r="124" spans="1:15" x14ac:dyDescent="0.45">
      <c r="B124" s="26"/>
      <c r="C124" s="27" t="s">
        <v>18</v>
      </c>
      <c r="D124" s="13">
        <f>RawResults!D143/'ME&amp;ajdSE'!$L124</f>
        <v>0.14118616380694632</v>
      </c>
      <c r="E124" s="106" t="s">
        <v>53</v>
      </c>
      <c r="F124" s="13">
        <f>RawResults!F143/'ME&amp;ajdSE'!$L124</f>
        <v>0.24320578242495616</v>
      </c>
      <c r="G124" s="13">
        <f>RawResults!G143/'ME&amp;ajdSE'!$L124</f>
        <v>0.26846535873046634</v>
      </c>
      <c r="H124" s="72">
        <f>(($N124/$M124)^(1/3))*(($O124/$L124)^2)*RawResults!H143</f>
        <v>8.1559642915153066E-2</v>
      </c>
      <c r="I124" s="106" t="s">
        <v>53</v>
      </c>
      <c r="J124" s="73">
        <f>(($N124/$M124)^(1/3))*(($O124/$L124)^2)*RawResults!J143</f>
        <v>8.695469107131068E-2</v>
      </c>
      <c r="K124" s="73">
        <f>(($N124/$M124)^(1/3))*(($O124/$L124)^2)*RawResults!K143</f>
        <v>9.061691403582435E-2</v>
      </c>
      <c r="L124" s="101">
        <v>705.89070000000004</v>
      </c>
      <c r="M124" s="170">
        <v>42503.5</v>
      </c>
      <c r="N124" s="100">
        <v>223943</v>
      </c>
      <c r="O124" s="169">
        <v>1031.3440000000001</v>
      </c>
    </row>
    <row r="125" spans="1:15" x14ac:dyDescent="0.45">
      <c r="H125" s="72"/>
      <c r="I125" s="73"/>
      <c r="J125" s="73"/>
      <c r="K125" s="73"/>
    </row>
  </sheetData>
  <mergeCells count="1">
    <mergeCell ref="A1:T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9793-3B70-47BC-9034-B73F716D5360}">
  <dimension ref="A1:N83"/>
  <sheetViews>
    <sheetView topLeftCell="A43" zoomScale="115" zoomScaleNormal="115" workbookViewId="0">
      <selection activeCell="A60" sqref="A60"/>
    </sheetView>
  </sheetViews>
  <sheetFormatPr baseColWidth="10" defaultColWidth="11.53515625" defaultRowHeight="15.9" x14ac:dyDescent="0.45"/>
  <cols>
    <col min="1" max="1" width="45.07421875" style="3" customWidth="1"/>
    <col min="2" max="2" width="11.53515625" style="3"/>
    <col min="3" max="3" width="13.765625" style="3" bestFit="1" customWidth="1"/>
    <col min="4" max="6" width="11.53515625" style="3"/>
    <col min="7" max="7" width="13.765625" style="42" bestFit="1" customWidth="1"/>
    <col min="8" max="16384" width="11.53515625" style="3"/>
  </cols>
  <sheetData>
    <row r="1" spans="1:14" x14ac:dyDescent="0.45">
      <c r="A1" s="233" t="s">
        <v>51</v>
      </c>
      <c r="B1" s="233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3" spans="1:14" x14ac:dyDescent="0.45">
      <c r="A3" s="57"/>
      <c r="B3" s="57"/>
      <c r="C3" s="58" t="s">
        <v>8</v>
      </c>
      <c r="D3" s="58" t="s">
        <v>9</v>
      </c>
      <c r="E3" s="58" t="s">
        <v>10</v>
      </c>
      <c r="F3" s="58" t="s">
        <v>11</v>
      </c>
      <c r="G3" s="59" t="s">
        <v>12</v>
      </c>
      <c r="H3" s="58" t="s">
        <v>13</v>
      </c>
      <c r="I3" s="58" t="s">
        <v>14</v>
      </c>
      <c r="J3" s="58" t="s">
        <v>15</v>
      </c>
      <c r="M3" s="102"/>
    </row>
    <row r="4" spans="1:14" x14ac:dyDescent="0.45">
      <c r="A4" s="56" t="s">
        <v>40</v>
      </c>
      <c r="B4" s="60" t="s">
        <v>26</v>
      </c>
      <c r="C4" s="4">
        <f>AVERAGE('ME&amp;ajdSE'!D5:D10)</f>
        <v>0</v>
      </c>
      <c r="D4" s="4">
        <f>AVERAGE('ME&amp;ajdSE'!E5:E10)</f>
        <v>0</v>
      </c>
      <c r="E4" s="4">
        <f>AVERAGE('ME&amp;ajdSE'!F5:F10)</f>
        <v>0</v>
      </c>
      <c r="F4" s="4">
        <f>AVERAGE('ME&amp;ajdSE'!G5:G10)</f>
        <v>0</v>
      </c>
      <c r="G4" s="41">
        <f>AVERAGE('ME&amp;ajdSE'!H5:H10)</f>
        <v>0</v>
      </c>
      <c r="H4" s="4">
        <f>AVERAGE('ME&amp;ajdSE'!I5:I10)</f>
        <v>0</v>
      </c>
      <c r="I4" s="4">
        <f>AVERAGE('ME&amp;ajdSE'!J5:J10)</f>
        <v>0</v>
      </c>
      <c r="J4" s="4">
        <f>AVERAGE('ME&amp;ajdSE'!K5:K10)</f>
        <v>0</v>
      </c>
    </row>
    <row r="5" spans="1:14" x14ac:dyDescent="0.45">
      <c r="A5" s="64"/>
      <c r="B5" s="60" t="s">
        <v>27</v>
      </c>
      <c r="C5" s="4">
        <f>STDEVA('ME&amp;ajdSE'!D5:D10)</f>
        <v>0</v>
      </c>
      <c r="D5" s="4">
        <f>STDEVA('ME&amp;ajdSE'!E5:E10)</f>
        <v>0</v>
      </c>
      <c r="E5" s="4">
        <f>STDEVA('ME&amp;ajdSE'!F5:F10)</f>
        <v>0</v>
      </c>
      <c r="F5" s="4">
        <f>STDEVA('ME&amp;ajdSE'!G5:G10)</f>
        <v>0</v>
      </c>
      <c r="G5" s="41">
        <f>STDEVA('ME&amp;ajdSE'!H5:H10)</f>
        <v>0</v>
      </c>
      <c r="H5" s="48">
        <f>STDEVA('ME&amp;ajdSE'!I5:I10)</f>
        <v>0</v>
      </c>
      <c r="I5" s="48">
        <f>STDEVA('ME&amp;ajdSE'!J5:J10)</f>
        <v>0</v>
      </c>
      <c r="J5" s="48">
        <f>STDEVA('ME&amp;ajdSE'!K5:K10)</f>
        <v>0</v>
      </c>
    </row>
    <row r="6" spans="1:14" x14ac:dyDescent="0.45">
      <c r="A6" s="64"/>
      <c r="B6" s="60" t="s">
        <v>28</v>
      </c>
      <c r="C6" s="4">
        <f>STDEVA('ME&amp;ajdSE'!D5:D10)/SQRT(COUNT('ME&amp;ajdSE'!D5:D10))</f>
        <v>0</v>
      </c>
      <c r="D6" s="4">
        <f>STDEVA('ME&amp;ajdSE'!E5:E10)/SQRT(COUNT('ME&amp;ajdSE'!E5:E10))</f>
        <v>0</v>
      </c>
      <c r="E6" s="4">
        <f>STDEVA('ME&amp;ajdSE'!F5:F10)/SQRT(COUNT('ME&amp;ajdSE'!F5:F10))</f>
        <v>0</v>
      </c>
      <c r="F6" s="4">
        <f>STDEVA('ME&amp;ajdSE'!G5:G10)/SQRT(COUNT('ME&amp;ajdSE'!G5:G10))</f>
        <v>0</v>
      </c>
      <c r="G6" s="41">
        <f>STDEVA('ME&amp;ajdSE'!H5:H10)/SQRT(COUNT('ME&amp;ajdSE'!H5:H10))</f>
        <v>0</v>
      </c>
      <c r="H6" s="48">
        <f>STDEVA('ME&amp;ajdSE'!I5:I10)/SQRT(COUNT('ME&amp;ajdSE'!I5:I10))</f>
        <v>0</v>
      </c>
      <c r="I6" s="48">
        <f>STDEVA('ME&amp;ajdSE'!J5:J10)/SQRT(COUNT('ME&amp;ajdSE'!J5:J10))</f>
        <v>0</v>
      </c>
      <c r="J6" s="48">
        <f>STDEVA('ME&amp;ajdSE'!K5:K10)/SQRT(COUNT('ME&amp;ajdSE'!K5:K10))</f>
        <v>0</v>
      </c>
    </row>
    <row r="7" spans="1:14" x14ac:dyDescent="0.45">
      <c r="A7" s="63"/>
      <c r="B7" s="60" t="s">
        <v>29</v>
      </c>
      <c r="C7" s="4" t="e">
        <f>CONFIDENCE(0.05,C5,6)</f>
        <v>#NUM!</v>
      </c>
      <c r="D7" s="4" t="e">
        <f t="shared" ref="D7:J7" si="0">CONFIDENCE(0.05,D5,6)</f>
        <v>#NUM!</v>
      </c>
      <c r="E7" s="4" t="e">
        <f t="shared" si="0"/>
        <v>#NUM!</v>
      </c>
      <c r="F7" s="4" t="e">
        <f t="shared" si="0"/>
        <v>#NUM!</v>
      </c>
      <c r="G7" s="41" t="e">
        <f t="shared" si="0"/>
        <v>#NUM!</v>
      </c>
      <c r="H7" s="48" t="e">
        <f t="shared" si="0"/>
        <v>#NUM!</v>
      </c>
      <c r="I7" s="48" t="e">
        <f t="shared" si="0"/>
        <v>#NUM!</v>
      </c>
      <c r="J7" s="48" t="e">
        <f t="shared" si="0"/>
        <v>#NUM!</v>
      </c>
    </row>
    <row r="8" spans="1:14" x14ac:dyDescent="0.45">
      <c r="A8" s="56" t="s">
        <v>41</v>
      </c>
      <c r="B8" s="60" t="s">
        <v>26</v>
      </c>
      <c r="C8" s="4">
        <f>AVERAGE('ME&amp;ajdSE'!D11:D16)</f>
        <v>0.11358414901737825</v>
      </c>
      <c r="D8" s="4">
        <f>AVERAGE('ME&amp;ajdSE'!E11:E16)</f>
        <v>0.15367304287345276</v>
      </c>
      <c r="E8" s="4">
        <f>AVERAGE('ME&amp;ajdSE'!F11:F16)</f>
        <v>0.17793110436082091</v>
      </c>
      <c r="F8" s="4">
        <f>AVERAGE('ME&amp;ajdSE'!G11:G16)</f>
        <v>0.23993005932714914</v>
      </c>
      <c r="G8" s="41">
        <f>AVERAGE('ME&amp;ajdSE'!H11:H16)</f>
        <v>4.4220068409370233E-2</v>
      </c>
      <c r="H8" s="48">
        <f>AVERAGE('ME&amp;ajdSE'!I11:I16)</f>
        <v>4.557915860014753E-2</v>
      </c>
      <c r="I8" s="48">
        <f>AVERAGE('ME&amp;ajdSE'!J11:J16)</f>
        <v>4.9362128791986148E-2</v>
      </c>
      <c r="J8" s="48">
        <f>AVERAGE('ME&amp;ajdSE'!K11:K16)</f>
        <v>5.2979407639282161E-2</v>
      </c>
    </row>
    <row r="9" spans="1:14" x14ac:dyDescent="0.45">
      <c r="A9" s="64"/>
      <c r="B9" s="60" t="s">
        <v>27</v>
      </c>
      <c r="C9" s="4">
        <f>STDEVA('ME&amp;ajdSE'!D11:D16)</f>
        <v>2.1889154731680569E-3</v>
      </c>
      <c r="D9" s="4">
        <f>STDEVA('ME&amp;ajdSE'!E11:E16)</f>
        <v>3.9726101432577612E-3</v>
      </c>
      <c r="E9" s="4">
        <f>STDEVA('ME&amp;ajdSE'!F11:F16)</f>
        <v>5.7265753613196741E-3</v>
      </c>
      <c r="F9" s="4">
        <f>STDEVA('ME&amp;ajdSE'!G11:G16)</f>
        <v>6.5269903205988217E-3</v>
      </c>
      <c r="G9" s="41">
        <f>STDEVA('ME&amp;ajdSE'!H11:H16)</f>
        <v>1.5286727211433371E-3</v>
      </c>
      <c r="H9" s="48">
        <f>STDEVA('ME&amp;ajdSE'!I11:I16)</f>
        <v>6.06045794936611E-3</v>
      </c>
      <c r="I9" s="48">
        <f>STDEVA('ME&amp;ajdSE'!J11:J16)</f>
        <v>8.2622577040855627E-3</v>
      </c>
      <c r="J9" s="48">
        <f>STDEVA('ME&amp;ajdSE'!K11:K16)</f>
        <v>1.0808228629976947E-2</v>
      </c>
    </row>
    <row r="10" spans="1:14" x14ac:dyDescent="0.45">
      <c r="A10" s="63"/>
      <c r="B10" s="60" t="s">
        <v>28</v>
      </c>
      <c r="C10" s="4">
        <f>STDEVA(('ME&amp;ajdSE'!D11:D16))/SQRT(COUNT(('ME&amp;ajdSE'!D11:D16)))</f>
        <v>8.9362099989075713E-4</v>
      </c>
      <c r="D10" s="4">
        <f>STDEVA(('ME&amp;ajdSE'!E11:E16))/SQRT(COUNT(('ME&amp;ajdSE'!E11:E16)))</f>
        <v>1.6218112996643831E-3</v>
      </c>
      <c r="E10" s="4">
        <f>STDEVA(('ME&amp;ajdSE'!F11:F16))/SQRT(COUNT(('ME&amp;ajdSE'!F11:F16)))</f>
        <v>2.3378646014712359E-3</v>
      </c>
      <c r="F10" s="4">
        <f>STDEVA(('ME&amp;ajdSE'!G11:G16))/SQRT(COUNT(('ME&amp;ajdSE'!G11:G16)))</f>
        <v>2.6646326402586505E-3</v>
      </c>
      <c r="G10" s="41">
        <f>STDEVA(('ME&amp;ajdSE'!H11:H16))/SQRT(COUNT(('ME&amp;ajdSE'!H11:H16)))</f>
        <v>6.24078025085509E-4</v>
      </c>
      <c r="H10" s="48">
        <f>STDEVA(('ME&amp;ajdSE'!I11:I16))/SQRT(COUNT(('ME&amp;ajdSE'!I11:I16)))</f>
        <v>2.4741715972568436E-3</v>
      </c>
      <c r="I10" s="48">
        <f>STDEVA(('ME&amp;ajdSE'!J11:J16))/SQRT(COUNT(('ME&amp;ajdSE'!J11:J16)))</f>
        <v>3.3730525830648131E-3</v>
      </c>
      <c r="J10" s="48">
        <f>STDEVA(('ME&amp;ajdSE'!K11:K16))/SQRT(COUNT(('ME&amp;ajdSE'!K11:K16)))</f>
        <v>4.4124408611306695E-3</v>
      </c>
    </row>
    <row r="11" spans="1:14" x14ac:dyDescent="0.45">
      <c r="A11" s="56"/>
      <c r="B11" s="60" t="s">
        <v>29</v>
      </c>
      <c r="C11" s="4">
        <f t="shared" ref="C11:J11" si="1">CONFIDENCE(0.05,C9,6)</f>
        <v>1.7514649756145552E-3</v>
      </c>
      <c r="D11" s="4">
        <f t="shared" si="1"/>
        <v>3.1786917370622871E-3</v>
      </c>
      <c r="E11" s="4">
        <f t="shared" si="1"/>
        <v>4.5821304196147078E-3</v>
      </c>
      <c r="F11" s="4">
        <f t="shared" si="1"/>
        <v>5.2225840069368276E-3</v>
      </c>
      <c r="G11" s="41">
        <f t="shared" si="1"/>
        <v>1.2231704527104817E-3</v>
      </c>
      <c r="H11" s="48">
        <f t="shared" si="1"/>
        <v>4.8492872221953523E-3</v>
      </c>
      <c r="I11" s="48">
        <f t="shared" si="1"/>
        <v>6.611061580766831E-3</v>
      </c>
      <c r="J11" s="48">
        <f t="shared" si="1"/>
        <v>8.6482251717290119E-3</v>
      </c>
    </row>
    <row r="12" spans="1:14" s="103" customFormat="1" x14ac:dyDescent="0.45">
      <c r="A12" s="56" t="s">
        <v>42</v>
      </c>
      <c r="B12" s="61" t="s">
        <v>26</v>
      </c>
      <c r="C12" s="49">
        <f>AVERAGE('ME&amp;ajdSE'!D17:D22)</f>
        <v>0</v>
      </c>
      <c r="D12" s="49">
        <f>AVERAGE('ME&amp;ajdSE'!E17:E22)</f>
        <v>0</v>
      </c>
      <c r="E12" s="49">
        <f>AVERAGE('ME&amp;ajdSE'!F17:F22)</f>
        <v>0</v>
      </c>
      <c r="F12" s="49">
        <f>AVERAGE('ME&amp;ajdSE'!G17:G22)</f>
        <v>0</v>
      </c>
      <c r="G12" s="50">
        <f>AVERAGE('ME&amp;ajdSE'!H17:H22)</f>
        <v>0</v>
      </c>
      <c r="H12" s="51">
        <f>AVERAGE('ME&amp;ajdSE'!I17:I22)</f>
        <v>0</v>
      </c>
      <c r="I12" s="51">
        <f>AVERAGE('ME&amp;ajdSE'!J17:J22)</f>
        <v>0</v>
      </c>
      <c r="J12" s="51">
        <f>AVERAGE('ME&amp;ajdSE'!K17:K22)</f>
        <v>0</v>
      </c>
    </row>
    <row r="13" spans="1:14" s="103" customFormat="1" x14ac:dyDescent="0.45">
      <c r="A13" s="65"/>
      <c r="B13" s="61" t="s">
        <v>27</v>
      </c>
      <c r="C13" s="49">
        <f>STDEVA('ME&amp;ajdSE'!D17:D22)</f>
        <v>0</v>
      </c>
      <c r="D13" s="49">
        <f>STDEVA('ME&amp;ajdSE'!E17:E22)</f>
        <v>0</v>
      </c>
      <c r="E13" s="49">
        <f>STDEVA('ME&amp;ajdSE'!F17:F22)</f>
        <v>0</v>
      </c>
      <c r="F13" s="49">
        <f>STDEVA('ME&amp;ajdSE'!G17:G22)</f>
        <v>0</v>
      </c>
      <c r="G13" s="50">
        <f>STDEVA('ME&amp;ajdSE'!H17:H22)</f>
        <v>0</v>
      </c>
      <c r="H13" s="51">
        <f>STDEVA('ME&amp;ajdSE'!I17:I22)</f>
        <v>0</v>
      </c>
      <c r="I13" s="51">
        <f>STDEVA('ME&amp;ajdSE'!J17:J22)</f>
        <v>0</v>
      </c>
      <c r="J13" s="51">
        <f>STDEVA('ME&amp;ajdSE'!K17:K22)</f>
        <v>0</v>
      </c>
    </row>
    <row r="14" spans="1:14" s="103" customFormat="1" x14ac:dyDescent="0.45">
      <c r="A14" s="65"/>
      <c r="B14" s="61" t="s">
        <v>28</v>
      </c>
      <c r="C14" s="49">
        <f>STDEVA(('ME&amp;ajdSE'!D17:D22))/SQRT(COUNT(('ME&amp;ajdSE'!D17:D22)))</f>
        <v>0</v>
      </c>
      <c r="D14" s="49">
        <f>STDEVA(('ME&amp;ajdSE'!E17:E22))/SQRT(COUNT(('ME&amp;ajdSE'!E17:E22)))</f>
        <v>0</v>
      </c>
      <c r="E14" s="49">
        <f>STDEVA(('ME&amp;ajdSE'!F17:F22))/SQRT(COUNT(('ME&amp;ajdSE'!F17:F22)))</f>
        <v>0</v>
      </c>
      <c r="F14" s="49">
        <f>STDEVA(('ME&amp;ajdSE'!G17:G22))/SQRT(COUNT(('ME&amp;ajdSE'!G17:G22)))</f>
        <v>0</v>
      </c>
      <c r="G14" s="50">
        <f>STDEVA('ME&amp;ajdSE'!H17:H22)/SQRT(COUNT('ME&amp;ajdSE'!H17:H22))</f>
        <v>0</v>
      </c>
      <c r="H14" s="51">
        <f>STDEVA('ME&amp;ajdSE'!I17:I22)/SQRT(COUNT('ME&amp;ajdSE'!I17:I22))</f>
        <v>0</v>
      </c>
      <c r="I14" s="51">
        <f>STDEVA('ME&amp;ajdSE'!J17:J22)/SQRT(COUNT('ME&amp;ajdSE'!J17:J22))</f>
        <v>0</v>
      </c>
      <c r="J14" s="51">
        <f>STDEVA('ME&amp;ajdSE'!K17:K22)/SQRT(COUNT('ME&amp;ajdSE'!K17:K22))</f>
        <v>0</v>
      </c>
    </row>
    <row r="15" spans="1:14" s="103" customFormat="1" x14ac:dyDescent="0.45">
      <c r="A15" s="65"/>
      <c r="B15" s="61" t="s">
        <v>29</v>
      </c>
      <c r="C15" s="49" t="e">
        <f t="shared" ref="C15:J15" si="2">CONFIDENCE(0.05,C13,6)</f>
        <v>#NUM!</v>
      </c>
      <c r="D15" s="49" t="e">
        <f t="shared" si="2"/>
        <v>#NUM!</v>
      </c>
      <c r="E15" s="49" t="e">
        <f t="shared" si="2"/>
        <v>#NUM!</v>
      </c>
      <c r="F15" s="49" t="e">
        <f t="shared" si="2"/>
        <v>#NUM!</v>
      </c>
      <c r="G15" s="50" t="e">
        <f t="shared" si="2"/>
        <v>#NUM!</v>
      </c>
      <c r="H15" s="51" t="e">
        <f t="shared" si="2"/>
        <v>#NUM!</v>
      </c>
      <c r="I15" s="51" t="e">
        <f t="shared" si="2"/>
        <v>#NUM!</v>
      </c>
      <c r="J15" s="51" t="e">
        <f t="shared" si="2"/>
        <v>#NUM!</v>
      </c>
    </row>
    <row r="16" spans="1:14" x14ac:dyDescent="0.45">
      <c r="A16" s="56" t="s">
        <v>43</v>
      </c>
      <c r="B16" s="61" t="s">
        <v>26</v>
      </c>
      <c r="C16" s="49">
        <f>AVERAGE('ME&amp;ajdSE'!D23:D28)</f>
        <v>0.1774382941094339</v>
      </c>
      <c r="D16" s="49">
        <f>AVERAGE('ME&amp;ajdSE'!E23:E28)</f>
        <v>0.24223994774456112</v>
      </c>
      <c r="E16" s="49">
        <f>AVERAGE('ME&amp;ajdSE'!F23:F28)</f>
        <v>0.2683225803740879</v>
      </c>
      <c r="F16" s="49">
        <f>AVERAGE('ME&amp;ajdSE'!G23:G28)</f>
        <v>0.35170486278099261</v>
      </c>
      <c r="G16" s="50">
        <f>AVERAGE('ME&amp;ajdSE'!H23:H28)</f>
        <v>0.14611301999999998</v>
      </c>
      <c r="H16" s="51">
        <f>AVERAGE('ME&amp;ajdSE'!I23:I28)</f>
        <v>0.14583271666666667</v>
      </c>
      <c r="I16" s="51">
        <f>AVERAGE('ME&amp;ajdSE'!J23:J28)</f>
        <v>0.15522223333333332</v>
      </c>
      <c r="J16" s="51">
        <f>AVERAGE('ME&amp;ajdSE'!K23:K28)</f>
        <v>0.17644928333333332</v>
      </c>
    </row>
    <row r="17" spans="1:10" x14ac:dyDescent="0.45">
      <c r="A17" s="63"/>
      <c r="B17" s="60" t="s">
        <v>27</v>
      </c>
      <c r="C17" s="4">
        <f>STDEVA('ME&amp;ajdSE'!D23:D28)</f>
        <v>7.2580729156138377E-2</v>
      </c>
      <c r="D17" s="4">
        <f>STDEVA('ME&amp;ajdSE'!E23:E28)</f>
        <v>2.8060380743154811E-3</v>
      </c>
      <c r="E17" s="4">
        <f>STDEVA('ME&amp;ajdSE'!F23:F28)</f>
        <v>2.7818750047877675E-3</v>
      </c>
      <c r="F17" s="4">
        <f>STDEVA('ME&amp;ajdSE'!G23:G28)</f>
        <v>5.9681633457157194E-3</v>
      </c>
      <c r="G17" s="41">
        <f>STDEVA('ME&amp;ajdSE'!H23:H28)</f>
        <v>5.9932351149867301E-2</v>
      </c>
      <c r="H17" s="48">
        <f>STDEVA('ME&amp;ajdSE'!I23:I28)</f>
        <v>9.7045432416815302E-3</v>
      </c>
      <c r="I17" s="48">
        <f>STDEVA('ME&amp;ajdSE'!J23:J28)</f>
        <v>1.2905036741624054E-2</v>
      </c>
      <c r="J17" s="48">
        <f>STDEVA('ME&amp;ajdSE'!K23:K28)</f>
        <v>2.1683846743363412E-2</v>
      </c>
    </row>
    <row r="18" spans="1:10" x14ac:dyDescent="0.45">
      <c r="A18" s="63"/>
      <c r="B18" s="60" t="s">
        <v>28</v>
      </c>
      <c r="C18" s="4">
        <f>STDEVA(('ME&amp;ajdSE'!D23:D28))/SQRT(COUNT(('ME&amp;ajdSE'!D23:D28)))</f>
        <v>3.2459088849925273E-2</v>
      </c>
      <c r="D18" s="4">
        <f>STDEVA(('ME&amp;ajdSE'!E23:E28))/SQRT(COUNT(('ME&amp;ajdSE'!E23:E28)))</f>
        <v>1.1455602468158055E-3</v>
      </c>
      <c r="E18" s="4">
        <f>STDEVA(('ME&amp;ajdSE'!F23:F28))/SQRT(COUNT(('ME&amp;ajdSE'!F23:F28)))</f>
        <v>1.1356957149887569E-3</v>
      </c>
      <c r="F18" s="4">
        <f>STDEVA(('ME&amp;ajdSE'!G23:G28))/SQRT(COUNT(('ME&amp;ajdSE'!G23:G28)))</f>
        <v>2.4364924830975318E-3</v>
      </c>
      <c r="G18" s="41">
        <f>STDEVA(('ME&amp;ajdSE'!H23:H28))/SQRT(COUNT(('ME&amp;ajdSE'!H23:H28)))</f>
        <v>2.6802562244498195E-2</v>
      </c>
      <c r="H18" s="48">
        <f>STDEVA(('ME&amp;ajdSE'!I23:I28))/SQRT(COUNT(('ME&amp;ajdSE'!I23:I28)))</f>
        <v>3.9618631881491208E-3</v>
      </c>
      <c r="I18" s="48">
        <f>STDEVA(('ME&amp;ajdSE'!J23:J28))/SQRT(COUNT(('ME&amp;ajdSE'!J23:J28)))</f>
        <v>5.2684591881413615E-3</v>
      </c>
      <c r="J18" s="48">
        <f>STDEVA(('ME&amp;ajdSE'!K23:K28))/SQRT(COUNT(('ME&amp;ajdSE'!K23:K28)))</f>
        <v>8.8523933636585166E-3</v>
      </c>
    </row>
    <row r="19" spans="1:10" x14ac:dyDescent="0.45">
      <c r="A19" s="63"/>
      <c r="B19" s="60" t="s">
        <v>29</v>
      </c>
      <c r="C19" s="4">
        <f t="shared" ref="C19:J19" si="3">CONFIDENCE(0.05,C17,6)</f>
        <v>5.8075611680681156E-2</v>
      </c>
      <c r="D19" s="4">
        <f t="shared" si="3"/>
        <v>2.2452568258797935E-3</v>
      </c>
      <c r="E19" s="4">
        <f t="shared" si="3"/>
        <v>2.2259226987744289E-3</v>
      </c>
      <c r="F19" s="4">
        <f t="shared" si="3"/>
        <v>4.7754375154737275E-3</v>
      </c>
      <c r="G19" s="41">
        <f>CONFIDENCE(0.05,G17,6)</f>
        <v>4.7954987404470746E-2</v>
      </c>
      <c r="H19" s="48">
        <f t="shared" si="3"/>
        <v>7.7651091604473109E-3</v>
      </c>
      <c r="I19" s="48">
        <f t="shared" si="3"/>
        <v>1.0325990262776199E-2</v>
      </c>
      <c r="J19" s="48">
        <f t="shared" si="3"/>
        <v>1.7350372169752073E-2</v>
      </c>
    </row>
    <row r="20" spans="1:10" x14ac:dyDescent="0.45">
      <c r="A20" s="56" t="s">
        <v>44</v>
      </c>
      <c r="B20" s="60" t="s">
        <v>26</v>
      </c>
      <c r="C20" s="4">
        <f>AVERAGE('ME&amp;ajdSE'!D29:D34)</f>
        <v>9.0703750024237487E-2</v>
      </c>
      <c r="D20" s="4">
        <f>AVERAGE('ME&amp;ajdSE'!E29:E34)</f>
        <v>0.14889200744575648</v>
      </c>
      <c r="E20" s="4">
        <f>AVERAGE('ME&amp;ajdSE'!F29:F34)</f>
        <v>0.18704576037849263</v>
      </c>
      <c r="F20" s="4">
        <f>AVERAGE('ME&amp;ajdSE'!G29:G34)</f>
        <v>0.24854346266457258</v>
      </c>
      <c r="G20" s="41">
        <f>AVERAGE('ME&amp;ajdSE'!H29:H34)</f>
        <v>5.8609197937785483E-2</v>
      </c>
      <c r="H20" s="48">
        <f>AVERAGE('ME&amp;ajdSE'!I29:I34)</f>
        <v>5.189709482755217E-2</v>
      </c>
      <c r="I20" s="48">
        <f>AVERAGE('ME&amp;ajdSE'!J29:J34)</f>
        <v>5.0191609238577968E-2</v>
      </c>
      <c r="J20" s="48">
        <f>AVERAGE('ME&amp;ajdSE'!K29:K34)</f>
        <v>5.3290798878461748E-2</v>
      </c>
    </row>
    <row r="21" spans="1:10" x14ac:dyDescent="0.45">
      <c r="A21" s="63"/>
      <c r="B21" s="60" t="s">
        <v>27</v>
      </c>
      <c r="C21" s="4">
        <f>STDEVA('ME&amp;ajdSE'!D29:D34)</f>
        <v>7.1703734587453879E-3</v>
      </c>
      <c r="D21" s="4">
        <f>STDEVA('ME&amp;ajdSE'!E29:E34)</f>
        <v>1.1554020195409962E-2</v>
      </c>
      <c r="E21" s="4">
        <f>STDEVA('ME&amp;ajdSE'!F29:F34)</f>
        <v>1.011185224636418E-2</v>
      </c>
      <c r="F21" s="4">
        <f>STDEVA('ME&amp;ajdSE'!G29:G34)</f>
        <v>1.0709711009777185E-2</v>
      </c>
      <c r="G21" s="41">
        <f>STDEVA('ME&amp;ajdSE'!H29:H34)</f>
        <v>7.0326666990441168E-3</v>
      </c>
      <c r="H21" s="48">
        <f>STDEVA('ME&amp;ajdSE'!I29:I34)</f>
        <v>3.2470259764448796E-3</v>
      </c>
      <c r="I21" s="48">
        <f>STDEVA('ME&amp;ajdSE'!J29:J34)</f>
        <v>2.3424988105566376E-3</v>
      </c>
      <c r="J21" s="48">
        <f>STDEVA('ME&amp;ajdSE'!K29:K34)</f>
        <v>3.1023998044595676E-3</v>
      </c>
    </row>
    <row r="22" spans="1:10" x14ac:dyDescent="0.45">
      <c r="A22" s="63"/>
      <c r="B22" s="60" t="s">
        <v>28</v>
      </c>
      <c r="C22" s="4">
        <f>STDEVA(('ME&amp;ajdSE'!D29:D34))/SQRT(COUNT(('ME&amp;ajdSE'!D29:D34)))</f>
        <v>2.9272927065202613E-3</v>
      </c>
      <c r="D22" s="4">
        <f>STDEVA(('ME&amp;ajdSE'!E29:E34))/SQRT(COUNT(('ME&amp;ajdSE'!E29:E34)))</f>
        <v>4.7169089927610658E-3</v>
      </c>
      <c r="E22" s="4">
        <f>STDEVA(('ME&amp;ajdSE'!F29:F34))/SQRT(COUNT(('ME&amp;ajdSE'!F29:F34)))</f>
        <v>4.1281463930013503E-3</v>
      </c>
      <c r="F22" s="4">
        <f>STDEVA(('ME&amp;ajdSE'!G29:G34))/SQRT(COUNT(('ME&amp;ajdSE'!G29:G34)))</f>
        <v>4.3722212111035478E-3</v>
      </c>
      <c r="G22" s="41">
        <f>STDEVA(('ME&amp;ajdSE'!H29:H34))/SQRT(COUNT(('ME&amp;ajdSE'!H29:H34)))</f>
        <v>2.8710741572868996E-3</v>
      </c>
      <c r="H22" s="48">
        <f>STDEVA(('ME&amp;ajdSE'!I29:I34))/SQRT(COUNT(('ME&amp;ajdSE'!I29:I34)))</f>
        <v>1.3255928039753778E-3</v>
      </c>
      <c r="I22" s="48">
        <f>STDEVA(('ME&amp;ajdSE'!J29:J34))/SQRT(COUNT(('ME&amp;ajdSE'!J29:J34)))</f>
        <v>9.5632113482337988E-4</v>
      </c>
      <c r="J22" s="48">
        <f>STDEVA(('ME&amp;ajdSE'!K29:K34))/SQRT(COUNT(('ME&amp;ajdSE'!K29:K34)))</f>
        <v>1.2665494165060415E-3</v>
      </c>
    </row>
    <row r="23" spans="1:10" x14ac:dyDescent="0.45">
      <c r="A23" s="63"/>
      <c r="B23" s="60" t="s">
        <v>29</v>
      </c>
      <c r="C23" s="4">
        <f t="shared" ref="C23:J23" si="4">CONFIDENCE(0.05,C21,6)</f>
        <v>5.7373882769864888E-3</v>
      </c>
      <c r="D23" s="4">
        <f t="shared" si="4"/>
        <v>9.24497174416479E-3</v>
      </c>
      <c r="E23" s="4">
        <f t="shared" si="4"/>
        <v>8.0910182531915772E-3</v>
      </c>
      <c r="F23" s="4">
        <f t="shared" si="4"/>
        <v>8.5693961062050482E-3</v>
      </c>
      <c r="G23" s="41">
        <f t="shared" si="4"/>
        <v>5.6272019452260087E-3</v>
      </c>
      <c r="H23" s="4">
        <f t="shared" si="4"/>
        <v>2.5981141539572036E-3</v>
      </c>
      <c r="I23" s="4">
        <f t="shared" si="4"/>
        <v>1.8743549819082975E-3</v>
      </c>
      <c r="J23" s="4">
        <f t="shared" si="4"/>
        <v>2.482391240992061E-3</v>
      </c>
    </row>
    <row r="24" spans="1:10" x14ac:dyDescent="0.45">
      <c r="A24" s="63" t="s">
        <v>48</v>
      </c>
      <c r="B24" s="60" t="s">
        <v>26</v>
      </c>
      <c r="C24" s="4">
        <f>AVERAGE('ME&amp;ajdSE'!D35:D40)</f>
        <v>0.14454345887597728</v>
      </c>
      <c r="D24" s="4">
        <f>AVERAGE('ME&amp;ajdSE'!E35:E40)</f>
        <v>0.18081474969762837</v>
      </c>
      <c r="E24" s="4">
        <f>AVERAGE('ME&amp;ajdSE'!F35:F40)</f>
        <v>0.19555970351015062</v>
      </c>
      <c r="F24" s="4">
        <f>AVERAGE('ME&amp;ajdSE'!G35:G40)</f>
        <v>0.20845629970858615</v>
      </c>
      <c r="G24" s="41">
        <f>AVERAGE('ME&amp;ajdSE'!H35:H40)</f>
        <v>0.1236454802867723</v>
      </c>
      <c r="H24" s="4">
        <f>AVERAGE('ME&amp;ajdSE'!I35:I40)</f>
        <v>9.9669850066801166E-2</v>
      </c>
      <c r="I24" s="4">
        <f>AVERAGE('ME&amp;ajdSE'!J35:J40)</f>
        <v>0.10122788651820964</v>
      </c>
      <c r="J24" s="4">
        <f>AVERAGE('ME&amp;ajdSE'!K35:K40)</f>
        <v>0.10359519207980361</v>
      </c>
    </row>
    <row r="25" spans="1:10" x14ac:dyDescent="0.45">
      <c r="A25" s="63"/>
      <c r="B25" s="60" t="s">
        <v>27</v>
      </c>
      <c r="C25" s="4">
        <f>STDEVA('ME&amp;ajdSE'!D35:D40)</f>
        <v>8.4039431891969413E-2</v>
      </c>
      <c r="D25" s="4">
        <f>STDEVA('ME&amp;ajdSE'!E35:E40)</f>
        <v>0.10776477443932005</v>
      </c>
      <c r="E25" s="4">
        <f>STDEVA('ME&amp;ajdSE'!F35:F40)</f>
        <v>0.11333837440718375</v>
      </c>
      <c r="F25" s="4">
        <f>STDEVA('ME&amp;ajdSE'!G35:G40)</f>
        <v>0.11481712724255996</v>
      </c>
      <c r="G25" s="41">
        <f>STDEVA('ME&amp;ajdSE'!H35:H40)</f>
        <v>6.9029992299673201E-2</v>
      </c>
      <c r="H25" s="4">
        <f>STDEVA('ME&amp;ajdSE'!I35:I40)</f>
        <v>5.4872695369721329E-2</v>
      </c>
      <c r="I25" s="4">
        <f>STDEVA('ME&amp;ajdSE'!J35:J40)</f>
        <v>5.584719456350485E-2</v>
      </c>
      <c r="J25" s="4">
        <f>STDEVA('ME&amp;ajdSE'!K35:K40)</f>
        <v>5.7929445356433615E-2</v>
      </c>
    </row>
    <row r="26" spans="1:10" x14ac:dyDescent="0.45">
      <c r="A26" s="104"/>
      <c r="B26" s="60" t="s">
        <v>28</v>
      </c>
      <c r="C26" s="4">
        <f>STDEVA(('ME&amp;ajdSE'!D35:D40))/SQRT(COUNT(('ME&amp;ajdSE'!D35:D40)))</f>
        <v>4.8520188625371767E-2</v>
      </c>
      <c r="D26" s="4">
        <f>STDEVA(('ME&amp;ajdSE'!E35:E40))/SQRT(COUNT(('ME&amp;ajdSE'!E35:E40)))</f>
        <v>6.2218021531700737E-2</v>
      </c>
      <c r="E26" s="4">
        <f>STDEVA(('ME&amp;ajdSE'!F35:F40))/SQRT(COUNT(('ME&amp;ajdSE'!F35:F40)))</f>
        <v>6.5435940973502138E-2</v>
      </c>
      <c r="F26" s="4">
        <f>STDEVA(('ME&amp;ajdSE'!G35:G40))/SQRT(COUNT(('ME&amp;ajdSE'!G35:G40)))</f>
        <v>6.628969932107151E-2</v>
      </c>
      <c r="G26" s="41">
        <f>STDEVA(('ME&amp;ajdSE'!H35:H40))/SQRT(COUNT(('ME&amp;ajdSE'!H35:H40)))</f>
        <v>3.9854484636374116E-2</v>
      </c>
      <c r="H26" s="4">
        <f>STDEVA(('ME&amp;ajdSE'!I35:I40))/SQRT(COUNT(('ME&amp;ajdSE'!I35:I40)))</f>
        <v>3.1680765442868943E-2</v>
      </c>
      <c r="I26" s="4">
        <f>STDEVA(('ME&amp;ajdSE'!J35:J40))/SQRT(COUNT(('ME&amp;ajdSE'!J35:J40)))</f>
        <v>3.2243392814724929E-2</v>
      </c>
      <c r="J26" s="4">
        <f>STDEVA(('ME&amp;ajdSE'!K35:K40))/SQRT(COUNT(('ME&amp;ajdSE'!K35:K40)))</f>
        <v>3.3445580870542668E-2</v>
      </c>
    </row>
    <row r="27" spans="1:10" x14ac:dyDescent="0.45">
      <c r="A27" s="63"/>
      <c r="B27" s="60" t="s">
        <v>29</v>
      </c>
      <c r="C27" s="4">
        <f>CONFIDENCE(0.05,C25,6)</f>
        <v>6.7244314974070449E-2</v>
      </c>
      <c r="D27" s="4">
        <f t="shared" ref="D27:J27" si="5">CONFIDENCE(0.05,D25,6)</f>
        <v>8.6228193984254631E-2</v>
      </c>
      <c r="E27" s="4">
        <f t="shared" si="5"/>
        <v>9.0687920845096373E-2</v>
      </c>
      <c r="F27" s="4">
        <f t="shared" si="5"/>
        <v>9.1871147804063233E-2</v>
      </c>
      <c r="G27" s="41">
        <f t="shared" si="5"/>
        <v>5.5234482675036355E-2</v>
      </c>
      <c r="H27" s="4">
        <f t="shared" si="5"/>
        <v>4.3906493985597178E-2</v>
      </c>
      <c r="I27" s="4">
        <f t="shared" si="5"/>
        <v>4.4686241411936195E-2</v>
      </c>
      <c r="J27" s="4">
        <f t="shared" si="5"/>
        <v>4.6352358436081494E-2</v>
      </c>
    </row>
    <row r="28" spans="1:10" x14ac:dyDescent="0.45">
      <c r="A28" s="56" t="s">
        <v>49</v>
      </c>
      <c r="B28" s="60" t="s">
        <v>26</v>
      </c>
      <c r="C28" s="4">
        <f>AVERAGE('ME&amp;ajdSE'!D41:D46)</f>
        <v>0.11517629290503956</v>
      </c>
      <c r="D28" s="4">
        <f>AVERAGE('ME&amp;ajdSE'!E41:E46)</f>
        <v>0.16847755299761333</v>
      </c>
      <c r="E28" s="4">
        <f>AVERAGE('ME&amp;ajdSE'!F41:F46)</f>
        <v>0.18261185823113588</v>
      </c>
      <c r="F28" s="4">
        <f>AVERAGE('ME&amp;ajdSE'!G41:G46)</f>
        <v>0.23427601426869318</v>
      </c>
      <c r="G28" s="41">
        <f>AVERAGE('ME&amp;ajdSE'!H39:H44)</f>
        <v>6.6488100156967961E-2</v>
      </c>
      <c r="H28" s="4">
        <f>AVERAGE('ME&amp;ajdSE'!I39:I44)</f>
        <v>6.4311322579411884E-2</v>
      </c>
      <c r="I28" s="4">
        <f>AVERAGE('ME&amp;ajdSE'!J39:J44)</f>
        <v>7.2867812724648678E-2</v>
      </c>
      <c r="J28" s="4">
        <f>AVERAGE('ME&amp;ajdSE'!K39:K44)</f>
        <v>7.8312959099625712E-2</v>
      </c>
    </row>
    <row r="29" spans="1:10" x14ac:dyDescent="0.45">
      <c r="A29" s="63"/>
      <c r="B29" s="60" t="s">
        <v>27</v>
      </c>
      <c r="C29" s="4">
        <f>STDEVA('ME&amp;ajdSE'!D39:D44)</f>
        <v>4.7448772208523893E-2</v>
      </c>
      <c r="D29" s="4">
        <f>STDEVA('ME&amp;ajdSE'!E39:E44)</f>
        <v>7.4817383211676886E-2</v>
      </c>
      <c r="E29" s="4">
        <f>STDEVA('ME&amp;ajdSE'!F39:F44)</f>
        <v>7.5071392473506721E-2</v>
      </c>
      <c r="F29" s="4">
        <f>STDEVA('ME&amp;ajdSE'!G39:G44)</f>
        <v>9.3068780194115103E-2</v>
      </c>
      <c r="G29" s="41">
        <f>STDEVA('ME&amp;ajdSE'!H39:H44)</f>
        <v>3.2844323621216372E-2</v>
      </c>
      <c r="H29" s="4">
        <f>STDEVA('ME&amp;ajdSE'!I39:I44)</f>
        <v>2.9915685903744049E-2</v>
      </c>
      <c r="I29" s="4">
        <f>STDEVA('ME&amp;ajdSE'!J39:J44)</f>
        <v>3.1890305536819825E-2</v>
      </c>
      <c r="J29" s="4">
        <f>STDEVA('ME&amp;ajdSE'!K39:K44)</f>
        <v>3.4883243002719756E-2</v>
      </c>
    </row>
    <row r="30" spans="1:10" x14ac:dyDescent="0.45">
      <c r="A30" s="63"/>
      <c r="B30" s="60" t="s">
        <v>28</v>
      </c>
      <c r="C30" s="4">
        <f>STDEVA(('ME&amp;ajdSE'!D39:D44))/SQRT(COUNT(('ME&amp;ajdSE'!D39:D44)))</f>
        <v>2.1219736021432449E-2</v>
      </c>
      <c r="D30" s="4">
        <f>STDEVA(('ME&amp;ajdSE'!E39:E44))/SQRT(COUNT(('ME&amp;ajdSE'!E39:E44)))</f>
        <v>3.3459350951992206E-2</v>
      </c>
      <c r="E30" s="4">
        <f>STDEVA(('ME&amp;ajdSE'!F39:F44))/SQRT(COUNT(('ME&amp;ajdSE'!F39:F44)))</f>
        <v>3.3572947347265417E-2</v>
      </c>
      <c r="F30" s="4">
        <f>STDEVA(('ME&amp;ajdSE'!G39:G44))/SQRT(COUNT(('ME&amp;ajdSE'!G39:G44)))</f>
        <v>4.1621623819405484E-2</v>
      </c>
      <c r="G30" s="41">
        <f>STDEVA(('ME&amp;ajdSE'!H39:H44))/SQRT(COUNT(('ME&amp;ajdSE'!H39:H44)))</f>
        <v>1.4688428058408372E-2</v>
      </c>
      <c r="H30" s="4">
        <f>STDEVA(('ME&amp;ajdSE'!I39:I44))/SQRT(COUNT(('ME&amp;ajdSE'!I39:I44)))</f>
        <v>1.3378701454860784E-2</v>
      </c>
      <c r="I30" s="4">
        <f>STDEVA(('ME&amp;ajdSE'!J39:J44))/SQRT(COUNT(('ME&amp;ajdSE'!J39:J44)))</f>
        <v>1.426177820071341E-2</v>
      </c>
      <c r="J30" s="4">
        <f>STDEVA(('ME&amp;ajdSE'!K39:K44))/SQRT(COUNT(('ME&amp;ajdSE'!K39:K44)))</f>
        <v>1.5600260525945051E-2</v>
      </c>
    </row>
    <row r="31" spans="1:10" x14ac:dyDescent="0.45">
      <c r="A31" s="63"/>
      <c r="B31" s="60" t="s">
        <v>29</v>
      </c>
      <c r="C31" s="4">
        <f>CONFIDENCE(0.05,C29,6)</f>
        <v>3.7966227420770944E-2</v>
      </c>
      <c r="D31" s="4">
        <f t="shared" ref="D31:J31" si="6">CONFIDENCE(0.05,D29,6)</f>
        <v>5.9865274775881543E-2</v>
      </c>
      <c r="E31" s="4">
        <f t="shared" si="6"/>
        <v>6.0068520781051751E-2</v>
      </c>
      <c r="F31" s="75">
        <f t="shared" si="6"/>
        <v>7.4469165589678823E-2</v>
      </c>
      <c r="G31" s="48">
        <f t="shared" si="6"/>
        <v>2.6280449462515031E-2</v>
      </c>
      <c r="H31" s="4">
        <f t="shared" si="6"/>
        <v>2.393709429357712E-2</v>
      </c>
      <c r="I31" s="4">
        <f>CONFIDENCE(0.05,I29,6)</f>
        <v>2.5517090035709445E-2</v>
      </c>
      <c r="J31" s="4">
        <f t="shared" si="6"/>
        <v>2.7911894773482819E-2</v>
      </c>
    </row>
    <row r="32" spans="1:10" x14ac:dyDescent="0.45">
      <c r="A32" s="56" t="s">
        <v>52</v>
      </c>
      <c r="B32" s="60" t="s">
        <v>26</v>
      </c>
      <c r="C32" s="4">
        <f>AVERAGE('ME&amp;ajdSE'!D47:D52)</f>
        <v>0.10730961250047895</v>
      </c>
      <c r="D32" s="3" t="s">
        <v>53</v>
      </c>
      <c r="E32" s="4">
        <f>AVERAGE('ME&amp;ajdSE'!F47:F52)</f>
        <v>0.22754080072108232</v>
      </c>
      <c r="F32" s="75">
        <f>AVERAGE('ME&amp;ajdSE'!G47:G52)</f>
        <v>0.29221451385686609</v>
      </c>
      <c r="G32" s="4">
        <f>AVERAGE('ME&amp;ajdSE'!H47:H52)</f>
        <v>5.9146593262728094E-2</v>
      </c>
      <c r="H32" s="3" t="s">
        <v>53</v>
      </c>
      <c r="I32" s="4">
        <f>AVERAGE('ME&amp;ajdSE'!J47:J52)</f>
        <v>7.5303977539345188E-2</v>
      </c>
      <c r="J32" s="4">
        <f>AVERAGE('ME&amp;ajdSE'!K47:K52)</f>
        <v>7.9077278391569999E-2</v>
      </c>
    </row>
    <row r="33" spans="1:10" x14ac:dyDescent="0.45">
      <c r="B33" s="60" t="s">
        <v>27</v>
      </c>
      <c r="C33" s="4">
        <f>STDEVA('ME&amp;ajdSE'!D47:D52)</f>
        <v>2.7924112434420225E-3</v>
      </c>
      <c r="D33" s="3" t="s">
        <v>53</v>
      </c>
      <c r="E33" s="4">
        <f>STDEVA('ME&amp;ajdSE'!F47:F52)</f>
        <v>1.282310994864724E-2</v>
      </c>
      <c r="F33" s="75">
        <f>STDEVA('ME&amp;ajdSE'!G47:G52)</f>
        <v>2.9582776100948484E-2</v>
      </c>
      <c r="G33" s="4">
        <f>STDEVA('ME&amp;ajdSE'!H47:H52)</f>
        <v>4.3723372397500007E-3</v>
      </c>
      <c r="H33" s="3" t="s">
        <v>53</v>
      </c>
      <c r="I33" s="4">
        <f>STDEVA('ME&amp;ajdSE'!J47:J52)</f>
        <v>1.0313473602088527E-2</v>
      </c>
      <c r="J33" s="4">
        <f>STDEVA('ME&amp;ajdSE'!K47:K52)</f>
        <v>1.4104851060846375E-2</v>
      </c>
    </row>
    <row r="34" spans="1:10" x14ac:dyDescent="0.45">
      <c r="B34" s="60" t="s">
        <v>28</v>
      </c>
      <c r="C34" s="4">
        <f>STDEVA(('ME&amp;ajdSE'!D47:D52))/SQRT(COUNT(('ME&amp;ajdSE'!D47:D52)))</f>
        <v>1.1399971164072758E-3</v>
      </c>
      <c r="D34" s="3" t="s">
        <v>53</v>
      </c>
      <c r="E34" s="4">
        <f>STDEVA(('ME&amp;ajdSE'!F47:F52))/SQRT(COUNT(('ME&amp;ajdSE'!F47:F52)))</f>
        <v>5.2350127149653905E-3</v>
      </c>
      <c r="F34" s="75">
        <f>STDEVA(('ME&amp;ajdSE'!G47:G52))/SQRT(COUNT(('ME&amp;ajdSE'!G47:G52)))</f>
        <v>1.2077117770387443E-2</v>
      </c>
      <c r="G34" s="4">
        <f>STDEVA(('ME&amp;ajdSE'!H47:H52))/SQRT(COUNT(('ME&amp;ajdSE'!H47:H52)))</f>
        <v>1.7849992034594236E-3</v>
      </c>
      <c r="H34" s="3" t="s">
        <v>53</v>
      </c>
      <c r="I34" s="4">
        <f>STDEVA(('ME&amp;ajdSE'!J47:J52))/SQRT(COUNT(('ME&amp;ajdSE'!J47:J52)))</f>
        <v>4.2104579667968205E-3</v>
      </c>
      <c r="J34" s="4">
        <f>STDEVA(('ME&amp;ajdSE'!K47:K52))/SQRT(COUNT(('ME&amp;ajdSE'!K47:K52)))</f>
        <v>5.7582813328379374E-3</v>
      </c>
    </row>
    <row r="35" spans="1:10" x14ac:dyDescent="0.45">
      <c r="B35" s="60" t="s">
        <v>29</v>
      </c>
      <c r="C35" s="4">
        <f>CONFIDENCE(0.05,C33,6)</f>
        <v>2.2343532906377757E-3</v>
      </c>
      <c r="D35" s="3" t="s">
        <v>53</v>
      </c>
      <c r="E35" s="4">
        <f t="shared" ref="E35:J35" si="7">CONFIDENCE(0.05,E33,6)</f>
        <v>1.0260436379941411E-2</v>
      </c>
      <c r="F35" s="75">
        <f t="shared" si="7"/>
        <v>2.3670715867008061E-2</v>
      </c>
      <c r="G35" s="48">
        <f>CONFIDENCE(0.05,G33,6)</f>
        <v>3.4985341512131537E-3</v>
      </c>
      <c r="H35" s="3" t="s">
        <v>53</v>
      </c>
      <c r="I35" s="4">
        <f>CONFIDENCE(0.05,I33,6)</f>
        <v>8.2523459733415093E-3</v>
      </c>
      <c r="J35" s="4">
        <f t="shared" si="7"/>
        <v>1.1286024025211654E-2</v>
      </c>
    </row>
    <row r="36" spans="1:10" x14ac:dyDescent="0.45">
      <c r="A36" s="230" t="s">
        <v>105</v>
      </c>
      <c r="B36" s="60" t="s">
        <v>26</v>
      </c>
      <c r="C36" s="4">
        <f>AVERAGE('ME&amp;ajdSE'!D53:D58)</f>
        <v>0.13299194445311621</v>
      </c>
      <c r="D36" s="4">
        <f>AVERAGE('ME&amp;ajdSE'!E53:E58)</f>
        <v>0.25160980727895699</v>
      </c>
      <c r="E36" s="4">
        <f>AVERAGE('ME&amp;ajdSE'!F53:F58)</f>
        <v>0.30330037914304242</v>
      </c>
      <c r="F36" s="75">
        <f>AVERAGE('ME&amp;ajdSE'!G53:G58)</f>
        <v>0.33379737247130109</v>
      </c>
      <c r="G36" s="4">
        <f>AVERAGE('ME&amp;ajdSE'!H53:H58)</f>
        <v>0.17456137190777354</v>
      </c>
      <c r="H36" s="4">
        <f>AVERAGE('ME&amp;ajdSE'!I53:I58)</f>
        <v>0.15967247690329109</v>
      </c>
      <c r="I36" s="4">
        <f>AVERAGE('ME&amp;ajdSE'!J53:J58)</f>
        <v>0.16301631329777896</v>
      </c>
      <c r="J36" s="4">
        <f>AVERAGE('ME&amp;ajdSE'!K53:K58)</f>
        <v>0.15024040878678124</v>
      </c>
    </row>
    <row r="37" spans="1:10" x14ac:dyDescent="0.45">
      <c r="B37" s="60" t="s">
        <v>27</v>
      </c>
      <c r="C37" s="4">
        <f>STDEVA('ME&amp;ajdSE'!D53:D58)</f>
        <v>1.5662088303314056E-2</v>
      </c>
      <c r="D37" s="4">
        <f>STDEVA('ME&amp;ajdSE'!E53:E58)</f>
        <v>2.960996590084404E-2</v>
      </c>
      <c r="E37" s="4">
        <f>STDEVA('ME&amp;ajdSE'!F53:F58)</f>
        <v>2.713850125179702E-2</v>
      </c>
      <c r="F37" s="75">
        <f>STDEVA('ME&amp;ajdSE'!G53:G58)</f>
        <v>3.5955825055348695E-2</v>
      </c>
      <c r="G37" s="4">
        <f>STDEVA('ME&amp;ajdSE'!H53:H58)</f>
        <v>1.2020231852103415E-2</v>
      </c>
      <c r="H37" s="4">
        <f>STDEVA('ME&amp;ajdSE'!I53:I58)</f>
        <v>1.1274510466037902E-2</v>
      </c>
      <c r="I37" s="4">
        <f>STDEVA('ME&amp;ajdSE'!J53:J58)</f>
        <v>1.3121477610955569E-2</v>
      </c>
      <c r="J37" s="4">
        <f>STDEVA('ME&amp;ajdSE'!K53:K58)</f>
        <v>6.5345295169389915E-3</v>
      </c>
    </row>
    <row r="38" spans="1:10" x14ac:dyDescent="0.45">
      <c r="B38" s="60" t="s">
        <v>28</v>
      </c>
      <c r="C38" s="4">
        <f>STDEVA(('ME&amp;ajdSE'!D53:D58))/SQRT(COUNT(('ME&amp;ajdSE'!D53:D58)))</f>
        <v>6.3940207749220287E-3</v>
      </c>
      <c r="D38" s="4">
        <f>STDEVA(('ME&amp;ajdSE'!E53:E58))/SQRT(COUNT(('ME&amp;ajdSE'!E53:E58)))</f>
        <v>1.2088217959712858E-2</v>
      </c>
      <c r="E38" s="4">
        <f>STDEVA(('ME&amp;ajdSE'!F53:F58))/SQRT(COUNT(('ME&amp;ajdSE'!F53:F58)))</f>
        <v>1.1079246741797541E-2</v>
      </c>
      <c r="F38" s="75">
        <f>STDEVA(('ME&amp;ajdSE'!G53:G58))/SQRT(COUNT(('ME&amp;ajdSE'!G53:G58)))</f>
        <v>1.4678904111063838E-2</v>
      </c>
      <c r="G38" s="4">
        <f>STDEVA(('ME&amp;ajdSE'!H53:H58))/SQRT(COUNT(('ME&amp;ajdSE'!H53:H58)))</f>
        <v>4.9072391046004931E-3</v>
      </c>
      <c r="H38" s="4">
        <f>STDEVA(('ME&amp;ajdSE'!I53:I58))/SQRT(COUNT(('ME&amp;ajdSE'!I53:I58)))</f>
        <v>4.6027996235769057E-3</v>
      </c>
      <c r="I38" s="4">
        <f>STDEVA(('ME&amp;ajdSE'!J53:J58))/SQRT(COUNT(('ME&amp;ajdSE'!J53:J58)))</f>
        <v>5.3568208030324652E-3</v>
      </c>
      <c r="J38" s="4">
        <f>STDEVA(('ME&amp;ajdSE'!K53:K58))/SQRT(COUNT(('ME&amp;ajdSE'!K53:K58)))</f>
        <v>2.6677105042759962E-3</v>
      </c>
    </row>
    <row r="39" spans="1:10" x14ac:dyDescent="0.45">
      <c r="B39" s="60" t="s">
        <v>29</v>
      </c>
      <c r="C39" s="4">
        <f>CONFIDENCE(0.05,C37,6)</f>
        <v>1.2532050435248061E-2</v>
      </c>
      <c r="D39" s="4">
        <f t="shared" ref="D39:J39" si="8">CONFIDENCE(0.05,D37,6)</f>
        <v>2.3692471838307451E-2</v>
      </c>
      <c r="E39" s="4">
        <f t="shared" si="8"/>
        <v>2.1714924589755914E-2</v>
      </c>
      <c r="F39" s="75">
        <f t="shared" si="8"/>
        <v>2.8770123390202053E-2</v>
      </c>
      <c r="G39" s="4">
        <f t="shared" si="8"/>
        <v>9.6180119085435469E-3</v>
      </c>
      <c r="H39" s="4">
        <f t="shared" si="8"/>
        <v>9.0213214902652508E-3</v>
      </c>
      <c r="I39" s="4">
        <f t="shared" si="8"/>
        <v>1.049917584557856E-2</v>
      </c>
      <c r="J39" s="4">
        <f t="shared" si="8"/>
        <v>5.2286165095601373E-3</v>
      </c>
    </row>
    <row r="40" spans="1:10" x14ac:dyDescent="0.45">
      <c r="A40" s="80" t="s">
        <v>55</v>
      </c>
      <c r="B40" s="60" t="s">
        <v>26</v>
      </c>
      <c r="C40" s="4">
        <f>AVERAGE('ME&amp;ajdSE'!D59:D64)</f>
        <v>0.11092261637325232</v>
      </c>
      <c r="D40" s="3" t="s">
        <v>53</v>
      </c>
      <c r="E40" s="4">
        <f>AVERAGE('ME&amp;ajdSE'!F59:F64)</f>
        <v>0.12589742895738862</v>
      </c>
      <c r="F40" s="75">
        <f>AVERAGE('ME&amp;ajdSE'!G59:G64)</f>
        <v>0.14334661413885577</v>
      </c>
      <c r="G40" s="4">
        <f>AVERAGE('ME&amp;ajdSE'!H59:H64)</f>
        <v>9.0586201261163901E-2</v>
      </c>
      <c r="H40" s="3" t="s">
        <v>53</v>
      </c>
      <c r="I40" s="4">
        <f>AVERAGE('ME&amp;ajdSE'!J59:J64)</f>
        <v>9.2627837725226675E-2</v>
      </c>
      <c r="J40" s="4">
        <f>AVERAGE('ME&amp;ajdSE'!K59:K64)</f>
        <v>0.10190745777894812</v>
      </c>
    </row>
    <row r="41" spans="1:10" x14ac:dyDescent="0.45">
      <c r="B41" s="60" t="s">
        <v>27</v>
      </c>
      <c r="C41" s="4">
        <f>STDEVA('ME&amp;ajdSE'!D59:D64)</f>
        <v>6.5309771068493686E-2</v>
      </c>
      <c r="D41" s="3" t="s">
        <v>53</v>
      </c>
      <c r="E41" s="4">
        <f>STDEVA('ME&amp;ajdSE'!F59:F64)</f>
        <v>6.7329451221969011E-2</v>
      </c>
      <c r="F41" s="75">
        <f>STDEVA('ME&amp;ajdSE'!G59:G64)</f>
        <v>8.0333528558378192E-2</v>
      </c>
      <c r="G41" s="4">
        <f>STDEVA('ME&amp;ajdSE'!H59:H64)</f>
        <v>5.250325332842614E-2</v>
      </c>
      <c r="H41" s="3" t="s">
        <v>53</v>
      </c>
      <c r="I41" s="4">
        <f>STDEVA('ME&amp;ajdSE'!J59:J64)</f>
        <v>4.1645504457239357E-2</v>
      </c>
      <c r="J41" s="4">
        <f>STDEVA('ME&amp;ajdSE'!K59:K64)</f>
        <v>5.6785863792503034E-2</v>
      </c>
    </row>
    <row r="42" spans="1:10" x14ac:dyDescent="0.45">
      <c r="B42" s="60" t="s">
        <v>28</v>
      </c>
      <c r="C42" s="4">
        <f>STDEVA(('ME&amp;ajdSE'!D59:D64))/SQRT(COUNT(('ME&amp;ajdSE'!D59:D64)))</f>
        <v>3.2654885534246843E-2</v>
      </c>
      <c r="D42" s="3" t="s">
        <v>53</v>
      </c>
      <c r="E42" s="4">
        <f>STDEVA(('ME&amp;ajdSE'!F59:F64))/SQRT(COUNT(('ME&amp;ajdSE'!F59:F64)))</f>
        <v>3.3664725610984506E-2</v>
      </c>
      <c r="F42" s="75">
        <f>STDEVA(('ME&amp;ajdSE'!G59:G64))/SQRT(COUNT(('ME&amp;ajdSE'!G59:G64)))</f>
        <v>4.6380584338132143E-2</v>
      </c>
      <c r="G42" s="4">
        <f>STDEVA(('ME&amp;ajdSE'!H59:H64))/SQRT(COUNT(('ME&amp;ajdSE'!H59:H64)))</f>
        <v>2.625162666421307E-2</v>
      </c>
      <c r="H42" s="3" t="s">
        <v>53</v>
      </c>
      <c r="I42" s="4">
        <f>STDEVA(('ME&amp;ajdSE'!J59:J64))/SQRT(COUNT(('ME&amp;ajdSE'!J59:J64)))</f>
        <v>1.8624435784731535E-2</v>
      </c>
      <c r="J42" s="4">
        <f>STDEVA(('ME&amp;ajdSE'!K59:K64))/SQRT(COUNT(('ME&amp;ajdSE'!K59:K64)))</f>
        <v>3.2785333746767051E-2</v>
      </c>
    </row>
    <row r="43" spans="1:10" x14ac:dyDescent="0.45">
      <c r="B43" s="60" t="s">
        <v>29</v>
      </c>
      <c r="C43" s="4">
        <f>CONFIDENCE(0.05,C41,6)</f>
        <v>5.2257740417137245E-2</v>
      </c>
      <c r="D43" s="3" t="s">
        <v>53</v>
      </c>
      <c r="E43" s="4">
        <f t="shared" ref="E43:J43" si="9">CONFIDENCE(0.05,E41,6)</f>
        <v>5.3873791422357709E-2</v>
      </c>
      <c r="F43" s="75">
        <f t="shared" si="9"/>
        <v>6.4279029209790089E-2</v>
      </c>
      <c r="G43" s="4">
        <f t="shared" si="9"/>
        <v>4.2010580325180298E-2</v>
      </c>
      <c r="H43" s="3" t="s">
        <v>53</v>
      </c>
      <c r="I43" s="4">
        <f t="shared" si="9"/>
        <v>3.3322731436077911E-2</v>
      </c>
      <c r="J43" s="4">
        <f t="shared" si="9"/>
        <v>4.5437319422224995E-2</v>
      </c>
    </row>
    <row r="44" spans="1:10" x14ac:dyDescent="0.45">
      <c r="A44" s="56" t="s">
        <v>89</v>
      </c>
      <c r="B44" s="60" t="s">
        <v>26</v>
      </c>
      <c r="C44" s="4">
        <f>AVERAGE('ME&amp;ajdSE'!D65:D70)</f>
        <v>0.11791554939181385</v>
      </c>
      <c r="D44" s="4">
        <f>AVERAGE('ME&amp;ajdSE'!E65:E70)</f>
        <v>0.16101153033448354</v>
      </c>
      <c r="E44" s="4">
        <f>AVERAGE('ME&amp;ajdSE'!F65:F70)</f>
        <v>0.17834692709914643</v>
      </c>
      <c r="F44" s="4">
        <f>AVERAGE('ME&amp;ajdSE'!G65:G70)</f>
        <v>0.23375960294607603</v>
      </c>
      <c r="G44" s="41">
        <f>AVERAGE('ME&amp;ajdSE'!H65:H70)</f>
        <v>8.2830403617944512E-2</v>
      </c>
      <c r="H44" s="4">
        <f>AVERAGE('ME&amp;ajdSE'!I65:I70)</f>
        <v>8.2671501706017322E-2</v>
      </c>
      <c r="I44" s="4">
        <f>AVERAGE('ME&amp;ajdSE'!J65:J70)</f>
        <v>8.7994350109790079E-2</v>
      </c>
      <c r="J44" s="4">
        <f>AVERAGE('ME&amp;ajdSE'!K65:K70)</f>
        <v>0.10002780968182746</v>
      </c>
    </row>
    <row r="45" spans="1:10" x14ac:dyDescent="0.45">
      <c r="B45" s="60" t="s">
        <v>27</v>
      </c>
      <c r="C45" s="4">
        <f>STDEVA('ME&amp;ajdSE'!D65:D70)</f>
        <v>4.8235019299648491E-2</v>
      </c>
      <c r="D45" s="4">
        <f>STDEVA('ME&amp;ajdSE'!E65:E70)</f>
        <v>1.863035700785047E-3</v>
      </c>
      <c r="E45" s="4">
        <f>STDEVA('ME&amp;ajdSE'!F65:F70)</f>
        <v>1.8490387875150817E-3</v>
      </c>
      <c r="F45" s="4">
        <f>STDEVA('ME&amp;ajdSE'!G65:G70)</f>
        <v>3.9734441096716602E-3</v>
      </c>
      <c r="G45" s="41">
        <f>STDEVA('ME&amp;ajdSE'!H65:H70)</f>
        <v>3.3975212034600945E-2</v>
      </c>
      <c r="H45" s="4">
        <f>STDEVA('ME&amp;ajdSE'!I65:I70)</f>
        <v>5.5014346677406114E-3</v>
      </c>
      <c r="I45" s="4">
        <f>STDEVA('ME&amp;ajdSE'!J65:J70)</f>
        <v>7.3157710518414031E-3</v>
      </c>
      <c r="J45" s="4">
        <f>STDEVA('ME&amp;ajdSE'!K65:K70)</f>
        <v>1.2292414308748433E-2</v>
      </c>
    </row>
    <row r="46" spans="1:10" x14ac:dyDescent="0.45">
      <c r="B46" s="60" t="s">
        <v>28</v>
      </c>
      <c r="C46" s="4">
        <f>STDEVA(('ME&amp;ajdSE'!D65:D70))/SQRT(COUNT(('ME&amp;ajdSE'!D65:D70)))</f>
        <v>2.1571356410005665E-2</v>
      </c>
      <c r="D46" s="4">
        <f>STDEVA(('ME&amp;ajdSE'!E65:E70))/SQRT(COUNT(('ME&amp;ajdSE'!E65:E70)))</f>
        <v>7.6058113991864056E-4</v>
      </c>
      <c r="E46" s="4">
        <f>STDEVA(('ME&amp;ajdSE'!F65:F70))/SQRT(COUNT(('ME&amp;ajdSE'!F65:F70)))</f>
        <v>7.5486692400440628E-4</v>
      </c>
      <c r="F46" s="4">
        <f>STDEVA(('ME&amp;ajdSE'!G65:G70))/SQRT(COUNT(('ME&amp;ajdSE'!G65:G70)))</f>
        <v>1.6221517650271617E-3</v>
      </c>
      <c r="G46" s="41">
        <f>STDEVA(('ME&amp;ajdSE'!H65:H70))/SQRT(COUNT(('ME&amp;ajdSE'!H65:H70)))</f>
        <v>1.5194176731867329E-2</v>
      </c>
      <c r="H46" s="4">
        <f>STDEVA(('ME&amp;ajdSE'!I65:I70))/SQRT(COUNT(('ME&amp;ajdSE'!I65:I70)))</f>
        <v>2.2459512982037351E-3</v>
      </c>
      <c r="I46" s="4">
        <f>STDEVA(('ME&amp;ajdSE'!J65:J70))/SQRT(COUNT(('ME&amp;ajdSE'!J65:J70)))</f>
        <v>2.9866510253392701E-3</v>
      </c>
      <c r="J46" s="4">
        <f>STDEVA(('ME&amp;ajdSE'!K65:K70))/SQRT(COUNT(('ME&amp;ajdSE'!K65:K70)))</f>
        <v>5.0183571272200767E-3</v>
      </c>
    </row>
    <row r="47" spans="1:10" x14ac:dyDescent="0.45">
      <c r="B47" s="60" t="s">
        <v>29</v>
      </c>
      <c r="C47" s="4">
        <f>CONFIDENCE(0.05,C45,6)</f>
        <v>3.8595344560817688E-2</v>
      </c>
      <c r="D47" s="4">
        <f t="shared" ref="D47:J47" si="10">CONFIDENCE(0.05,D45,6)</f>
        <v>1.4907116415609548E-3</v>
      </c>
      <c r="E47" s="4">
        <f t="shared" si="10"/>
        <v>1.47951198416917E-3</v>
      </c>
      <c r="F47" s="48">
        <f t="shared" si="10"/>
        <v>3.1793590369113165E-3</v>
      </c>
      <c r="G47" s="41">
        <f t="shared" si="10"/>
        <v>2.7185332027260516E-2</v>
      </c>
      <c r="H47" s="4">
        <f t="shared" si="10"/>
        <v>4.4019836555102988E-3</v>
      </c>
      <c r="I47" s="4">
        <f t="shared" si="10"/>
        <v>5.8537284440545925E-3</v>
      </c>
      <c r="J47" s="4">
        <f t="shared" si="10"/>
        <v>9.835799230911239E-3</v>
      </c>
    </row>
    <row r="48" spans="1:10" x14ac:dyDescent="0.45">
      <c r="A48" s="56" t="s">
        <v>56</v>
      </c>
      <c r="B48" s="60" t="s">
        <v>26</v>
      </c>
      <c r="C48" s="4">
        <f>AVERAGE('ME&amp;ajdSE'!D71:D76)</f>
        <v>0</v>
      </c>
      <c r="D48" s="4">
        <f>AVERAGE('ME&amp;ajdSE'!E71:E76)</f>
        <v>0</v>
      </c>
      <c r="E48" s="4">
        <f>AVERAGE('ME&amp;ajdSE'!F71:F76)</f>
        <v>0</v>
      </c>
      <c r="F48" s="4">
        <f>AVERAGE('ME&amp;ajdSE'!G71:G76)</f>
        <v>0</v>
      </c>
      <c r="G48" s="41">
        <f>AVERAGE('ME&amp;ajdSE'!D71:D76)</f>
        <v>0</v>
      </c>
      <c r="H48" s="48">
        <f>AVERAGE('ME&amp;ajdSE'!E71:E76)</f>
        <v>0</v>
      </c>
      <c r="I48" s="48">
        <f>AVERAGE('ME&amp;ajdSE'!F71:F76)</f>
        <v>0</v>
      </c>
      <c r="J48" s="48">
        <f>AVERAGE('ME&amp;ajdSE'!G71:G76)</f>
        <v>0</v>
      </c>
    </row>
    <row r="49" spans="1:10" x14ac:dyDescent="0.45">
      <c r="B49" s="60" t="s">
        <v>27</v>
      </c>
      <c r="C49" s="4">
        <f>STDEVA('ME&amp;ajdSE'!D71:D76)</f>
        <v>0</v>
      </c>
      <c r="D49" s="4">
        <f>STDEVA('ME&amp;ajdSE'!E71:E76)</f>
        <v>0</v>
      </c>
      <c r="E49" s="4">
        <f>STDEVA('ME&amp;ajdSE'!F71:F76)</f>
        <v>0</v>
      </c>
      <c r="F49" s="4">
        <f>STDEVA('ME&amp;ajdSE'!G71:G76)</f>
        <v>0</v>
      </c>
      <c r="G49" s="41">
        <f>STDEVA('ME&amp;ajdSE'!H71:H76)</f>
        <v>0</v>
      </c>
      <c r="H49" s="48">
        <f>STDEVA('ME&amp;ajdSE'!I71:I76)</f>
        <v>0</v>
      </c>
      <c r="I49" s="48">
        <f>STDEVA('ME&amp;ajdSE'!J71:J76)</f>
        <v>0</v>
      </c>
      <c r="J49" s="48">
        <f>STDEVA('ME&amp;ajdSE'!K71:K76)</f>
        <v>0</v>
      </c>
    </row>
    <row r="50" spans="1:10" x14ac:dyDescent="0.45">
      <c r="B50" s="60" t="s">
        <v>28</v>
      </c>
      <c r="C50" s="4">
        <f>STDEVA(('ME&amp;ajdSE'!D71:D76))/SQRT(COUNT(('ME&amp;ajdSE'!D71:D76)))</f>
        <v>0</v>
      </c>
      <c r="D50" s="4">
        <f>STDEVA(('ME&amp;ajdSE'!E71:E76))/SQRT(COUNT(('ME&amp;ajdSE'!E71:E76)))</f>
        <v>0</v>
      </c>
      <c r="E50" s="4">
        <f>STDEVA(('ME&amp;ajdSE'!F71:F76))/SQRT(COUNT(('ME&amp;ajdSE'!F71:F76)))</f>
        <v>0</v>
      </c>
      <c r="F50" s="4">
        <f>STDEVA(('ME&amp;ajdSE'!G71:G76))/SQRT(COUNT(('ME&amp;ajdSE'!G71:G76)))</f>
        <v>0</v>
      </c>
      <c r="G50" s="41">
        <f>STDEVA(('ME&amp;ajdSE'!H71:H76))/SQRT(COUNT(('ME&amp;ajdSE'!H71:H76)))</f>
        <v>0</v>
      </c>
      <c r="H50" s="48">
        <f>STDEVA(('ME&amp;ajdSE'!I71:I76))/SQRT(COUNT(('ME&amp;ajdSE'!I71:I76)))</f>
        <v>0</v>
      </c>
      <c r="I50" s="48">
        <f>STDEVA(('ME&amp;ajdSE'!J71:J76))/SQRT(COUNT(('ME&amp;ajdSE'!J71:J76)))</f>
        <v>0</v>
      </c>
      <c r="J50" s="48">
        <f>STDEVA(('ME&amp;ajdSE'!K71:K76))/SQRT(COUNT(('ME&amp;ajdSE'!K71:K76)))</f>
        <v>0</v>
      </c>
    </row>
    <row r="51" spans="1:10" x14ac:dyDescent="0.45">
      <c r="B51" s="60" t="s">
        <v>29</v>
      </c>
      <c r="C51" s="4" t="e">
        <f>CONFIDENCE(0.05,C49,6)</f>
        <v>#NUM!</v>
      </c>
      <c r="D51" s="4" t="e">
        <f t="shared" ref="D51:I51" si="11">CONFIDENCE(0.05,D49,6)</f>
        <v>#NUM!</v>
      </c>
      <c r="E51" s="4" t="e">
        <f t="shared" si="11"/>
        <v>#NUM!</v>
      </c>
      <c r="F51" s="48" t="e">
        <f t="shared" si="11"/>
        <v>#NUM!</v>
      </c>
      <c r="G51" s="41" t="e">
        <f t="shared" si="11"/>
        <v>#NUM!</v>
      </c>
      <c r="H51" s="4" t="e">
        <f t="shared" si="11"/>
        <v>#NUM!</v>
      </c>
      <c r="I51" s="4" t="e">
        <f t="shared" si="11"/>
        <v>#NUM!</v>
      </c>
      <c r="J51" s="4" t="e">
        <f>CONFIDENCE(0.05,J49,6)</f>
        <v>#NUM!</v>
      </c>
    </row>
    <row r="52" spans="1:10" x14ac:dyDescent="0.45">
      <c r="A52" s="56" t="s">
        <v>57</v>
      </c>
      <c r="B52" s="60" t="s">
        <v>26</v>
      </c>
      <c r="C52" s="4">
        <f>AVERAGE('ME&amp;ajdSE'!D77:D82)</f>
        <v>0.12126170872617381</v>
      </c>
      <c r="D52" s="4">
        <f>AVERAGE('ME&amp;ajdSE'!E77:E82)</f>
        <v>0.16994852077635517</v>
      </c>
      <c r="E52" s="4">
        <f>AVERAGE('ME&amp;ajdSE'!F77:F82)</f>
        <v>0.1889719238435095</v>
      </c>
      <c r="F52" s="4">
        <f>AVERAGE('ME&amp;ajdSE'!G77:G82)</f>
        <v>0.24966487517788372</v>
      </c>
      <c r="G52" s="41">
        <f>AVERAGE('ME&amp;ajdSE'!H77:H82)</f>
        <v>8.2293265565185583E-2</v>
      </c>
      <c r="H52" s="48">
        <f>AVERAGE('ME&amp;ajdSE'!I77:I82)</f>
        <v>7.5019696516648471E-2</v>
      </c>
      <c r="I52" s="48">
        <f>AVERAGE('ME&amp;ajdSE'!J77:J82)</f>
        <v>7.804208996787175E-2</v>
      </c>
      <c r="J52" s="48">
        <f>AVERAGE('ME&amp;ajdSE'!K77:K82)</f>
        <v>8.9952164760812928E-2</v>
      </c>
    </row>
    <row r="53" spans="1:10" x14ac:dyDescent="0.45">
      <c r="B53" s="60" t="s">
        <v>27</v>
      </c>
      <c r="C53" s="4">
        <f>STDEVA('ME&amp;ajdSE'!D77:D82)</f>
        <v>1.4223447494052654E-3</v>
      </c>
      <c r="D53" s="4">
        <f>STDEVA('ME&amp;ajdSE'!E77:E82)</f>
        <v>9.9339180322409928E-3</v>
      </c>
      <c r="E53" s="4">
        <f>STDEVA('ME&amp;ajdSE'!F77:F82)</f>
        <v>5.790841563819568E-3</v>
      </c>
      <c r="F53" s="4">
        <f>STDEVA('ME&amp;ajdSE'!G77:G82)</f>
        <v>8.9740264417606051E-3</v>
      </c>
      <c r="G53" s="41">
        <f>STDEVA('ME&amp;ajdSE'!H77:H82)</f>
        <v>9.4916011129460142E-3</v>
      </c>
      <c r="H53" s="48">
        <f>STDEVA('ME&amp;ajdSE'!I77:I82)</f>
        <v>1.1643043395330123E-2</v>
      </c>
      <c r="I53" s="48">
        <f>STDEVA('ME&amp;ajdSE'!J77:J82)</f>
        <v>1.4814259438129392E-2</v>
      </c>
      <c r="J53" s="48">
        <f>STDEVA('ME&amp;ajdSE'!K77:K82)</f>
        <v>2.4749172174664495E-2</v>
      </c>
    </row>
    <row r="54" spans="1:10" x14ac:dyDescent="0.45">
      <c r="B54" s="60" t="s">
        <v>28</v>
      </c>
      <c r="C54" s="4">
        <f>STDEVA(('ME&amp;ajdSE'!D77:D82))/SQRT(COUNT(('ME&amp;ajdSE'!D77:D82)))</f>
        <v>5.8066981239495124E-4</v>
      </c>
      <c r="D54" s="4">
        <f>STDEVA(('ME&amp;ajdSE'!E77:E82))/SQRT(COUNT(('ME&amp;ajdSE'!E77:E82)))</f>
        <v>4.0555050542705274E-3</v>
      </c>
      <c r="E54" s="4">
        <f>STDEVA(('ME&amp;ajdSE'!F77:F82))/SQRT(COUNT(('ME&amp;ajdSE'!F77:F82)))</f>
        <v>2.3641011687764221E-3</v>
      </c>
      <c r="F54" s="4">
        <f>STDEVA(('ME&amp;ajdSE'!G77:G82))/SQRT(COUNT(('ME&amp;ajdSE'!G77:G82)))</f>
        <v>3.6636309534262708E-3</v>
      </c>
      <c r="G54" s="41">
        <f>STDEVA(('ME&amp;ajdSE'!H77:H82))/SQRT(COUNT(('ME&amp;ajdSE'!H77:H82)))</f>
        <v>3.8749299281251102E-3</v>
      </c>
      <c r="H54" s="4">
        <f>STDEVA(('ME&amp;ajdSE'!I77:I82))/SQRT(COUNT(('ME&amp;ajdSE'!I77:I82)))</f>
        <v>4.7532525619400946E-3</v>
      </c>
      <c r="I54" s="4">
        <f>STDEVA(('ME&amp;ajdSE'!J77:J82))/SQRT(COUNT(('ME&amp;ajdSE'!J77:J82)))</f>
        <v>6.047896090104473E-3</v>
      </c>
      <c r="J54" s="4">
        <f>STDEVA(('ME&amp;ajdSE'!K77:K82))/SQRT(COUNT(('ME&amp;ajdSE'!K77:K82)))</f>
        <v>1.0103807230702588E-2</v>
      </c>
    </row>
    <row r="55" spans="1:10" x14ac:dyDescent="0.45">
      <c r="B55" s="60" t="s">
        <v>29</v>
      </c>
      <c r="C55" s="4">
        <f>CONFIDENCE(0.05,C53,6)</f>
        <v>1.1380919192037341E-3</v>
      </c>
      <c r="D55" s="4">
        <f>CONFIDENCE(0.05,D53,6)</f>
        <v>7.9486438454903895E-3</v>
      </c>
      <c r="E55" s="4">
        <f t="shared" ref="E55:J55" si="12">CONFIDENCE(0.05,E53,6)</f>
        <v>4.633553146610834E-3</v>
      </c>
      <c r="F55" s="48">
        <f t="shared" si="12"/>
        <v>7.1805847213616296E-3</v>
      </c>
      <c r="G55" s="41">
        <f t="shared" si="12"/>
        <v>7.5947231017415946E-3</v>
      </c>
      <c r="H55" s="4">
        <f t="shared" si="12"/>
        <v>9.3162038308253255E-3</v>
      </c>
      <c r="I55" s="4">
        <f t="shared" si="12"/>
        <v>1.1853658518845374E-2</v>
      </c>
      <c r="J55" s="4">
        <f t="shared" si="12"/>
        <v>1.980309827891245E-2</v>
      </c>
    </row>
    <row r="56" spans="1:10" x14ac:dyDescent="0.45">
      <c r="A56" s="63" t="s">
        <v>59</v>
      </c>
      <c r="B56" s="60" t="s">
        <v>26</v>
      </c>
      <c r="C56" s="4">
        <f>AVERAGE('ME&amp;ajdSE'!D83:D88)</f>
        <v>0.14310621406925192</v>
      </c>
      <c r="D56" s="3" t="s">
        <v>53</v>
      </c>
      <c r="E56" s="4">
        <f>AVERAGE('ME&amp;ajdSE'!F83:F88)</f>
        <v>0.22237022826014788</v>
      </c>
      <c r="F56" s="4">
        <f>AVERAGE('ME&amp;ajdSE'!G83:G88)</f>
        <v>0.26563006175644005</v>
      </c>
      <c r="G56" s="41">
        <f>AVERAGE('ME&amp;ajdSE'!H83:H88)</f>
        <v>8.4988471081153608E-2</v>
      </c>
      <c r="H56" s="15" t="s">
        <v>53</v>
      </c>
      <c r="I56" s="48">
        <f>AVERAGE('ME&amp;ajdSE'!J83:J88)</f>
        <v>7.5074767462055825E-2</v>
      </c>
      <c r="J56" s="48">
        <f>AVERAGE('ME&amp;ajdSE'!K83:K88)</f>
        <v>7.1727976565605103E-2</v>
      </c>
    </row>
    <row r="57" spans="1:10" x14ac:dyDescent="0.45">
      <c r="B57" s="60" t="s">
        <v>27</v>
      </c>
      <c r="C57" s="4">
        <f>STDEVA('ME&amp;ajdSE'!D83:D88)</f>
        <v>1.8450090841508435E-2</v>
      </c>
      <c r="D57" s="3" t="s">
        <v>53</v>
      </c>
      <c r="E57" s="4">
        <f>STDEVA('ME&amp;ajdSE'!F83:F88)</f>
        <v>4.3141072353598764E-2</v>
      </c>
      <c r="F57" s="4">
        <f>STDEVA('ME&amp;ajdSE'!G83:G88)</f>
        <v>2.678579760205237E-2</v>
      </c>
      <c r="G57" s="41">
        <f>STDEVA('ME&amp;ajdSE'!H83:H88)</f>
        <v>5.4540151194038987E-3</v>
      </c>
      <c r="H57" s="15" t="s">
        <v>53</v>
      </c>
      <c r="I57" s="48">
        <f>STDEVA('ME&amp;ajdSE'!J83:J88)</f>
        <v>1.685805127440718E-2</v>
      </c>
      <c r="J57" s="48">
        <f>STDEVA('ME&amp;ajdSE'!K83:K88)</f>
        <v>2.6450316661283141E-2</v>
      </c>
    </row>
    <row r="58" spans="1:10" x14ac:dyDescent="0.45">
      <c r="B58" s="60" t="s">
        <v>28</v>
      </c>
      <c r="C58" s="4">
        <f>STDEVA(('ME&amp;ajdSE'!D83:D88))/SQRT(COUNT(('ME&amp;ajdSE'!D83:D88)))</f>
        <v>7.5322180449487949E-3</v>
      </c>
      <c r="D58" s="3" t="s">
        <v>53</v>
      </c>
      <c r="E58" s="4">
        <f>STDEVA(('ME&amp;ajdSE'!F83:F88))/SQRT(COUNT(('ME&amp;ajdSE'!F83:F88)))</f>
        <v>1.7612269037134521E-2</v>
      </c>
      <c r="F58" s="4">
        <f>STDEVA(('ME&amp;ajdSE'!G83:G88))/SQRT(COUNT(('ME&amp;ajdSE'!G83:G88)))</f>
        <v>1.0935256079748922E-2</v>
      </c>
      <c r="G58" s="41">
        <f>STDEVA(('ME&amp;ajdSE'!H83:H88))/SQRT(COUNT(('ME&amp;ajdSE'!H83:H88)))</f>
        <v>2.2265923486607035E-3</v>
      </c>
      <c r="H58" s="15" t="s">
        <v>53</v>
      </c>
      <c r="I58" s="48">
        <f>STDEVA(('ME&amp;ajdSE'!J83:J88))/SQRT(COUNT(('ME&amp;ajdSE'!J83:J88)))</f>
        <v>6.8822706133288792E-3</v>
      </c>
      <c r="J58" s="48">
        <f>STDEVA(('ME&amp;ajdSE'!K83:K88))/SQRT(COUNT(('ME&amp;ajdSE'!K83:K88)))</f>
        <v>1.0798296559196676E-2</v>
      </c>
    </row>
    <row r="59" spans="1:10" x14ac:dyDescent="0.45">
      <c r="B59" s="60" t="s">
        <v>29</v>
      </c>
      <c r="C59" s="4">
        <f>CONFIDENCE(0.05,C57,6)</f>
        <v>1.4762876091802333E-2</v>
      </c>
      <c r="D59" s="3" t="s">
        <v>53</v>
      </c>
      <c r="E59" s="4">
        <f>CONFIDENCE(0.05,E57,6)</f>
        <v>3.4519412998813587E-2</v>
      </c>
      <c r="F59" s="4">
        <f t="shared" ref="F59" si="13">CONFIDENCE(0.05,F57,6)</f>
        <v>2.1432708078030542E-2</v>
      </c>
      <c r="G59" s="41">
        <f>CONFIDENCE(0.05,G57,6)</f>
        <v>4.3640408116274289E-3</v>
      </c>
      <c r="H59" s="15" t="s">
        <v>53</v>
      </c>
      <c r="I59" s="48">
        <f t="shared" ref="I59:J59" si="14">CONFIDENCE(0.05,I57,6)</f>
        <v>1.3489002533982988E-2</v>
      </c>
      <c r="J59" s="48">
        <f t="shared" si="14"/>
        <v>2.1164272350408266E-2</v>
      </c>
    </row>
    <row r="60" spans="1:10" x14ac:dyDescent="0.45">
      <c r="A60" s="222" t="s">
        <v>103</v>
      </c>
      <c r="B60" s="60" t="s">
        <v>26</v>
      </c>
      <c r="C60" s="4">
        <f>AVERAGE('ME&amp;ajdSE'!D89:D94)</f>
        <v>0.15249404424152693</v>
      </c>
      <c r="D60" s="4">
        <f>AVERAGE('ME&amp;ajdSE'!E89:E94)</f>
        <v>0.28852857770095158</v>
      </c>
      <c r="E60" s="4">
        <f>AVERAGE('ME&amp;ajdSE'!F89:F94)</f>
        <v>0.31599780604056432</v>
      </c>
      <c r="F60" s="4">
        <f>AVERAGE('ME&amp;ajdSE'!G89:G94)</f>
        <v>0.31287433919155155</v>
      </c>
      <c r="G60" s="41">
        <f>AVERAGE('ME&amp;ajdSE'!H89:H94)</f>
        <v>0.15948414559339583</v>
      </c>
      <c r="H60" s="4">
        <f>AVERAGE('ME&amp;ajdSE'!I89:I94)</f>
        <v>0.12927405449995785</v>
      </c>
      <c r="I60" s="4">
        <f>AVERAGE('ME&amp;ajdSE'!J89:J94)</f>
        <v>0.33261238514030828</v>
      </c>
      <c r="J60" s="4">
        <f>AVERAGE('ME&amp;ajdSE'!K89:K94)</f>
        <v>0.30746330925091386</v>
      </c>
    </row>
    <row r="61" spans="1:10" x14ac:dyDescent="0.45">
      <c r="B61" s="60" t="s">
        <v>27</v>
      </c>
      <c r="C61" s="4">
        <f>STDEVA('ME&amp;ajdSE'!D89:D94)</f>
        <v>2.1481286472027846E-2</v>
      </c>
      <c r="D61" s="4">
        <f>STDEVA('ME&amp;ajdSE'!E89:E94)</f>
        <v>1.4632620124130833E-2</v>
      </c>
      <c r="E61" s="4">
        <f>STDEVA('ME&amp;ajdSE'!F89:F94)</f>
        <v>1.2404773461347928E-2</v>
      </c>
      <c r="F61" s="4">
        <f>STDEVA('ME&amp;ajdSE'!G89:G94)</f>
        <v>2.0301824613762384E-2</v>
      </c>
      <c r="G61" s="41">
        <f>STDEVA('ME&amp;ajdSE'!H89:H94)</f>
        <v>7.4297093580560525E-2</v>
      </c>
      <c r="H61" s="4">
        <f>STDEVA('ME&amp;ajdSE'!I89:I94)</f>
        <v>5.8330615870130297E-2</v>
      </c>
      <c r="I61" s="4">
        <f>STDEVA('ME&amp;ajdSE'!J89:J94)</f>
        <v>0.53385483543744749</v>
      </c>
      <c r="J61" s="4">
        <f>STDEVA('ME&amp;ajdSE'!K89:K94)</f>
        <v>0.48169645407276335</v>
      </c>
    </row>
    <row r="62" spans="1:10" x14ac:dyDescent="0.45">
      <c r="B62" s="60" t="s">
        <v>28</v>
      </c>
      <c r="C62" s="4">
        <f>STDEVA(('ME&amp;ajdSE'!D89:D94))/SQRT(COUNT(('ME&amp;ajdSE'!D89:D94)))</f>
        <v>8.7696984791698768E-3</v>
      </c>
      <c r="D62" s="4">
        <f>STDEVA(('ME&amp;ajdSE'!E89:E94))/SQRT(COUNT(('ME&amp;ajdSE'!E89:E94)))</f>
        <v>5.9737421506835323E-3</v>
      </c>
      <c r="E62" s="4">
        <f>STDEVA(('ME&amp;ajdSE'!F89:F94))/SQRT(COUNT(('ME&amp;ajdSE'!F89:F94)))</f>
        <v>5.064227559186789E-3</v>
      </c>
      <c r="F62" s="4">
        <f>STDEVA(('ME&amp;ajdSE'!G89:G94))/SQRT(COUNT(('ME&amp;ajdSE'!G89:G94)))</f>
        <v>8.2881851918656709E-3</v>
      </c>
      <c r="G62" s="41">
        <f>STDEVA(('ME&amp;ajdSE'!H89:H94))/SQRT(COUNT(('ME&amp;ajdSE'!H89:H94)))</f>
        <v>3.0331661440697488E-2</v>
      </c>
      <c r="H62" s="4">
        <f>STDEVA(('ME&amp;ajdSE'!I89:I94))/SQRT(COUNT(('ME&amp;ajdSE'!I89:I94)))</f>
        <v>2.3813374210684975E-2</v>
      </c>
      <c r="I62" s="4">
        <f>STDEVA(('ME&amp;ajdSE'!J89:J94))/SQRT(COUNT(('ME&amp;ajdSE'!J89:J94)))</f>
        <v>0.21794532392320487</v>
      </c>
      <c r="J62" s="4">
        <f>STDEVA(('ME&amp;ajdSE'!K89:K94))/SQRT(COUNT(('ME&amp;ajdSE'!K89:K94)))</f>
        <v>0.19665175389771036</v>
      </c>
    </row>
    <row r="63" spans="1:10" x14ac:dyDescent="0.45">
      <c r="B63" s="60" t="s">
        <v>29</v>
      </c>
      <c r="C63" s="4">
        <f>CONFIDENCE(0.05,C61,6)</f>
        <v>1.718829317444864E-2</v>
      </c>
      <c r="D63" s="4">
        <f t="shared" ref="D63:J63" si="15">CONFIDENCE(0.05,D61,6)</f>
        <v>1.1708319468268565E-2</v>
      </c>
      <c r="E63" s="4">
        <f t="shared" si="15"/>
        <v>9.9257036255212885E-3</v>
      </c>
      <c r="F63" s="4">
        <f t="shared" si="15"/>
        <v>1.6244544473254911E-2</v>
      </c>
      <c r="G63" s="41">
        <f t="shared" si="15"/>
        <v>5.9448964015029353E-2</v>
      </c>
      <c r="H63" s="4">
        <f t="shared" si="15"/>
        <v>4.6673355803317475E-2</v>
      </c>
      <c r="I63" s="4">
        <f t="shared" si="15"/>
        <v>0.42716498548839726</v>
      </c>
      <c r="J63" s="4">
        <f t="shared" si="15"/>
        <v>0.38543035513614643</v>
      </c>
    </row>
    <row r="64" spans="1:10" x14ac:dyDescent="0.45">
      <c r="A64" s="183" t="s">
        <v>90</v>
      </c>
      <c r="B64" s="60" t="s">
        <v>26</v>
      </c>
      <c r="C64" s="4">
        <f>AVERAGE('ME&amp;ajdSE'!D95:D100)</f>
        <v>0.12512111294762426</v>
      </c>
      <c r="D64" s="4">
        <f>AVERAGE('ME&amp;ajdSE'!E95:E100)</f>
        <v>0.13312806034784308</v>
      </c>
      <c r="E64" s="4">
        <f>AVERAGE('ME&amp;ajdSE'!F95:F100)</f>
        <v>0.18061024254038216</v>
      </c>
      <c r="F64" s="4">
        <f>AVERAGE('ME&amp;ajdSE'!G95:G100)</f>
        <v>0.23151858618754773</v>
      </c>
      <c r="G64" s="41">
        <f>AVERAGE('ME&amp;ajdSE'!H95:H100)</f>
        <v>3.4786766226600929E-2</v>
      </c>
      <c r="H64" s="4">
        <f>AVERAGE('ME&amp;ajdSE'!I95:I100)</f>
        <v>3.3431307171360662E-2</v>
      </c>
      <c r="I64" s="4">
        <f>AVERAGE('ME&amp;ajdSE'!J95:J100)</f>
        <v>3.7353411982541225E-2</v>
      </c>
      <c r="J64" s="4">
        <f>AVERAGE('ME&amp;ajdSE'!K95:K100)</f>
        <v>4.5656374006229516E-2</v>
      </c>
    </row>
    <row r="65" spans="1:10" x14ac:dyDescent="0.45">
      <c r="B65" s="60" t="s">
        <v>27</v>
      </c>
      <c r="C65" s="4">
        <f>STDEVA('ME&amp;ajdSE'!D95:D100)</f>
        <v>1.9556098692309642E-3</v>
      </c>
      <c r="D65" s="4">
        <f>STDEVA('ME&amp;ajdSE'!E95:E100)</f>
        <v>5.5930918082938319E-2</v>
      </c>
      <c r="E65" s="4">
        <f>STDEVA('ME&amp;ajdSE'!F95:F100)</f>
        <v>1.1159745760060283E-3</v>
      </c>
      <c r="F65" s="4">
        <f>STDEVA('ME&amp;ajdSE'!G95:G100)</f>
        <v>1.7376708033465986E-3</v>
      </c>
      <c r="G65" s="41">
        <f>STDEVA('ME&amp;ajdSE'!H95:H100)</f>
        <v>1.8437838884671576E-3</v>
      </c>
      <c r="H65" s="4">
        <f>STDEVA('ME&amp;ajdSE'!I95:I100)</f>
        <v>5.1667552428889141E-3</v>
      </c>
      <c r="I65" s="4">
        <f>STDEVA('ME&amp;ajdSE'!J95:J100)</f>
        <v>5.5244541817432288E-3</v>
      </c>
      <c r="J65" s="4">
        <f>STDEVA('ME&amp;ajdSE'!K95:K100)</f>
        <v>7.5127024685527205E-3</v>
      </c>
    </row>
    <row r="66" spans="1:10" x14ac:dyDescent="0.45">
      <c r="B66" s="60" t="s">
        <v>28</v>
      </c>
      <c r="C66" s="4">
        <f>STDEVA(('ME&amp;ajdSE'!D95:D100))/SQRT(COUNT(('ME&amp;ajdSE'!D95:D100)))</f>
        <v>7.9837438592779994E-4</v>
      </c>
      <c r="D66" s="4">
        <f>STDEVA(('ME&amp;ajdSE'!E95:E100))/SQRT(COUNT(('ME&amp;ajdSE'!E95:E100)))</f>
        <v>2.2833701691433932E-2</v>
      </c>
      <c r="E66" s="4">
        <f>STDEVA(('ME&amp;ajdSE'!F95:F100))/SQRT(COUNT(('ME&amp;ajdSE'!F95:F100)))</f>
        <v>4.5559471285559544E-4</v>
      </c>
      <c r="F66" s="4">
        <f>STDEVA(('ME&amp;ajdSE'!G95:G100))/SQRT(COUNT(('ME&amp;ajdSE'!G95:G100)))</f>
        <v>7.0940113485521642E-4</v>
      </c>
      <c r="G66" s="41">
        <f>STDEVA(('ME&amp;ajdSE'!H95:H100))/SQRT(COUNT(('ME&amp;ajdSE'!H95:H100)))</f>
        <v>7.5272162045153101E-4</v>
      </c>
      <c r="H66" s="4">
        <f>STDEVA(('ME&amp;ajdSE'!I95:I100))/SQRT(COUNT(('ME&amp;ajdSE'!I95:I100)))</f>
        <v>2.1093189951546009E-3</v>
      </c>
      <c r="I66" s="4">
        <f>STDEVA(('ME&amp;ajdSE'!J95:J100))/SQRT(COUNT(('ME&amp;ajdSE'!J95:J100)))</f>
        <v>2.2553489754426124E-3</v>
      </c>
      <c r="J66" s="4">
        <f>STDEVA(('ME&amp;ajdSE'!K95:K100))/SQRT(COUNT(('ME&amp;ajdSE'!K95:K100)))</f>
        <v>3.067047939550292E-3</v>
      </c>
    </row>
    <row r="67" spans="1:10" x14ac:dyDescent="0.45">
      <c r="B67" s="60" t="s">
        <v>29</v>
      </c>
      <c r="C67" s="4">
        <f>CONFIDENCE(0.05,C65,6)</f>
        <v>1.5647850425977692E-3</v>
      </c>
      <c r="D67" s="4">
        <f t="shared" ref="D67:J67" si="16">CONFIDENCE(0.05,D65,6)</f>
        <v>4.4753232948941811E-2</v>
      </c>
      <c r="E67" s="4">
        <f t="shared" si="16"/>
        <v>8.929492287438344E-4</v>
      </c>
      <c r="F67" s="4">
        <f t="shared" si="16"/>
        <v>1.3904006749080658E-3</v>
      </c>
      <c r="G67" s="41">
        <f t="shared" si="16"/>
        <v>1.4753072664696286E-3</v>
      </c>
      <c r="H67" s="4">
        <f t="shared" si="16"/>
        <v>4.1341892624092332E-3</v>
      </c>
      <c r="I67" s="4">
        <f t="shared" si="16"/>
        <v>4.4204027644368302E-3</v>
      </c>
      <c r="J67" s="4">
        <f t="shared" si="16"/>
        <v>6.0113035003763514E-3</v>
      </c>
    </row>
    <row r="68" spans="1:10" x14ac:dyDescent="0.45">
      <c r="A68" s="63" t="s">
        <v>94</v>
      </c>
      <c r="B68" s="60" t="s">
        <v>26</v>
      </c>
      <c r="C68" s="4">
        <f>AVERAGE('ME&amp;ajdSE'!D101:D106)</f>
        <v>0.1066116295689442</v>
      </c>
      <c r="D68" s="4">
        <f>AVERAGE('ME&amp;ajdSE'!E101:E106)</f>
        <v>0.15235720465210215</v>
      </c>
      <c r="E68" s="4">
        <f>AVERAGE('ME&amp;ajdSE'!F101:F106)</f>
        <v>0.15726205976809288</v>
      </c>
      <c r="F68" s="4">
        <f>AVERAGE('ME&amp;ajdSE'!G101:G106)</f>
        <v>0.19148698426575336</v>
      </c>
      <c r="G68" s="41">
        <f>AVERAGE('ME&amp;ajdSE'!H101:H106)</f>
        <v>5.4154135071449998E-2</v>
      </c>
      <c r="H68" s="48">
        <f>AVERAGE('ME&amp;ajdSE'!I101:I106)</f>
        <v>4.5044839033513244E-2</v>
      </c>
      <c r="I68" s="48">
        <f>AVERAGE('ME&amp;ajdSE'!J101:J106)</f>
        <v>4.8572210070319304E-2</v>
      </c>
      <c r="J68" s="48">
        <f>AVERAGE('ME&amp;ajdSE'!K101:K106)</f>
        <v>4.9689827174774902E-2</v>
      </c>
    </row>
    <row r="69" spans="1:10" x14ac:dyDescent="0.45">
      <c r="B69" s="60" t="s">
        <v>27</v>
      </c>
      <c r="C69" s="4">
        <f>STDEVA('ME&amp;ajdSE'!D101:D106)</f>
        <v>9.4983226216059976E-3</v>
      </c>
      <c r="D69" s="4">
        <f>STDEVA('ME&amp;ajdSE'!E101:E106)</f>
        <v>4.9631034403158088E-2</v>
      </c>
      <c r="E69" s="4">
        <f>STDEVA('ME&amp;ajdSE'!F101:F106)</f>
        <v>4.3170658933102297E-2</v>
      </c>
      <c r="F69" s="4">
        <f>STDEVA('ME&amp;ajdSE'!G101:G106)</f>
        <v>5.0321472856575816E-2</v>
      </c>
      <c r="G69" s="41">
        <f>STDEVA('ME&amp;ajdSE'!H101:H106)</f>
        <v>1.8935258785664076E-3</v>
      </c>
      <c r="H69" s="48">
        <f>STDEVA('ME&amp;ajdSE'!I101:I106)</f>
        <v>2.2752909949446563E-3</v>
      </c>
      <c r="I69" s="48">
        <f>STDEVA('ME&amp;ajdSE'!J101:J106)</f>
        <v>3.9817725605357564E-3</v>
      </c>
      <c r="J69" s="48">
        <f>STDEVA('ME&amp;ajdSE'!K101:K106)</f>
        <v>8.1485008088366152E-3</v>
      </c>
    </row>
    <row r="70" spans="1:10" x14ac:dyDescent="0.45">
      <c r="B70" s="60" t="s">
        <v>28</v>
      </c>
      <c r="C70" s="4">
        <f>STDEVA(('ME&amp;ajdSE'!D101:D106))/SQRT(COUNT(('ME&amp;ajdSE'!D99:D104)))</f>
        <v>3.8776739725448865E-3</v>
      </c>
      <c r="D70" s="4">
        <f>STDEVA(('ME&amp;ajdSE'!E101:E106))/SQRT(COUNT(('ME&amp;ajdSE'!E99:E104)))</f>
        <v>2.0261784949042464E-2</v>
      </c>
      <c r="E70" s="4">
        <f>STDEVA(('ME&amp;ajdSE'!F101:F106))/SQRT(COUNT(('ME&amp;ajdSE'!F99:F104)))</f>
        <v>1.762434770763751E-2</v>
      </c>
      <c r="F70" s="4">
        <f>STDEVA(('ME&amp;ajdSE'!G101:G106))/SQRT(COUNT(('ME&amp;ajdSE'!G99:G104)))</f>
        <v>2.0543655267320764E-2</v>
      </c>
      <c r="G70" s="41">
        <f>STDEVA(('ME&amp;ajdSE'!H101:H106))/SQRT(COUNT(('ME&amp;ajdSE'!H101:H106)))</f>
        <v>7.7302870287382028E-4</v>
      </c>
      <c r="H70" s="48">
        <f>STDEVA(('ME&amp;ajdSE'!I99:I104))/SQRT(COUNT(('ME&amp;ajdSE'!I99:I104)))</f>
        <v>2.6549070092370657E-3</v>
      </c>
      <c r="I70" s="48">
        <f>STDEVA(('ME&amp;ajdSE'!J99:J104))/SQRT(COUNT(('ME&amp;ajdSE'!J99:J104)))</f>
        <v>3.5317824382323278E-3</v>
      </c>
      <c r="J70" s="4">
        <f>STDEVA(('ME&amp;ajdSE'!K99:K104))/SQRT(COUNT(('ME&amp;ajdSE'!K99:K104)))</f>
        <v>3.6301304717960897E-3</v>
      </c>
    </row>
    <row r="71" spans="1:10" x14ac:dyDescent="0.45">
      <c r="B71" s="60" t="s">
        <v>29</v>
      </c>
      <c r="C71" s="4">
        <f>CONFIDENCE(0.05,C69,6)</f>
        <v>7.6001013299763342E-3</v>
      </c>
      <c r="D71" s="4">
        <f t="shared" ref="D71:J71" si="17">CONFIDENCE(0.05,D69,6)</f>
        <v>3.9712368762618952E-2</v>
      </c>
      <c r="E71" s="4">
        <f t="shared" si="17"/>
        <v>3.4543086757980575E-2</v>
      </c>
      <c r="F71" s="4">
        <f t="shared" si="17"/>
        <v>4.0264824434755264E-2</v>
      </c>
      <c r="G71" s="41">
        <f>CONFIDENCE(0.05,G69,6)</f>
        <v>1.515108416648402E-3</v>
      </c>
      <c r="H71" s="48">
        <f t="shared" si="17"/>
        <v>1.8205785174559815E-3</v>
      </c>
      <c r="I71" s="48">
        <f t="shared" si="17"/>
        <v>3.1860230630778815E-3</v>
      </c>
      <c r="J71" s="4">
        <f t="shared" si="17"/>
        <v>6.5200387796557312E-3</v>
      </c>
    </row>
    <row r="72" spans="1:10" x14ac:dyDescent="0.45">
      <c r="A72" s="63" t="s">
        <v>101</v>
      </c>
      <c r="B72" s="60" t="s">
        <v>26</v>
      </c>
      <c r="C72" s="4">
        <f>AVERAGE('ME&amp;ajdSE'!D107:D112)</f>
        <v>0.17870543584369677</v>
      </c>
      <c r="D72" s="4">
        <f>AVERAGE('ME&amp;ajdSE'!E107:E112)</f>
        <v>0.28091301149581999</v>
      </c>
      <c r="E72" s="4">
        <f>AVERAGE('ME&amp;ajdSE'!F107:F112)</f>
        <v>0.2995534336669432</v>
      </c>
      <c r="F72" s="4">
        <f>AVERAGE('ME&amp;ajdSE'!G107:G112)</f>
        <v>0.26572625438910707</v>
      </c>
      <c r="G72" s="41">
        <f>AVERAGE('ME&amp;ajdSE'!H107:H112)</f>
        <v>9.3641074074861386E-2</v>
      </c>
      <c r="H72" s="4">
        <f>AVERAGE('ME&amp;ajdSE'!I107:I112)</f>
        <v>7.7166209294388735E-2</v>
      </c>
      <c r="I72" s="4">
        <f>AVERAGE('ME&amp;ajdSE'!J107:J112)</f>
        <v>8.0081251866478936E-2</v>
      </c>
      <c r="J72" s="4">
        <f>AVERAGE('ME&amp;ajdSE'!K107:K112)</f>
        <v>9.0874584763497732E-2</v>
      </c>
    </row>
    <row r="73" spans="1:10" x14ac:dyDescent="0.45">
      <c r="B73" s="60" t="s">
        <v>27</v>
      </c>
      <c r="C73" s="4">
        <f>STDEVA('ME&amp;ajdSE'!D107:D112)</f>
        <v>2.5912826820365793E-2</v>
      </c>
      <c r="D73" s="4">
        <f>STDEVA('ME&amp;ajdSE'!E107:E112)</f>
        <v>4.0844212083397308E-2</v>
      </c>
      <c r="E73" s="4">
        <f>STDEVA('ME&amp;ajdSE'!F107:F112)</f>
        <v>1.7910770327893327E-2</v>
      </c>
      <c r="F73" s="4">
        <f>STDEVA('ME&amp;ajdSE'!G107:G112)</f>
        <v>3.5282729506191518E-2</v>
      </c>
      <c r="G73" s="41">
        <f>STDEVA('ME&amp;ajdSE'!H107:H112)</f>
        <v>8.975798733627369E-3</v>
      </c>
      <c r="H73" s="4">
        <f>STDEVA('ME&amp;ajdSE'!I107:I112)</f>
        <v>2.5359647650374548E-3</v>
      </c>
      <c r="I73" s="4">
        <f>STDEVA('ME&amp;ajdSE'!J107:J112)</f>
        <v>1.0693362452562315E-2</v>
      </c>
      <c r="J73" s="4">
        <f>STDEVA('ME&amp;ajdSE'!K107:K112)</f>
        <v>1.0174765304418897E-2</v>
      </c>
    </row>
    <row r="74" spans="1:10" x14ac:dyDescent="0.45">
      <c r="B74" s="60" t="s">
        <v>28</v>
      </c>
      <c r="C74" s="4">
        <f>STDEVA(('ME&amp;ajdSE'!D107:D112))/SQRT(COUNT(('ME&amp;ajdSE'!D107:D1012)))</f>
        <v>6.1077118547977656E-3</v>
      </c>
      <c r="D74" s="4">
        <f>STDEVA(('ME&amp;ajdSE'!E107:E112))/SQRT(COUNT(('ME&amp;ajdSE'!E107:E1012)))</f>
        <v>1.6674579758390408E-2</v>
      </c>
      <c r="E74" s="4">
        <f>STDEVA(('ME&amp;ajdSE'!F107:F112))/SQRT(COUNT(('ME&amp;ajdSE'!F107:F1012)))</f>
        <v>4.2216090517093923E-3</v>
      </c>
      <c r="F74" s="4">
        <f>STDEVA(('ME&amp;ajdSE'!G107:G112))/SQRT(COUNT(('ME&amp;ajdSE'!G107:G1012)))</f>
        <v>8.3162190975329033E-3</v>
      </c>
      <c r="G74" s="41">
        <f>STDEVA(('ME&amp;ajdSE'!H107:H112))/SQRT(COUNT(('ME&amp;ajdSE'!H107:H1012)))</f>
        <v>2.1156160503711797E-3</v>
      </c>
      <c r="H74" s="4">
        <f>STDEVA(('ME&amp;ajdSE'!I107:I112))/SQRT(COUNT(('ME&amp;ajdSE'!I107:I1012)))</f>
        <v>1.0353032800031331E-3</v>
      </c>
      <c r="I74" s="4">
        <f>STDEVA(('ME&amp;ajdSE'!J107:J112))/SQRT(COUNT(('ME&amp;ajdSE'!J107:J1012)))</f>
        <v>2.5204497012974751E-3</v>
      </c>
      <c r="J74" s="4">
        <f>STDEVA(('ME&amp;ajdSE'!K107:K112))/SQRT(COUNT(('ME&amp;ajdSE'!K107:K1012)))</f>
        <v>2.3982151812454032E-3</v>
      </c>
    </row>
    <row r="75" spans="1:10" x14ac:dyDescent="0.45">
      <c r="B75" s="60" t="s">
        <v>29</v>
      </c>
      <c r="C75" s="4">
        <f>CONFIDENCE(0.05,C73,6)</f>
        <v>2.0734198808211191E-2</v>
      </c>
      <c r="D75" s="4">
        <f t="shared" ref="D75:F75" si="18">CONFIDENCE(0.05,D73,6)</f>
        <v>3.2681575783785791E-2</v>
      </c>
      <c r="E75" s="4">
        <f t="shared" si="18"/>
        <v>1.4331337733283546E-2</v>
      </c>
      <c r="F75" s="4">
        <f t="shared" si="18"/>
        <v>2.8231544676660142E-2</v>
      </c>
      <c r="G75" s="41">
        <f>CONFIDENCE(0.05,G73,6)</f>
        <v>7.1820028241478054E-3</v>
      </c>
      <c r="H75" s="48">
        <f t="shared" ref="H75:J75" si="19">CONFIDENCE(0.05,H73,6)</f>
        <v>2.0291571418823277E-3</v>
      </c>
      <c r="I75" s="48">
        <f t="shared" si="19"/>
        <v>8.55631477633431E-3</v>
      </c>
      <c r="J75" s="4">
        <f t="shared" si="19"/>
        <v>8.1413582590265949E-3</v>
      </c>
    </row>
    <row r="76" spans="1:10" x14ac:dyDescent="0.45">
      <c r="A76" s="63" t="s">
        <v>95</v>
      </c>
      <c r="B76" s="60" t="s">
        <v>26</v>
      </c>
      <c r="C76" s="4">
        <f>AVERAGE('ME&amp;ajdSE'!D113:D118)</f>
        <v>0.14006154324655834</v>
      </c>
      <c r="D76" s="3" t="s">
        <v>53</v>
      </c>
      <c r="E76" s="4">
        <f>AVERAGE('ME&amp;ajdSE'!F113:F118)</f>
        <v>0.26147866685423665</v>
      </c>
      <c r="F76" s="4">
        <f>AVERAGE('ME&amp;ajdSE'!G113:G118)</f>
        <v>0.29226277740663864</v>
      </c>
      <c r="G76" s="41">
        <f>AVERAGE('ME&amp;ajdSE'!H113:H118)</f>
        <v>7.3866853964613455E-2</v>
      </c>
      <c r="H76" s="3" t="s">
        <v>53</v>
      </c>
      <c r="I76" s="4">
        <f>AVERAGE('ME&amp;ajdSE'!J113:J118)</f>
        <v>7.2989460768374689E-2</v>
      </c>
      <c r="J76" s="4">
        <f>AVERAGE('ME&amp;ajdSE'!K113:K118)</f>
        <v>8.2613686746407192E-2</v>
      </c>
    </row>
    <row r="77" spans="1:10" x14ac:dyDescent="0.45">
      <c r="B77" s="60" t="s">
        <v>27</v>
      </c>
      <c r="C77" s="4">
        <f>STDEVA('ME&amp;ajdSE'!D113:D118)</f>
        <v>1.7281639333773589E-3</v>
      </c>
      <c r="D77" s="3" t="s">
        <v>53</v>
      </c>
      <c r="E77" s="4">
        <f>STDEVA('ME&amp;ajdSE'!F113:F118)</f>
        <v>2.1653451853298343E-3</v>
      </c>
      <c r="F77" s="4">
        <f>STDEVA('ME&amp;ajdSE'!G113:G118)</f>
        <v>4.1882847335505515E-3</v>
      </c>
      <c r="G77" s="41">
        <f>STDEVA('ME&amp;ajdSE'!H113:H118)</f>
        <v>6.0851098651071474E-3</v>
      </c>
      <c r="H77" s="3" t="s">
        <v>53</v>
      </c>
      <c r="I77" s="4">
        <f>STDEVA('ME&amp;ajdSE'!J113:J118)</f>
        <v>5.018701811613885E-3</v>
      </c>
      <c r="J77" s="4">
        <f>STDEVA('ME&amp;ajdSE'!K113:K118)</f>
        <v>1.0772184353507359E-2</v>
      </c>
    </row>
    <row r="78" spans="1:10" x14ac:dyDescent="0.45">
      <c r="B78" s="60" t="s">
        <v>28</v>
      </c>
      <c r="C78" s="4">
        <f>STDEVA(('ME&amp;ajdSE'!D113:D118))/SQRT(COUNT(('ME&amp;ajdSE'!D113:D118)))</f>
        <v>7.0551997144261205E-4</v>
      </c>
      <c r="D78" s="3" t="s">
        <v>53</v>
      </c>
      <c r="E78" s="4">
        <f>STDEVA(('ME&amp;ajdSE'!F113:F118))/SQRT(COUNT(('ME&amp;ajdSE'!F113:F118)))</f>
        <v>8.8399847017506152E-4</v>
      </c>
      <c r="F78" s="4">
        <f>STDEVA(('ME&amp;ajdSE'!G113:G118))/SQRT(COUNT(('ME&amp;ajdSE'!G113:G118)))</f>
        <v>1.7098600824479089E-3</v>
      </c>
      <c r="G78" s="41">
        <f>STDEVA(('ME&amp;ajdSE'!H113:H118))/SQRT(COUNT(('ME&amp;ajdSE'!H113:H118)))</f>
        <v>2.4842356997147813E-3</v>
      </c>
      <c r="H78" s="3" t="s">
        <v>53</v>
      </c>
      <c r="I78" s="4">
        <f>STDEVA(('ME&amp;ajdSE'!J113:J118))/SQRT(COUNT(('ME&amp;ajdSE'!J113:J118)))</f>
        <v>2.0488764349392611E-3</v>
      </c>
      <c r="J78" s="4">
        <f>STDEVA(('ME&amp;ajdSE'!K113:K118))/SQRT(COUNT(('ME&amp;ajdSE'!K113:K118)))</f>
        <v>4.3977258468809533E-3</v>
      </c>
    </row>
    <row r="79" spans="1:10" x14ac:dyDescent="0.45">
      <c r="B79" s="60" t="s">
        <v>29</v>
      </c>
      <c r="C79" s="4">
        <f>CONFIDENCE(0.05,C77,6)</f>
        <v>1.3827937344012468E-3</v>
      </c>
      <c r="D79" s="3" t="s">
        <v>53</v>
      </c>
      <c r="E79" s="4">
        <f t="shared" ref="E79:F79" si="20">CONFIDENCE(0.05,E77,6)</f>
        <v>1.7326051639316253E-3</v>
      </c>
      <c r="F79" s="4">
        <f t="shared" si="20"/>
        <v>3.351264180200588E-3</v>
      </c>
      <c r="G79" s="41">
        <f>CONFIDENCE(0.05,G77,6)</f>
        <v>4.8690125005496311E-3</v>
      </c>
      <c r="H79" s="3" t="s">
        <v>53</v>
      </c>
      <c r="I79" s="48">
        <f t="shared" ref="I79:J79" si="21">CONFIDENCE(0.05,I77,6)</f>
        <v>4.0157240212537739E-3</v>
      </c>
      <c r="J79" s="4">
        <f t="shared" si="21"/>
        <v>8.6193842737675753E-3</v>
      </c>
    </row>
    <row r="80" spans="1:10" x14ac:dyDescent="0.45">
      <c r="A80" s="63" t="s">
        <v>96</v>
      </c>
      <c r="B80" s="60" t="s">
        <v>26</v>
      </c>
      <c r="C80" s="4">
        <f>AVERAGE('ME&amp;ajdSE'!D119:D124)</f>
        <v>0.14170615460249961</v>
      </c>
      <c r="D80" s="3" t="s">
        <v>53</v>
      </c>
      <c r="E80" s="4">
        <f>AVERAGE('ME&amp;ajdSE'!F119:F124)</f>
        <v>0.23231781256408865</v>
      </c>
      <c r="F80" s="4">
        <f>AVERAGE('ME&amp;ajdSE'!G119:G124)</f>
        <v>0.26379605700051489</v>
      </c>
      <c r="G80" s="41">
        <f>AVERAGE('ME&amp;ajdSE'!H119:H124)</f>
        <v>7.4611094378002285E-2</v>
      </c>
      <c r="H80" s="3" t="s">
        <v>53</v>
      </c>
      <c r="I80" s="4">
        <f>AVERAGE('ME&amp;ajdSE'!J119:J124)</f>
        <v>8.7586407693516291E-2</v>
      </c>
      <c r="J80" s="4">
        <f>AVERAGE('ME&amp;ajdSE'!K119:K124)</f>
        <v>8.5520519756301594E-2</v>
      </c>
    </row>
    <row r="81" spans="2:10" x14ac:dyDescent="0.45">
      <c r="B81" s="60" t="s">
        <v>27</v>
      </c>
      <c r="C81" s="4">
        <f>STDEVA('ME&amp;ajdSE'!D119:D124)</f>
        <v>1.6598122246686588E-3</v>
      </c>
      <c r="D81" s="3" t="s">
        <v>53</v>
      </c>
      <c r="E81" s="4">
        <f>STDEVA('ME&amp;ajdSE'!F119:F124)</f>
        <v>9.3665431927969726E-3</v>
      </c>
      <c r="F81" s="4">
        <f>STDEVA('ME&amp;ajdSE'!G119:G124)</f>
        <v>8.2295136185246906E-3</v>
      </c>
      <c r="G81" s="41">
        <f>STDEVA('ME&amp;ajdSE'!H119:H124)</f>
        <v>6.1749078670558788E-3</v>
      </c>
      <c r="H81" s="3" t="s">
        <v>53</v>
      </c>
      <c r="I81" s="4">
        <f>STDEVA('ME&amp;ajdSE'!J119:J124)</f>
        <v>8.9363741281325414E-3</v>
      </c>
      <c r="J81" s="4">
        <f>STDEVA('ME&amp;ajdSE'!K119:K124)</f>
        <v>2.571509310798698E-3</v>
      </c>
    </row>
    <row r="82" spans="2:10" x14ac:dyDescent="0.45">
      <c r="B82" s="60" t="s">
        <v>28</v>
      </c>
      <c r="C82" s="4">
        <f>STDEVA(('ME&amp;ajdSE'!D119:D124))/SQRT(COUNT(('ME&amp;ajdSE'!D119:D124)))</f>
        <v>6.7761550321200137E-4</v>
      </c>
      <c r="D82" s="3" t="s">
        <v>53</v>
      </c>
      <c r="E82" s="4">
        <f>STDEVA(('ME&amp;ajdSE'!F119:F124))/SQRT(COUNT(('ME&amp;ajdSE'!F119:F124)))</f>
        <v>3.8238752460152976E-3</v>
      </c>
      <c r="F82" s="4">
        <f>STDEVA(('ME&amp;ajdSE'!G119:G124))/SQRT(COUNT(('ME&amp;ajdSE'!G119:G124)))</f>
        <v>3.3596848661117847E-3</v>
      </c>
      <c r="G82" s="41">
        <f>STDEVA(('ME&amp;ajdSE'!H119:H124))/SQRT(COUNT(('ME&amp;ajdSE'!H119:H124)))</f>
        <v>2.5208955804974214E-3</v>
      </c>
      <c r="H82" s="3" t="s">
        <v>53</v>
      </c>
      <c r="I82" s="4">
        <f>STDEVA(('ME&amp;ajdSE'!J119:J124))/SQRT(COUNT(('ME&amp;ajdSE'!J119:J124)))</f>
        <v>3.6482594607556047E-3</v>
      </c>
      <c r="J82" s="4">
        <f>STDEVA(('ME&amp;ajdSE'!K119:K124))/SQRT(COUNT(('ME&amp;ajdSE'!K119:K124)))</f>
        <v>1.0498142800454751E-3</v>
      </c>
    </row>
    <row r="83" spans="2:10" x14ac:dyDescent="0.45">
      <c r="B83" s="60" t="s">
        <v>29</v>
      </c>
      <c r="C83" s="4">
        <f>CONFIDENCE(0.05,C81,6)</f>
        <v>1.3281019816615077E-3</v>
      </c>
      <c r="D83" s="3" t="s">
        <v>53</v>
      </c>
      <c r="E83" s="4">
        <f t="shared" ref="E83:F83" si="22">CONFIDENCE(0.05,E81,6)</f>
        <v>7.4946577635642206E-3</v>
      </c>
      <c r="F83" s="4">
        <f t="shared" si="22"/>
        <v>6.58486133698337E-3</v>
      </c>
      <c r="G83" s="41">
        <f>CONFIDENCE(0.05,G81,6)</f>
        <v>4.9408645465611372E-3</v>
      </c>
      <c r="H83" s="3" t="s">
        <v>53</v>
      </c>
      <c r="I83" s="48">
        <f t="shared" ref="I83:J83" si="23">CONFIDENCE(0.05,I81,6)</f>
        <v>7.1504571493385023E-3</v>
      </c>
      <c r="J83" s="4">
        <f t="shared" si="23"/>
        <v>2.0575981793449771E-3</v>
      </c>
    </row>
  </sheetData>
  <mergeCells count="1">
    <mergeCell ref="A1:N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F1B27-AB59-4E80-86FF-399D540A565D}">
  <dimension ref="A1:I18"/>
  <sheetViews>
    <sheetView tabSelected="1" workbookViewId="0">
      <selection activeCell="A13" sqref="A13"/>
    </sheetView>
  </sheetViews>
  <sheetFormatPr baseColWidth="10" defaultColWidth="11.53515625" defaultRowHeight="15.9" x14ac:dyDescent="0.45"/>
  <cols>
    <col min="1" max="1" width="44.69140625" style="63" customWidth="1"/>
    <col min="2" max="16384" width="11.53515625" style="3"/>
  </cols>
  <sheetData>
    <row r="1" spans="1:9" x14ac:dyDescent="0.45">
      <c r="A1" s="63" t="s">
        <v>37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33</v>
      </c>
      <c r="G1" s="3" t="s">
        <v>34</v>
      </c>
      <c r="H1" s="3" t="s">
        <v>35</v>
      </c>
      <c r="I1" s="3" t="s">
        <v>36</v>
      </c>
    </row>
    <row r="2" spans="1:9" x14ac:dyDescent="0.45">
      <c r="A2" s="56" t="s">
        <v>75</v>
      </c>
      <c r="B2" s="6">
        <v>0.11358414901737825</v>
      </c>
      <c r="C2" s="6">
        <v>0.15367304287345276</v>
      </c>
      <c r="D2" s="6">
        <v>0.17793110436082091</v>
      </c>
      <c r="E2" s="6">
        <v>0.23993005932714914</v>
      </c>
      <c r="F2" s="6">
        <v>1.7514649756145552E-3</v>
      </c>
      <c r="G2" s="6">
        <v>3.1786917370622871E-3</v>
      </c>
      <c r="H2" s="6">
        <v>4.5821304196147078E-3</v>
      </c>
      <c r="I2" s="6">
        <v>5.2225840069368276E-3</v>
      </c>
    </row>
    <row r="3" spans="1:9" x14ac:dyDescent="0.45">
      <c r="A3" s="56" t="s">
        <v>76</v>
      </c>
      <c r="B3" s="6">
        <v>0.1774382941094339</v>
      </c>
      <c r="C3" s="6">
        <v>0.24223994774456112</v>
      </c>
      <c r="D3" s="6">
        <v>0.2683225803740879</v>
      </c>
      <c r="E3" s="6">
        <v>0.35170486278099261</v>
      </c>
      <c r="F3" s="6">
        <v>5.8075611680681156E-2</v>
      </c>
      <c r="G3" s="6">
        <v>2.2452568258797935E-3</v>
      </c>
      <c r="H3" s="6">
        <v>2.2259226987744289E-3</v>
      </c>
      <c r="I3" s="6">
        <v>4.7754375154737275E-3</v>
      </c>
    </row>
    <row r="4" spans="1:9" x14ac:dyDescent="0.45">
      <c r="A4" s="56" t="s">
        <v>77</v>
      </c>
      <c r="B4" s="6">
        <v>9.0703750024237487E-2</v>
      </c>
      <c r="C4" s="6">
        <v>0.14889200744575648</v>
      </c>
      <c r="D4" s="6">
        <v>0.18704576037849263</v>
      </c>
      <c r="E4" s="6">
        <v>0.24854346266457258</v>
      </c>
      <c r="F4" s="6">
        <v>5.7373882769864888E-3</v>
      </c>
      <c r="G4" s="6">
        <v>9.24497174416479E-3</v>
      </c>
      <c r="H4" s="6">
        <v>8.0910182531915772E-3</v>
      </c>
      <c r="I4" s="6">
        <v>8.5693961062050482E-3</v>
      </c>
    </row>
    <row r="5" spans="1:9" x14ac:dyDescent="0.45">
      <c r="A5" s="163" t="s">
        <v>85</v>
      </c>
      <c r="B5" s="3">
        <v>0.14454345887597728</v>
      </c>
      <c r="C5" s="3">
        <v>0.18081474969762837</v>
      </c>
      <c r="D5" s="3">
        <v>0.19555970351015062</v>
      </c>
      <c r="E5" s="3">
        <v>0.20845629970858615</v>
      </c>
      <c r="F5" s="3">
        <v>6.7244314974070449E-2</v>
      </c>
      <c r="G5" s="3">
        <v>8.6228193984254631E-2</v>
      </c>
      <c r="H5" s="3">
        <v>9.0687920845096373E-2</v>
      </c>
      <c r="I5" s="3">
        <v>9.1871147804063233E-2</v>
      </c>
    </row>
    <row r="6" spans="1:9" x14ac:dyDescent="0.45">
      <c r="A6" s="56" t="s">
        <v>84</v>
      </c>
      <c r="B6" s="3">
        <v>0.11517629290503956</v>
      </c>
      <c r="C6" s="3">
        <v>0.16847755299761333</v>
      </c>
      <c r="D6" s="3">
        <v>0.18261185823113588</v>
      </c>
      <c r="E6" s="3">
        <v>0.23427601426869318</v>
      </c>
      <c r="F6" s="3">
        <v>4.7449647631650008E-2</v>
      </c>
      <c r="G6" s="3">
        <v>7.5034408602951921E-2</v>
      </c>
      <c r="H6" s="3">
        <v>7.6370794530481304E-2</v>
      </c>
      <c r="I6" s="3">
        <v>9.5701441693577805E-2</v>
      </c>
    </row>
    <row r="7" spans="1:9" x14ac:dyDescent="0.45">
      <c r="A7" s="56" t="s">
        <v>83</v>
      </c>
      <c r="B7" s="3">
        <v>0.10730961250047895</v>
      </c>
      <c r="C7" s="3" t="s">
        <v>53</v>
      </c>
      <c r="D7" s="3">
        <v>0.22754080072108232</v>
      </c>
      <c r="E7" s="3">
        <v>0.29221451385686609</v>
      </c>
      <c r="F7" s="3">
        <v>2.2343532906377757E-3</v>
      </c>
      <c r="G7" s="3" t="s">
        <v>53</v>
      </c>
      <c r="H7" s="3">
        <v>1.0260436379941411E-2</v>
      </c>
      <c r="I7" s="3">
        <v>2.3670715867008061E-2</v>
      </c>
    </row>
    <row r="8" spans="1:9" x14ac:dyDescent="0.45">
      <c r="A8" s="56" t="s">
        <v>82</v>
      </c>
      <c r="B8" s="3">
        <v>0.13299194445311621</v>
      </c>
      <c r="C8" s="3">
        <v>0.25160980727895699</v>
      </c>
      <c r="D8" s="3">
        <v>0.30330037914304242</v>
      </c>
      <c r="E8" s="3">
        <v>0.33379737247130109</v>
      </c>
      <c r="F8" s="3">
        <v>1.2532050435248061E-2</v>
      </c>
      <c r="G8" s="3">
        <v>2.3692471838307451E-2</v>
      </c>
      <c r="H8" s="3">
        <v>2.1714924589755914E-2</v>
      </c>
      <c r="I8" s="3">
        <v>2.8770123390202053E-2</v>
      </c>
    </row>
    <row r="9" spans="1:9" x14ac:dyDescent="0.45">
      <c r="A9" s="80" t="s">
        <v>81</v>
      </c>
      <c r="B9" s="3">
        <v>0.11092261637325232</v>
      </c>
      <c r="C9" s="3" t="s">
        <v>53</v>
      </c>
      <c r="D9" s="3">
        <v>0.12589742895738862</v>
      </c>
      <c r="E9" s="3">
        <v>0.14334661413885577</v>
      </c>
      <c r="F9" s="3">
        <v>5.2257740417137245E-2</v>
      </c>
      <c r="G9" s="3" t="s">
        <v>53</v>
      </c>
      <c r="H9" s="3">
        <v>5.3873791422357709E-2</v>
      </c>
      <c r="I9" s="3">
        <v>6.4279029209790089E-2</v>
      </c>
    </row>
    <row r="10" spans="1:9" x14ac:dyDescent="0.45">
      <c r="A10" s="56" t="s">
        <v>80</v>
      </c>
      <c r="B10" s="3">
        <v>0.11791554939181385</v>
      </c>
      <c r="C10" s="3">
        <v>0.16101153033448354</v>
      </c>
      <c r="D10" s="3">
        <v>0.17834692709914643</v>
      </c>
      <c r="E10" s="3">
        <v>0.23375960294607603</v>
      </c>
      <c r="F10" s="3">
        <v>3.8595344560817688E-2</v>
      </c>
      <c r="G10" s="3">
        <v>1.4907116415609548E-3</v>
      </c>
      <c r="H10" s="3">
        <v>1.47951198416917E-3</v>
      </c>
      <c r="I10" s="3">
        <v>3.1793590369113165E-3</v>
      </c>
    </row>
    <row r="11" spans="1:9" x14ac:dyDescent="0.45">
      <c r="A11" s="56" t="s">
        <v>86</v>
      </c>
      <c r="B11" s="3">
        <v>0.12126170872617381</v>
      </c>
      <c r="C11" s="3">
        <v>0.16994852077635517</v>
      </c>
      <c r="D11" s="3">
        <v>0.1889719238435095</v>
      </c>
      <c r="E11" s="3">
        <v>0.24966487517788372</v>
      </c>
      <c r="F11" s="3">
        <v>1.1380919192037341E-3</v>
      </c>
      <c r="G11" s="3">
        <v>7.9486438454903895E-3</v>
      </c>
      <c r="H11" s="3">
        <v>4.633553146610834E-3</v>
      </c>
      <c r="I11" s="3">
        <v>7.1805847213616296E-3</v>
      </c>
    </row>
    <row r="12" spans="1:9" x14ac:dyDescent="0.45">
      <c r="A12" s="163" t="s">
        <v>78</v>
      </c>
      <c r="B12" s="3">
        <v>0.14310621406925192</v>
      </c>
      <c r="C12" s="3" t="s">
        <v>53</v>
      </c>
      <c r="D12" s="3">
        <v>0.22237022826014788</v>
      </c>
      <c r="E12" s="3">
        <v>0.26563006175644005</v>
      </c>
      <c r="F12" s="3">
        <v>1.4762876091802333E-2</v>
      </c>
      <c r="G12" s="3" t="s">
        <v>53</v>
      </c>
      <c r="H12" s="3">
        <v>3.4519412998813587E-2</v>
      </c>
      <c r="I12" s="3">
        <v>2.1432708078030542E-2</v>
      </c>
    </row>
    <row r="13" spans="1:9" x14ac:dyDescent="0.45">
      <c r="A13" s="164" t="s">
        <v>106</v>
      </c>
      <c r="B13" s="3">
        <v>0.12531711219626682</v>
      </c>
      <c r="C13" s="3">
        <v>0.15491802392240275</v>
      </c>
      <c r="D13" s="3">
        <v>0.17721701766400147</v>
      </c>
      <c r="E13" s="3">
        <v>0.24266397508986901</v>
      </c>
      <c r="F13" s="3">
        <v>1.3519620428046211E-3</v>
      </c>
      <c r="G13" s="3">
        <v>1.1789719617134266E-3</v>
      </c>
      <c r="H13" s="3">
        <v>2.203791338784154E-3</v>
      </c>
      <c r="I13" s="3">
        <v>3.3995390192414327E-3</v>
      </c>
    </row>
    <row r="14" spans="1:9" x14ac:dyDescent="0.45">
      <c r="A14" s="162" t="s">
        <v>79</v>
      </c>
      <c r="B14" s="3">
        <v>0.12512111294762426</v>
      </c>
      <c r="C14" s="3">
        <v>0.13312806034784308</v>
      </c>
      <c r="D14" s="3">
        <v>0.18061024254038216</v>
      </c>
      <c r="E14" s="3">
        <v>0.23151858618754773</v>
      </c>
      <c r="F14" s="3">
        <v>1.5647850425977692E-3</v>
      </c>
      <c r="G14" s="3">
        <v>4.4753232948941811E-2</v>
      </c>
      <c r="H14" s="3">
        <v>8.929492287438344E-4</v>
      </c>
      <c r="I14" s="3">
        <v>1.3904006749080658E-3</v>
      </c>
    </row>
    <row r="15" spans="1:9" x14ac:dyDescent="0.45">
      <c r="A15" s="214" t="s">
        <v>97</v>
      </c>
      <c r="B15" s="3">
        <v>0.1066116295689442</v>
      </c>
      <c r="C15" s="3">
        <v>0.15235720465210215</v>
      </c>
      <c r="D15" s="3">
        <v>0.15726205976809288</v>
      </c>
      <c r="E15" s="3">
        <v>0.19148698426575336</v>
      </c>
      <c r="F15" s="3">
        <v>7.6001013299763342E-3</v>
      </c>
      <c r="G15" s="3">
        <v>3.9712368762618952E-2</v>
      </c>
      <c r="H15" s="3">
        <v>3.4543086757980575E-2</v>
      </c>
      <c r="I15" s="3">
        <v>4.0264824434755264E-2</v>
      </c>
    </row>
    <row r="16" spans="1:9" x14ac:dyDescent="0.45">
      <c r="A16" s="163" t="s">
        <v>102</v>
      </c>
      <c r="B16" s="3">
        <v>0.17870543584369677</v>
      </c>
      <c r="C16" s="3">
        <v>0.28091301149581999</v>
      </c>
      <c r="D16" s="3">
        <v>0.2995534336669432</v>
      </c>
      <c r="E16" s="3">
        <v>0.26572625438910707</v>
      </c>
      <c r="F16" s="3">
        <v>2.0734198808211191E-2</v>
      </c>
      <c r="G16" s="3">
        <v>3.2681575783785791E-2</v>
      </c>
      <c r="H16" s="3">
        <v>1.4331337733283546E-2</v>
      </c>
      <c r="I16" s="3">
        <v>2.8231544676660142E-2</v>
      </c>
    </row>
    <row r="17" spans="1:9" x14ac:dyDescent="0.45">
      <c r="A17" s="163" t="s">
        <v>98</v>
      </c>
      <c r="B17" s="3">
        <v>0.14006154324655834</v>
      </c>
      <c r="C17" s="3" t="s">
        <v>53</v>
      </c>
      <c r="D17" s="3">
        <v>0.26147866685423665</v>
      </c>
      <c r="E17" s="3">
        <v>0.29226277740663864</v>
      </c>
      <c r="F17" s="3">
        <v>1.3827937344012468E-3</v>
      </c>
      <c r="G17" s="3" t="s">
        <v>53</v>
      </c>
      <c r="H17" s="3">
        <v>1.7326051639316253E-3</v>
      </c>
      <c r="I17" s="3">
        <v>3.351264180200588E-3</v>
      </c>
    </row>
    <row r="18" spans="1:9" x14ac:dyDescent="0.45">
      <c r="A18" s="163" t="s">
        <v>99</v>
      </c>
      <c r="B18" s="3">
        <v>0.14170615460249961</v>
      </c>
      <c r="C18" s="3" t="s">
        <v>53</v>
      </c>
      <c r="D18" s="3">
        <v>0.23231781256408865</v>
      </c>
      <c r="E18" s="3">
        <v>0.26379605700051489</v>
      </c>
      <c r="F18" s="3">
        <v>1.3281019816615077E-3</v>
      </c>
      <c r="G18" s="3" t="s">
        <v>53</v>
      </c>
      <c r="H18" s="3">
        <v>7.4946577635642206E-3</v>
      </c>
      <c r="I18" s="3">
        <v>6.58486133698337E-3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B8221-CDE5-4A2B-B994-4E2587A77AFC}">
  <dimension ref="A1:I18"/>
  <sheetViews>
    <sheetView workbookViewId="0">
      <selection activeCell="A13" sqref="A13"/>
    </sheetView>
  </sheetViews>
  <sheetFormatPr baseColWidth="10" defaultColWidth="11.53515625" defaultRowHeight="15.9" x14ac:dyDescent="0.45"/>
  <cols>
    <col min="1" max="1" width="43.84375" style="62" customWidth="1"/>
    <col min="2" max="16384" width="11.53515625" style="3"/>
  </cols>
  <sheetData>
    <row r="1" spans="1:9" x14ac:dyDescent="0.45">
      <c r="A1" s="62" t="s">
        <v>37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33</v>
      </c>
      <c r="G1" s="3" t="s">
        <v>34</v>
      </c>
      <c r="H1" s="3" t="s">
        <v>35</v>
      </c>
      <c r="I1" s="3" t="s">
        <v>36</v>
      </c>
    </row>
    <row r="2" spans="1:9" x14ac:dyDescent="0.45">
      <c r="A2" s="56" t="s">
        <v>75</v>
      </c>
      <c r="B2" s="6">
        <v>4.4220068409370233E-2</v>
      </c>
      <c r="C2" s="6">
        <v>4.557915860014753E-2</v>
      </c>
      <c r="D2" s="6">
        <v>4.9362128791986148E-2</v>
      </c>
      <c r="E2" s="6">
        <v>5.2979407639282161E-2</v>
      </c>
      <c r="F2" s="6">
        <v>1.2231704527104817E-3</v>
      </c>
      <c r="G2" s="6">
        <v>4.8492872221953523E-3</v>
      </c>
      <c r="H2" s="6">
        <v>6.611061580766831E-3</v>
      </c>
      <c r="I2" s="6">
        <v>8.6482251717290119E-3</v>
      </c>
    </row>
    <row r="3" spans="1:9" x14ac:dyDescent="0.45">
      <c r="A3" s="56" t="s">
        <v>76</v>
      </c>
      <c r="B3" s="6">
        <v>0.14611301999999998</v>
      </c>
      <c r="C3" s="6">
        <v>0.14583271666666667</v>
      </c>
      <c r="D3" s="6">
        <v>0.15522223333333332</v>
      </c>
      <c r="E3" s="6">
        <v>0.17644928333333332</v>
      </c>
      <c r="F3" s="6">
        <v>5.1946450473273576E-3</v>
      </c>
      <c r="G3" s="6">
        <v>7.7651091604473109E-3</v>
      </c>
      <c r="H3" s="6">
        <v>1.0325990262776199E-2</v>
      </c>
      <c r="I3" s="6">
        <v>1.7350372169752073E-2</v>
      </c>
    </row>
    <row r="4" spans="1:9" x14ac:dyDescent="0.45">
      <c r="A4" s="56" t="s">
        <v>77</v>
      </c>
      <c r="B4" s="6">
        <v>5.8609197937785483E-2</v>
      </c>
      <c r="C4" s="6">
        <v>5.189709482755217E-2</v>
      </c>
      <c r="D4" s="6">
        <v>5.0191609238577968E-2</v>
      </c>
      <c r="E4" s="6">
        <v>5.3290798878461748E-2</v>
      </c>
      <c r="F4" s="6">
        <v>5.6272019452260087E-3</v>
      </c>
      <c r="G4" s="6">
        <v>2.5981141539572036E-3</v>
      </c>
      <c r="H4" s="6">
        <v>1.8743549819082975E-3</v>
      </c>
      <c r="I4" s="6">
        <v>2.482391240992061E-3</v>
      </c>
    </row>
    <row r="5" spans="1:9" x14ac:dyDescent="0.45">
      <c r="A5" s="163" t="s">
        <v>85</v>
      </c>
      <c r="B5" s="3">
        <v>0.1236454802867723</v>
      </c>
      <c r="C5" s="3">
        <v>9.9669850066801166E-2</v>
      </c>
      <c r="D5" s="3">
        <v>0.10122788651820964</v>
      </c>
      <c r="E5" s="3">
        <v>0.10359519207980361</v>
      </c>
      <c r="F5" s="3">
        <v>5.5234482675036355E-2</v>
      </c>
      <c r="G5" s="3">
        <v>4.3906493985597178E-2</v>
      </c>
      <c r="H5" s="3">
        <v>4.4686241411936195E-2</v>
      </c>
      <c r="I5" s="3">
        <v>4.6352358436081494E-2</v>
      </c>
    </row>
    <row r="6" spans="1:9" x14ac:dyDescent="0.45">
      <c r="A6" s="56" t="s">
        <v>84</v>
      </c>
      <c r="B6" s="3">
        <v>6.6488100156967961E-2</v>
      </c>
      <c r="C6" s="3">
        <v>6.4311322579411884E-2</v>
      </c>
      <c r="D6" s="3">
        <v>7.2867812724648678E-2</v>
      </c>
      <c r="E6" s="3">
        <v>7.8312959099625712E-2</v>
      </c>
      <c r="F6" s="3">
        <v>2.6280449462515031E-2</v>
      </c>
      <c r="G6" s="3">
        <v>2.393709429357712E-2</v>
      </c>
      <c r="H6" s="3">
        <v>2.5517090035709445E-2</v>
      </c>
      <c r="I6" s="3">
        <v>2.7911894773482819E-2</v>
      </c>
    </row>
    <row r="7" spans="1:9" x14ac:dyDescent="0.45">
      <c r="A7" s="56" t="s">
        <v>83</v>
      </c>
      <c r="B7" s="3">
        <v>0.14951648722059319</v>
      </c>
      <c r="C7" s="3" t="s">
        <v>53</v>
      </c>
      <c r="D7" s="3">
        <v>0.13366551930373358</v>
      </c>
      <c r="E7" s="3">
        <v>6.496879097069802E-2</v>
      </c>
      <c r="F7" s="3">
        <v>3.4985341512131537E-3</v>
      </c>
      <c r="G7" s="3" t="s">
        <v>53</v>
      </c>
      <c r="H7" s="3">
        <v>8.2523459733415093E-3</v>
      </c>
      <c r="I7" s="3">
        <v>1.1286024025211654E-2</v>
      </c>
    </row>
    <row r="8" spans="1:9" x14ac:dyDescent="0.45">
      <c r="A8" s="56" t="s">
        <v>82</v>
      </c>
      <c r="B8" s="3">
        <v>0.17456137190777354</v>
      </c>
      <c r="C8" s="3">
        <v>0.15967247690329109</v>
      </c>
      <c r="D8" s="3">
        <v>0.16301631329777896</v>
      </c>
      <c r="E8" s="3">
        <v>0.15024040878678124</v>
      </c>
      <c r="F8" s="3">
        <v>9.6180119085435469E-3</v>
      </c>
      <c r="G8" s="3">
        <v>9.0213214902652508E-3</v>
      </c>
      <c r="H8" s="3">
        <v>1.049917584557856E-2</v>
      </c>
      <c r="I8" s="3">
        <v>5.2286165095601373E-3</v>
      </c>
    </row>
    <row r="9" spans="1:9" x14ac:dyDescent="0.45">
      <c r="A9" s="80" t="s">
        <v>81</v>
      </c>
      <c r="B9" s="3">
        <v>9.0586201261163901E-2</v>
      </c>
      <c r="C9" s="3" t="s">
        <v>53</v>
      </c>
      <c r="D9" s="3">
        <v>9.2627837725226675E-2</v>
      </c>
      <c r="E9" s="3">
        <v>0.10190745777894812</v>
      </c>
      <c r="F9" s="3">
        <v>4.2010580325180298E-2</v>
      </c>
      <c r="G9" s="3" t="s">
        <v>53</v>
      </c>
      <c r="H9" s="3">
        <v>3.3322731436077911E-2</v>
      </c>
      <c r="I9" s="3">
        <v>4.5437319422224995E-2</v>
      </c>
    </row>
    <row r="10" spans="1:9" x14ac:dyDescent="0.45">
      <c r="A10" s="56" t="s">
        <v>80</v>
      </c>
      <c r="B10" s="3">
        <v>8.2830403617944512E-2</v>
      </c>
      <c r="C10" s="3">
        <v>8.2671501706017322E-2</v>
      </c>
      <c r="D10" s="3">
        <v>8.7994350109790079E-2</v>
      </c>
      <c r="E10" s="3">
        <v>0.10002780968182746</v>
      </c>
      <c r="F10" s="3">
        <v>2.7185332027260516E-2</v>
      </c>
      <c r="G10" s="3">
        <v>4.4019836555102988E-3</v>
      </c>
      <c r="H10" s="3">
        <v>5.8537284440545925E-3</v>
      </c>
      <c r="I10" s="3">
        <v>9.835799230911239E-3</v>
      </c>
    </row>
    <row r="11" spans="1:9" x14ac:dyDescent="0.45">
      <c r="A11" s="56" t="s">
        <v>86</v>
      </c>
      <c r="B11" s="3">
        <v>8.2293265565185583E-2</v>
      </c>
      <c r="C11" s="3">
        <v>7.5019696516648471E-2</v>
      </c>
      <c r="D11" s="3">
        <v>7.804208996787175E-2</v>
      </c>
      <c r="E11" s="3">
        <v>8.9952164760812928E-2</v>
      </c>
      <c r="F11" s="3">
        <v>7.5947231017415946E-3</v>
      </c>
      <c r="G11" s="3">
        <v>9.3162038308253255E-3</v>
      </c>
      <c r="H11" s="3">
        <v>1.1853658518845374E-2</v>
      </c>
      <c r="I11" s="3">
        <v>1.980309827891245E-2</v>
      </c>
    </row>
    <row r="12" spans="1:9" x14ac:dyDescent="0.45">
      <c r="A12" s="163" t="s">
        <v>78</v>
      </c>
      <c r="B12" s="3">
        <v>8.4988471081153608E-2</v>
      </c>
      <c r="C12" s="3" t="s">
        <v>53</v>
      </c>
      <c r="D12" s="3">
        <v>7.5074767462055825E-2</v>
      </c>
      <c r="E12" s="3">
        <v>7.1727976565605103E-2</v>
      </c>
      <c r="F12" s="3">
        <v>4.3640408116274289E-3</v>
      </c>
      <c r="G12" s="3" t="s">
        <v>53</v>
      </c>
      <c r="H12" s="3">
        <v>1.3489002533982988E-2</v>
      </c>
      <c r="I12" s="3">
        <v>2.1164272350408266E-2</v>
      </c>
    </row>
    <row r="13" spans="1:9" x14ac:dyDescent="0.45">
      <c r="A13" s="164" t="s">
        <v>106</v>
      </c>
      <c r="B13" s="3">
        <v>6.870337549644373E-2</v>
      </c>
      <c r="C13" s="3">
        <v>5.012331145699387E-2</v>
      </c>
      <c r="D13" s="3">
        <v>5.5228179068577195E-2</v>
      </c>
      <c r="E13" s="3">
        <v>6.1893321196167278E-2</v>
      </c>
      <c r="F13" s="3">
        <v>2.5603442298286455E-2</v>
      </c>
      <c r="G13" s="3">
        <v>1.6216639968278674E-2</v>
      </c>
      <c r="H13" s="3">
        <v>1.8213000449658529E-2</v>
      </c>
      <c r="I13" s="3">
        <v>1.9301910103688629E-2</v>
      </c>
    </row>
    <row r="14" spans="1:9" x14ac:dyDescent="0.45">
      <c r="A14" s="162" t="s">
        <v>79</v>
      </c>
      <c r="B14" s="3">
        <v>3.4786766226600929E-2</v>
      </c>
      <c r="C14" s="3">
        <v>3.3431307171360662E-2</v>
      </c>
      <c r="D14" s="3">
        <v>3.7353411982541225E-2</v>
      </c>
      <c r="E14" s="3">
        <v>4.5656374006229516E-2</v>
      </c>
      <c r="F14" s="3">
        <v>1.4753072664696286E-3</v>
      </c>
      <c r="G14" s="3">
        <v>4.1341892624092332E-3</v>
      </c>
      <c r="H14" s="3">
        <v>4.4204027644368302E-3</v>
      </c>
      <c r="I14" s="3">
        <v>6.0113035003763514E-3</v>
      </c>
    </row>
    <row r="15" spans="1:9" x14ac:dyDescent="0.45">
      <c r="A15" s="214" t="s">
        <v>97</v>
      </c>
      <c r="B15" s="3">
        <v>5.4154135071449998E-2</v>
      </c>
      <c r="C15" s="3">
        <v>4.5044839033513244E-2</v>
      </c>
      <c r="D15" s="3">
        <v>4.8572210070319304E-2</v>
      </c>
      <c r="E15" s="3">
        <v>4.9689827174774902E-2</v>
      </c>
      <c r="F15" s="3">
        <v>1.515108416648402E-3</v>
      </c>
      <c r="G15" s="3">
        <v>1.8205785174559815E-3</v>
      </c>
      <c r="H15" s="3">
        <v>3.1860230630778815E-3</v>
      </c>
      <c r="I15" s="3">
        <v>6.5200387796557312E-3</v>
      </c>
    </row>
    <row r="16" spans="1:9" x14ac:dyDescent="0.45">
      <c r="A16" s="163" t="s">
        <v>102</v>
      </c>
      <c r="B16" s="3">
        <v>9.3641074074861386E-2</v>
      </c>
      <c r="C16" s="3">
        <v>7.7166209294388735E-2</v>
      </c>
      <c r="D16" s="3">
        <v>8.0081251866478936E-2</v>
      </c>
      <c r="E16" s="3">
        <v>9.0874584763497732E-2</v>
      </c>
      <c r="F16" s="3">
        <v>7.1820028241478054E-3</v>
      </c>
      <c r="G16" s="3">
        <v>2.0291571418823277E-3</v>
      </c>
      <c r="H16" s="3">
        <v>8.55631477633431E-3</v>
      </c>
      <c r="I16" s="3">
        <v>8.1413582590265949E-3</v>
      </c>
    </row>
    <row r="17" spans="1:9" x14ac:dyDescent="0.45">
      <c r="A17" s="163" t="s">
        <v>98</v>
      </c>
      <c r="B17" s="3">
        <v>7.3866853964613455E-2</v>
      </c>
      <c r="C17" s="3" t="s">
        <v>53</v>
      </c>
      <c r="D17" s="3">
        <v>7.2989460768374689E-2</v>
      </c>
      <c r="E17" s="3">
        <v>8.2613686746407192E-2</v>
      </c>
      <c r="F17" s="3">
        <v>4.8690125005496311E-3</v>
      </c>
      <c r="G17" s="3" t="s">
        <v>53</v>
      </c>
      <c r="H17" s="3">
        <v>4.0157240212537739E-3</v>
      </c>
      <c r="I17" s="3">
        <v>8.6193842737675753E-3</v>
      </c>
    </row>
    <row r="18" spans="1:9" x14ac:dyDescent="0.45">
      <c r="A18" s="163" t="s">
        <v>99</v>
      </c>
      <c r="B18" s="3">
        <v>7.4611094378002285E-2</v>
      </c>
      <c r="C18" s="3" t="s">
        <v>53</v>
      </c>
      <c r="D18" s="3">
        <v>8.7586407693516291E-2</v>
      </c>
      <c r="E18" s="3">
        <v>8.5520519756301594E-2</v>
      </c>
      <c r="F18" s="3">
        <v>4.9408645465611372E-3</v>
      </c>
      <c r="G18" s="3" t="s">
        <v>53</v>
      </c>
      <c r="H18" s="3">
        <v>7.1504571493385023E-3</v>
      </c>
      <c r="I18" s="3">
        <v>2.0575981793449771E-3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Properties</vt:lpstr>
      <vt:lpstr>RawResults</vt:lpstr>
      <vt:lpstr>ME&amp;ajdSE</vt:lpstr>
      <vt:lpstr>Statistics</vt:lpstr>
      <vt:lpstr>Results_ME_60</vt:lpstr>
      <vt:lpstr>Results_SE_60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2022-08-18T09:49:44Z</dcterms:modified>
</cp:coreProperties>
</file>