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8_{26BA8D83-B7EC-48CC-9908-4F6810B4E77A}" xr6:coauthVersionLast="47" xr6:coauthVersionMax="47" xr10:uidLastSave="{00000000-0000-0000-0000-000000000000}"/>
  <bookViews>
    <workbookView xWindow="-103" yWindow="-103" windowWidth="22149" windowHeight="13320" tabRatio="643" activeTab="6" xr2:uid="{00000000-000D-0000-FFFF-FFFF00000000}"/>
  </bookViews>
  <sheets>
    <sheet name="Properties" sheetId="1" r:id="rId1"/>
    <sheet name="RawResults" sheetId="2" r:id="rId2"/>
    <sheet name="ME&amp;ajdSE" sheetId="8" r:id="rId3"/>
    <sheet name="Statistics" sheetId="4" r:id="rId4"/>
    <sheet name="Results_ME" sheetId="5" r:id="rId5"/>
    <sheet name="Results_SE" sheetId="6" r:id="rId6"/>
    <sheet name="Measurements" sheetId="11" r:id="rId7"/>
    <sheet name="AgesTaxa" sheetId="12" r:id="rId8"/>
    <sheet name="Results_ME_surface_vs_CT" sheetId="9" r:id="rId9"/>
    <sheet name="Results_SE_surface_vs_CT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8" l="1"/>
  <c r="J55" i="8"/>
  <c r="K55" i="8"/>
  <c r="H55" i="8"/>
  <c r="H54" i="8"/>
  <c r="E55" i="8"/>
  <c r="F55" i="8"/>
  <c r="G55" i="8"/>
  <c r="D55" i="8"/>
  <c r="D54" i="8"/>
  <c r="C36" i="4"/>
  <c r="K67" i="2"/>
  <c r="G67" i="2"/>
  <c r="J67" i="2"/>
  <c r="F67" i="2"/>
  <c r="I67" i="2"/>
  <c r="E67" i="2"/>
  <c r="H67" i="2"/>
  <c r="D67" i="2"/>
  <c r="H2" i="11" l="1"/>
  <c r="J2" i="11" s="1"/>
  <c r="H18" i="11"/>
  <c r="J18" i="11" s="1"/>
  <c r="H17" i="11"/>
  <c r="J17" i="11" s="1"/>
  <c r="H16" i="11"/>
  <c r="J16" i="11" s="1"/>
  <c r="H15" i="11"/>
  <c r="J15" i="11" s="1"/>
  <c r="H14" i="11"/>
  <c r="J14" i="11" s="1"/>
  <c r="H13" i="11"/>
  <c r="J13" i="11" s="1"/>
  <c r="H12" i="11"/>
  <c r="J12" i="11" s="1"/>
  <c r="H11" i="11"/>
  <c r="J11" i="11" s="1"/>
  <c r="H10" i="11"/>
  <c r="J10" i="11" s="1"/>
  <c r="H9" i="11"/>
  <c r="J9" i="11" s="1"/>
  <c r="H8" i="11"/>
  <c r="J8" i="11" s="1"/>
  <c r="H7" i="11"/>
  <c r="J7" i="11" s="1"/>
  <c r="H6" i="11"/>
  <c r="J6" i="11" s="1"/>
  <c r="H5" i="11"/>
  <c r="J5" i="11" s="1"/>
  <c r="H4" i="11"/>
  <c r="J4" i="11" s="1"/>
  <c r="H3" i="11"/>
  <c r="J3" i="11" s="1"/>
  <c r="J120" i="8" l="1"/>
  <c r="K120" i="8"/>
  <c r="J121" i="8"/>
  <c r="K121" i="8"/>
  <c r="J122" i="8"/>
  <c r="K122" i="8"/>
  <c r="J123" i="8"/>
  <c r="K123" i="8"/>
  <c r="J124" i="8"/>
  <c r="K124" i="8"/>
  <c r="K119" i="8"/>
  <c r="J119" i="8"/>
  <c r="H120" i="8"/>
  <c r="H121" i="8"/>
  <c r="H122" i="8"/>
  <c r="H123" i="8"/>
  <c r="H124" i="8"/>
  <c r="H119" i="8"/>
  <c r="F120" i="8"/>
  <c r="G120" i="8"/>
  <c r="F121" i="8"/>
  <c r="G121" i="8"/>
  <c r="F122" i="8"/>
  <c r="G122" i="8"/>
  <c r="F123" i="8"/>
  <c r="G123" i="8"/>
  <c r="F124" i="8"/>
  <c r="G124" i="8"/>
  <c r="G119" i="8"/>
  <c r="F119" i="8"/>
  <c r="E82" i="4" s="1"/>
  <c r="D120" i="8"/>
  <c r="D121" i="8"/>
  <c r="D122" i="8"/>
  <c r="D123" i="8"/>
  <c r="D124" i="8"/>
  <c r="D119" i="8"/>
  <c r="C81" i="4" s="1"/>
  <c r="C83" i="4" s="1"/>
  <c r="K144" i="2"/>
  <c r="J144" i="2"/>
  <c r="H144" i="2"/>
  <c r="G144" i="2"/>
  <c r="F144" i="2"/>
  <c r="D144" i="2"/>
  <c r="I82" i="4" l="1"/>
  <c r="C82" i="4"/>
  <c r="J82" i="4"/>
  <c r="G82" i="4"/>
  <c r="F82" i="4"/>
  <c r="E81" i="4"/>
  <c r="E83" i="4" s="1"/>
  <c r="E80" i="4"/>
  <c r="C80" i="4"/>
  <c r="J81" i="4"/>
  <c r="J83" i="4" s="1"/>
  <c r="I81" i="4"/>
  <c r="I83" i="4" s="1"/>
  <c r="G81" i="4"/>
  <c r="G83" i="4" s="1"/>
  <c r="F81" i="4"/>
  <c r="F83" i="4" s="1"/>
  <c r="F80" i="4"/>
  <c r="J80" i="4"/>
  <c r="I80" i="4"/>
  <c r="G80" i="4"/>
  <c r="H96" i="8"/>
  <c r="I96" i="8"/>
  <c r="J96" i="8"/>
  <c r="K96" i="8"/>
  <c r="H97" i="8"/>
  <c r="I97" i="8"/>
  <c r="J97" i="8"/>
  <c r="K97" i="8"/>
  <c r="H98" i="8"/>
  <c r="I98" i="8"/>
  <c r="J98" i="8"/>
  <c r="K98" i="8"/>
  <c r="H99" i="8"/>
  <c r="I99" i="8"/>
  <c r="J99" i="8"/>
  <c r="K99" i="8"/>
  <c r="H100" i="8"/>
  <c r="H95" i="8"/>
  <c r="D100" i="8"/>
  <c r="D99" i="8"/>
  <c r="E95" i="8"/>
  <c r="D95" i="8"/>
  <c r="E18" i="11"/>
  <c r="G64" i="4" l="1"/>
  <c r="K118" i="8"/>
  <c r="K137" i="2"/>
  <c r="E17" i="11" l="1"/>
  <c r="E16" i="11"/>
  <c r="H114" i="8"/>
  <c r="J114" i="8"/>
  <c r="K114" i="8"/>
  <c r="H115" i="8"/>
  <c r="J115" i="8"/>
  <c r="K115" i="8"/>
  <c r="H116" i="8"/>
  <c r="J116" i="8"/>
  <c r="K116" i="8"/>
  <c r="H117" i="8"/>
  <c r="J117" i="8"/>
  <c r="K117" i="8"/>
  <c r="H118" i="8"/>
  <c r="J118" i="8"/>
  <c r="J113" i="8"/>
  <c r="K113" i="8"/>
  <c r="H113" i="8"/>
  <c r="D114" i="8"/>
  <c r="F114" i="8"/>
  <c r="G114" i="8"/>
  <c r="D115" i="8"/>
  <c r="F115" i="8"/>
  <c r="G115" i="8"/>
  <c r="D116" i="8"/>
  <c r="F116" i="8"/>
  <c r="G116" i="8"/>
  <c r="D117" i="8"/>
  <c r="F117" i="8"/>
  <c r="G117" i="8"/>
  <c r="D118" i="8"/>
  <c r="F118" i="8"/>
  <c r="G118" i="8"/>
  <c r="F113" i="8"/>
  <c r="G113" i="8"/>
  <c r="D113" i="8"/>
  <c r="H108" i="8"/>
  <c r="I108" i="8"/>
  <c r="J108" i="8"/>
  <c r="K108" i="8"/>
  <c r="H109" i="8"/>
  <c r="I109" i="8"/>
  <c r="J109" i="8"/>
  <c r="K109" i="8"/>
  <c r="H110" i="8"/>
  <c r="I110" i="8"/>
  <c r="J110" i="8"/>
  <c r="K110" i="8"/>
  <c r="H111" i="8"/>
  <c r="I111" i="8"/>
  <c r="J111" i="8"/>
  <c r="K111" i="8"/>
  <c r="H112" i="8"/>
  <c r="I112" i="8"/>
  <c r="J112" i="8"/>
  <c r="K112" i="8"/>
  <c r="I107" i="8"/>
  <c r="J107" i="8"/>
  <c r="K107" i="8"/>
  <c r="H107" i="8"/>
  <c r="G112" i="8"/>
  <c r="G107" i="8"/>
  <c r="D108" i="8"/>
  <c r="E108" i="8"/>
  <c r="F108" i="8"/>
  <c r="G108" i="8"/>
  <c r="D109" i="8"/>
  <c r="E109" i="8"/>
  <c r="F109" i="8"/>
  <c r="G109" i="8"/>
  <c r="D110" i="8"/>
  <c r="E110" i="8"/>
  <c r="F110" i="8"/>
  <c r="G110" i="8"/>
  <c r="D111" i="8"/>
  <c r="E111" i="8"/>
  <c r="F111" i="8"/>
  <c r="G111" i="8"/>
  <c r="D112" i="8"/>
  <c r="E112" i="8"/>
  <c r="F112" i="8"/>
  <c r="D107" i="8"/>
  <c r="E107" i="8"/>
  <c r="F107" i="8"/>
  <c r="D137" i="2"/>
  <c r="J137" i="2"/>
  <c r="H137" i="2"/>
  <c r="G137" i="2"/>
  <c r="F137" i="2"/>
  <c r="D130" i="2"/>
  <c r="G74" i="4" l="1"/>
  <c r="E73" i="4"/>
  <c r="E75" i="4" s="1"/>
  <c r="G72" i="4"/>
  <c r="C77" i="4"/>
  <c r="C79" i="4" s="1"/>
  <c r="C76" i="4"/>
  <c r="C74" i="4"/>
  <c r="I72" i="4"/>
  <c r="E77" i="4"/>
  <c r="E79" i="4" s="1"/>
  <c r="E76" i="4"/>
  <c r="D74" i="4"/>
  <c r="F77" i="4"/>
  <c r="F79" i="4" s="1"/>
  <c r="F76" i="4"/>
  <c r="H72" i="4"/>
  <c r="J72" i="4"/>
  <c r="F73" i="4"/>
  <c r="F75" i="4" s="1"/>
  <c r="G76" i="4"/>
  <c r="I78" i="4"/>
  <c r="I76" i="4"/>
  <c r="E78" i="4"/>
  <c r="I77" i="4"/>
  <c r="I79" i="4" s="1"/>
  <c r="G78" i="4"/>
  <c r="C78" i="4"/>
  <c r="G77" i="4"/>
  <c r="G79" i="4" s="1"/>
  <c r="F78" i="4"/>
  <c r="J77" i="4"/>
  <c r="J79" i="4" s="1"/>
  <c r="J78" i="4"/>
  <c r="J76" i="4"/>
  <c r="F72" i="4"/>
  <c r="D73" i="4"/>
  <c r="D75" i="4" s="1"/>
  <c r="G73" i="4"/>
  <c r="G75" i="4" s="1"/>
  <c r="E72" i="4"/>
  <c r="E74" i="4"/>
  <c r="J73" i="4"/>
  <c r="J75" i="4" s="1"/>
  <c r="D72" i="4"/>
  <c r="I73" i="4"/>
  <c r="I75" i="4" s="1"/>
  <c r="C72" i="4"/>
  <c r="H73" i="4"/>
  <c r="H75" i="4" s="1"/>
  <c r="C73" i="4"/>
  <c r="C75" i="4" s="1"/>
  <c r="H74" i="4"/>
  <c r="F74" i="4"/>
  <c r="J74" i="4"/>
  <c r="I74" i="4"/>
  <c r="K130" i="2"/>
  <c r="J130" i="2"/>
  <c r="I130" i="2"/>
  <c r="H130" i="2"/>
  <c r="G130" i="2"/>
  <c r="F130" i="2"/>
  <c r="E130" i="2"/>
  <c r="E15" i="11" l="1"/>
  <c r="G106" i="8"/>
  <c r="G101" i="8"/>
  <c r="H106" i="8"/>
  <c r="H101" i="8"/>
  <c r="D102" i="8"/>
  <c r="E102" i="8"/>
  <c r="F102" i="8"/>
  <c r="G102" i="8"/>
  <c r="D103" i="8"/>
  <c r="E103" i="8"/>
  <c r="F103" i="8"/>
  <c r="G103" i="8"/>
  <c r="D104" i="8"/>
  <c r="E104" i="8"/>
  <c r="F104" i="8"/>
  <c r="G104" i="8"/>
  <c r="D105" i="8"/>
  <c r="E105" i="8"/>
  <c r="F105" i="8"/>
  <c r="G105" i="8"/>
  <c r="D106" i="8"/>
  <c r="E106" i="8"/>
  <c r="F106" i="8"/>
  <c r="E101" i="8"/>
  <c r="F101" i="8"/>
  <c r="D101" i="8"/>
  <c r="K106" i="8"/>
  <c r="J106" i="8"/>
  <c r="I106" i="8"/>
  <c r="K105" i="8"/>
  <c r="J105" i="8"/>
  <c r="I105" i="8"/>
  <c r="H105" i="8"/>
  <c r="K104" i="8"/>
  <c r="J104" i="8"/>
  <c r="I104" i="8"/>
  <c r="H104" i="8"/>
  <c r="K103" i="8"/>
  <c r="J103" i="8"/>
  <c r="I103" i="8"/>
  <c r="H103" i="8"/>
  <c r="K102" i="8"/>
  <c r="J102" i="8"/>
  <c r="I102" i="8"/>
  <c r="H102" i="8"/>
  <c r="K101" i="8"/>
  <c r="J101" i="8"/>
  <c r="I101" i="8"/>
  <c r="D123" i="2"/>
  <c r="J69" i="4" l="1"/>
  <c r="J71" i="4" s="1"/>
  <c r="C68" i="4"/>
  <c r="F68" i="4"/>
  <c r="H68" i="4"/>
  <c r="F70" i="4"/>
  <c r="G68" i="4"/>
  <c r="E69" i="4"/>
  <c r="E71" i="4" s="1"/>
  <c r="D70" i="4"/>
  <c r="F69" i="4"/>
  <c r="F71" i="4" s="1"/>
  <c r="I69" i="4"/>
  <c r="I71" i="4" s="1"/>
  <c r="C69" i="4"/>
  <c r="C71" i="4" s="1"/>
  <c r="J68" i="4"/>
  <c r="D69" i="4"/>
  <c r="D71" i="4" s="1"/>
  <c r="I68" i="4"/>
  <c r="E70" i="4"/>
  <c r="E68" i="4"/>
  <c r="D68" i="4"/>
  <c r="H69" i="4"/>
  <c r="H71" i="4" s="1"/>
  <c r="G69" i="4"/>
  <c r="G71" i="4" s="1"/>
  <c r="C70" i="4"/>
  <c r="K123" i="2"/>
  <c r="J123" i="2"/>
  <c r="I123" i="2"/>
  <c r="H123" i="2"/>
  <c r="G123" i="2"/>
  <c r="F123" i="2"/>
  <c r="E123" i="2"/>
  <c r="I95" i="8" l="1"/>
  <c r="J95" i="8"/>
  <c r="K95" i="8"/>
  <c r="I94" i="8"/>
  <c r="J94" i="8"/>
  <c r="K94" i="8"/>
  <c r="H94" i="8"/>
  <c r="G100" i="8"/>
  <c r="F95" i="8"/>
  <c r="G95" i="8"/>
  <c r="E96" i="8"/>
  <c r="F96" i="8"/>
  <c r="G96" i="8"/>
  <c r="E97" i="8"/>
  <c r="F97" i="8"/>
  <c r="G97" i="8"/>
  <c r="E98" i="8"/>
  <c r="F98" i="8"/>
  <c r="G98" i="8"/>
  <c r="E99" i="8"/>
  <c r="F99" i="8"/>
  <c r="G99" i="8"/>
  <c r="E100" i="8"/>
  <c r="F100" i="8"/>
  <c r="D96" i="8"/>
  <c r="D97" i="8"/>
  <c r="D98" i="8"/>
  <c r="K116" i="2"/>
  <c r="K100" i="8" s="1"/>
  <c r="J116" i="2"/>
  <c r="J100" i="8" s="1"/>
  <c r="I116" i="2"/>
  <c r="I100" i="8" s="1"/>
  <c r="H116" i="2"/>
  <c r="G116" i="2"/>
  <c r="F116" i="2"/>
  <c r="E116" i="2"/>
  <c r="D116" i="2"/>
  <c r="E13" i="11"/>
  <c r="E14" i="11"/>
  <c r="I89" i="8"/>
  <c r="J89" i="8"/>
  <c r="K89" i="8"/>
  <c r="I90" i="8"/>
  <c r="J90" i="8"/>
  <c r="K90" i="8"/>
  <c r="I91" i="8"/>
  <c r="J91" i="8"/>
  <c r="K91" i="8"/>
  <c r="I92" i="8"/>
  <c r="J92" i="8"/>
  <c r="K92" i="8"/>
  <c r="I93" i="8"/>
  <c r="J93" i="8"/>
  <c r="K93" i="8"/>
  <c r="H90" i="8"/>
  <c r="H91" i="8"/>
  <c r="H92" i="8"/>
  <c r="H93" i="8"/>
  <c r="H89" i="8"/>
  <c r="G89" i="8"/>
  <c r="E89" i="8"/>
  <c r="F89" i="8"/>
  <c r="E90" i="8"/>
  <c r="F90" i="8"/>
  <c r="G90" i="8"/>
  <c r="E91" i="8"/>
  <c r="F91" i="8"/>
  <c r="G91" i="8"/>
  <c r="E92" i="8"/>
  <c r="F92" i="8"/>
  <c r="G92" i="8"/>
  <c r="E93" i="8"/>
  <c r="F93" i="8"/>
  <c r="G93" i="8"/>
  <c r="E94" i="8"/>
  <c r="F94" i="8"/>
  <c r="G94" i="8"/>
  <c r="D94" i="8"/>
  <c r="D90" i="8"/>
  <c r="D91" i="8"/>
  <c r="D92" i="8"/>
  <c r="D93" i="8"/>
  <c r="D89" i="8"/>
  <c r="G70" i="4" l="1"/>
  <c r="J70" i="4"/>
  <c r="I70" i="4"/>
  <c r="I64" i="4"/>
  <c r="F62" i="4"/>
  <c r="C60" i="4"/>
  <c r="D62" i="4"/>
  <c r="H70" i="4"/>
  <c r="C64" i="4"/>
  <c r="E60" i="4"/>
  <c r="J66" i="4"/>
  <c r="F60" i="4"/>
  <c r="D60" i="4"/>
  <c r="G61" i="4"/>
  <c r="G63" i="4" s="1"/>
  <c r="J60" i="4"/>
  <c r="F66" i="4"/>
  <c r="H66" i="4"/>
  <c r="E66" i="4"/>
  <c r="G66" i="4"/>
  <c r="E61" i="4"/>
  <c r="E63" i="4" s="1"/>
  <c r="H60" i="4"/>
  <c r="D66" i="4"/>
  <c r="J65" i="4"/>
  <c r="J67" i="4" s="1"/>
  <c r="G60" i="4"/>
  <c r="F61" i="4"/>
  <c r="F63" i="4" s="1"/>
  <c r="E62" i="4"/>
  <c r="J64" i="4"/>
  <c r="C65" i="4"/>
  <c r="C67" i="4" s="1"/>
  <c r="C66" i="4"/>
  <c r="D61" i="4"/>
  <c r="D63" i="4" s="1"/>
  <c r="I62" i="4"/>
  <c r="H64" i="4"/>
  <c r="I65" i="4"/>
  <c r="I67" i="4" s="1"/>
  <c r="I66" i="4"/>
  <c r="C62" i="4"/>
  <c r="H65" i="4"/>
  <c r="H67" i="4" s="1"/>
  <c r="C61" i="4"/>
  <c r="C63" i="4" s="1"/>
  <c r="J62" i="4"/>
  <c r="F64" i="4"/>
  <c r="G65" i="4"/>
  <c r="G67" i="4" s="1"/>
  <c r="J61" i="4"/>
  <c r="J63" i="4" s="1"/>
  <c r="H62" i="4"/>
  <c r="E64" i="4"/>
  <c r="F65" i="4"/>
  <c r="F67" i="4" s="1"/>
  <c r="H61" i="4"/>
  <c r="H63" i="4" s="1"/>
  <c r="G62" i="4"/>
  <c r="D64" i="4"/>
  <c r="E65" i="4"/>
  <c r="E67" i="4" s="1"/>
  <c r="D65" i="4"/>
  <c r="D67" i="4" s="1"/>
  <c r="I60" i="4"/>
  <c r="I61" i="4"/>
  <c r="I63" i="4" s="1"/>
  <c r="I109" i="2"/>
  <c r="E109" i="2"/>
  <c r="F109" i="2"/>
  <c r="G109" i="2"/>
  <c r="H109" i="2"/>
  <c r="J109" i="2"/>
  <c r="K109" i="2"/>
  <c r="D109" i="2"/>
  <c r="D84" i="8" l="1"/>
  <c r="F84" i="8"/>
  <c r="G84" i="8"/>
  <c r="H84" i="8"/>
  <c r="J84" i="8"/>
  <c r="K84" i="8"/>
  <c r="D85" i="8"/>
  <c r="F85" i="8"/>
  <c r="G85" i="8"/>
  <c r="H85" i="8"/>
  <c r="J85" i="8"/>
  <c r="K85" i="8"/>
  <c r="D86" i="8"/>
  <c r="F86" i="8"/>
  <c r="G86" i="8"/>
  <c r="H86" i="8"/>
  <c r="J86" i="8"/>
  <c r="K86" i="8"/>
  <c r="D87" i="8"/>
  <c r="F87" i="8"/>
  <c r="G87" i="8"/>
  <c r="H87" i="8"/>
  <c r="J87" i="8"/>
  <c r="K87" i="8"/>
  <c r="D88" i="8"/>
  <c r="F88" i="8"/>
  <c r="G88" i="8"/>
  <c r="H88" i="8"/>
  <c r="J88" i="8"/>
  <c r="K88" i="8"/>
  <c r="J83" i="8"/>
  <c r="K83" i="8"/>
  <c r="H83" i="8"/>
  <c r="F83" i="8"/>
  <c r="G83" i="8"/>
  <c r="D83" i="8"/>
  <c r="F102" i="2"/>
  <c r="G102" i="2"/>
  <c r="H102" i="2"/>
  <c r="J102" i="2"/>
  <c r="K102" i="2"/>
  <c r="D102" i="2"/>
  <c r="C56" i="4" l="1"/>
  <c r="F58" i="4"/>
  <c r="G58" i="4"/>
  <c r="J56" i="4"/>
  <c r="F56" i="4"/>
  <c r="E56" i="4"/>
  <c r="I56" i="4"/>
  <c r="I58" i="4"/>
  <c r="E58" i="4"/>
  <c r="F57" i="4"/>
  <c r="F59" i="4" s="1"/>
  <c r="E57" i="4"/>
  <c r="E59" i="4" s="1"/>
  <c r="J58" i="4"/>
  <c r="C57" i="4"/>
  <c r="C59" i="4" s="1"/>
  <c r="J57" i="4"/>
  <c r="J59" i="4" s="1"/>
  <c r="C58" i="4"/>
  <c r="G56" i="4"/>
  <c r="I57" i="4"/>
  <c r="I59" i="4" s="1"/>
  <c r="G57" i="4"/>
  <c r="G59" i="4" s="1"/>
  <c r="E12" i="11"/>
  <c r="E11" i="11" l="1"/>
  <c r="H5" i="8"/>
  <c r="E95" i="2" l="1"/>
  <c r="F95" i="2"/>
  <c r="G95" i="2"/>
  <c r="H95" i="2"/>
  <c r="I95" i="2"/>
  <c r="J95" i="2"/>
  <c r="K95" i="2"/>
  <c r="D95" i="2"/>
  <c r="H78" i="8"/>
  <c r="I78" i="8"/>
  <c r="J78" i="8"/>
  <c r="K78" i="8"/>
  <c r="H79" i="8"/>
  <c r="I79" i="8"/>
  <c r="J79" i="8"/>
  <c r="K79" i="8"/>
  <c r="H80" i="8"/>
  <c r="I80" i="8"/>
  <c r="J80" i="8"/>
  <c r="K80" i="8"/>
  <c r="H81" i="8"/>
  <c r="I81" i="8"/>
  <c r="J81" i="8"/>
  <c r="K81" i="8"/>
  <c r="H82" i="8"/>
  <c r="I82" i="8"/>
  <c r="J82" i="8"/>
  <c r="K82" i="8"/>
  <c r="I77" i="8"/>
  <c r="J77" i="8"/>
  <c r="K77" i="8"/>
  <c r="H77" i="8"/>
  <c r="D78" i="8"/>
  <c r="E78" i="8"/>
  <c r="F78" i="8"/>
  <c r="G78" i="8"/>
  <c r="D79" i="8"/>
  <c r="E79" i="8"/>
  <c r="F79" i="8"/>
  <c r="G79" i="8"/>
  <c r="D80" i="8"/>
  <c r="E80" i="8"/>
  <c r="F80" i="8"/>
  <c r="G80" i="8"/>
  <c r="D81" i="8"/>
  <c r="E81" i="8"/>
  <c r="F81" i="8"/>
  <c r="G81" i="8"/>
  <c r="D82" i="8"/>
  <c r="E82" i="8"/>
  <c r="F82" i="8"/>
  <c r="G82" i="8"/>
  <c r="E77" i="8"/>
  <c r="F77" i="8"/>
  <c r="G77" i="8"/>
  <c r="D77" i="8"/>
  <c r="H76" i="8"/>
  <c r="H71" i="8"/>
  <c r="H72" i="8"/>
  <c r="I72" i="8"/>
  <c r="J72" i="8"/>
  <c r="K72" i="8"/>
  <c r="H73" i="8"/>
  <c r="I73" i="8"/>
  <c r="J73" i="8"/>
  <c r="K73" i="8"/>
  <c r="H74" i="8"/>
  <c r="I74" i="8"/>
  <c r="J74" i="8"/>
  <c r="K74" i="8"/>
  <c r="H75" i="8"/>
  <c r="I75" i="8"/>
  <c r="J75" i="8"/>
  <c r="K75" i="8"/>
  <c r="I76" i="8"/>
  <c r="J76" i="8"/>
  <c r="K76" i="8"/>
  <c r="I71" i="8"/>
  <c r="J71" i="8"/>
  <c r="K71" i="8"/>
  <c r="D76" i="8"/>
  <c r="D72" i="8"/>
  <c r="E72" i="8"/>
  <c r="F72" i="8"/>
  <c r="G72" i="8"/>
  <c r="D73" i="8"/>
  <c r="E73" i="8"/>
  <c r="F73" i="8"/>
  <c r="G73" i="8"/>
  <c r="D74" i="8"/>
  <c r="E74" i="8"/>
  <c r="F74" i="8"/>
  <c r="G74" i="8"/>
  <c r="D75" i="8"/>
  <c r="E75" i="8"/>
  <c r="F75" i="8"/>
  <c r="G75" i="8"/>
  <c r="E76" i="8"/>
  <c r="F76" i="8"/>
  <c r="G76" i="8"/>
  <c r="E71" i="8"/>
  <c r="F71" i="8"/>
  <c r="G71" i="8"/>
  <c r="D71" i="8"/>
  <c r="E54" i="4" l="1"/>
  <c r="F48" i="4"/>
  <c r="I50" i="4"/>
  <c r="H53" i="4"/>
  <c r="H55" i="4" s="1"/>
  <c r="D48" i="4"/>
  <c r="F50" i="4"/>
  <c r="E50" i="4"/>
  <c r="H50" i="4"/>
  <c r="I53" i="4"/>
  <c r="I55" i="4" s="1"/>
  <c r="C54" i="4"/>
  <c r="D53" i="4"/>
  <c r="D55" i="4" s="1"/>
  <c r="G54" i="4"/>
  <c r="G49" i="4"/>
  <c r="G51" i="4" s="1"/>
  <c r="C48" i="4"/>
  <c r="C50" i="4"/>
  <c r="J50" i="4"/>
  <c r="H49" i="4"/>
  <c r="H51" i="4" s="1"/>
  <c r="I49" i="4"/>
  <c r="I51" i="4" s="1"/>
  <c r="D54" i="4"/>
  <c r="C49" i="4"/>
  <c r="C51" i="4" s="1"/>
  <c r="E52" i="4"/>
  <c r="F49" i="4"/>
  <c r="F51" i="4" s="1"/>
  <c r="J49" i="4"/>
  <c r="J51" i="4" s="1"/>
  <c r="G50" i="4"/>
  <c r="D52" i="4"/>
  <c r="D50" i="4"/>
  <c r="E49" i="4"/>
  <c r="E51" i="4" s="1"/>
  <c r="H48" i="4"/>
  <c r="E53" i="4"/>
  <c r="E55" i="4" s="1"/>
  <c r="F54" i="4"/>
  <c r="J52" i="4"/>
  <c r="G48" i="4"/>
  <c r="I52" i="4"/>
  <c r="E48" i="4"/>
  <c r="J48" i="4"/>
  <c r="D49" i="4"/>
  <c r="D51" i="4" s="1"/>
  <c r="H52" i="4"/>
  <c r="I48" i="4"/>
  <c r="J53" i="4"/>
  <c r="J55" i="4" s="1"/>
  <c r="J54" i="4"/>
  <c r="F53" i="4"/>
  <c r="F55" i="4" s="1"/>
  <c r="F52" i="4"/>
  <c r="I54" i="4"/>
  <c r="H54" i="4"/>
  <c r="C53" i="4"/>
  <c r="C55" i="4" s="1"/>
  <c r="C52" i="4"/>
  <c r="G52" i="4"/>
  <c r="G53" i="4"/>
  <c r="G55" i="4" s="1"/>
  <c r="D88" i="2"/>
  <c r="K88" i="2"/>
  <c r="J88" i="2"/>
  <c r="I88" i="2"/>
  <c r="H88" i="2"/>
  <c r="G88" i="2"/>
  <c r="F88" i="2"/>
  <c r="E88" i="2"/>
  <c r="E81" i="2"/>
  <c r="F81" i="2"/>
  <c r="G81" i="2"/>
  <c r="H81" i="2"/>
  <c r="I81" i="2"/>
  <c r="J81" i="2"/>
  <c r="K81" i="2"/>
  <c r="D81" i="2"/>
  <c r="H66" i="8" l="1"/>
  <c r="I66" i="8"/>
  <c r="J66" i="8"/>
  <c r="K66" i="8"/>
  <c r="H67" i="8"/>
  <c r="I67" i="8"/>
  <c r="J67" i="8"/>
  <c r="K67" i="8"/>
  <c r="H68" i="8"/>
  <c r="I68" i="8"/>
  <c r="J68" i="8"/>
  <c r="K68" i="8"/>
  <c r="H69" i="8"/>
  <c r="I69" i="8"/>
  <c r="J69" i="8"/>
  <c r="K69" i="8"/>
  <c r="H70" i="8"/>
  <c r="I70" i="8"/>
  <c r="J70" i="8"/>
  <c r="K70" i="8"/>
  <c r="I65" i="8"/>
  <c r="J65" i="8"/>
  <c r="K65" i="8"/>
  <c r="H65" i="8"/>
  <c r="D66" i="8"/>
  <c r="E66" i="8"/>
  <c r="F66" i="8"/>
  <c r="G66" i="8"/>
  <c r="D67" i="8"/>
  <c r="E67" i="8"/>
  <c r="F67" i="8"/>
  <c r="G67" i="8"/>
  <c r="D68" i="8"/>
  <c r="E68" i="8"/>
  <c r="F68" i="8"/>
  <c r="G68" i="8"/>
  <c r="D69" i="8"/>
  <c r="E69" i="8"/>
  <c r="F69" i="8"/>
  <c r="G69" i="8"/>
  <c r="D70" i="8"/>
  <c r="E70" i="8"/>
  <c r="F70" i="8"/>
  <c r="G70" i="8"/>
  <c r="E65" i="8"/>
  <c r="F65" i="8"/>
  <c r="G65" i="8"/>
  <c r="D65" i="8"/>
  <c r="I46" i="4" l="1"/>
  <c r="C45" i="4"/>
  <c r="C47" i="4" s="1"/>
  <c r="G45" i="4"/>
  <c r="G47" i="4" s="1"/>
  <c r="H45" i="4"/>
  <c r="H47" i="4" s="1"/>
  <c r="I44" i="4"/>
  <c r="F45" i="4"/>
  <c r="F47" i="4" s="1"/>
  <c r="J46" i="4"/>
  <c r="J45" i="4"/>
  <c r="J47" i="4" s="1"/>
  <c r="E46" i="4"/>
  <c r="I45" i="4"/>
  <c r="I47" i="4" s="1"/>
  <c r="D46" i="4"/>
  <c r="G44" i="4"/>
  <c r="F46" i="4"/>
  <c r="H44" i="4"/>
  <c r="G46" i="4"/>
  <c r="E44" i="4"/>
  <c r="E45" i="4"/>
  <c r="E47" i="4" s="1"/>
  <c r="H46" i="4"/>
  <c r="F44" i="4"/>
  <c r="D44" i="4"/>
  <c r="D45" i="4"/>
  <c r="D47" i="4" s="1"/>
  <c r="C46" i="4"/>
  <c r="C44" i="4"/>
  <c r="J44" i="4"/>
  <c r="E3" i="11"/>
  <c r="E4" i="11"/>
  <c r="E5" i="11"/>
  <c r="E6" i="11"/>
  <c r="E7" i="11"/>
  <c r="E8" i="11"/>
  <c r="E9" i="11"/>
  <c r="E10" i="11"/>
  <c r="E2" i="11"/>
  <c r="J59" i="8" l="1"/>
  <c r="K59" i="8"/>
  <c r="J60" i="8"/>
  <c r="K60" i="8"/>
  <c r="J61" i="8"/>
  <c r="K61" i="8"/>
  <c r="J62" i="8"/>
  <c r="K62" i="8"/>
  <c r="J63" i="8"/>
  <c r="K63" i="8"/>
  <c r="J64" i="8"/>
  <c r="K64" i="8"/>
  <c r="H59" i="8"/>
  <c r="G64" i="8"/>
  <c r="G59" i="8"/>
  <c r="F59" i="8"/>
  <c r="F60" i="8"/>
  <c r="G60" i="8"/>
  <c r="F61" i="8"/>
  <c r="G61" i="8"/>
  <c r="F62" i="8"/>
  <c r="G62" i="8"/>
  <c r="F63" i="8"/>
  <c r="G63" i="8"/>
  <c r="F64" i="8"/>
  <c r="D60" i="8"/>
  <c r="D61" i="8"/>
  <c r="D62" i="8"/>
  <c r="D63" i="8"/>
  <c r="D64" i="8"/>
  <c r="D59" i="8"/>
  <c r="H64" i="8"/>
  <c r="H63" i="8"/>
  <c r="H62" i="8"/>
  <c r="H61" i="8"/>
  <c r="H60" i="8"/>
  <c r="C41" i="4" l="1"/>
  <c r="C43" i="4" s="1"/>
  <c r="F41" i="4"/>
  <c r="F43" i="4" s="1"/>
  <c r="E40" i="4"/>
  <c r="G42" i="4"/>
  <c r="J42" i="4"/>
  <c r="I42" i="4"/>
  <c r="C40" i="4"/>
  <c r="E41" i="4"/>
  <c r="E43" i="4" s="1"/>
  <c r="F42" i="4"/>
  <c r="F40" i="4"/>
  <c r="G41" i="4"/>
  <c r="G43" i="4" s="1"/>
  <c r="E42" i="4"/>
  <c r="J41" i="4"/>
  <c r="J43" i="4" s="1"/>
  <c r="I41" i="4"/>
  <c r="I43" i="4" s="1"/>
  <c r="G40" i="4"/>
  <c r="J40" i="4"/>
  <c r="C42" i="4"/>
  <c r="I40" i="4"/>
  <c r="K74" i="2"/>
  <c r="J74" i="2"/>
  <c r="H74" i="2"/>
  <c r="G74" i="2"/>
  <c r="F74" i="2"/>
  <c r="D74" i="2"/>
  <c r="E53" i="8" l="1"/>
  <c r="H53" i="8"/>
  <c r="I54" i="8"/>
  <c r="J54" i="8"/>
  <c r="K54" i="8"/>
  <c r="H56" i="8"/>
  <c r="I56" i="8"/>
  <c r="J56" i="8"/>
  <c r="K56" i="8"/>
  <c r="H57" i="8"/>
  <c r="I57" i="8"/>
  <c r="J57" i="8"/>
  <c r="K57" i="8"/>
  <c r="H58" i="8"/>
  <c r="I58" i="8"/>
  <c r="J58" i="8"/>
  <c r="K58" i="8"/>
  <c r="I53" i="8"/>
  <c r="J53" i="8"/>
  <c r="K53" i="8"/>
  <c r="H48" i="8"/>
  <c r="J48" i="8"/>
  <c r="K48" i="8"/>
  <c r="H49" i="8"/>
  <c r="J49" i="8"/>
  <c r="K49" i="8"/>
  <c r="H50" i="8"/>
  <c r="J50" i="8"/>
  <c r="K50" i="8"/>
  <c r="H51" i="8"/>
  <c r="J51" i="8"/>
  <c r="K51" i="8"/>
  <c r="H52" i="8"/>
  <c r="J52" i="8"/>
  <c r="K52" i="8"/>
  <c r="J47" i="8"/>
  <c r="K47" i="8"/>
  <c r="H47" i="8"/>
  <c r="H46" i="8"/>
  <c r="H45" i="8"/>
  <c r="E54" i="8"/>
  <c r="F54" i="8"/>
  <c r="G54" i="8"/>
  <c r="D56" i="8"/>
  <c r="E56" i="8"/>
  <c r="F56" i="8"/>
  <c r="G56" i="8"/>
  <c r="D57" i="8"/>
  <c r="E57" i="8"/>
  <c r="F57" i="8"/>
  <c r="G57" i="8"/>
  <c r="D58" i="8"/>
  <c r="E58" i="8"/>
  <c r="F58" i="8"/>
  <c r="G58" i="8"/>
  <c r="F53" i="8"/>
  <c r="G53" i="8"/>
  <c r="D53" i="8"/>
  <c r="D52" i="8"/>
  <c r="D48" i="8"/>
  <c r="F48" i="8"/>
  <c r="G48" i="8"/>
  <c r="D49" i="8"/>
  <c r="F49" i="8"/>
  <c r="G49" i="8"/>
  <c r="D50" i="8"/>
  <c r="F50" i="8"/>
  <c r="G50" i="8"/>
  <c r="D51" i="8"/>
  <c r="F51" i="8"/>
  <c r="G51" i="8"/>
  <c r="F52" i="8"/>
  <c r="G52" i="8"/>
  <c r="F47" i="8"/>
  <c r="G47" i="8"/>
  <c r="D47" i="8"/>
  <c r="I37" i="4" l="1"/>
  <c r="I39" i="4" s="1"/>
  <c r="C38" i="4"/>
  <c r="H36" i="4"/>
  <c r="C34" i="4"/>
  <c r="F34" i="4"/>
  <c r="C32" i="4"/>
  <c r="F36" i="4"/>
  <c r="G33" i="4"/>
  <c r="G35" i="4" s="1"/>
  <c r="D37" i="4"/>
  <c r="D39" i="4" s="1"/>
  <c r="G34" i="4"/>
  <c r="E38" i="4"/>
  <c r="J33" i="4"/>
  <c r="J35" i="4" s="1"/>
  <c r="G37" i="4"/>
  <c r="G39" i="4" s="1"/>
  <c r="E34" i="4"/>
  <c r="I33" i="4"/>
  <c r="I35" i="4" s="1"/>
  <c r="F32" i="4"/>
  <c r="F33" i="4"/>
  <c r="F35" i="4" s="1"/>
  <c r="E32" i="4"/>
  <c r="G32" i="4"/>
  <c r="I36" i="4"/>
  <c r="E33" i="4"/>
  <c r="E35" i="4" s="1"/>
  <c r="J36" i="4"/>
  <c r="J34" i="4"/>
  <c r="I34" i="4"/>
  <c r="I38" i="4"/>
  <c r="E36" i="4"/>
  <c r="H37" i="4"/>
  <c r="H39" i="4" s="1"/>
  <c r="C33" i="4"/>
  <c r="C35" i="4" s="1"/>
  <c r="C37" i="4"/>
  <c r="C39" i="4" s="1"/>
  <c r="G36" i="4"/>
  <c r="J32" i="4"/>
  <c r="I32" i="4"/>
  <c r="E37" i="4"/>
  <c r="E39" i="4" s="1"/>
  <c r="J37" i="4"/>
  <c r="J39" i="4" s="1"/>
  <c r="J38" i="4"/>
  <c r="F37" i="4"/>
  <c r="F39" i="4" s="1"/>
  <c r="F38" i="4"/>
  <c r="H38" i="4"/>
  <c r="D38" i="4"/>
  <c r="D36" i="4"/>
  <c r="G38" i="4"/>
  <c r="F60" i="2"/>
  <c r="G60" i="2"/>
  <c r="H60" i="2"/>
  <c r="J60" i="2"/>
  <c r="K60" i="2"/>
  <c r="D60" i="2"/>
  <c r="H41" i="8" l="1"/>
  <c r="K46" i="8"/>
  <c r="J46" i="8"/>
  <c r="I46" i="8"/>
  <c r="K45" i="8"/>
  <c r="J45" i="8"/>
  <c r="I45" i="8"/>
  <c r="K44" i="8"/>
  <c r="J44" i="8"/>
  <c r="I44" i="8"/>
  <c r="H44" i="8"/>
  <c r="K43" i="8"/>
  <c r="J43" i="8"/>
  <c r="I43" i="8"/>
  <c r="H43" i="8"/>
  <c r="K42" i="8"/>
  <c r="J42" i="8"/>
  <c r="I42" i="8"/>
  <c r="H42" i="8"/>
  <c r="G46" i="8"/>
  <c r="D46" i="8"/>
  <c r="D41" i="8"/>
  <c r="D42" i="8"/>
  <c r="E42" i="8"/>
  <c r="F42" i="8"/>
  <c r="G42" i="8"/>
  <c r="D43" i="8"/>
  <c r="E43" i="8"/>
  <c r="F43" i="8"/>
  <c r="G43" i="8"/>
  <c r="D44" i="8"/>
  <c r="E44" i="8"/>
  <c r="F44" i="8"/>
  <c r="G44" i="8"/>
  <c r="D45" i="8"/>
  <c r="E45" i="8"/>
  <c r="F45" i="8"/>
  <c r="G45" i="8"/>
  <c r="E46" i="8"/>
  <c r="F46" i="8"/>
  <c r="E41" i="8"/>
  <c r="F41" i="8"/>
  <c r="G41" i="8"/>
  <c r="C28" i="4" l="1"/>
  <c r="F28" i="4"/>
  <c r="D28" i="4"/>
  <c r="E28" i="4"/>
  <c r="D53" i="2"/>
  <c r="K53" i="2"/>
  <c r="J53" i="2"/>
  <c r="I53" i="2"/>
  <c r="H53" i="2"/>
  <c r="G53" i="2"/>
  <c r="F53" i="2"/>
  <c r="E53" i="2"/>
  <c r="E46" i="2" l="1"/>
  <c r="F46" i="2"/>
  <c r="G46" i="2"/>
  <c r="H46" i="2"/>
  <c r="I46" i="2"/>
  <c r="I41" i="8" s="1"/>
  <c r="J46" i="2"/>
  <c r="J41" i="8" s="1"/>
  <c r="K46" i="2"/>
  <c r="K41" i="8" s="1"/>
  <c r="D46" i="2"/>
  <c r="H36" i="8"/>
  <c r="I36" i="8"/>
  <c r="J36" i="8"/>
  <c r="K36" i="8"/>
  <c r="H37" i="8"/>
  <c r="I37" i="8"/>
  <c r="J37" i="8"/>
  <c r="K37" i="8"/>
  <c r="H38" i="8"/>
  <c r="I38" i="8"/>
  <c r="J38" i="8"/>
  <c r="K38" i="8"/>
  <c r="H39" i="8"/>
  <c r="I39" i="8"/>
  <c r="J39" i="8"/>
  <c r="K39" i="8"/>
  <c r="H40" i="8"/>
  <c r="I40" i="8"/>
  <c r="J40" i="8"/>
  <c r="K40" i="8"/>
  <c r="K35" i="8"/>
  <c r="J35" i="8"/>
  <c r="I35" i="8"/>
  <c r="H35" i="8"/>
  <c r="E35" i="8"/>
  <c r="D35" i="8"/>
  <c r="E38" i="8"/>
  <c r="E36" i="8"/>
  <c r="D36" i="8"/>
  <c r="F36" i="8"/>
  <c r="G36" i="8"/>
  <c r="D37" i="8"/>
  <c r="E37" i="8"/>
  <c r="F37" i="8"/>
  <c r="G37" i="8"/>
  <c r="D38" i="8"/>
  <c r="F38" i="8"/>
  <c r="G38" i="8"/>
  <c r="D39" i="8"/>
  <c r="C29" i="4" s="1"/>
  <c r="E39" i="8"/>
  <c r="F39" i="8"/>
  <c r="G39" i="8"/>
  <c r="D40" i="8"/>
  <c r="E40" i="8"/>
  <c r="F40" i="8"/>
  <c r="G40" i="8"/>
  <c r="F35" i="8"/>
  <c r="G35" i="8"/>
  <c r="D26" i="4" l="1"/>
  <c r="D30" i="4"/>
  <c r="D29" i="4"/>
  <c r="D31" i="4" s="1"/>
  <c r="J30" i="4"/>
  <c r="J29" i="4"/>
  <c r="J31" i="4" s="1"/>
  <c r="J28" i="4"/>
  <c r="I30" i="4"/>
  <c r="I29" i="4"/>
  <c r="I31" i="4" s="1"/>
  <c r="I28" i="4"/>
  <c r="H30" i="4"/>
  <c r="H29" i="4"/>
  <c r="H31" i="4" s="1"/>
  <c r="H28" i="4"/>
  <c r="H25" i="4"/>
  <c r="H27" i="4" s="1"/>
  <c r="C30" i="4"/>
  <c r="C31" i="4"/>
  <c r="E30" i="4"/>
  <c r="E29" i="4"/>
  <c r="E31" i="4" s="1"/>
  <c r="G30" i="4"/>
  <c r="G29" i="4"/>
  <c r="G31" i="4" s="1"/>
  <c r="G28" i="4"/>
  <c r="E24" i="4"/>
  <c r="F30" i="4"/>
  <c r="F29" i="4"/>
  <c r="F31" i="4" s="1"/>
  <c r="C24" i="4"/>
  <c r="H24" i="4"/>
  <c r="F24" i="4"/>
  <c r="J26" i="4"/>
  <c r="G26" i="4"/>
  <c r="E26" i="4"/>
  <c r="I26" i="4"/>
  <c r="I24" i="4"/>
  <c r="C25" i="4"/>
  <c r="C27" i="4" s="1"/>
  <c r="J25" i="4"/>
  <c r="J27" i="4" s="1"/>
  <c r="H26" i="4"/>
  <c r="J24" i="4"/>
  <c r="I25" i="4"/>
  <c r="I27" i="4" s="1"/>
  <c r="F26" i="4"/>
  <c r="F25" i="4"/>
  <c r="F27" i="4" s="1"/>
  <c r="E25" i="4"/>
  <c r="E27" i="4" s="1"/>
  <c r="C26" i="4"/>
  <c r="D24" i="4"/>
  <c r="D25" i="4"/>
  <c r="D27" i="4" s="1"/>
  <c r="G25" i="4"/>
  <c r="G27" i="4" s="1"/>
  <c r="G24" i="4"/>
  <c r="F25" i="2"/>
  <c r="E25" i="2"/>
  <c r="D25" i="2"/>
  <c r="D23" i="8"/>
  <c r="H18" i="8" l="1"/>
  <c r="I18" i="8"/>
  <c r="J18" i="8"/>
  <c r="K18" i="8"/>
  <c r="H19" i="8"/>
  <c r="I19" i="8"/>
  <c r="J19" i="8"/>
  <c r="K19" i="8"/>
  <c r="H20" i="8"/>
  <c r="I20" i="8"/>
  <c r="J20" i="8"/>
  <c r="K20" i="8"/>
  <c r="H21" i="8"/>
  <c r="I21" i="8"/>
  <c r="J21" i="8"/>
  <c r="K21" i="8"/>
  <c r="H22" i="8"/>
  <c r="I22" i="8"/>
  <c r="J22" i="8"/>
  <c r="K22" i="8"/>
  <c r="I17" i="8"/>
  <c r="J17" i="8"/>
  <c r="K17" i="8"/>
  <c r="H17" i="8"/>
  <c r="K25" i="2"/>
  <c r="J25" i="2"/>
  <c r="I25" i="2"/>
  <c r="H25" i="2"/>
  <c r="G25" i="2"/>
  <c r="H14" i="4" l="1"/>
  <c r="I14" i="4"/>
  <c r="J14" i="4"/>
  <c r="G14" i="4"/>
  <c r="H13" i="4"/>
  <c r="H15" i="4" s="1"/>
  <c r="I13" i="4"/>
  <c r="I15" i="4" s="1"/>
  <c r="J13" i="4"/>
  <c r="J15" i="4" s="1"/>
  <c r="G13" i="4"/>
  <c r="G15" i="4" s="1"/>
  <c r="G12" i="4"/>
  <c r="H12" i="4"/>
  <c r="I12" i="4"/>
  <c r="J12" i="4"/>
  <c r="H23" i="8" l="1"/>
  <c r="D5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34" i="8"/>
  <c r="H30" i="8"/>
  <c r="I30" i="8"/>
  <c r="J30" i="8"/>
  <c r="K30" i="8"/>
  <c r="H31" i="8"/>
  <c r="I31" i="8"/>
  <c r="J31" i="8"/>
  <c r="K31" i="8"/>
  <c r="H32" i="8"/>
  <c r="I32" i="8"/>
  <c r="J32" i="8"/>
  <c r="K32" i="8"/>
  <c r="H33" i="8"/>
  <c r="I33" i="8"/>
  <c r="J33" i="8"/>
  <c r="K33" i="8"/>
  <c r="H34" i="8"/>
  <c r="I34" i="8"/>
  <c r="J34" i="8"/>
  <c r="I29" i="8"/>
  <c r="J29" i="8"/>
  <c r="K29" i="8"/>
  <c r="H29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H28" i="8"/>
  <c r="I28" i="8"/>
  <c r="J28" i="8"/>
  <c r="K28" i="8"/>
  <c r="I23" i="8"/>
  <c r="J23" i="8"/>
  <c r="K23" i="8"/>
  <c r="H6" i="8"/>
  <c r="I6" i="8"/>
  <c r="J6" i="8"/>
  <c r="K6" i="8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I5" i="8"/>
  <c r="J5" i="8"/>
  <c r="K5" i="8"/>
  <c r="E5" i="8"/>
  <c r="F5" i="8"/>
  <c r="G5" i="8"/>
  <c r="D28" i="8"/>
  <c r="E32" i="2"/>
  <c r="J32" i="2"/>
  <c r="G32" i="2"/>
  <c r="I18" i="4" l="1"/>
  <c r="I16" i="4"/>
  <c r="I17" i="4"/>
  <c r="I19" i="4" s="1"/>
  <c r="I6" i="4"/>
  <c r="I4" i="4"/>
  <c r="I5" i="4"/>
  <c r="I7" i="4" s="1"/>
  <c r="H18" i="4"/>
  <c r="H16" i="4"/>
  <c r="H17" i="4"/>
  <c r="H19" i="4" s="1"/>
  <c r="H22" i="4"/>
  <c r="H20" i="4"/>
  <c r="H21" i="4"/>
  <c r="H23" i="4" s="1"/>
  <c r="H6" i="4"/>
  <c r="H4" i="4"/>
  <c r="H5" i="4"/>
  <c r="H7" i="4" s="1"/>
  <c r="J6" i="4"/>
  <c r="J4" i="4"/>
  <c r="J5" i="4"/>
  <c r="J7" i="4" s="1"/>
  <c r="G6" i="4"/>
  <c r="G4" i="4"/>
  <c r="G5" i="4"/>
  <c r="G7" i="4" s="1"/>
  <c r="G22" i="4"/>
  <c r="G20" i="4"/>
  <c r="G21" i="4"/>
  <c r="G23" i="4" s="1"/>
  <c r="J18" i="4"/>
  <c r="J16" i="4"/>
  <c r="J17" i="4"/>
  <c r="J19" i="4" s="1"/>
  <c r="J21" i="4"/>
  <c r="J23" i="4" s="1"/>
  <c r="J22" i="4"/>
  <c r="J20" i="4"/>
  <c r="I22" i="4"/>
  <c r="I21" i="4"/>
  <c r="I23" i="4" s="1"/>
  <c r="I20" i="4"/>
  <c r="G16" i="4"/>
  <c r="G17" i="4"/>
  <c r="G19" i="4" s="1"/>
  <c r="G18" i="4"/>
  <c r="D12" i="8"/>
  <c r="D17" i="8"/>
  <c r="D30" i="8"/>
  <c r="E30" i="8"/>
  <c r="F30" i="8"/>
  <c r="G30" i="8"/>
  <c r="D31" i="8"/>
  <c r="E31" i="8"/>
  <c r="F31" i="8"/>
  <c r="G31" i="8"/>
  <c r="D32" i="8"/>
  <c r="E32" i="8"/>
  <c r="F32" i="8"/>
  <c r="G32" i="8"/>
  <c r="D33" i="8"/>
  <c r="E33" i="8"/>
  <c r="F33" i="8"/>
  <c r="G33" i="8"/>
  <c r="D34" i="8"/>
  <c r="E34" i="8"/>
  <c r="F34" i="8"/>
  <c r="G34" i="8"/>
  <c r="E29" i="8"/>
  <c r="F29" i="8"/>
  <c r="G29" i="8"/>
  <c r="D29" i="8"/>
  <c r="D24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E28" i="8"/>
  <c r="F28" i="8"/>
  <c r="G28" i="8"/>
  <c r="E23" i="8"/>
  <c r="F23" i="8"/>
  <c r="G23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2" i="8"/>
  <c r="E22" i="8"/>
  <c r="F22" i="8"/>
  <c r="G22" i="8"/>
  <c r="E17" i="8"/>
  <c r="F17" i="8"/>
  <c r="G17" i="8"/>
  <c r="E12" i="8"/>
  <c r="F12" i="8"/>
  <c r="G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1" i="8"/>
  <c r="F11" i="8"/>
  <c r="G11" i="8"/>
  <c r="D11" i="8"/>
  <c r="D6" i="8"/>
  <c r="E6" i="8"/>
  <c r="F6" i="8"/>
  <c r="G6" i="8"/>
  <c r="D7" i="8"/>
  <c r="E7" i="8"/>
  <c r="F7" i="8"/>
  <c r="G7" i="8"/>
  <c r="D8" i="8"/>
  <c r="E8" i="8"/>
  <c r="F8" i="8"/>
  <c r="G8" i="8"/>
  <c r="D9" i="8"/>
  <c r="E9" i="8"/>
  <c r="F9" i="8"/>
  <c r="G9" i="8"/>
  <c r="D10" i="8"/>
  <c r="E10" i="8"/>
  <c r="F10" i="8"/>
  <c r="G10" i="8"/>
  <c r="D11" i="2"/>
  <c r="E11" i="2"/>
  <c r="F11" i="2"/>
  <c r="G11" i="2"/>
  <c r="H11" i="2"/>
  <c r="H11" i="8" s="1"/>
  <c r="G10" i="4" s="1"/>
  <c r="I11" i="2"/>
  <c r="I11" i="8" s="1"/>
  <c r="H8" i="4" s="1"/>
  <c r="J11" i="2"/>
  <c r="J11" i="8" s="1"/>
  <c r="I8" i="4" s="1"/>
  <c r="K11" i="2"/>
  <c r="K11" i="8" s="1"/>
  <c r="J10" i="4" s="1"/>
  <c r="D18" i="2"/>
  <c r="E18" i="2"/>
  <c r="F18" i="2"/>
  <c r="G18" i="2"/>
  <c r="H18" i="2"/>
  <c r="I18" i="2"/>
  <c r="J18" i="2"/>
  <c r="K18" i="2"/>
  <c r="H32" i="2"/>
  <c r="I32" i="2"/>
  <c r="F32" i="2"/>
  <c r="K32" i="2"/>
  <c r="D32" i="2"/>
  <c r="J8" i="4" l="1"/>
  <c r="J9" i="4"/>
  <c r="J11" i="4" s="1"/>
  <c r="G8" i="4"/>
  <c r="G9" i="4"/>
  <c r="G11" i="4" s="1"/>
  <c r="I10" i="4"/>
  <c r="H9" i="4"/>
  <c r="H11" i="4" s="1"/>
  <c r="I9" i="4"/>
  <c r="I11" i="4" s="1"/>
  <c r="H10" i="4"/>
  <c r="E22" i="4"/>
  <c r="E16" i="4"/>
  <c r="C18" i="4"/>
  <c r="D10" i="4"/>
  <c r="C20" i="4"/>
  <c r="E5" i="4"/>
  <c r="E7" i="4" s="1"/>
  <c r="E9" i="4"/>
  <c r="E11" i="4" s="1"/>
  <c r="C12" i="4"/>
  <c r="C10" i="4"/>
  <c r="F5" i="4"/>
  <c r="F7" i="4" s="1"/>
  <c r="F18" i="4"/>
  <c r="F4" i="4"/>
  <c r="D5" i="4"/>
  <c r="D7" i="4" s="1"/>
  <c r="D8" i="4"/>
  <c r="F21" i="4"/>
  <c r="F23" i="4" s="1"/>
  <c r="F6" i="4"/>
  <c r="C5" i="4"/>
  <c r="C7" i="4" s="1"/>
  <c r="C8" i="4"/>
  <c r="D22" i="4"/>
  <c r="F8" i="4"/>
  <c r="E17" i="4"/>
  <c r="E19" i="4" s="1"/>
  <c r="E8" i="4"/>
  <c r="E18" i="4"/>
  <c r="E21" i="4"/>
  <c r="E23" i="4" s="1"/>
  <c r="D21" i="4"/>
  <c r="D23" i="4" s="1"/>
  <c r="C16" i="4"/>
  <c r="C6" i="4"/>
  <c r="F9" i="4"/>
  <c r="F11" i="4" s="1"/>
  <c r="C4" i="4"/>
  <c r="E4" i="4"/>
  <c r="E6" i="4"/>
  <c r="D9" i="4"/>
  <c r="D11" i="4" s="1"/>
  <c r="C22" i="4"/>
  <c r="D4" i="4"/>
  <c r="D6" i="4"/>
  <c r="F10" i="4"/>
  <c r="F20" i="4"/>
  <c r="F22" i="4"/>
  <c r="E10" i="4"/>
  <c r="E20" i="4"/>
  <c r="F16" i="4"/>
  <c r="D20" i="4"/>
  <c r="C21" i="4"/>
  <c r="C23" i="4" s="1"/>
  <c r="D16" i="4"/>
  <c r="C9" i="4"/>
  <c r="C11" i="4" s="1"/>
  <c r="E12" i="4"/>
  <c r="F12" i="4"/>
  <c r="E13" i="4"/>
  <c r="E15" i="4" s="1"/>
  <c r="D13" i="4"/>
  <c r="D15" i="4" s="1"/>
  <c r="C14" i="4"/>
  <c r="C13" i="4"/>
  <c r="C15" i="4" s="1"/>
  <c r="F14" i="4"/>
  <c r="F13" i="4"/>
  <c r="F15" i="4" s="1"/>
  <c r="E14" i="4"/>
  <c r="D12" i="4"/>
  <c r="D14" i="4"/>
  <c r="C17" i="4"/>
  <c r="C19" i="4" s="1"/>
  <c r="D17" i="4"/>
  <c r="D19" i="4" s="1"/>
  <c r="F17" i="4"/>
  <c r="F19" i="4" s="1"/>
  <c r="D18" i="4"/>
  <c r="J39" i="2" l="1"/>
  <c r="I39" i="2"/>
  <c r="K39" i="2"/>
  <c r="G39" i="2"/>
  <c r="F39" i="2"/>
  <c r="E39" i="2"/>
  <c r="H39" i="2" l="1"/>
  <c r="D39" i="2"/>
</calcChain>
</file>

<file path=xl/sharedStrings.xml><?xml version="1.0" encoding="utf-8"?>
<sst xmlns="http://schemas.openxmlformats.org/spreadsheetml/2006/main" count="973" uniqueCount="147">
  <si>
    <t>Total input force (N)</t>
  </si>
  <si>
    <t>tet4 quantity</t>
  </si>
  <si>
    <t>Coarse</t>
  </si>
  <si>
    <t>Medium</t>
  </si>
  <si>
    <t>Fine</t>
  </si>
  <si>
    <t>Taxon Model</t>
  </si>
  <si>
    <t>BF</t>
  </si>
  <si>
    <t>SE</t>
  </si>
  <si>
    <t>c.ME</t>
  </si>
  <si>
    <t>p3.ME</t>
  </si>
  <si>
    <t>p4.ME</t>
  </si>
  <si>
    <t>m1.ME</t>
  </si>
  <si>
    <t>c.adjSE</t>
  </si>
  <si>
    <t>p3.adjSE</t>
  </si>
  <si>
    <t>p4.adjSE</t>
  </si>
  <si>
    <t>m1.adjSE</t>
  </si>
  <si>
    <t>coarse</t>
  </si>
  <si>
    <t>medium</t>
  </si>
  <si>
    <t>fine</t>
  </si>
  <si>
    <t>Right</t>
  </si>
  <si>
    <t>Left</t>
  </si>
  <si>
    <t>MEAN</t>
  </si>
  <si>
    <t>c</t>
  </si>
  <si>
    <t>p3</t>
  </si>
  <si>
    <t>p4</t>
  </si>
  <si>
    <t>m1</t>
  </si>
  <si>
    <t>mean</t>
  </si>
  <si>
    <t>stdev</t>
  </si>
  <si>
    <t>stderr</t>
  </si>
  <si>
    <t>95%CI</t>
  </si>
  <si>
    <t>ME</t>
  </si>
  <si>
    <t>adj SE</t>
  </si>
  <si>
    <t>TIF</t>
  </si>
  <si>
    <t>95CI_c</t>
  </si>
  <si>
    <t>95CI_p3</t>
  </si>
  <si>
    <t>95CI_p4</t>
  </si>
  <si>
    <t>95CI_m1</t>
  </si>
  <si>
    <t>taxa</t>
  </si>
  <si>
    <t>Va (ref) (mm3)</t>
  </si>
  <si>
    <r>
      <rPr>
        <sz val="12"/>
        <color indexed="8"/>
        <rFont val="Calibri"/>
        <family val="2"/>
        <scheme val="minor"/>
      </rPr>
      <t xml:space="preserve">Raw output data of FE simulations for unilateral bites. 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premolars,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molar, respectively; </t>
    </r>
    <r>
      <rPr>
        <b/>
        <sz val="12"/>
        <color indexed="8"/>
        <rFont val="Calibri"/>
        <family val="2"/>
        <scheme val="minor"/>
      </rPr>
      <t>BF</t>
    </r>
    <r>
      <rPr>
        <sz val="12"/>
        <color indexed="8"/>
        <rFont val="Calibri"/>
        <family val="2"/>
        <scheme val="minor"/>
      </rPr>
      <t xml:space="preserve">, bite force (in Newtons); </t>
    </r>
    <r>
      <rPr>
        <b/>
        <sz val="12"/>
        <color indexed="8"/>
        <rFont val="Calibri"/>
        <family val="2"/>
        <scheme val="minor"/>
      </rPr>
      <t>SE</t>
    </r>
    <r>
      <rPr>
        <sz val="12"/>
        <color indexed="8"/>
        <rFont val="Calibri"/>
        <family val="2"/>
        <scheme val="minor"/>
      </rPr>
      <t xml:space="preserve">, strain energy (in Joules); </t>
    </r>
    <r>
      <rPr>
        <b/>
        <sz val="12"/>
        <color indexed="8"/>
        <rFont val="Calibri"/>
        <family val="2"/>
        <scheme val="minor"/>
      </rPr>
      <t>coarse</t>
    </r>
    <r>
      <rPr>
        <sz val="12"/>
        <color indexed="8"/>
        <rFont val="Calibri"/>
        <family val="2"/>
        <scheme val="minor"/>
      </rPr>
      <t xml:space="preserve">, low resolution model; </t>
    </r>
    <r>
      <rPr>
        <b/>
        <sz val="12"/>
        <color indexed="8"/>
        <rFont val="Calibri"/>
        <family val="2"/>
        <scheme val="minor"/>
      </rPr>
      <t>medium</t>
    </r>
    <r>
      <rPr>
        <sz val="12"/>
        <color indexed="8"/>
        <rFont val="Calibri"/>
        <family val="2"/>
        <scheme val="minor"/>
      </rPr>
      <t xml:space="preserve">, medium resolution model; </t>
    </r>
    <r>
      <rPr>
        <b/>
        <sz val="12"/>
        <color indexed="8"/>
        <rFont val="Calibri"/>
        <family val="2"/>
        <scheme val="minor"/>
      </rPr>
      <t>fine</t>
    </r>
    <r>
      <rPr>
        <sz val="12"/>
        <color indexed="8"/>
        <rFont val="Calibri"/>
        <family val="2"/>
        <scheme val="minor"/>
      </rPr>
      <t>, high resolution model.</t>
    </r>
  </si>
  <si>
    <r>
      <t xml:space="preserve">Lynx rufus </t>
    </r>
    <r>
      <rPr>
        <sz val="12"/>
        <rFont val="Calibri"/>
        <family val="2"/>
        <scheme val="minor"/>
      </rPr>
      <t>FAVE09 (CT)</t>
    </r>
  </si>
  <si>
    <r>
      <t xml:space="preserve">Lynx rufus </t>
    </r>
    <r>
      <rPr>
        <sz val="12"/>
        <rFont val="Calibri"/>
        <family val="2"/>
        <scheme val="minor"/>
      </rPr>
      <t>FAVE09 (Surface)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</si>
  <si>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(CT)  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</si>
  <si>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(Surface)  </t>
    </r>
  </si>
  <si>
    <r>
      <t>Amphimachairodus giganteus</t>
    </r>
    <r>
      <rPr>
        <sz val="12"/>
        <rFont val="Calibri"/>
        <family val="2"/>
        <scheme val="minor"/>
      </rPr>
      <t xml:space="preserve"> PMU-21831</t>
    </r>
  </si>
  <si>
    <t>Vb (mm3)</t>
  </si>
  <si>
    <t>TIFa (ref)</t>
  </si>
  <si>
    <r>
      <rPr>
        <i/>
        <sz val="12"/>
        <color theme="1"/>
        <rFont val="Calibri"/>
        <family val="2"/>
        <scheme val="minor"/>
      </rPr>
      <t>Yoshi minor</t>
    </r>
    <r>
      <rPr>
        <sz val="12"/>
        <color theme="1"/>
        <rFont val="Calibri"/>
        <family val="2"/>
        <scheme val="minor"/>
      </rPr>
      <t xml:space="preserve"> PMU-217661-2 </t>
    </r>
  </si>
  <si>
    <r>
      <rPr>
        <i/>
        <sz val="12"/>
        <color theme="1"/>
        <rFont val="Calibri"/>
        <family val="2"/>
        <scheme val="minor"/>
      </rPr>
      <t xml:space="preserve">Yoshi minor </t>
    </r>
    <r>
      <rPr>
        <sz val="12"/>
        <color theme="1"/>
        <rFont val="Calibri"/>
        <family val="2"/>
        <scheme val="minor"/>
      </rPr>
      <t xml:space="preserve">PMU-217661-2 </t>
    </r>
  </si>
  <si>
    <r>
      <t xml:space="preserve">Panthera tigris </t>
    </r>
    <r>
      <rPr>
        <sz val="12"/>
        <rFont val="Calibri"/>
        <family val="2"/>
        <scheme val="minor"/>
      </rPr>
      <t>MNHN</t>
    </r>
    <r>
      <rPr>
        <i/>
        <sz val="12"/>
        <rFont val="Calibri"/>
        <family val="2"/>
        <scheme val="minor"/>
      </rPr>
      <t>-</t>
    </r>
    <r>
      <rPr>
        <sz val="12"/>
        <rFont val="Calibri"/>
        <family val="2"/>
        <scheme val="minor"/>
      </rPr>
      <t>ZO-AC 1931 60</t>
    </r>
  </si>
  <si>
    <r>
      <t xml:space="preserve">Yoshi minor </t>
    </r>
    <r>
      <rPr>
        <sz val="12"/>
        <rFont val="Calibri"/>
        <family val="2"/>
        <scheme val="minor"/>
      </rPr>
      <t>PMU-217661-2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</si>
  <si>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Summary statistics for biomechanical outputs estimated by Finite Element (FE) simulations of unilateral biting.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lower premolars;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lower molar, respectively; </t>
    </r>
    <r>
      <rPr>
        <b/>
        <sz val="12"/>
        <color indexed="8"/>
        <rFont val="Calibri"/>
        <family val="2"/>
        <scheme val="minor"/>
      </rPr>
      <t>ME</t>
    </r>
    <r>
      <rPr>
        <sz val="12"/>
        <color indexed="8"/>
        <rFont val="Calibri"/>
        <family val="2"/>
        <scheme val="minor"/>
      </rPr>
      <t xml:space="preserve">, mechanical efficiency (Bite force/Total input force); </t>
    </r>
    <r>
      <rPr>
        <b/>
        <sz val="12"/>
        <color indexed="8"/>
        <rFont val="Calibri"/>
        <family val="2"/>
        <scheme val="minor"/>
      </rPr>
      <t>adjSE</t>
    </r>
    <r>
      <rPr>
        <sz val="12"/>
        <color indexed="8"/>
        <rFont val="Calibri"/>
        <family val="2"/>
        <scheme val="minor"/>
      </rPr>
      <t>, adjusted strain energy (in Joules) see formula in Dumont et al 2009</t>
    </r>
  </si>
  <si>
    <r>
      <t xml:space="preserve">Smilodon fatalis </t>
    </r>
    <r>
      <rPr>
        <sz val="12"/>
        <rFont val="Calibri"/>
        <family val="2"/>
        <scheme val="minor"/>
      </rPr>
      <t>AMNH-14349</t>
    </r>
  </si>
  <si>
    <t>NA</t>
  </si>
  <si>
    <t xml:space="preserve"> # of triangles after decimation</t>
  </si>
  <si>
    <r>
      <t xml:space="preserve">Dinofelis barlowi </t>
    </r>
    <r>
      <rPr>
        <sz val="12"/>
        <rFont val="Calibri"/>
        <family val="2"/>
        <scheme val="minor"/>
      </rPr>
      <t xml:space="preserve">DNMNH-BF-55-23 </t>
    </r>
  </si>
  <si>
    <r>
      <t xml:space="preserve">Metailurus major </t>
    </r>
    <r>
      <rPr>
        <sz val="12"/>
        <rFont val="Calibri"/>
        <family val="2"/>
        <scheme val="minor"/>
      </rPr>
      <t>PMU-21771/2</t>
    </r>
  </si>
  <si>
    <t>CL</t>
  </si>
  <si>
    <t>CrL</t>
  </si>
  <si>
    <t>CL/CrL</t>
  </si>
  <si>
    <t>Subfamily</t>
  </si>
  <si>
    <t>Felinae</t>
  </si>
  <si>
    <t>Machairodontinae</t>
  </si>
  <si>
    <r>
      <t xml:space="preserve">Caracal caracal </t>
    </r>
    <r>
      <rPr>
        <sz val="12"/>
        <rFont val="Calibri"/>
        <family val="2"/>
        <scheme val="minor"/>
      </rPr>
      <t>A585401</t>
    </r>
  </si>
  <si>
    <r>
      <rPr>
        <i/>
        <sz val="11"/>
        <color theme="1"/>
        <rFont val="Calibri"/>
        <family val="2"/>
        <scheme val="minor"/>
      </rPr>
      <t>Homotherium crenatidens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MNHN-F-PET2000b</t>
    </r>
  </si>
  <si>
    <r>
      <rPr>
        <i/>
        <sz val="12"/>
        <color theme="1"/>
        <rFont val="Calibri"/>
        <family val="2"/>
        <scheme val="minor"/>
      </rPr>
      <t>Homotherium crenatidens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MNHN-F-PET2000b</t>
    </r>
  </si>
  <si>
    <t>Lynx rufus</t>
  </si>
  <si>
    <t>Panthera pardus</t>
  </si>
  <si>
    <t>Amphimachairodus giganteus</t>
  </si>
  <si>
    <t>Homotherium crenatidens</t>
  </si>
  <si>
    <t>Prionailurus rubiginosus</t>
  </si>
  <si>
    <t>Panthera onca</t>
  </si>
  <si>
    <t>Dinofelis barlowi</t>
  </si>
  <si>
    <t>Machairodus aphanistus</t>
  </si>
  <si>
    <t>Smilodon fatalis</t>
  </si>
  <si>
    <t>Panthera tigris</t>
  </si>
  <si>
    <t>Yoshi minor</t>
  </si>
  <si>
    <t>Caracal caracal</t>
  </si>
  <si>
    <r>
      <t>Prionailurus rubiginosus</t>
    </r>
    <r>
      <rPr>
        <sz val="11"/>
        <color theme="1"/>
        <rFont val="Calibri"/>
        <family val="2"/>
        <scheme val="minor"/>
      </rPr>
      <t xml:space="preserve"> MNHN-ZM-MO-2012-54</t>
    </r>
  </si>
  <si>
    <r>
      <t xml:space="preserve">Panthera onca </t>
    </r>
    <r>
      <rPr>
        <sz val="11"/>
        <color theme="1"/>
        <rFont val="Calibri"/>
        <family val="2"/>
        <scheme val="minor"/>
      </rPr>
      <t>MNHN-ZM-MO-2006-641</t>
    </r>
    <r>
      <rPr>
        <sz val="11"/>
        <color rgb="FFFF0000"/>
        <rFont val="Calibri"/>
        <family val="2"/>
        <scheme val="minor"/>
      </rPr>
      <t xml:space="preserve">  </t>
    </r>
  </si>
  <si>
    <r>
      <t xml:space="preserve">Panthera onca </t>
    </r>
    <r>
      <rPr>
        <sz val="12"/>
        <color theme="1"/>
        <rFont val="Calibri"/>
        <family val="2"/>
        <scheme val="minor"/>
      </rPr>
      <t>MNHN-ZM-MO-2006-641</t>
    </r>
    <r>
      <rPr>
        <sz val="12"/>
        <color rgb="FFFF0000"/>
        <rFont val="Calibri"/>
        <family val="2"/>
        <scheme val="minor"/>
      </rPr>
      <t xml:space="preserve">  </t>
    </r>
  </si>
  <si>
    <r>
      <t>Prionailurus rubiginosus</t>
    </r>
    <r>
      <rPr>
        <sz val="12"/>
        <color theme="1"/>
        <rFont val="Calibri"/>
        <family val="2"/>
        <scheme val="minor"/>
      </rPr>
      <t xml:space="preserve"> MNHN-ZM-MO-2012-54</t>
    </r>
  </si>
  <si>
    <r>
      <rPr>
        <i/>
        <sz val="11"/>
        <color theme="1"/>
        <rFont val="Calibri"/>
        <family val="2"/>
        <scheme val="minor"/>
      </rPr>
      <t>Hoplophoneus primaevus</t>
    </r>
    <r>
      <rPr>
        <sz val="11"/>
        <color theme="1"/>
        <rFont val="Calibri"/>
        <family val="2"/>
        <scheme val="minor"/>
      </rPr>
      <t xml:space="preserve"> LACM-42890</t>
    </r>
  </si>
  <si>
    <t>Hoplophoneus primaevus</t>
  </si>
  <si>
    <r>
      <rPr>
        <i/>
        <sz val="12"/>
        <color theme="1"/>
        <rFont val="Calibri"/>
        <family val="2"/>
        <scheme val="minor"/>
      </rPr>
      <t>Hoplophoneus primaevus</t>
    </r>
    <r>
      <rPr>
        <sz val="12"/>
        <color theme="1"/>
        <rFont val="Calibri"/>
        <family val="2"/>
        <scheme val="minor"/>
      </rPr>
      <t xml:space="preserve"> LACM-42890</t>
    </r>
  </si>
  <si>
    <t>Nimravinae</t>
  </si>
  <si>
    <t>Barbourofelis fricki</t>
  </si>
  <si>
    <r>
      <rPr>
        <i/>
        <sz val="11"/>
        <color theme="1"/>
        <rFont val="Calibri"/>
        <family val="2"/>
        <scheme val="minor"/>
      </rPr>
      <t>Barbourofelis fricki</t>
    </r>
    <r>
      <rPr>
        <sz val="11"/>
        <color theme="1"/>
        <rFont val="Calibri"/>
        <family val="2"/>
        <scheme val="minor"/>
      </rPr>
      <t xml:space="preserve"> UCMP-124942</t>
    </r>
  </si>
  <si>
    <r>
      <rPr>
        <i/>
        <sz val="11"/>
        <color theme="1"/>
        <rFont val="Calibri"/>
        <family val="2"/>
        <scheme val="minor"/>
      </rPr>
      <t xml:space="preserve">Barbourofelis loveorum </t>
    </r>
    <r>
      <rPr>
        <sz val="11"/>
        <color theme="1"/>
        <rFont val="Calibri"/>
        <family val="2"/>
        <scheme val="minor"/>
      </rPr>
      <t>UF-VP-36855</t>
    </r>
  </si>
  <si>
    <t>Barbourofelis loveorum</t>
  </si>
  <si>
    <t>Barbourofelinae</t>
  </si>
  <si>
    <r>
      <rPr>
        <i/>
        <sz val="12"/>
        <color theme="1"/>
        <rFont val="Calibri"/>
        <family val="2"/>
        <scheme val="minor"/>
      </rPr>
      <t>Barbourofelis fricki</t>
    </r>
    <r>
      <rPr>
        <sz val="12"/>
        <color theme="1"/>
        <rFont val="Calibri"/>
        <family val="2"/>
        <scheme val="minor"/>
      </rPr>
      <t xml:space="preserve"> UCMP-124942</t>
    </r>
  </si>
  <si>
    <r>
      <rPr>
        <i/>
        <sz val="12"/>
        <color theme="1"/>
        <rFont val="Calibri"/>
        <family val="2"/>
        <scheme val="minor"/>
      </rPr>
      <t xml:space="preserve">Barbourofelis loveorum </t>
    </r>
    <r>
      <rPr>
        <sz val="12"/>
        <color theme="1"/>
        <rFont val="Calibri"/>
        <family val="2"/>
        <scheme val="minor"/>
      </rPr>
      <t>UF-VP-36855</t>
    </r>
  </si>
  <si>
    <t>DH</t>
  </si>
  <si>
    <t>CPH</t>
  </si>
  <si>
    <t>CoronoidHeight</t>
  </si>
  <si>
    <t>DL</t>
  </si>
  <si>
    <t>CoronoidHeight/DL</t>
  </si>
  <si>
    <r>
      <rPr>
        <b/>
        <sz val="12"/>
        <color rgb="FFFF0000"/>
        <rFont val="Calibri"/>
        <family val="2"/>
        <scheme val="minor"/>
      </rPr>
      <t xml:space="preserve">Not in cm, pixel!! </t>
    </r>
    <r>
      <rPr>
        <sz val="12"/>
        <color theme="1"/>
        <rFont val="Calibri"/>
        <family val="2"/>
        <scheme val="minor"/>
      </rPr>
      <t xml:space="preserve">Cl and CrL mesureed from Frontispiece (no scale) in Schultz, C. B., Schultz, M. R. and Martin, L. D. 1970. A New Tribe of Saber-Toothed Cats (Barbourofelini) from the Pliocene of North America. </t>
    </r>
    <r>
      <rPr>
        <i/>
        <sz val="12"/>
        <color theme="1"/>
        <rFont val="Calibri"/>
        <family val="2"/>
        <scheme val="minor"/>
      </rPr>
      <t>Bulletin Of The University Of Nebraska State Museum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>, 1–31.</t>
    </r>
  </si>
  <si>
    <t>Cl and CrL measured from figure 4 in Anton, M., Salesa, M. J., Morales, J., &amp; Turner, A. (2004). First known complete skulls of the scimitar-toothed cat Machairodus aphanistus (Felidae, Carnivora) from the Spanish late Miocene site of Batallones-1. Journal of Vertebrate Paleontology, 24(4), 957-969.</t>
  </si>
  <si>
    <t>10.3</t>
  </si>
  <si>
    <t>4.9</t>
  </si>
  <si>
    <t>13.6</t>
  </si>
  <si>
    <t>37.2</t>
  </si>
  <si>
    <t>30.8</t>
  </si>
  <si>
    <t>35.2</t>
  </si>
  <si>
    <t>33.3</t>
  </si>
  <si>
    <t>11.6</t>
  </si>
  <si>
    <t>5.3</t>
  </si>
  <si>
    <t>1.8</t>
  </si>
  <si>
    <t>0.3</t>
  </si>
  <si>
    <t xml:space="preserve">	9.7</t>
  </si>
  <si>
    <t>8.7</t>
  </si>
  <si>
    <t>15.97</t>
  </si>
  <si>
    <t>5.33</t>
  </si>
  <si>
    <t xml:space="preserve">	2.588</t>
  </si>
  <si>
    <t xml:space="preserve">0.0117	</t>
  </si>
  <si>
    <t>0.85</t>
  </si>
  <si>
    <t>2.3</t>
  </si>
  <si>
    <t>Lynx_rufus</t>
  </si>
  <si>
    <t>Panthera_pardus</t>
  </si>
  <si>
    <t>Amphimachairodus_giganteus</t>
  </si>
  <si>
    <t>Yoshi_minor</t>
  </si>
  <si>
    <t>Panthera_tigris</t>
  </si>
  <si>
    <t>Smilodon_fatalis</t>
  </si>
  <si>
    <t>Machairodus_aphanistus</t>
  </si>
  <si>
    <t>Dinofelis_barlowi</t>
  </si>
  <si>
    <t>Panthera_onca</t>
  </si>
  <si>
    <t>Caracal_caracal</t>
  </si>
  <si>
    <t>Homotherium_crenatidens</t>
  </si>
  <si>
    <t>Prionailurus_rubiginosus</t>
  </si>
  <si>
    <t>Hoplophoneus_primaevus</t>
  </si>
  <si>
    <t>Barbourofelis_fricki</t>
  </si>
  <si>
    <t>Barbourofelis_loveorum</t>
  </si>
  <si>
    <t>Dinictis felina</t>
  </si>
  <si>
    <t>Dinictis felina LACM-162986</t>
  </si>
  <si>
    <t>Dinictis_felina</t>
  </si>
  <si>
    <r>
      <t xml:space="preserve">Machairodus aphanistus </t>
    </r>
    <r>
      <rPr>
        <sz val="12"/>
        <rFont val="Calibri"/>
        <family val="2"/>
        <scheme val="minor"/>
      </rPr>
      <t>NHMUK-PV-M37356</t>
    </r>
  </si>
  <si>
    <r>
      <rPr>
        <i/>
        <sz val="11"/>
        <color theme="1"/>
        <rFont val="Calibri"/>
        <family val="2"/>
        <scheme val="minor"/>
      </rPr>
      <t>Paramachairodus orientalis</t>
    </r>
    <r>
      <rPr>
        <sz val="11"/>
        <color theme="1"/>
        <rFont val="Calibri"/>
        <family val="2"/>
        <scheme val="minor"/>
      </rPr>
      <t xml:space="preserve"> NHMUK-PV-M-89559</t>
    </r>
  </si>
  <si>
    <t>Paramachairodus orientalis</t>
  </si>
  <si>
    <t>Paramachairodus_orientalis</t>
  </si>
  <si>
    <r>
      <rPr>
        <sz val="12"/>
        <color indexed="8"/>
        <rFont val="Calibri"/>
        <family val="2"/>
        <scheme val="minor"/>
      </rPr>
      <t xml:space="preserve">Properties of FE models analyzed in this study. </t>
    </r>
    <r>
      <rPr>
        <b/>
        <sz val="12"/>
        <color indexed="8"/>
        <rFont val="Calibri"/>
        <family val="2"/>
        <scheme val="minor"/>
      </rPr>
      <t>Tet4</t>
    </r>
    <r>
      <rPr>
        <sz val="12"/>
        <color indexed="8"/>
        <rFont val="Calibri"/>
        <family val="2"/>
        <scheme val="minor"/>
      </rPr>
      <t xml:space="preserve">, 4-noded tetrahedral elements; </t>
    </r>
    <r>
      <rPr>
        <b/>
        <sz val="12"/>
        <color indexed="8"/>
        <rFont val="Calibri"/>
        <family val="2"/>
        <scheme val="minor"/>
      </rPr>
      <t>coarse,</t>
    </r>
    <r>
      <rPr>
        <sz val="12"/>
        <color indexed="8"/>
        <rFont val="Calibri"/>
        <family val="2"/>
        <scheme val="minor"/>
      </rPr>
      <t xml:space="preserve"> low resolution model; </t>
    </r>
    <r>
      <rPr>
        <b/>
        <sz val="12"/>
        <color indexed="8"/>
        <rFont val="Calibri"/>
        <family val="2"/>
        <scheme val="minor"/>
      </rPr>
      <t>medium</t>
    </r>
    <r>
      <rPr>
        <sz val="12"/>
        <color indexed="8"/>
        <rFont val="Calibri"/>
        <family val="2"/>
        <scheme val="minor"/>
      </rPr>
      <t xml:space="preserve">, medium resolution model; </t>
    </r>
    <r>
      <rPr>
        <b/>
        <sz val="12"/>
        <color indexed="8"/>
        <rFont val="Calibri"/>
        <family val="2"/>
        <scheme val="minor"/>
      </rPr>
      <t>fine</t>
    </r>
    <r>
      <rPr>
        <sz val="12"/>
        <color indexed="8"/>
        <rFont val="Calibri"/>
        <family val="2"/>
        <scheme val="minor"/>
      </rPr>
      <t xml:space="preserve">, high resolution model; </t>
    </r>
    <r>
      <rPr>
        <b/>
        <sz val="12"/>
        <color indexed="8"/>
        <rFont val="Calibri"/>
        <family val="2"/>
        <scheme val="minor"/>
      </rPr>
      <t>N</t>
    </r>
    <r>
      <rPr>
        <sz val="12"/>
        <color indexed="8"/>
        <rFont val="Calibri"/>
        <family val="2"/>
        <scheme val="minor"/>
      </rPr>
      <t>, Newtons.</t>
    </r>
  </si>
  <si>
    <r>
      <t>Model volume (mm</t>
    </r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>)</t>
    </r>
  </si>
  <si>
    <r>
      <t>Muscle area (mm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</si>
  <si>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(Surface) </t>
    </r>
  </si>
  <si>
    <r>
      <rPr>
        <i/>
        <sz val="12"/>
        <color theme="1"/>
        <rFont val="Calibri"/>
        <family val="2"/>
        <scheme val="minor"/>
      </rPr>
      <t xml:space="preserve">Paramachairodus orientalis </t>
    </r>
    <r>
      <rPr>
        <sz val="12"/>
        <color theme="1"/>
        <rFont val="Calibri"/>
        <family val="2"/>
        <scheme val="minor"/>
      </rPr>
      <t>NHMUK-PV-M-89559</t>
    </r>
  </si>
  <si>
    <t>No complete Paramahcairodus cranium bearing upper canines availbale, Cl and CrL measured on Pr. ogygia from Figure 10 in Salesa, M. J., Anton, M., Turner, A., Alcala, L., Montoya, P., &amp; Morales, J. (2010). Systematic revision of the Late Miocene sabre‐toothed felid Paramachaerodus in Spain. Palaeontology, 53(6), 1369-1391.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</si>
</sst>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"/>
    <numFmt numFmtId="166" formatCode="0.000"/>
    <numFmt numFmtId="167" formatCode="0.000000"/>
    <numFmt numFmtId="168" formatCode="0.0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9" fontId="10" fillId="0" borderId="0" applyFont="0" applyFill="0" applyBorder="0" applyAlignment="0" applyProtection="0"/>
    <xf numFmtId="0" fontId="3" fillId="0" borderId="0"/>
  </cellStyleXfs>
  <cellXfs count="210">
    <xf numFmtId="0" fontId="0" fillId="0" borderId="0" xfId="0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167" fontId="8" fillId="0" borderId="0" xfId="0" applyNumberFormat="1" applyFont="1"/>
    <xf numFmtId="166" fontId="7" fillId="0" borderId="3" xfId="0" applyNumberFormat="1" applyFont="1" applyBorder="1"/>
    <xf numFmtId="168" fontId="8" fillId="0" borderId="0" xfId="0" applyNumberFormat="1" applyFont="1"/>
    <xf numFmtId="166" fontId="10" fillId="0" borderId="0" xfId="0" applyNumberFormat="1" applyFont="1"/>
    <xf numFmtId="166" fontId="10" fillId="0" borderId="3" xfId="0" applyNumberFormat="1" applyFont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/>
    <xf numFmtId="166" fontId="8" fillId="0" borderId="0" xfId="0" applyNumberFormat="1" applyFont="1"/>
    <xf numFmtId="166" fontId="8" fillId="0" borderId="3" xfId="0" applyNumberFormat="1" applyFont="1" applyBorder="1"/>
    <xf numFmtId="0" fontId="8" fillId="0" borderId="0" xfId="0" applyFont="1" applyBorder="1"/>
    <xf numFmtId="0" fontId="8" fillId="0" borderId="0" xfId="0" applyFont="1" applyFill="1"/>
    <xf numFmtId="0" fontId="12" fillId="0" borderId="0" xfId="0" applyFont="1"/>
    <xf numFmtId="0" fontId="14" fillId="0" borderId="0" xfId="4" applyFont="1" applyBorder="1" applyAlignment="1">
      <alignment horizontal="left"/>
    </xf>
    <xf numFmtId="166" fontId="5" fillId="0" borderId="0" xfId="1" applyNumberFormat="1" applyFont="1" applyBorder="1"/>
    <xf numFmtId="0" fontId="5" fillId="0" borderId="0" xfId="1" applyFont="1" applyBorder="1"/>
    <xf numFmtId="0" fontId="6" fillId="0" borderId="0" xfId="4" applyFont="1" applyBorder="1" applyAlignment="1">
      <alignment horizontal="center"/>
    </xf>
    <xf numFmtId="166" fontId="6" fillId="0" borderId="0" xfId="4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right"/>
    </xf>
    <xf numFmtId="166" fontId="6" fillId="0" borderId="1" xfId="4" applyNumberFormat="1" applyFont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0" fontId="15" fillId="0" borderId="0" xfId="5" applyFont="1" applyBorder="1" applyAlignment="1">
      <alignment horizontal="right"/>
    </xf>
    <xf numFmtId="0" fontId="16" fillId="0" borderId="0" xfId="5" applyFont="1" applyBorder="1" applyAlignment="1">
      <alignment horizontal="right"/>
    </xf>
    <xf numFmtId="0" fontId="15" fillId="0" borderId="0" xfId="5" applyFont="1" applyFill="1" applyBorder="1" applyAlignment="1">
      <alignment horizontal="right"/>
    </xf>
    <xf numFmtId="0" fontId="16" fillId="0" borderId="0" xfId="5" applyFont="1" applyFill="1" applyBorder="1" applyAlignment="1">
      <alignment horizontal="right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right"/>
    </xf>
    <xf numFmtId="166" fontId="8" fillId="0" borderId="0" xfId="0" applyNumberFormat="1" applyFont="1" applyBorder="1"/>
    <xf numFmtId="166" fontId="6" fillId="0" borderId="3" xfId="4" applyNumberFormat="1" applyFont="1" applyBorder="1" applyAlignment="1">
      <alignment horizontal="center"/>
    </xf>
    <xf numFmtId="166" fontId="6" fillId="0" borderId="5" xfId="4" applyNumberFormat="1" applyFont="1" applyBorder="1" applyAlignment="1">
      <alignment horizontal="center"/>
    </xf>
    <xf numFmtId="166" fontId="6" fillId="0" borderId="2" xfId="4" applyNumberFormat="1" applyFont="1" applyBorder="1" applyAlignment="1">
      <alignment horizontal="center"/>
    </xf>
    <xf numFmtId="166" fontId="6" fillId="0" borderId="7" xfId="4" applyNumberFormat="1" applyFont="1" applyBorder="1" applyAlignment="1">
      <alignment horizontal="center"/>
    </xf>
    <xf numFmtId="166" fontId="8" fillId="0" borderId="6" xfId="0" applyNumberFormat="1" applyFont="1" applyBorder="1"/>
    <xf numFmtId="166" fontId="5" fillId="0" borderId="3" xfId="1" applyNumberFormat="1" applyFont="1" applyBorder="1"/>
    <xf numFmtId="166" fontId="5" fillId="0" borderId="6" xfId="1" applyNumberFormat="1" applyFont="1" applyBorder="1"/>
    <xf numFmtId="166" fontId="6" fillId="0" borderId="6" xfId="4" applyNumberFormat="1" applyFont="1" applyBorder="1" applyAlignment="1">
      <alignment horizontal="center"/>
    </xf>
    <xf numFmtId="167" fontId="8" fillId="0" borderId="3" xfId="0" applyNumberFormat="1" applyFont="1" applyBorder="1"/>
    <xf numFmtId="0" fontId="8" fillId="0" borderId="3" xfId="0" applyFont="1" applyBorder="1"/>
    <xf numFmtId="166" fontId="9" fillId="0" borderId="0" xfId="0" applyNumberFormat="1" applyFont="1" applyFill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3" xfId="0" applyNumberFormat="1" applyFont="1" applyBorder="1" applyAlignment="1">
      <alignment horizontal="right"/>
    </xf>
    <xf numFmtId="166" fontId="9" fillId="0" borderId="0" xfId="5" applyNumberFormat="1" applyFont="1" applyFill="1" applyBorder="1" applyAlignment="1">
      <alignment horizontal="right" vertical="center"/>
    </xf>
    <xf numFmtId="166" fontId="9" fillId="0" borderId="3" xfId="5" applyNumberFormat="1" applyFont="1" applyFill="1" applyBorder="1" applyAlignment="1">
      <alignment horizontal="right"/>
    </xf>
    <xf numFmtId="166" fontId="9" fillId="0" borderId="0" xfId="5" applyNumberFormat="1" applyFont="1" applyFill="1" applyBorder="1" applyAlignment="1">
      <alignment horizontal="right"/>
    </xf>
    <xf numFmtId="0" fontId="7" fillId="0" borderId="0" xfId="0" applyFont="1" applyFill="1"/>
    <xf numFmtId="167" fontId="8" fillId="0" borderId="0" xfId="0" applyNumberFormat="1" applyFont="1" applyBorder="1"/>
    <xf numFmtId="167" fontId="5" fillId="0" borderId="0" xfId="0" applyNumberFormat="1" applyFont="1"/>
    <xf numFmtId="167" fontId="5" fillId="0" borderId="3" xfId="0" applyNumberFormat="1" applyFont="1" applyBorder="1"/>
    <xf numFmtId="167" fontId="5" fillId="0" borderId="0" xfId="0" applyNumberFormat="1" applyFont="1" applyBorder="1"/>
    <xf numFmtId="0" fontId="9" fillId="0" borderId="0" xfId="0" applyFont="1" applyFill="1"/>
    <xf numFmtId="166" fontId="9" fillId="0" borderId="0" xfId="0" applyNumberFormat="1" applyFont="1" applyFill="1"/>
    <xf numFmtId="166" fontId="9" fillId="0" borderId="3" xfId="0" applyNumberFormat="1" applyFont="1" applyFill="1" applyBorder="1"/>
    <xf numFmtId="2" fontId="9" fillId="0" borderId="0" xfId="0" applyNumberFormat="1" applyFont="1" applyFill="1"/>
    <xf numFmtId="0" fontId="15" fillId="0" borderId="0" xfId="5" applyFont="1" applyBorder="1" applyAlignment="1">
      <alignment horizontal="left"/>
    </xf>
    <xf numFmtId="0" fontId="14" fillId="0" borderId="2" xfId="4" applyFont="1" applyBorder="1" applyAlignment="1">
      <alignment horizontal="right"/>
    </xf>
    <xf numFmtId="164" fontId="6" fillId="0" borderId="2" xfId="4" applyNumberFormat="1" applyFont="1" applyBorder="1" applyAlignment="1">
      <alignment horizontal="center"/>
    </xf>
    <xf numFmtId="164" fontId="6" fillId="0" borderId="5" xfId="4" applyNumberFormat="1" applyFont="1" applyBorder="1" applyAlignment="1">
      <alignment horizontal="center"/>
    </xf>
    <xf numFmtId="0" fontId="6" fillId="0" borderId="0" xfId="4" applyFont="1" applyBorder="1" applyAlignment="1">
      <alignment horizontal="right"/>
    </xf>
    <xf numFmtId="0" fontId="5" fillId="0" borderId="0" xfId="4" applyFont="1" applyBorder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4" applyFont="1" applyBorder="1" applyAlignment="1"/>
    <xf numFmtId="0" fontId="6" fillId="0" borderId="0" xfId="4" applyFont="1" applyBorder="1" applyAlignment="1"/>
    <xf numFmtId="1" fontId="6" fillId="0" borderId="1" xfId="4" applyNumberFormat="1" applyFont="1" applyBorder="1" applyAlignment="1"/>
    <xf numFmtId="0" fontId="15" fillId="0" borderId="0" xfId="5" applyFont="1" applyBorder="1" applyAlignment="1"/>
    <xf numFmtId="0" fontId="15" fillId="0" borderId="0" xfId="5" applyFont="1" applyFill="1" applyBorder="1" applyAlignment="1"/>
    <xf numFmtId="0" fontId="5" fillId="0" borderId="0" xfId="5" applyFont="1" applyFill="1" applyBorder="1" applyAlignment="1"/>
    <xf numFmtId="0" fontId="15" fillId="0" borderId="0" xfId="5" applyFont="1" applyFill="1" applyBorder="1" applyAlignment="1">
      <alignment horizontal="left"/>
    </xf>
    <xf numFmtId="0" fontId="0" fillId="0" borderId="0" xfId="0" applyFont="1"/>
    <xf numFmtId="166" fontId="8" fillId="0" borderId="3" xfId="0" applyNumberFormat="1" applyFont="1" applyFill="1" applyBorder="1"/>
    <xf numFmtId="166" fontId="8" fillId="0" borderId="0" xfId="0" applyNumberFormat="1" applyFont="1" applyFill="1" applyBorder="1"/>
    <xf numFmtId="166" fontId="8" fillId="0" borderId="6" xfId="0" applyNumberFormat="1" applyFont="1" applyFill="1" applyBorder="1"/>
    <xf numFmtId="167" fontId="8" fillId="0" borderId="6" xfId="0" applyNumberFormat="1" applyFont="1" applyBorder="1"/>
    <xf numFmtId="0" fontId="15" fillId="0" borderId="0" xfId="5" applyFont="1" applyBorder="1" applyAlignment="1">
      <alignment horizontal="left" vertical="center" wrapText="1"/>
    </xf>
    <xf numFmtId="166" fontId="18" fillId="0" borderId="0" xfId="1" applyNumberFormat="1" applyFont="1" applyBorder="1"/>
    <xf numFmtId="2" fontId="18" fillId="0" borderId="0" xfId="1" applyNumberFormat="1" applyFont="1" applyBorder="1"/>
    <xf numFmtId="0" fontId="18" fillId="0" borderId="0" xfId="1" applyFont="1" applyBorder="1"/>
    <xf numFmtId="166" fontId="6" fillId="0" borderId="4" xfId="4" applyNumberFormat="1" applyFont="1" applyBorder="1" applyAlignment="1">
      <alignment horizontal="center"/>
    </xf>
    <xf numFmtId="0" fontId="22" fillId="0" borderId="0" xfId="5" applyFont="1" applyBorder="1" applyAlignment="1">
      <alignment horizontal="right"/>
    </xf>
    <xf numFmtId="0" fontId="12" fillId="0" borderId="0" xfId="5" applyFont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wrapText="1"/>
    </xf>
    <xf numFmtId="166" fontId="10" fillId="0" borderId="3" xfId="0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right"/>
    </xf>
    <xf numFmtId="0" fontId="12" fillId="0" borderId="0" xfId="5" applyFont="1" applyFill="1" applyBorder="1" applyAlignment="1">
      <alignment horizontal="right"/>
    </xf>
    <xf numFmtId="166" fontId="10" fillId="0" borderId="0" xfId="0" applyNumberFormat="1" applyFont="1" applyFill="1" applyAlignment="1">
      <alignment horizontal="right"/>
    </xf>
    <xf numFmtId="166" fontId="10" fillId="0" borderId="3" xfId="0" applyNumberFormat="1" applyFont="1" applyFill="1" applyBorder="1" applyAlignment="1">
      <alignment horizontal="right"/>
    </xf>
    <xf numFmtId="166" fontId="10" fillId="0" borderId="0" xfId="0" applyNumberFormat="1" applyFont="1" applyFill="1"/>
    <xf numFmtId="166" fontId="10" fillId="0" borderId="3" xfId="0" applyNumberFormat="1" applyFont="1" applyFill="1" applyBorder="1"/>
    <xf numFmtId="0" fontId="22" fillId="0" borderId="0" xfId="5" applyFont="1" applyFill="1" applyBorder="1" applyAlignment="1">
      <alignment horizontal="right"/>
    </xf>
    <xf numFmtId="2" fontId="10" fillId="0" borderId="0" xfId="0" applyNumberFormat="1" applyFont="1" applyFill="1"/>
    <xf numFmtId="2" fontId="7" fillId="0" borderId="0" xfId="0" applyNumberFormat="1" applyFont="1"/>
    <xf numFmtId="166" fontId="7" fillId="0" borderId="6" xfId="0" applyNumberFormat="1" applyFont="1" applyBorder="1"/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3" xfId="5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0" fillId="0" borderId="0" xfId="0" applyFont="1"/>
    <xf numFmtId="9" fontId="8" fillId="0" borderId="0" xfId="6" applyFont="1" applyAlignment="1">
      <alignment horizontal="left"/>
    </xf>
    <xf numFmtId="166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Border="1" applyAlignment="1">
      <alignment horizontal="right"/>
    </xf>
    <xf numFmtId="0" fontId="19" fillId="0" borderId="0" xfId="0" applyFont="1" applyFill="1" applyAlignment="1">
      <alignment horizontal="right"/>
    </xf>
    <xf numFmtId="0" fontId="22" fillId="0" borderId="0" xfId="5" applyFont="1" applyBorder="1" applyAlignment="1"/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/>
    <xf numFmtId="0" fontId="10" fillId="0" borderId="0" xfId="0" applyFont="1" applyFill="1" applyBorder="1" applyAlignment="1"/>
    <xf numFmtId="1" fontId="6" fillId="0" borderId="0" xfId="4" applyNumberFormat="1" applyFont="1" applyFill="1" applyBorder="1" applyAlignment="1"/>
    <xf numFmtId="0" fontId="9" fillId="0" borderId="0" xfId="0" applyFont="1" applyFill="1" applyAlignment="1"/>
    <xf numFmtId="0" fontId="15" fillId="0" borderId="0" xfId="5" applyFont="1" applyFill="1" applyBorder="1" applyAlignment="1">
      <alignment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6" fillId="0" borderId="0" xfId="4" applyFont="1" applyBorder="1" applyAlignment="1">
      <alignment horizontal="left"/>
    </xf>
    <xf numFmtId="1" fontId="6" fillId="0" borderId="1" xfId="4" applyNumberFormat="1" applyFont="1" applyBorder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0" xfId="5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" fontId="6" fillId="0" borderId="0" xfId="4" applyNumberFormat="1" applyFont="1" applyBorder="1" applyAlignment="1">
      <alignment horizontal="left"/>
    </xf>
    <xf numFmtId="0" fontId="17" fillId="0" borderId="0" xfId="0" applyFont="1" applyFill="1" applyAlignment="1"/>
    <xf numFmtId="0" fontId="21" fillId="0" borderId="0" xfId="0" applyFont="1"/>
    <xf numFmtId="0" fontId="8" fillId="0" borderId="0" xfId="0" applyFont="1" applyAlignment="1">
      <alignment horizontal="left" vertical="center" indent="3"/>
    </xf>
    <xf numFmtId="0" fontId="23" fillId="0" borderId="0" xfId="5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/>
    </xf>
    <xf numFmtId="2" fontId="5" fillId="0" borderId="0" xfId="1" applyNumberFormat="1" applyFont="1" applyBorder="1" applyAlignment="1"/>
    <xf numFmtId="2" fontId="6" fillId="0" borderId="0" xfId="4" applyNumberFormat="1" applyFont="1" applyBorder="1" applyAlignment="1"/>
    <xf numFmtId="2" fontId="6" fillId="0" borderId="5" xfId="4" applyNumberFormat="1" applyFont="1" applyBorder="1" applyAlignment="1"/>
    <xf numFmtId="2" fontId="6" fillId="0" borderId="2" xfId="4" applyNumberFormat="1" applyFont="1" applyBorder="1" applyAlignment="1"/>
    <xf numFmtId="2" fontId="5" fillId="0" borderId="0" xfId="5" applyNumberFormat="1" applyFont="1" applyBorder="1" applyAlignment="1"/>
    <xf numFmtId="2" fontId="8" fillId="0" borderId="0" xfId="0" applyNumberFormat="1" applyFont="1" applyBorder="1" applyAlignment="1"/>
    <xf numFmtId="2" fontId="5" fillId="0" borderId="3" xfId="5" applyNumberFormat="1" applyFont="1" applyBorder="1" applyAlignment="1"/>
    <xf numFmtId="2" fontId="8" fillId="0" borderId="0" xfId="0" applyNumberFormat="1" applyFont="1" applyAlignment="1"/>
    <xf numFmtId="2" fontId="5" fillId="0" borderId="0" xfId="5" applyNumberFormat="1" applyFont="1" applyBorder="1" applyAlignment="1">
      <alignment vertical="center"/>
    </xf>
    <xf numFmtId="165" fontId="5" fillId="0" borderId="0" xfId="5" applyNumberFormat="1" applyFont="1" applyFill="1" applyBorder="1" applyAlignment="1"/>
    <xf numFmtId="4" fontId="5" fillId="0" borderId="0" xfId="5" applyNumberFormat="1" applyFont="1" applyFill="1" applyBorder="1" applyAlignment="1"/>
    <xf numFmtId="165" fontId="5" fillId="0" borderId="0" xfId="5" applyNumberFormat="1" applyFont="1" applyBorder="1" applyAlignment="1">
      <alignment vertical="center"/>
    </xf>
    <xf numFmtId="4" fontId="5" fillId="0" borderId="0" xfId="5" applyNumberFormat="1" applyFont="1" applyBorder="1" applyAlignment="1">
      <alignment vertical="center"/>
    </xf>
    <xf numFmtId="165" fontId="8" fillId="0" borderId="0" xfId="0" applyNumberFormat="1" applyFont="1" applyAlignment="1"/>
    <xf numFmtId="2" fontId="5" fillId="0" borderId="0" xfId="5" applyNumberFormat="1" applyFont="1" applyFill="1" applyBorder="1" applyAlignment="1"/>
    <xf numFmtId="165" fontId="5" fillId="0" borderId="0" xfId="5" applyNumberFormat="1" applyFont="1" applyBorder="1" applyAlignment="1"/>
    <xf numFmtId="165" fontId="5" fillId="0" borderId="3" xfId="5" applyNumberFormat="1" applyFont="1" applyFill="1" applyBorder="1" applyAlignment="1">
      <alignment vertical="center" wrapText="1"/>
    </xf>
    <xf numFmtId="165" fontId="5" fillId="0" borderId="0" xfId="5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7" fillId="0" borderId="0" xfId="0" applyFont="1" applyAlignment="1"/>
    <xf numFmtId="0" fontId="0" fillId="0" borderId="0" xfId="0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2" fontId="8" fillId="0" borderId="3" xfId="0" applyNumberFormat="1" applyFont="1" applyBorder="1" applyAlignment="1"/>
    <xf numFmtId="166" fontId="0" fillId="0" borderId="0" xfId="0" applyNumberFormat="1" applyFont="1" applyFill="1"/>
    <xf numFmtId="166" fontId="10" fillId="0" borderId="0" xfId="0" applyNumberFormat="1" applyFont="1" applyFill="1" applyBorder="1"/>
    <xf numFmtId="3" fontId="0" fillId="0" borderId="0" xfId="0" applyNumberFormat="1"/>
    <xf numFmtId="0" fontId="13" fillId="0" borderId="0" xfId="2" applyFont="1" applyBorder="1" applyAlignment="1">
      <alignment wrapText="1"/>
    </xf>
    <xf numFmtId="0" fontId="17" fillId="0" borderId="0" xfId="0" applyFont="1" applyFill="1" applyBorder="1" applyAlignment="1"/>
    <xf numFmtId="0" fontId="21" fillId="0" borderId="0" xfId="0" applyFont="1" applyAlignment="1">
      <alignment horizontal="left"/>
    </xf>
    <xf numFmtId="0" fontId="15" fillId="0" borderId="2" xfId="5" applyFont="1" applyBorder="1" applyAlignment="1">
      <alignment horizontal="right"/>
    </xf>
    <xf numFmtId="0" fontId="5" fillId="0" borderId="2" xfId="5" applyFont="1" applyBorder="1" applyAlignment="1">
      <alignment horizontal="right"/>
    </xf>
    <xf numFmtId="0" fontId="5" fillId="0" borderId="2" xfId="5" applyFont="1" applyBorder="1" applyAlignment="1">
      <alignment horizontal="center" vertical="center" wrapText="1"/>
    </xf>
    <xf numFmtId="3" fontId="5" fillId="0" borderId="2" xfId="5" applyNumberFormat="1" applyFont="1" applyBorder="1" applyAlignment="1">
      <alignment vertical="center" wrapText="1"/>
    </xf>
    <xf numFmtId="3" fontId="5" fillId="0" borderId="0" xfId="5" applyNumberFormat="1" applyFont="1" applyBorder="1" applyAlignment="1">
      <alignment horizontal="right" vertical="center" wrapText="1"/>
    </xf>
    <xf numFmtId="0" fontId="5" fillId="0" borderId="0" xfId="5" applyFont="1" applyAlignment="1">
      <alignment vertical="center" wrapText="1"/>
    </xf>
    <xf numFmtId="0" fontId="5" fillId="0" borderId="0" xfId="1" applyFont="1"/>
    <xf numFmtId="165" fontId="5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/>
    <xf numFmtId="3" fontId="5" fillId="0" borderId="8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165" fontId="5" fillId="0" borderId="0" xfId="5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3" fontId="5" fillId="0" borderId="0" xfId="5" applyNumberFormat="1" applyFont="1" applyBorder="1" applyAlignment="1">
      <alignment horizontal="right" vertical="center"/>
    </xf>
    <xf numFmtId="3" fontId="8" fillId="0" borderId="0" xfId="0" applyNumberFormat="1" applyFont="1" applyAlignment="1"/>
    <xf numFmtId="3" fontId="5" fillId="0" borderId="0" xfId="5" applyNumberFormat="1" applyFont="1" applyBorder="1" applyAlignment="1">
      <alignment horizontal="center" vertical="center"/>
    </xf>
    <xf numFmtId="165" fontId="5" fillId="0" borderId="0" xfId="5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/>
    <xf numFmtId="3" fontId="5" fillId="0" borderId="0" xfId="5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center"/>
    </xf>
    <xf numFmtId="3" fontId="5" fillId="0" borderId="0" xfId="5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0" fontId="15" fillId="0" borderId="0" xfId="5" applyFont="1" applyBorder="1" applyAlignment="1">
      <alignment horizontal="right" vertical="center" wrapText="1"/>
    </xf>
    <xf numFmtId="3" fontId="5" fillId="0" borderId="0" xfId="5" applyNumberFormat="1" applyFont="1" applyBorder="1" applyAlignment="1">
      <alignment horizontal="center"/>
    </xf>
    <xf numFmtId="165" fontId="5" fillId="0" borderId="0" xfId="5" applyNumberFormat="1" applyFont="1" applyBorder="1" applyAlignment="1">
      <alignment horizontal="right" vertical="center" wrapText="1"/>
    </xf>
    <xf numFmtId="3" fontId="5" fillId="0" borderId="0" xfId="5" applyNumberFormat="1" applyFont="1" applyBorder="1" applyAlignment="1">
      <alignment vertical="center" wrapText="1"/>
    </xf>
    <xf numFmtId="3" fontId="5" fillId="0" borderId="0" xfId="5" applyNumberFormat="1" applyFont="1" applyBorder="1" applyAlignment="1">
      <alignment horizontal="center" vertical="center" wrapText="1"/>
    </xf>
    <xf numFmtId="3" fontId="5" fillId="0" borderId="0" xfId="5" applyNumberFormat="1" applyFont="1" applyFill="1" applyBorder="1" applyAlignment="1">
      <alignment vertical="center" wrapText="1"/>
    </xf>
    <xf numFmtId="4" fontId="8" fillId="0" borderId="0" xfId="0" applyNumberFormat="1" applyFont="1" applyBorder="1"/>
    <xf numFmtId="3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6" fontId="5" fillId="0" borderId="0" xfId="7" applyNumberFormat="1" applyFont="1" applyBorder="1"/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4" fontId="8" fillId="0" borderId="0" xfId="0" applyNumberFormat="1" applyFont="1" applyFill="1"/>
    <xf numFmtId="4" fontId="8" fillId="0" borderId="0" xfId="0" applyNumberFormat="1" applyFont="1"/>
    <xf numFmtId="3" fontId="8" fillId="0" borderId="0" xfId="0" applyNumberFormat="1" applyFont="1" applyAlignment="1">
      <alignment horizontal="right"/>
    </xf>
    <xf numFmtId="4" fontId="8" fillId="0" borderId="0" xfId="0" applyNumberFormat="1" applyFont="1" applyFill="1" applyAlignment="1">
      <alignment wrapText="1"/>
    </xf>
    <xf numFmtId="166" fontId="7" fillId="0" borderId="0" xfId="0" applyNumberFormat="1" applyFont="1" applyFill="1"/>
    <xf numFmtId="166" fontId="7" fillId="0" borderId="3" xfId="0" applyNumberFormat="1" applyFont="1" applyFill="1" applyBorder="1"/>
    <xf numFmtId="165" fontId="8" fillId="0" borderId="0" xfId="0" applyNumberFormat="1" applyFont="1" applyFill="1"/>
    <xf numFmtId="0" fontId="13" fillId="0" borderId="0" xfId="2" applyFont="1" applyBorder="1" applyAlignment="1">
      <alignment wrapText="1"/>
    </xf>
    <xf numFmtId="0" fontId="5" fillId="0" borderId="0" xfId="1" applyFont="1" applyAlignment="1">
      <alignment wrapText="1"/>
    </xf>
  </cellXfs>
  <cellStyles count="8">
    <cellStyle name="Excel Built-in Normal" xfId="2" xr:uid="{00000000-0005-0000-0000-000000000000}"/>
    <cellStyle name="Excel Built-in Normal 2" xfId="7" xr:uid="{00000000-0005-0000-0000-000001000000}"/>
    <cellStyle name="Normal" xfId="0" builtinId="0"/>
    <cellStyle name="Normal 2" xfId="1" xr:uid="{00000000-0005-0000-0000-000003000000}"/>
    <cellStyle name="Pourcentage" xfId="6" builtinId="5"/>
    <cellStyle name="常规 2" xfId="3" xr:uid="{00000000-0005-0000-0000-000005000000}"/>
    <cellStyle name="常规 3" xfId="4" xr:uid="{00000000-0005-0000-0000-000006000000}"/>
    <cellStyle name="常规 4" xfId="5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opLeftCell="A27" zoomScale="130" zoomScaleNormal="130" workbookViewId="0">
      <selection activeCell="A45" sqref="A45:G47"/>
    </sheetView>
  </sheetViews>
  <sheetFormatPr baseColWidth="10" defaultColWidth="8.84375" defaultRowHeight="15.9" x14ac:dyDescent="0.45"/>
  <cols>
    <col min="1" max="1" width="42.23046875" style="184" bestFit="1" customWidth="1"/>
    <col min="2" max="2" width="8" style="3" bestFit="1" customWidth="1"/>
    <col min="3" max="3" width="18.69140625" style="3" bestFit="1" customWidth="1"/>
    <col min="4" max="4" width="16.69140625" style="3" bestFit="1" customWidth="1"/>
    <col min="5" max="5" width="17.84375" style="3" bestFit="1" customWidth="1"/>
    <col min="6" max="6" width="11.69140625" style="177" bestFit="1" customWidth="1"/>
    <col min="7" max="7" width="16.53515625" style="203" bestFit="1" customWidth="1"/>
    <col min="8" max="8" width="9.84375" style="3" bestFit="1" customWidth="1"/>
    <col min="9" max="16384" width="8.84375" style="3"/>
  </cols>
  <sheetData>
    <row r="1" spans="1:11" x14ac:dyDescent="0.45">
      <c r="A1" s="208" t="s">
        <v>141</v>
      </c>
      <c r="B1" s="209"/>
      <c r="C1" s="209"/>
      <c r="D1" s="209"/>
      <c r="E1" s="209"/>
      <c r="F1" s="209"/>
      <c r="G1" s="209"/>
      <c r="H1" s="209"/>
      <c r="I1" s="160"/>
      <c r="J1" s="160"/>
      <c r="K1" s="160"/>
    </row>
    <row r="2" spans="1:11" ht="31.95" customHeight="1" x14ac:dyDescent="0.45">
      <c r="A2" s="163"/>
      <c r="B2" s="164"/>
      <c r="C2" s="165" t="s">
        <v>142</v>
      </c>
      <c r="D2" s="165" t="s">
        <v>143</v>
      </c>
      <c r="E2" s="165" t="s">
        <v>0</v>
      </c>
      <c r="F2" s="166" t="s">
        <v>1</v>
      </c>
      <c r="G2" s="167" t="s">
        <v>54</v>
      </c>
      <c r="H2" s="168"/>
      <c r="I2" s="169"/>
      <c r="J2" s="169"/>
    </row>
    <row r="3" spans="1:11" ht="15" customHeight="1" x14ac:dyDescent="0.45">
      <c r="A3" s="26" t="s">
        <v>40</v>
      </c>
      <c r="B3" s="30" t="s">
        <v>2</v>
      </c>
      <c r="C3" s="170">
        <v>4356.18</v>
      </c>
      <c r="D3" s="170">
        <v>809.53700000000003</v>
      </c>
      <c r="E3" s="170">
        <v>194.664222</v>
      </c>
      <c r="F3" s="171">
        <v>752514</v>
      </c>
      <c r="G3" s="172">
        <v>150000</v>
      </c>
      <c r="H3" s="169"/>
      <c r="I3" s="169"/>
      <c r="J3" s="169"/>
    </row>
    <row r="4" spans="1:11" x14ac:dyDescent="0.45">
      <c r="A4" s="31"/>
      <c r="B4" s="30" t="s">
        <v>3</v>
      </c>
      <c r="C4" s="170">
        <v>4356.18</v>
      </c>
      <c r="D4" s="170">
        <v>809.53700000000003</v>
      </c>
      <c r="E4" s="170">
        <v>194.664222</v>
      </c>
      <c r="F4" s="171">
        <v>881058</v>
      </c>
      <c r="G4" s="173">
        <v>150000</v>
      </c>
      <c r="H4" s="169"/>
      <c r="I4" s="169"/>
      <c r="J4" s="169"/>
    </row>
    <row r="5" spans="1:11" x14ac:dyDescent="0.45">
      <c r="A5" s="31"/>
      <c r="B5" s="30" t="s">
        <v>4</v>
      </c>
      <c r="C5" s="170">
        <v>4356.18</v>
      </c>
      <c r="D5" s="170">
        <v>809.53700000000003</v>
      </c>
      <c r="E5" s="170">
        <v>194.664222</v>
      </c>
      <c r="F5" s="171">
        <v>1045517</v>
      </c>
      <c r="G5" s="173">
        <v>150000</v>
      </c>
      <c r="H5" s="169"/>
      <c r="I5" s="169"/>
      <c r="J5" s="169"/>
    </row>
    <row r="6" spans="1:11" x14ac:dyDescent="0.45">
      <c r="A6" s="26" t="s">
        <v>41</v>
      </c>
      <c r="B6" s="30" t="s">
        <v>2</v>
      </c>
      <c r="C6" s="170">
        <v>4381.5600000000004</v>
      </c>
      <c r="D6" s="170">
        <v>809.53700000000003</v>
      </c>
      <c r="E6" s="170">
        <v>194.664222</v>
      </c>
      <c r="F6" s="171">
        <v>716965</v>
      </c>
      <c r="G6" s="173">
        <v>144968</v>
      </c>
      <c r="H6" s="169"/>
      <c r="I6" s="169"/>
      <c r="J6" s="169"/>
    </row>
    <row r="7" spans="1:11" x14ac:dyDescent="0.45">
      <c r="A7" s="31"/>
      <c r="B7" s="30" t="s">
        <v>3</v>
      </c>
      <c r="C7" s="170">
        <v>4381.5600000000004</v>
      </c>
      <c r="D7" s="170">
        <v>809.53700000000003</v>
      </c>
      <c r="E7" s="170">
        <v>194.664222</v>
      </c>
      <c r="F7" s="171">
        <v>836566</v>
      </c>
      <c r="G7" s="173">
        <v>144968</v>
      </c>
      <c r="H7" s="169"/>
      <c r="I7" s="169"/>
      <c r="J7" s="169"/>
    </row>
    <row r="8" spans="1:11" x14ac:dyDescent="0.45">
      <c r="A8" s="31"/>
      <c r="B8" s="30" t="s">
        <v>4</v>
      </c>
      <c r="C8" s="170">
        <v>4381.5600000000004</v>
      </c>
      <c r="D8" s="170">
        <v>809.53700000000003</v>
      </c>
      <c r="E8" s="170">
        <v>194.664222</v>
      </c>
      <c r="F8" s="171">
        <v>1000432</v>
      </c>
      <c r="G8" s="173">
        <v>144968</v>
      </c>
      <c r="H8" s="169"/>
      <c r="I8" s="169"/>
      <c r="J8" s="169"/>
    </row>
    <row r="9" spans="1:11" x14ac:dyDescent="0.45">
      <c r="A9" s="26" t="s">
        <v>42</v>
      </c>
      <c r="B9" s="30" t="s">
        <v>2</v>
      </c>
      <c r="C9" s="170">
        <v>38996.1</v>
      </c>
      <c r="D9" s="170">
        <v>4323.25</v>
      </c>
      <c r="E9" s="170">
        <v>1031.3440000000001</v>
      </c>
      <c r="F9" s="171">
        <v>1004460</v>
      </c>
      <c r="G9" s="173">
        <v>199804</v>
      </c>
      <c r="H9" s="169"/>
      <c r="I9" s="169"/>
      <c r="J9" s="169"/>
    </row>
    <row r="10" spans="1:11" x14ac:dyDescent="0.45">
      <c r="A10" s="31"/>
      <c r="B10" s="30" t="s">
        <v>3</v>
      </c>
      <c r="C10" s="170">
        <v>38996.1</v>
      </c>
      <c r="D10" s="170">
        <v>4323.25</v>
      </c>
      <c r="E10" s="170">
        <v>1031.3440000000001</v>
      </c>
      <c r="F10" s="171">
        <v>1140739</v>
      </c>
      <c r="G10" s="173">
        <v>199804</v>
      </c>
      <c r="H10" s="169"/>
      <c r="I10" s="169"/>
      <c r="J10" s="169"/>
    </row>
    <row r="11" spans="1:11" x14ac:dyDescent="0.45">
      <c r="A11" s="26"/>
      <c r="B11" s="30" t="s">
        <v>4</v>
      </c>
      <c r="C11" s="170">
        <v>38996.1</v>
      </c>
      <c r="D11" s="170">
        <v>4323.25</v>
      </c>
      <c r="E11" s="170">
        <v>1031.3440000000001</v>
      </c>
      <c r="F11" s="171">
        <v>1333939</v>
      </c>
      <c r="G11" s="173">
        <v>199804</v>
      </c>
      <c r="H11" s="169"/>
      <c r="I11" s="169"/>
      <c r="J11" s="169"/>
    </row>
    <row r="12" spans="1:11" x14ac:dyDescent="0.45">
      <c r="A12" s="26" t="s">
        <v>144</v>
      </c>
      <c r="B12" s="30" t="s">
        <v>2</v>
      </c>
      <c r="C12" s="170">
        <v>42503.5</v>
      </c>
      <c r="D12" s="170">
        <v>4323.25</v>
      </c>
      <c r="E12" s="170">
        <v>1031.3440000000001</v>
      </c>
      <c r="F12" s="171">
        <v>648355</v>
      </c>
      <c r="G12" s="173">
        <v>140000</v>
      </c>
      <c r="H12" s="169"/>
      <c r="I12" s="169"/>
      <c r="J12" s="169"/>
    </row>
    <row r="13" spans="1:11" x14ac:dyDescent="0.45">
      <c r="A13" s="26"/>
      <c r="B13" s="30" t="s">
        <v>3</v>
      </c>
      <c r="C13" s="170">
        <v>42503.5</v>
      </c>
      <c r="D13" s="170">
        <v>4323.25</v>
      </c>
      <c r="E13" s="170">
        <v>1031.3440000000001</v>
      </c>
      <c r="F13" s="171">
        <v>737174</v>
      </c>
      <c r="G13" s="173">
        <v>140000</v>
      </c>
      <c r="H13" s="169"/>
      <c r="I13" s="169"/>
      <c r="J13" s="169"/>
    </row>
    <row r="14" spans="1:11" x14ac:dyDescent="0.45">
      <c r="A14" s="26"/>
      <c r="B14" s="30" t="s">
        <v>4</v>
      </c>
      <c r="C14" s="170">
        <v>42503.5</v>
      </c>
      <c r="D14" s="170">
        <v>4323.25</v>
      </c>
      <c r="E14" s="170">
        <v>1031.3440000000001</v>
      </c>
      <c r="F14" s="171">
        <v>875473</v>
      </c>
      <c r="G14" s="173">
        <v>140000</v>
      </c>
      <c r="H14" s="169"/>
      <c r="I14" s="169"/>
      <c r="J14" s="169"/>
    </row>
    <row r="15" spans="1:11" x14ac:dyDescent="0.45">
      <c r="A15" s="26" t="s">
        <v>44</v>
      </c>
      <c r="B15" s="30" t="s">
        <v>2</v>
      </c>
      <c r="C15" s="174">
        <v>173428</v>
      </c>
      <c r="D15" s="174">
        <v>7171.88</v>
      </c>
      <c r="E15" s="175">
        <v>1719.1</v>
      </c>
      <c r="F15" s="171">
        <v>610246</v>
      </c>
      <c r="G15" s="176">
        <v>116666</v>
      </c>
      <c r="H15" s="169"/>
      <c r="I15" s="169"/>
      <c r="J15" s="169"/>
    </row>
    <row r="16" spans="1:11" x14ac:dyDescent="0.45">
      <c r="A16" s="31"/>
      <c r="B16" s="30" t="s">
        <v>3</v>
      </c>
      <c r="C16" s="174">
        <v>173428</v>
      </c>
      <c r="D16" s="174">
        <v>7171.88</v>
      </c>
      <c r="E16" s="175">
        <v>1719.1</v>
      </c>
      <c r="F16" s="177">
        <v>678419</v>
      </c>
      <c r="G16" s="176">
        <v>116666</v>
      </c>
      <c r="H16" s="178"/>
      <c r="I16" s="169"/>
      <c r="J16" s="169"/>
      <c r="K16" s="169"/>
    </row>
    <row r="17" spans="1:11" x14ac:dyDescent="0.45">
      <c r="A17" s="26"/>
      <c r="B17" s="30" t="s">
        <v>4</v>
      </c>
      <c r="C17" s="174">
        <v>173428</v>
      </c>
      <c r="D17" s="174">
        <v>7171.88</v>
      </c>
      <c r="E17" s="175">
        <v>1719.1</v>
      </c>
      <c r="F17" s="177">
        <v>789907</v>
      </c>
      <c r="G17" s="176">
        <v>116666</v>
      </c>
      <c r="H17" s="178"/>
      <c r="I17" s="169"/>
      <c r="J17" s="169"/>
      <c r="K17" s="169"/>
    </row>
    <row r="18" spans="1:11" x14ac:dyDescent="0.45">
      <c r="A18" s="26" t="s">
        <v>50</v>
      </c>
      <c r="B18" s="30" t="s">
        <v>2</v>
      </c>
      <c r="C18" s="179">
        <v>30457.599999999999</v>
      </c>
      <c r="D18" s="179">
        <v>4063.37</v>
      </c>
      <c r="E18" s="179">
        <v>982.33154999999999</v>
      </c>
      <c r="F18" s="180">
        <v>759540</v>
      </c>
      <c r="G18" s="181">
        <v>167242</v>
      </c>
      <c r="H18" s="182"/>
      <c r="I18" s="169"/>
      <c r="J18" s="169"/>
      <c r="K18" s="169"/>
    </row>
    <row r="19" spans="1:11" x14ac:dyDescent="0.45">
      <c r="A19" s="31"/>
      <c r="B19" s="30" t="s">
        <v>3</v>
      </c>
      <c r="C19" s="179">
        <v>30457.599999999999</v>
      </c>
      <c r="D19" s="179">
        <v>4063.37</v>
      </c>
      <c r="E19" s="179">
        <v>982.33154999999999</v>
      </c>
      <c r="F19" s="180">
        <v>854083</v>
      </c>
      <c r="G19" s="181">
        <v>167242</v>
      </c>
      <c r="H19" s="182"/>
      <c r="I19" s="169"/>
      <c r="J19" s="169"/>
      <c r="K19" s="169"/>
    </row>
    <row r="20" spans="1:11" x14ac:dyDescent="0.45">
      <c r="A20" s="31"/>
      <c r="B20" s="30" t="s">
        <v>4</v>
      </c>
      <c r="C20" s="179">
        <v>30457.599999999999</v>
      </c>
      <c r="D20" s="179">
        <v>4063.37</v>
      </c>
      <c r="E20" s="179">
        <v>982.33154999999999</v>
      </c>
      <c r="F20" s="180">
        <v>992389</v>
      </c>
      <c r="G20" s="181">
        <v>167242</v>
      </c>
      <c r="H20" s="182"/>
      <c r="I20" s="169"/>
      <c r="J20" s="169"/>
      <c r="K20" s="169"/>
    </row>
    <row r="21" spans="1:11" x14ac:dyDescent="0.45">
      <c r="A21" s="26" t="s">
        <v>49</v>
      </c>
      <c r="B21" s="30" t="s">
        <v>2</v>
      </c>
      <c r="C21" s="174">
        <v>309117</v>
      </c>
      <c r="D21" s="174">
        <v>17465.7</v>
      </c>
      <c r="E21" s="174">
        <v>4210.6710599999997</v>
      </c>
      <c r="F21" s="183">
        <v>592537</v>
      </c>
      <c r="G21" s="176">
        <v>124900</v>
      </c>
      <c r="H21" s="178"/>
      <c r="I21" s="169"/>
      <c r="J21" s="169"/>
      <c r="K21" s="169"/>
    </row>
    <row r="22" spans="1:11" x14ac:dyDescent="0.45">
      <c r="B22" s="30" t="s">
        <v>3</v>
      </c>
      <c r="C22" s="174">
        <v>309117</v>
      </c>
      <c r="D22" s="174">
        <v>17465.7</v>
      </c>
      <c r="E22" s="174">
        <v>4210.6710599999997</v>
      </c>
      <c r="F22" s="183">
        <v>658029</v>
      </c>
      <c r="G22" s="176">
        <v>124900</v>
      </c>
      <c r="H22" s="178"/>
    </row>
    <row r="23" spans="1:11" x14ac:dyDescent="0.45">
      <c r="B23" s="30" t="s">
        <v>4</v>
      </c>
      <c r="C23" s="174">
        <v>309117</v>
      </c>
      <c r="D23" s="174">
        <v>17465.7</v>
      </c>
      <c r="E23" s="174">
        <v>4210.6710599999997</v>
      </c>
      <c r="F23" s="183">
        <v>747559</v>
      </c>
      <c r="G23" s="176">
        <v>124900</v>
      </c>
      <c r="H23" s="178"/>
    </row>
    <row r="24" spans="1:11" x14ac:dyDescent="0.45">
      <c r="A24" s="26" t="s">
        <v>52</v>
      </c>
      <c r="B24" s="30" t="s">
        <v>2</v>
      </c>
      <c r="C24" s="179">
        <v>324969</v>
      </c>
      <c r="D24" s="175">
        <v>7152.84</v>
      </c>
      <c r="E24" s="175">
        <v>1723.5128400000001</v>
      </c>
      <c r="F24" s="180">
        <v>822871</v>
      </c>
      <c r="G24" s="181">
        <v>154545</v>
      </c>
      <c r="H24" s="182"/>
    </row>
    <row r="25" spans="1:11" x14ac:dyDescent="0.45">
      <c r="A25" s="31"/>
      <c r="B25" s="30" t="s">
        <v>3</v>
      </c>
      <c r="C25" s="179">
        <v>324969</v>
      </c>
      <c r="D25" s="175">
        <v>7152.84</v>
      </c>
      <c r="E25" s="175">
        <v>1723.5128400000001</v>
      </c>
      <c r="F25" s="180">
        <v>925418</v>
      </c>
      <c r="G25" s="181">
        <v>154545</v>
      </c>
      <c r="H25" s="182"/>
    </row>
    <row r="26" spans="1:11" x14ac:dyDescent="0.45">
      <c r="A26" s="31"/>
      <c r="B26" s="30" t="s">
        <v>4</v>
      </c>
      <c r="C26" s="179">
        <v>324969</v>
      </c>
      <c r="D26" s="175">
        <v>7152.84</v>
      </c>
      <c r="E26" s="175">
        <v>1723.5128400000001</v>
      </c>
      <c r="F26" s="180">
        <v>1084282</v>
      </c>
      <c r="G26" s="181">
        <v>154545</v>
      </c>
      <c r="H26" s="182"/>
    </row>
    <row r="27" spans="1:11" s="16" customFormat="1" x14ac:dyDescent="0.45">
      <c r="A27" s="28" t="s">
        <v>137</v>
      </c>
      <c r="B27" s="89" t="s">
        <v>2</v>
      </c>
      <c r="C27" s="179">
        <v>186250</v>
      </c>
      <c r="D27" s="179">
        <v>10894.1</v>
      </c>
      <c r="E27" s="207">
        <v>2621.6974799999998</v>
      </c>
      <c r="F27" s="180">
        <v>769039</v>
      </c>
      <c r="G27" s="181">
        <v>120456</v>
      </c>
      <c r="H27" s="182"/>
    </row>
    <row r="28" spans="1:11" s="16" customFormat="1" x14ac:dyDescent="0.45">
      <c r="A28" s="90"/>
      <c r="B28" s="89" t="s">
        <v>3</v>
      </c>
      <c r="C28" s="179">
        <v>186250</v>
      </c>
      <c r="D28" s="179">
        <v>10894.1</v>
      </c>
      <c r="E28" s="207">
        <v>2621.6974799999998</v>
      </c>
      <c r="F28" s="180">
        <v>794166</v>
      </c>
      <c r="G28" s="181">
        <v>120456</v>
      </c>
      <c r="H28" s="182"/>
    </row>
    <row r="29" spans="1:11" s="16" customFormat="1" x14ac:dyDescent="0.45">
      <c r="A29" s="90"/>
      <c r="B29" s="89" t="s">
        <v>4</v>
      </c>
      <c r="C29" s="179">
        <v>186250</v>
      </c>
      <c r="D29" s="179">
        <v>10894.1</v>
      </c>
      <c r="E29" s="207">
        <v>2621.6974799999998</v>
      </c>
      <c r="F29" s="180">
        <v>857860</v>
      </c>
      <c r="G29" s="181">
        <v>120456</v>
      </c>
      <c r="H29" s="182"/>
    </row>
    <row r="30" spans="1:11" x14ac:dyDescent="0.45">
      <c r="A30" s="185" t="s">
        <v>55</v>
      </c>
      <c r="B30" s="30" t="s">
        <v>2</v>
      </c>
      <c r="C30" s="170">
        <v>212081</v>
      </c>
      <c r="D30" s="170">
        <v>9971.9500000000007</v>
      </c>
      <c r="E30" s="170">
        <v>2376.3970199999999</v>
      </c>
      <c r="F30" s="171">
        <v>814124</v>
      </c>
      <c r="G30" s="173">
        <v>179992</v>
      </c>
      <c r="H30" s="186"/>
    </row>
    <row r="31" spans="1:11" x14ac:dyDescent="0.45">
      <c r="A31" s="31"/>
      <c r="B31" s="30" t="s">
        <v>3</v>
      </c>
      <c r="C31" s="170">
        <v>212081</v>
      </c>
      <c r="D31" s="170">
        <v>9971.9500000000007</v>
      </c>
      <c r="E31" s="170">
        <v>2376.3970199999999</v>
      </c>
      <c r="F31" s="171">
        <v>866245</v>
      </c>
      <c r="G31" s="173">
        <v>179992</v>
      </c>
      <c r="H31" s="186"/>
    </row>
    <row r="32" spans="1:11" x14ac:dyDescent="0.45">
      <c r="A32" s="26"/>
      <c r="B32" s="30" t="s">
        <v>4</v>
      </c>
      <c r="C32" s="170">
        <v>212081</v>
      </c>
      <c r="D32" s="170">
        <v>9971.9500000000007</v>
      </c>
      <c r="E32" s="170">
        <v>2376.3970199999999</v>
      </c>
      <c r="F32" s="171">
        <v>1149117</v>
      </c>
      <c r="G32" s="173">
        <v>179992</v>
      </c>
      <c r="H32" s="186"/>
    </row>
    <row r="33" spans="1:9" x14ac:dyDescent="0.45">
      <c r="A33" s="26" t="s">
        <v>80</v>
      </c>
      <c r="B33" s="30" t="s">
        <v>2</v>
      </c>
      <c r="C33" s="174">
        <v>89800.1</v>
      </c>
      <c r="D33" s="174">
        <v>6520.93</v>
      </c>
      <c r="E33" s="174">
        <v>1551.6549</v>
      </c>
      <c r="F33" s="183">
        <v>823534</v>
      </c>
      <c r="G33" s="176">
        <v>185380</v>
      </c>
      <c r="H33" s="178"/>
    </row>
    <row r="34" spans="1:9" x14ac:dyDescent="0.45">
      <c r="A34" s="31"/>
      <c r="B34" s="30" t="s">
        <v>3</v>
      </c>
      <c r="C34" s="174">
        <v>89800.1</v>
      </c>
      <c r="D34" s="174">
        <v>6520.93</v>
      </c>
      <c r="E34" s="174">
        <v>1551.6549</v>
      </c>
      <c r="F34" s="183">
        <v>1062092</v>
      </c>
      <c r="G34" s="176">
        <v>185380</v>
      </c>
      <c r="H34" s="178"/>
    </row>
    <row r="35" spans="1:9" x14ac:dyDescent="0.45">
      <c r="A35" s="26"/>
      <c r="B35" s="30" t="s">
        <v>4</v>
      </c>
      <c r="C35" s="174">
        <v>89800.1</v>
      </c>
      <c r="D35" s="174">
        <v>6520.93</v>
      </c>
      <c r="E35" s="174">
        <v>1551.6549</v>
      </c>
      <c r="F35" s="183">
        <v>1102560</v>
      </c>
      <c r="G35" s="176">
        <v>185380</v>
      </c>
      <c r="H35" s="178"/>
    </row>
    <row r="36" spans="1:9" x14ac:dyDescent="0.45">
      <c r="A36" s="26" t="s">
        <v>56</v>
      </c>
      <c r="B36" s="30" t="s">
        <v>2</v>
      </c>
      <c r="C36" s="170">
        <v>86532.6</v>
      </c>
      <c r="D36" s="170">
        <v>6302.44</v>
      </c>
      <c r="E36" s="170">
        <v>1507.1349</v>
      </c>
      <c r="F36" s="171">
        <v>717684</v>
      </c>
      <c r="G36" s="173">
        <v>152609</v>
      </c>
      <c r="H36" s="186"/>
    </row>
    <row r="37" spans="1:9" x14ac:dyDescent="0.45">
      <c r="A37" s="31"/>
      <c r="B37" s="30" t="s">
        <v>3</v>
      </c>
      <c r="C37" s="170">
        <v>86532.6</v>
      </c>
      <c r="D37" s="170">
        <v>6302.44</v>
      </c>
      <c r="E37" s="170">
        <v>1507.1349</v>
      </c>
      <c r="F37" s="171">
        <v>791794</v>
      </c>
      <c r="G37" s="173">
        <v>152609</v>
      </c>
      <c r="H37" s="186"/>
    </row>
    <row r="38" spans="1:9" x14ac:dyDescent="0.45">
      <c r="A38" s="31"/>
      <c r="B38" s="30" t="s">
        <v>4</v>
      </c>
      <c r="C38" s="170">
        <v>86532.6</v>
      </c>
      <c r="D38" s="170">
        <v>6302.44</v>
      </c>
      <c r="E38" s="170">
        <v>1507.1349</v>
      </c>
      <c r="F38" s="171">
        <v>919808</v>
      </c>
      <c r="G38" s="173">
        <v>152609</v>
      </c>
      <c r="H38" s="186"/>
    </row>
    <row r="39" spans="1:9" x14ac:dyDescent="0.45">
      <c r="A39" s="26" t="s">
        <v>63</v>
      </c>
      <c r="B39" s="30" t="s">
        <v>2</v>
      </c>
      <c r="C39" s="187">
        <v>8463.69</v>
      </c>
      <c r="D39" s="187">
        <v>1818.68</v>
      </c>
      <c r="E39" s="187">
        <v>438.41376000000002</v>
      </c>
      <c r="F39" s="188">
        <v>685847</v>
      </c>
      <c r="G39" s="167">
        <v>158202</v>
      </c>
      <c r="H39" s="189"/>
    </row>
    <row r="40" spans="1:9" x14ac:dyDescent="0.45">
      <c r="A40" s="31"/>
      <c r="B40" s="30" t="s">
        <v>3</v>
      </c>
      <c r="C40" s="187">
        <v>8463.69</v>
      </c>
      <c r="D40" s="187">
        <v>1818.68</v>
      </c>
      <c r="E40" s="187">
        <v>438.41376000000002</v>
      </c>
      <c r="F40" s="188">
        <v>799915</v>
      </c>
      <c r="G40" s="167">
        <v>158202</v>
      </c>
      <c r="H40" s="189"/>
    </row>
    <row r="41" spans="1:9" x14ac:dyDescent="0.45">
      <c r="A41" s="31"/>
      <c r="B41" s="30" t="s">
        <v>4</v>
      </c>
      <c r="C41" s="187">
        <v>8463.69</v>
      </c>
      <c r="D41" s="187">
        <v>1818.68</v>
      </c>
      <c r="E41" s="187">
        <v>438.41376000000002</v>
      </c>
      <c r="F41" s="190">
        <v>919684</v>
      </c>
      <c r="G41" s="167">
        <v>158202</v>
      </c>
      <c r="H41" s="189"/>
      <c r="I41" s="15"/>
    </row>
    <row r="42" spans="1:9" x14ac:dyDescent="0.45">
      <c r="A42" s="184" t="s">
        <v>65</v>
      </c>
      <c r="B42" s="30" t="s">
        <v>2</v>
      </c>
      <c r="C42" s="100">
        <v>390251</v>
      </c>
      <c r="D42" s="191">
        <v>7258</v>
      </c>
      <c r="E42" s="100">
        <v>1761.3245400000001</v>
      </c>
      <c r="F42" s="192">
        <v>881540</v>
      </c>
      <c r="G42" s="193">
        <v>171104</v>
      </c>
      <c r="H42" s="15"/>
      <c r="I42" s="15"/>
    </row>
    <row r="43" spans="1:9" x14ac:dyDescent="0.45">
      <c r="A43" s="194"/>
      <c r="B43" s="30" t="s">
        <v>3</v>
      </c>
      <c r="C43" s="100">
        <v>390251</v>
      </c>
      <c r="D43" s="191">
        <v>7258</v>
      </c>
      <c r="E43" s="100">
        <v>1761.3245400000001</v>
      </c>
      <c r="F43" s="192">
        <v>986843</v>
      </c>
      <c r="G43" s="193">
        <v>171104</v>
      </c>
      <c r="H43" s="15"/>
      <c r="I43" s="15"/>
    </row>
    <row r="44" spans="1:9" x14ac:dyDescent="0.45">
      <c r="A44" s="194"/>
      <c r="B44" s="30" t="s">
        <v>4</v>
      </c>
      <c r="C44" s="100">
        <v>390251</v>
      </c>
      <c r="D44" s="191">
        <v>7258</v>
      </c>
      <c r="E44" s="100">
        <v>1761.3245400000001</v>
      </c>
      <c r="F44" s="192">
        <v>1124568</v>
      </c>
      <c r="G44" s="193">
        <v>171104</v>
      </c>
      <c r="H44" s="15"/>
      <c r="I44" s="15"/>
    </row>
    <row r="45" spans="1:9" s="16" customFormat="1" x14ac:dyDescent="0.45">
      <c r="A45" s="195" t="s">
        <v>145</v>
      </c>
      <c r="B45" s="89" t="s">
        <v>2</v>
      </c>
      <c r="C45" s="100">
        <v>73105.899999999994</v>
      </c>
      <c r="D45" s="204">
        <v>4530.18</v>
      </c>
      <c r="E45" s="196">
        <v>1081.06404</v>
      </c>
      <c r="F45" s="197">
        <v>717847</v>
      </c>
      <c r="G45" s="198">
        <v>150663</v>
      </c>
    </row>
    <row r="46" spans="1:9" s="16" customFormat="1" x14ac:dyDescent="0.45">
      <c r="A46" s="199"/>
      <c r="B46" s="89" t="s">
        <v>3</v>
      </c>
      <c r="C46" s="100">
        <v>73105.899999999994</v>
      </c>
      <c r="D46" s="204">
        <v>4530.18</v>
      </c>
      <c r="E46" s="196">
        <v>1081.06404</v>
      </c>
      <c r="F46" s="197">
        <v>788202</v>
      </c>
      <c r="G46" s="198">
        <v>150663</v>
      </c>
    </row>
    <row r="47" spans="1:9" s="16" customFormat="1" x14ac:dyDescent="0.45">
      <c r="A47" s="199"/>
      <c r="B47" s="89" t="s">
        <v>4</v>
      </c>
      <c r="C47" s="100">
        <v>73105.899999999994</v>
      </c>
      <c r="D47" s="204">
        <v>4530.18</v>
      </c>
      <c r="E47" s="196">
        <v>1081.06404</v>
      </c>
      <c r="F47" s="197">
        <v>896795</v>
      </c>
      <c r="G47" s="198">
        <v>150663</v>
      </c>
    </row>
    <row r="48" spans="1:9" s="16" customFormat="1" x14ac:dyDescent="0.45">
      <c r="A48" s="200" t="s">
        <v>81</v>
      </c>
      <c r="B48" s="89" t="s">
        <v>2</v>
      </c>
      <c r="C48" s="100">
        <v>3713.28</v>
      </c>
      <c r="D48" s="201">
        <v>1081.73</v>
      </c>
      <c r="E48" s="100">
        <v>262.522854</v>
      </c>
      <c r="F48" s="197">
        <v>743930</v>
      </c>
      <c r="G48" s="198">
        <v>162472</v>
      </c>
    </row>
    <row r="49" spans="1:7" x14ac:dyDescent="0.45">
      <c r="B49" s="30" t="s">
        <v>3</v>
      </c>
      <c r="C49" s="100">
        <v>3713.28</v>
      </c>
      <c r="D49" s="201">
        <v>1081.73</v>
      </c>
      <c r="E49" s="100">
        <v>262.522854</v>
      </c>
      <c r="F49" s="177">
        <v>808295</v>
      </c>
      <c r="G49" s="198">
        <v>162472</v>
      </c>
    </row>
    <row r="50" spans="1:7" x14ac:dyDescent="0.45">
      <c r="B50" s="30" t="s">
        <v>4</v>
      </c>
      <c r="C50" s="100">
        <v>3713.28</v>
      </c>
      <c r="D50" s="201">
        <v>1081.73</v>
      </c>
      <c r="E50" s="100">
        <v>262.522854</v>
      </c>
      <c r="F50" s="177">
        <v>910751</v>
      </c>
      <c r="G50" s="198">
        <v>162472</v>
      </c>
    </row>
    <row r="51" spans="1:7" x14ac:dyDescent="0.45">
      <c r="A51" s="184" t="s">
        <v>84</v>
      </c>
      <c r="B51" s="89" t="s">
        <v>2</v>
      </c>
      <c r="C51" s="100">
        <v>68988.5</v>
      </c>
      <c r="D51" s="202">
        <v>2848.45</v>
      </c>
      <c r="E51" s="100">
        <v>681.91337999999996</v>
      </c>
      <c r="F51" s="177">
        <v>1022206</v>
      </c>
      <c r="G51" s="203">
        <v>199590</v>
      </c>
    </row>
    <row r="52" spans="1:7" x14ac:dyDescent="0.45">
      <c r="B52" s="30" t="s">
        <v>3</v>
      </c>
      <c r="C52" s="100">
        <v>68988.5</v>
      </c>
      <c r="D52" s="202">
        <v>2848.45</v>
      </c>
      <c r="E52" s="100">
        <v>681.91337999999996</v>
      </c>
      <c r="F52" s="177">
        <v>1138922</v>
      </c>
      <c r="G52" s="203">
        <v>199590</v>
      </c>
    </row>
    <row r="53" spans="1:7" x14ac:dyDescent="0.45">
      <c r="B53" s="30" t="s">
        <v>4</v>
      </c>
      <c r="C53" s="100">
        <v>68988.5</v>
      </c>
      <c r="D53" s="202">
        <v>2848.45</v>
      </c>
      <c r="E53" s="100">
        <v>681.91337999999996</v>
      </c>
      <c r="F53" s="177">
        <v>1298066</v>
      </c>
      <c r="G53" s="203">
        <v>199590</v>
      </c>
    </row>
    <row r="54" spans="1:7" x14ac:dyDescent="0.45">
      <c r="A54" s="184" t="s">
        <v>135</v>
      </c>
      <c r="B54" s="89" t="s">
        <v>2</v>
      </c>
      <c r="C54" s="100">
        <v>57829.8</v>
      </c>
      <c r="D54" s="202">
        <v>4221.7299999999996</v>
      </c>
      <c r="E54" s="100">
        <v>1022.14602</v>
      </c>
      <c r="F54" s="177">
        <v>797689</v>
      </c>
      <c r="G54" s="203">
        <v>166222</v>
      </c>
    </row>
    <row r="55" spans="1:7" x14ac:dyDescent="0.45">
      <c r="B55" s="30" t="s">
        <v>3</v>
      </c>
      <c r="C55" s="100">
        <v>57829.8</v>
      </c>
      <c r="D55" s="202">
        <v>4221.7299999999996</v>
      </c>
      <c r="E55" s="100">
        <v>1022.14602</v>
      </c>
      <c r="F55" s="177">
        <v>886648</v>
      </c>
      <c r="G55" s="203">
        <v>166222</v>
      </c>
    </row>
    <row r="56" spans="1:7" x14ac:dyDescent="0.45">
      <c r="B56" s="30" t="s">
        <v>4</v>
      </c>
      <c r="C56" s="100">
        <v>57829.8</v>
      </c>
      <c r="D56" s="202">
        <v>4221.7299999999996</v>
      </c>
      <c r="E56" s="100">
        <v>1022.14602</v>
      </c>
      <c r="F56" s="177">
        <v>1016260</v>
      </c>
      <c r="G56" s="203">
        <v>166222</v>
      </c>
    </row>
    <row r="57" spans="1:7" x14ac:dyDescent="0.45">
      <c r="A57" s="184" t="s">
        <v>91</v>
      </c>
      <c r="B57" s="89" t="s">
        <v>2</v>
      </c>
      <c r="C57" s="100">
        <v>574980</v>
      </c>
      <c r="D57" s="202">
        <v>5535.23</v>
      </c>
      <c r="E57" s="100">
        <v>1341.3657000000001</v>
      </c>
      <c r="F57" s="177">
        <v>997941</v>
      </c>
      <c r="G57" s="203">
        <v>194546</v>
      </c>
    </row>
    <row r="58" spans="1:7" x14ac:dyDescent="0.45">
      <c r="B58" s="30" t="s">
        <v>3</v>
      </c>
      <c r="C58" s="100">
        <v>574980</v>
      </c>
      <c r="D58" s="202">
        <v>5535.23</v>
      </c>
      <c r="E58" s="100">
        <v>1341.3657000000001</v>
      </c>
      <c r="F58" s="177">
        <v>1114473</v>
      </c>
      <c r="G58" s="203">
        <v>194546</v>
      </c>
    </row>
    <row r="59" spans="1:7" x14ac:dyDescent="0.45">
      <c r="B59" s="30" t="s">
        <v>4</v>
      </c>
      <c r="C59" s="100">
        <v>574980</v>
      </c>
      <c r="D59" s="202">
        <v>5535.23</v>
      </c>
      <c r="E59" s="100">
        <v>1341.3657000000001</v>
      </c>
      <c r="F59" s="177">
        <v>1270895</v>
      </c>
      <c r="G59" s="203">
        <v>194546</v>
      </c>
    </row>
    <row r="60" spans="1:7" x14ac:dyDescent="0.45">
      <c r="A60" s="184" t="s">
        <v>92</v>
      </c>
      <c r="B60" s="89" t="s">
        <v>2</v>
      </c>
      <c r="C60" s="100">
        <v>223943</v>
      </c>
      <c r="D60" s="202">
        <v>3034.47</v>
      </c>
      <c r="E60" s="100">
        <v>705.89070000000004</v>
      </c>
      <c r="F60" s="177">
        <v>999295</v>
      </c>
      <c r="G60" s="203">
        <v>193094</v>
      </c>
    </row>
    <row r="61" spans="1:7" x14ac:dyDescent="0.45">
      <c r="B61" s="30" t="s">
        <v>3</v>
      </c>
      <c r="C61" s="100">
        <v>223943</v>
      </c>
      <c r="D61" s="202">
        <v>3034.47</v>
      </c>
      <c r="E61" s="100">
        <v>705.89070000000004</v>
      </c>
      <c r="F61" s="177">
        <v>1110131</v>
      </c>
      <c r="G61" s="203">
        <v>193094</v>
      </c>
    </row>
    <row r="62" spans="1:7" x14ac:dyDescent="0.45">
      <c r="B62" s="30" t="s">
        <v>4</v>
      </c>
      <c r="C62" s="100">
        <v>223943</v>
      </c>
      <c r="D62" s="202">
        <v>3034.47</v>
      </c>
      <c r="E62" s="100">
        <v>705.89070000000004</v>
      </c>
      <c r="F62" s="177">
        <v>1304358</v>
      </c>
      <c r="G62" s="203">
        <v>193094</v>
      </c>
    </row>
    <row r="63" spans="1:7" x14ac:dyDescent="0.45">
      <c r="D63" s="202"/>
    </row>
    <row r="64" spans="1:7" x14ac:dyDescent="0.45">
      <c r="D64" s="202"/>
    </row>
    <row r="65" spans="4:4" x14ac:dyDescent="0.45">
      <c r="D65" s="202"/>
    </row>
    <row r="66" spans="4:4" x14ac:dyDescent="0.45">
      <c r="D66" s="202"/>
    </row>
    <row r="67" spans="4:4" x14ac:dyDescent="0.45">
      <c r="D67" s="202"/>
    </row>
    <row r="68" spans="4:4" x14ac:dyDescent="0.45">
      <c r="D68" s="202"/>
    </row>
    <row r="69" spans="4:4" x14ac:dyDescent="0.45">
      <c r="D69" s="202"/>
    </row>
    <row r="70" spans="4:4" x14ac:dyDescent="0.45">
      <c r="D70" s="202"/>
    </row>
    <row r="71" spans="4:4" x14ac:dyDescent="0.45">
      <c r="D71" s="202"/>
    </row>
    <row r="72" spans="4:4" x14ac:dyDescent="0.45">
      <c r="D72" s="202"/>
    </row>
    <row r="73" spans="4:4" x14ac:dyDescent="0.45">
      <c r="D73" s="202"/>
    </row>
    <row r="74" spans="4:4" x14ac:dyDescent="0.45">
      <c r="D74" s="202"/>
    </row>
    <row r="75" spans="4:4" x14ac:dyDescent="0.45">
      <c r="D75" s="202"/>
    </row>
    <row r="76" spans="4:4" x14ac:dyDescent="0.45">
      <c r="D76" s="202"/>
    </row>
    <row r="77" spans="4:4" x14ac:dyDescent="0.45">
      <c r="D77" s="202"/>
    </row>
    <row r="78" spans="4:4" x14ac:dyDescent="0.45">
      <c r="D78" s="202"/>
    </row>
    <row r="79" spans="4:4" x14ac:dyDescent="0.45">
      <c r="D79" s="202"/>
    </row>
    <row r="80" spans="4:4" x14ac:dyDescent="0.45">
      <c r="D80" s="202"/>
    </row>
    <row r="81" spans="4:4" x14ac:dyDescent="0.45">
      <c r="D81" s="202"/>
    </row>
    <row r="82" spans="4:4" x14ac:dyDescent="0.45">
      <c r="D82" s="202"/>
    </row>
    <row r="83" spans="4:4" x14ac:dyDescent="0.45">
      <c r="D83" s="202"/>
    </row>
    <row r="84" spans="4:4" x14ac:dyDescent="0.45">
      <c r="D84" s="202"/>
    </row>
    <row r="85" spans="4:4" x14ac:dyDescent="0.45">
      <c r="D85" s="202"/>
    </row>
    <row r="86" spans="4:4" x14ac:dyDescent="0.45">
      <c r="D86" s="202"/>
    </row>
    <row r="87" spans="4:4" x14ac:dyDescent="0.45">
      <c r="D87" s="202"/>
    </row>
    <row r="88" spans="4:4" x14ac:dyDescent="0.45">
      <c r="D88" s="202"/>
    </row>
    <row r="89" spans="4:4" x14ac:dyDescent="0.45">
      <c r="D89" s="202"/>
    </row>
    <row r="90" spans="4:4" x14ac:dyDescent="0.45">
      <c r="D90" s="202"/>
    </row>
    <row r="91" spans="4:4" x14ac:dyDescent="0.45">
      <c r="D91" s="202"/>
    </row>
    <row r="92" spans="4:4" x14ac:dyDescent="0.45">
      <c r="D92" s="202"/>
    </row>
    <row r="93" spans="4:4" x14ac:dyDescent="0.45">
      <c r="D93" s="202"/>
    </row>
    <row r="94" spans="4:4" x14ac:dyDescent="0.45">
      <c r="D94" s="202"/>
    </row>
    <row r="95" spans="4:4" x14ac:dyDescent="0.45">
      <c r="D95" s="202"/>
    </row>
    <row r="96" spans="4:4" x14ac:dyDescent="0.45">
      <c r="D96" s="202"/>
    </row>
    <row r="97" spans="4:4" x14ac:dyDescent="0.45">
      <c r="D97" s="202"/>
    </row>
    <row r="98" spans="4:4" x14ac:dyDescent="0.45">
      <c r="D98" s="202"/>
    </row>
    <row r="99" spans="4:4" x14ac:dyDescent="0.45">
      <c r="D99" s="202"/>
    </row>
    <row r="100" spans="4:4" x14ac:dyDescent="0.45">
      <c r="D100" s="202"/>
    </row>
    <row r="101" spans="4:4" x14ac:dyDescent="0.45">
      <c r="D101" s="202"/>
    </row>
    <row r="102" spans="4:4" x14ac:dyDescent="0.45">
      <c r="D102" s="202"/>
    </row>
    <row r="103" spans="4:4" x14ac:dyDescent="0.45">
      <c r="D103" s="202"/>
    </row>
    <row r="104" spans="4:4" x14ac:dyDescent="0.45">
      <c r="D104" s="202"/>
    </row>
    <row r="105" spans="4:4" x14ac:dyDescent="0.45">
      <c r="D105" s="202"/>
    </row>
    <row r="106" spans="4:4" x14ac:dyDescent="0.45">
      <c r="D106" s="202"/>
    </row>
    <row r="107" spans="4:4" x14ac:dyDescent="0.45">
      <c r="D107" s="202"/>
    </row>
    <row r="108" spans="4:4" x14ac:dyDescent="0.45">
      <c r="D108" s="202"/>
    </row>
    <row r="109" spans="4:4" x14ac:dyDescent="0.45">
      <c r="D109" s="202"/>
    </row>
    <row r="110" spans="4:4" x14ac:dyDescent="0.45">
      <c r="D110" s="202"/>
    </row>
    <row r="111" spans="4:4" x14ac:dyDescent="0.45">
      <c r="D111" s="202"/>
    </row>
    <row r="112" spans="4:4" x14ac:dyDescent="0.45">
      <c r="D112" s="202"/>
    </row>
    <row r="113" spans="4:4" x14ac:dyDescent="0.45">
      <c r="D113" s="202"/>
    </row>
    <row r="114" spans="4:4" x14ac:dyDescent="0.45">
      <c r="D114" s="202"/>
    </row>
    <row r="115" spans="4:4" x14ac:dyDescent="0.45">
      <c r="D115" s="202"/>
    </row>
    <row r="116" spans="4:4" x14ac:dyDescent="0.45">
      <c r="D116" s="202"/>
    </row>
    <row r="117" spans="4:4" x14ac:dyDescent="0.45">
      <c r="D117" s="202"/>
    </row>
    <row r="118" spans="4:4" x14ac:dyDescent="0.45">
      <c r="D118" s="202"/>
    </row>
    <row r="119" spans="4:4" x14ac:dyDescent="0.45">
      <c r="D119" s="202"/>
    </row>
    <row r="120" spans="4:4" x14ac:dyDescent="0.45">
      <c r="D120" s="202"/>
    </row>
    <row r="121" spans="4:4" x14ac:dyDescent="0.45">
      <c r="D121" s="202"/>
    </row>
    <row r="122" spans="4:4" x14ac:dyDescent="0.45">
      <c r="D122" s="202"/>
    </row>
    <row r="123" spans="4:4" x14ac:dyDescent="0.45">
      <c r="D123" s="202"/>
    </row>
    <row r="124" spans="4:4" x14ac:dyDescent="0.45">
      <c r="D124" s="202"/>
    </row>
    <row r="125" spans="4:4" x14ac:dyDescent="0.45">
      <c r="D125" s="202"/>
    </row>
    <row r="126" spans="4:4" x14ac:dyDescent="0.45">
      <c r="D126" s="202"/>
    </row>
    <row r="127" spans="4:4" x14ac:dyDescent="0.45">
      <c r="D127" s="202"/>
    </row>
    <row r="128" spans="4:4" x14ac:dyDescent="0.45">
      <c r="D128" s="202"/>
    </row>
    <row r="129" spans="4:4" x14ac:dyDescent="0.45">
      <c r="D129" s="202"/>
    </row>
    <row r="130" spans="4:4" x14ac:dyDescent="0.45">
      <c r="D130" s="202"/>
    </row>
    <row r="131" spans="4:4" x14ac:dyDescent="0.45">
      <c r="D131" s="202"/>
    </row>
    <row r="132" spans="4:4" x14ac:dyDescent="0.45">
      <c r="D132" s="202"/>
    </row>
    <row r="133" spans="4:4" x14ac:dyDescent="0.45">
      <c r="D133" s="202"/>
    </row>
    <row r="134" spans="4:4" x14ac:dyDescent="0.45">
      <c r="D134" s="202"/>
    </row>
    <row r="135" spans="4:4" x14ac:dyDescent="0.45">
      <c r="D135" s="202"/>
    </row>
    <row r="136" spans="4:4" x14ac:dyDescent="0.45">
      <c r="D136" s="202"/>
    </row>
    <row r="137" spans="4:4" x14ac:dyDescent="0.45">
      <c r="D137" s="202"/>
    </row>
    <row r="138" spans="4:4" x14ac:dyDescent="0.45">
      <c r="D138" s="202"/>
    </row>
    <row r="139" spans="4:4" x14ac:dyDescent="0.45">
      <c r="D139" s="202"/>
    </row>
    <row r="140" spans="4:4" x14ac:dyDescent="0.45">
      <c r="D140" s="202"/>
    </row>
    <row r="141" spans="4:4" x14ac:dyDescent="0.45">
      <c r="D141" s="202"/>
    </row>
    <row r="142" spans="4:4" x14ac:dyDescent="0.45">
      <c r="D142" s="202"/>
    </row>
    <row r="143" spans="4:4" x14ac:dyDescent="0.45">
      <c r="D143" s="202"/>
    </row>
    <row r="144" spans="4:4" x14ac:dyDescent="0.45">
      <c r="D144" s="202"/>
    </row>
    <row r="145" spans="4:4" x14ac:dyDescent="0.45">
      <c r="D145" s="202"/>
    </row>
    <row r="146" spans="4:4" x14ac:dyDescent="0.45">
      <c r="D146" s="202"/>
    </row>
    <row r="147" spans="4:4" x14ac:dyDescent="0.45">
      <c r="D147" s="202"/>
    </row>
    <row r="148" spans="4:4" x14ac:dyDescent="0.45">
      <c r="D148" s="202"/>
    </row>
    <row r="149" spans="4:4" x14ac:dyDescent="0.45">
      <c r="D149" s="202"/>
    </row>
    <row r="150" spans="4:4" x14ac:dyDescent="0.45">
      <c r="D150" s="202"/>
    </row>
    <row r="151" spans="4:4" x14ac:dyDescent="0.45">
      <c r="D151" s="202"/>
    </row>
    <row r="152" spans="4:4" x14ac:dyDescent="0.45">
      <c r="D152" s="202"/>
    </row>
    <row r="153" spans="4:4" x14ac:dyDescent="0.45">
      <c r="D153" s="202"/>
    </row>
    <row r="154" spans="4:4" x14ac:dyDescent="0.45">
      <c r="D154" s="202"/>
    </row>
    <row r="155" spans="4:4" x14ac:dyDescent="0.45">
      <c r="D155" s="202"/>
    </row>
    <row r="156" spans="4:4" x14ac:dyDescent="0.45">
      <c r="D156" s="202"/>
    </row>
    <row r="157" spans="4:4" x14ac:dyDescent="0.45">
      <c r="D157" s="202"/>
    </row>
    <row r="158" spans="4:4" x14ac:dyDescent="0.45">
      <c r="D158" s="202"/>
    </row>
    <row r="159" spans="4:4" x14ac:dyDescent="0.45">
      <c r="D159" s="202"/>
    </row>
    <row r="160" spans="4:4" x14ac:dyDescent="0.45">
      <c r="D160" s="202"/>
    </row>
    <row r="161" spans="4:4" x14ac:dyDescent="0.45">
      <c r="D161" s="202"/>
    </row>
    <row r="162" spans="4:4" x14ac:dyDescent="0.45">
      <c r="D162" s="202"/>
    </row>
    <row r="163" spans="4:4" x14ac:dyDescent="0.45">
      <c r="D163" s="202"/>
    </row>
    <row r="164" spans="4:4" x14ac:dyDescent="0.45">
      <c r="D164" s="202"/>
    </row>
    <row r="165" spans="4:4" x14ac:dyDescent="0.45">
      <c r="D165" s="202"/>
    </row>
    <row r="166" spans="4:4" x14ac:dyDescent="0.45">
      <c r="D166" s="202"/>
    </row>
    <row r="167" spans="4:4" x14ac:dyDescent="0.45">
      <c r="D167" s="202"/>
    </row>
    <row r="168" spans="4:4" x14ac:dyDescent="0.45">
      <c r="D168" s="202"/>
    </row>
    <row r="169" spans="4:4" x14ac:dyDescent="0.45">
      <c r="D169" s="202"/>
    </row>
    <row r="170" spans="4:4" x14ac:dyDescent="0.45">
      <c r="D170" s="202"/>
    </row>
    <row r="171" spans="4:4" x14ac:dyDescent="0.45">
      <c r="D171" s="202"/>
    </row>
    <row r="172" spans="4:4" x14ac:dyDescent="0.45">
      <c r="D172" s="202"/>
    </row>
    <row r="173" spans="4:4" x14ac:dyDescent="0.45">
      <c r="D173" s="202"/>
    </row>
    <row r="174" spans="4:4" x14ac:dyDescent="0.45">
      <c r="D174" s="202"/>
    </row>
    <row r="175" spans="4:4" x14ac:dyDescent="0.45">
      <c r="D175" s="202"/>
    </row>
    <row r="176" spans="4:4" x14ac:dyDescent="0.45">
      <c r="D176" s="202"/>
    </row>
    <row r="177" spans="4:4" x14ac:dyDescent="0.45">
      <c r="D177" s="202"/>
    </row>
    <row r="178" spans="4:4" x14ac:dyDescent="0.45">
      <c r="D178" s="202"/>
    </row>
    <row r="179" spans="4:4" x14ac:dyDescent="0.45">
      <c r="D179" s="202"/>
    </row>
    <row r="180" spans="4:4" x14ac:dyDescent="0.45">
      <c r="D180" s="202"/>
    </row>
    <row r="181" spans="4:4" x14ac:dyDescent="0.45">
      <c r="D181" s="202"/>
    </row>
    <row r="182" spans="4:4" x14ac:dyDescent="0.45">
      <c r="D182" s="202"/>
    </row>
    <row r="183" spans="4:4" x14ac:dyDescent="0.45">
      <c r="D183" s="202"/>
    </row>
    <row r="184" spans="4:4" x14ac:dyDescent="0.45">
      <c r="D184" s="202"/>
    </row>
    <row r="185" spans="4:4" x14ac:dyDescent="0.45">
      <c r="D185" s="202"/>
    </row>
    <row r="186" spans="4:4" x14ac:dyDescent="0.45">
      <c r="D186" s="202"/>
    </row>
    <row r="187" spans="4:4" x14ac:dyDescent="0.45">
      <c r="D187" s="202"/>
    </row>
    <row r="188" spans="4:4" x14ac:dyDescent="0.45">
      <c r="D188" s="202"/>
    </row>
    <row r="189" spans="4:4" x14ac:dyDescent="0.45">
      <c r="D189" s="202"/>
    </row>
    <row r="190" spans="4:4" x14ac:dyDescent="0.45">
      <c r="D190" s="202"/>
    </row>
    <row r="191" spans="4:4" x14ac:dyDescent="0.45">
      <c r="D191" s="202"/>
    </row>
    <row r="192" spans="4:4" x14ac:dyDescent="0.45">
      <c r="D192" s="202"/>
    </row>
    <row r="193" spans="4:4" x14ac:dyDescent="0.45">
      <c r="D193" s="202"/>
    </row>
    <row r="194" spans="4:4" x14ac:dyDescent="0.45">
      <c r="D194" s="202"/>
    </row>
    <row r="195" spans="4:4" x14ac:dyDescent="0.45">
      <c r="D195" s="202"/>
    </row>
    <row r="196" spans="4:4" x14ac:dyDescent="0.45">
      <c r="D196" s="20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sqref="A1:XFD1048576"/>
    </sheetView>
  </sheetViews>
  <sheetFormatPr baseColWidth="10" defaultColWidth="11.53515625" defaultRowHeight="14.6" x14ac:dyDescent="0.4"/>
  <cols>
    <col min="1" max="1" width="46.23046875" style="74" customWidth="1"/>
    <col min="2" max="16384" width="11.53515625" style="74"/>
  </cols>
  <sheetData>
    <row r="1" spans="1:9" ht="15.9" x14ac:dyDescent="0.45">
      <c r="A1" s="3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ht="15.9" x14ac:dyDescent="0.45">
      <c r="A2" s="26" t="s">
        <v>40</v>
      </c>
      <c r="B2" s="6">
        <v>7.2058142703309291E-2</v>
      </c>
      <c r="C2" s="6">
        <v>7.9110472462243966E-2</v>
      </c>
      <c r="D2" s="6">
        <v>7.6690331432839737E-2</v>
      </c>
      <c r="E2" s="6">
        <v>8.6551841226597467E-2</v>
      </c>
      <c r="F2" s="6">
        <v>3.4899130682859024E-3</v>
      </c>
      <c r="G2" s="6">
        <v>1.1136466705808973E-2</v>
      </c>
      <c r="H2" s="6">
        <v>1.2842295694609616E-2</v>
      </c>
      <c r="I2" s="6">
        <v>1.5397430938877651E-2</v>
      </c>
    </row>
    <row r="3" spans="1:9" ht="15.9" x14ac:dyDescent="0.45">
      <c r="A3" s="26" t="s">
        <v>41</v>
      </c>
      <c r="B3" s="6">
        <v>7.1701016008980586E-2</v>
      </c>
      <c r="C3" s="6">
        <v>7.547190840187766E-2</v>
      </c>
      <c r="D3" s="6">
        <v>7.7170565858713916E-2</v>
      </c>
      <c r="E3" s="6">
        <v>8.6322982312436472E-2</v>
      </c>
      <c r="F3" s="6">
        <v>3.6668260293156434E-3</v>
      </c>
      <c r="G3" s="6">
        <v>9.8195865830886797E-3</v>
      </c>
      <c r="H3" s="6">
        <v>1.2705179670278687E-2</v>
      </c>
      <c r="I3" s="6">
        <v>1.6841143236212372E-2</v>
      </c>
    </row>
    <row r="4" spans="1:9" ht="15.9" x14ac:dyDescent="0.45">
      <c r="A4" s="26" t="s">
        <v>42</v>
      </c>
      <c r="B4" s="6">
        <v>0.11456319212142807</v>
      </c>
      <c r="C4" s="6">
        <v>0.10751872409695155</v>
      </c>
      <c r="D4" s="6">
        <v>0.10883897275847322</v>
      </c>
      <c r="E4" s="6">
        <v>0.12571406394629511</v>
      </c>
      <c r="F4" s="6">
        <v>4.6722953986929787E-3</v>
      </c>
      <c r="G4" s="6">
        <v>2.7738877582807998E-3</v>
      </c>
      <c r="H4" s="6">
        <v>5.267149462914354E-3</v>
      </c>
      <c r="I4" s="6">
        <v>1.203603376993251E-2</v>
      </c>
    </row>
    <row r="5" spans="1:9" ht="15.9" x14ac:dyDescent="0.45">
      <c r="A5" s="26" t="s">
        <v>43</v>
      </c>
      <c r="B5" s="6">
        <v>0.11085075499999998</v>
      </c>
      <c r="C5" s="6">
        <v>0.10369434166666668</v>
      </c>
      <c r="D5" s="6">
        <v>0.100890565</v>
      </c>
      <c r="E5" s="6">
        <v>0.11858750000000001</v>
      </c>
      <c r="F5" s="6">
        <v>1.0104608111737327E-2</v>
      </c>
      <c r="G5" s="6">
        <v>5.33619927234248E-3</v>
      </c>
      <c r="H5" s="6">
        <v>5.2171390593871549E-3</v>
      </c>
      <c r="I5" s="6">
        <v>7.7255427425697402E-3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4"/>
  <sheetViews>
    <sheetView topLeftCell="B1" zoomScale="130" zoomScaleNormal="130" workbookViewId="0">
      <pane ySplit="2" topLeftCell="A51" activePane="bottomLeft" state="frozen"/>
      <selection activeCell="B1" sqref="B1"/>
      <selection pane="bottomLeft" activeCell="B62" sqref="A62:XFD62"/>
    </sheetView>
  </sheetViews>
  <sheetFormatPr baseColWidth="10" defaultColWidth="8.84375" defaultRowHeight="14.6" x14ac:dyDescent="0.4"/>
  <cols>
    <col min="1" max="1" width="42.69140625" style="111" bestFit="1" customWidth="1"/>
    <col min="2" max="2" width="8.23046875" style="10" customWidth="1"/>
    <col min="3" max="3" width="11.23046875" style="10" customWidth="1"/>
    <col min="4" max="4" width="12.84375" style="7" customWidth="1"/>
    <col min="5" max="5" width="12.23046875" style="7" customWidth="1"/>
    <col min="6" max="6" width="11.84375" style="7" customWidth="1"/>
    <col min="7" max="7" width="12.4609375" style="7" customWidth="1"/>
    <col min="8" max="8" width="9.3046875" style="8" bestFit="1" customWidth="1"/>
    <col min="9" max="9" width="11.23046875" style="7" customWidth="1"/>
    <col min="10" max="11" width="8.84375" style="7"/>
    <col min="12" max="12" width="8.84375" style="12"/>
    <col min="13" max="13" width="11.69140625" style="12" customWidth="1"/>
    <col min="14" max="14" width="9.53515625" style="12" bestFit="1" customWidth="1"/>
    <col min="15" max="16384" width="8.84375" style="10"/>
  </cols>
  <sheetData>
    <row r="1" spans="1:20" s="9" customFormat="1" ht="15.65" customHeight="1" x14ac:dyDescent="0.45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0" s="9" customFormat="1" ht="15.9" x14ac:dyDescent="0.45">
      <c r="A2" s="67"/>
      <c r="B2" s="18"/>
      <c r="C2" s="18"/>
      <c r="D2" s="80"/>
      <c r="E2" s="80"/>
      <c r="F2" s="80"/>
      <c r="G2" s="80"/>
      <c r="H2" s="80"/>
      <c r="I2" s="80"/>
      <c r="J2" s="80"/>
      <c r="K2" s="80"/>
      <c r="L2" s="81"/>
      <c r="M2" s="81"/>
      <c r="N2" s="81"/>
      <c r="O2" s="82"/>
      <c r="P2" s="82"/>
      <c r="Q2" s="82"/>
      <c r="R2" s="82"/>
      <c r="S2" s="82"/>
      <c r="T2" s="82"/>
    </row>
    <row r="3" spans="1:20" s="9" customFormat="1" ht="15.9" x14ac:dyDescent="0.45">
      <c r="A3" s="68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3" t="s">
        <v>22</v>
      </c>
      <c r="I3" s="22" t="s">
        <v>23</v>
      </c>
      <c r="J3" s="22" t="s">
        <v>24</v>
      </c>
      <c r="K3" s="22" t="s">
        <v>25</v>
      </c>
      <c r="L3" s="21"/>
      <c r="M3" s="21"/>
      <c r="N3" s="21"/>
      <c r="O3" s="21"/>
      <c r="P3" s="21"/>
      <c r="Q3" s="21"/>
      <c r="R3" s="21"/>
      <c r="S3" s="21"/>
      <c r="T3" s="21"/>
    </row>
    <row r="4" spans="1:20" ht="15.9" x14ac:dyDescent="0.45">
      <c r="A4" s="69" t="s">
        <v>5</v>
      </c>
      <c r="B4" s="23"/>
      <c r="C4" s="23"/>
      <c r="D4" s="24" t="s">
        <v>6</v>
      </c>
      <c r="E4" s="24" t="s">
        <v>6</v>
      </c>
      <c r="F4" s="24" t="s">
        <v>6</v>
      </c>
      <c r="G4" s="24" t="s">
        <v>6</v>
      </c>
      <c r="H4" s="83" t="s">
        <v>7</v>
      </c>
      <c r="I4" s="24" t="s">
        <v>7</v>
      </c>
      <c r="J4" s="24" t="s">
        <v>7</v>
      </c>
      <c r="K4" s="24" t="s">
        <v>7</v>
      </c>
      <c r="L4" s="25"/>
      <c r="M4" s="25"/>
      <c r="N4" s="25"/>
      <c r="O4" s="25"/>
      <c r="P4" s="25"/>
      <c r="Q4" s="25"/>
      <c r="R4" s="25"/>
      <c r="S4" s="25"/>
      <c r="T4" s="25"/>
    </row>
    <row r="5" spans="1:20" ht="15.9" x14ac:dyDescent="0.45">
      <c r="A5" s="70" t="s">
        <v>40</v>
      </c>
      <c r="B5" s="27" t="s">
        <v>19</v>
      </c>
      <c r="C5" s="27" t="s">
        <v>16</v>
      </c>
      <c r="D5" s="7">
        <v>32.466180000000001</v>
      </c>
      <c r="E5" s="7">
        <v>43.975349999999999</v>
      </c>
      <c r="F5" s="7">
        <v>51.052579999999999</v>
      </c>
      <c r="G5" s="7">
        <v>67.813370000000006</v>
      </c>
      <c r="H5" s="8">
        <v>5.3255680000000001E-3</v>
      </c>
      <c r="I5" s="7">
        <v>5.3265099999999996E-3</v>
      </c>
      <c r="J5" s="7">
        <v>4.9528599999999999E-3</v>
      </c>
      <c r="K5" s="7">
        <v>5.11745E-3</v>
      </c>
      <c r="L5" s="9"/>
      <c r="M5" s="9"/>
      <c r="N5" s="9"/>
      <c r="O5" s="9"/>
      <c r="P5" s="9"/>
      <c r="Q5" s="9"/>
      <c r="R5" s="9"/>
      <c r="S5" s="9"/>
      <c r="T5" s="9"/>
    </row>
    <row r="6" spans="1:20" ht="15.9" x14ac:dyDescent="0.45">
      <c r="A6" s="70"/>
      <c r="B6" s="26"/>
      <c r="C6" s="27" t="s">
        <v>17</v>
      </c>
      <c r="D6" s="7">
        <v>32.709760000000003</v>
      </c>
      <c r="E6" s="7">
        <v>43.936889999999998</v>
      </c>
      <c r="F6" s="7">
        <v>51.105899999999998</v>
      </c>
      <c r="G6" s="7">
        <v>68.468789999999998</v>
      </c>
      <c r="H6" s="8">
        <v>5.1265399999999997E-3</v>
      </c>
      <c r="I6" s="7">
        <v>4.9547999999999997E-3</v>
      </c>
      <c r="J6" s="7">
        <v>4.5651199999999998E-3</v>
      </c>
      <c r="K6" s="7">
        <v>5.4254000000000004E-3</v>
      </c>
      <c r="L6" s="9"/>
      <c r="M6" s="9"/>
      <c r="N6" s="9"/>
      <c r="O6" s="9"/>
      <c r="P6" s="9"/>
      <c r="Q6" s="9"/>
      <c r="R6" s="9"/>
      <c r="S6" s="9"/>
      <c r="T6" s="9"/>
    </row>
    <row r="7" spans="1:20" ht="15.9" x14ac:dyDescent="0.45">
      <c r="A7" s="70"/>
      <c r="B7" s="26"/>
      <c r="C7" s="27" t="s">
        <v>18</v>
      </c>
      <c r="D7" s="7">
        <v>33.455440000000003</v>
      </c>
      <c r="E7" s="7">
        <v>44.905439999999999</v>
      </c>
      <c r="F7" s="7">
        <v>51.923670000000001</v>
      </c>
      <c r="G7" s="7">
        <v>69.283109999999994</v>
      </c>
      <c r="H7" s="8">
        <v>5.1275399999999999E-3</v>
      </c>
      <c r="I7" s="7">
        <v>4.9248E-3</v>
      </c>
      <c r="J7" s="7">
        <v>4.6851200000000001E-3</v>
      </c>
      <c r="K7" s="7">
        <v>5.2453999999999999E-3</v>
      </c>
      <c r="L7" s="10"/>
      <c r="M7" s="10"/>
      <c r="N7" s="10"/>
    </row>
    <row r="8" spans="1:20" ht="15.9" x14ac:dyDescent="0.45">
      <c r="A8" s="70"/>
      <c r="B8" s="27" t="s">
        <v>20</v>
      </c>
      <c r="C8" s="27" t="s">
        <v>16</v>
      </c>
      <c r="D8" s="7">
        <v>32.567</v>
      </c>
      <c r="E8" s="7">
        <v>44.0185563</v>
      </c>
      <c r="F8" s="7">
        <v>51.078515000000003</v>
      </c>
      <c r="G8" s="7">
        <v>67.84657</v>
      </c>
      <c r="H8" s="8">
        <v>5.7158799999999996E-3</v>
      </c>
      <c r="I8" s="7">
        <v>6.8327300000000004E-3</v>
      </c>
      <c r="J8" s="7">
        <v>6.9239999999999996E-3</v>
      </c>
      <c r="K8" s="7">
        <v>7.9552400000000006E-3</v>
      </c>
      <c r="L8" s="10"/>
      <c r="M8" s="10"/>
      <c r="N8" s="10"/>
    </row>
    <row r="9" spans="1:20" ht="15.9" x14ac:dyDescent="0.45">
      <c r="A9" s="70"/>
      <c r="B9" s="26"/>
      <c r="C9" s="27" t="s">
        <v>17</v>
      </c>
      <c r="D9" s="7">
        <v>33.107999999999997</v>
      </c>
      <c r="E9" s="7">
        <v>44.012484999999998</v>
      </c>
      <c r="F9" s="7">
        <v>51.148415</v>
      </c>
      <c r="G9" s="7">
        <v>68.512469999999993</v>
      </c>
      <c r="H9" s="8">
        <v>5.8653999999999998E-3</v>
      </c>
      <c r="I9" s="7">
        <v>6.9374700000000003E-3</v>
      </c>
      <c r="J9" s="7">
        <v>7.1437999999999996E-3</v>
      </c>
      <c r="K9" s="7">
        <v>8.1472699999999999E-3</v>
      </c>
      <c r="L9" s="10"/>
      <c r="M9" s="10"/>
      <c r="N9" s="10"/>
    </row>
    <row r="10" spans="1:20" ht="15.9" x14ac:dyDescent="0.45">
      <c r="A10" s="70"/>
      <c r="B10" s="26"/>
      <c r="C10" s="27" t="s">
        <v>18</v>
      </c>
      <c r="D10" s="7">
        <v>33.645000000000003</v>
      </c>
      <c r="E10" s="7">
        <v>44.915646000000002</v>
      </c>
      <c r="F10" s="7">
        <v>51.989514</v>
      </c>
      <c r="G10" s="7">
        <v>69.297820999999999</v>
      </c>
      <c r="H10" s="8">
        <v>5.7524500000000001E-3</v>
      </c>
      <c r="I10" s="7">
        <v>7.1583000000000003E-3</v>
      </c>
      <c r="J10" s="7">
        <v>6.7582830000000003E-3</v>
      </c>
      <c r="K10" s="7">
        <v>7.6427800000000001E-3</v>
      </c>
      <c r="L10" s="10"/>
      <c r="M10" s="10"/>
      <c r="N10" s="10"/>
    </row>
    <row r="11" spans="1:20" s="1" customFormat="1" ht="15.9" x14ac:dyDescent="0.45">
      <c r="A11" s="110"/>
      <c r="B11" s="84"/>
      <c r="C11" s="85" t="s">
        <v>21</v>
      </c>
      <c r="D11" s="2">
        <f t="shared" ref="D11:K11" si="0">AVERAGE(D5:D10)</f>
        <v>32.991896666666669</v>
      </c>
      <c r="E11" s="2">
        <f t="shared" si="0"/>
        <v>44.29406121666667</v>
      </c>
      <c r="F11" s="2">
        <f t="shared" si="0"/>
        <v>51.383098999999994</v>
      </c>
      <c r="G11" s="2">
        <f t="shared" si="0"/>
        <v>68.537021833333327</v>
      </c>
      <c r="H11" s="5">
        <f t="shared" si="0"/>
        <v>5.4855629999999997E-3</v>
      </c>
      <c r="I11" s="2">
        <f t="shared" si="0"/>
        <v>6.0224349999999996E-3</v>
      </c>
      <c r="J11" s="2">
        <f t="shared" si="0"/>
        <v>5.8381971666666664E-3</v>
      </c>
      <c r="K11" s="2">
        <f t="shared" si="0"/>
        <v>6.5889233333333332E-3</v>
      </c>
    </row>
    <row r="12" spans="1:20" ht="15.9" x14ac:dyDescent="0.45">
      <c r="A12" s="70" t="s">
        <v>41</v>
      </c>
      <c r="B12" s="27" t="s">
        <v>19</v>
      </c>
      <c r="C12" s="27" t="s">
        <v>16</v>
      </c>
      <c r="D12" s="86">
        <v>33.428668000000002</v>
      </c>
      <c r="E12" s="86">
        <v>44.68186</v>
      </c>
      <c r="F12" s="87">
        <v>52.259410000000003</v>
      </c>
      <c r="G12" s="86">
        <v>68.87518</v>
      </c>
      <c r="H12" s="88">
        <v>5.4444940000000002E-3</v>
      </c>
      <c r="I12" s="86">
        <v>5.418455E-3</v>
      </c>
      <c r="J12" s="86">
        <v>5.1720990000000003E-3</v>
      </c>
      <c r="K12" s="86">
        <v>5.192416E-3</v>
      </c>
      <c r="L12" s="10"/>
      <c r="M12" s="10"/>
      <c r="N12" s="10"/>
    </row>
    <row r="13" spans="1:20" ht="15.9" x14ac:dyDescent="0.45">
      <c r="B13" s="26"/>
      <c r="C13" s="27" t="s">
        <v>17</v>
      </c>
      <c r="D13" s="86">
        <v>32.486199999999997</v>
      </c>
      <c r="E13" s="86">
        <v>44.275979999999997</v>
      </c>
      <c r="F13" s="86">
        <v>51.785499999999999</v>
      </c>
      <c r="G13" s="86">
        <v>68.65701</v>
      </c>
      <c r="H13" s="88">
        <v>5.1147400000000004E-3</v>
      </c>
      <c r="I13" s="86">
        <v>4.6136550000000004E-3</v>
      </c>
      <c r="J13" s="86">
        <v>4.7488410000000002E-3</v>
      </c>
      <c r="K13" s="86">
        <v>5.5302670000000002E-3</v>
      </c>
      <c r="L13" s="10"/>
      <c r="M13" s="10"/>
      <c r="N13" s="10"/>
    </row>
    <row r="14" spans="1:20" s="11" customFormat="1" ht="15.9" x14ac:dyDescent="0.45">
      <c r="A14" s="112"/>
      <c r="B14" s="28"/>
      <c r="C14" s="29" t="s">
        <v>18</v>
      </c>
      <c r="D14" s="86">
        <v>33.587449999999997</v>
      </c>
      <c r="E14" s="86">
        <v>44.912500000000001</v>
      </c>
      <c r="F14" s="86">
        <v>51.912357999999998</v>
      </c>
      <c r="G14" s="86">
        <v>69.247619999999998</v>
      </c>
      <c r="H14" s="88">
        <v>5.02455E-3</v>
      </c>
      <c r="I14" s="86">
        <v>4.8415300000000001E-3</v>
      </c>
      <c r="J14" s="86">
        <v>4.7625000000000002E-3</v>
      </c>
      <c r="K14" s="86">
        <v>5.0552699999999997E-3</v>
      </c>
    </row>
    <row r="15" spans="1:20" ht="15.9" x14ac:dyDescent="0.45">
      <c r="B15" s="29" t="s">
        <v>20</v>
      </c>
      <c r="C15" s="29" t="s">
        <v>16</v>
      </c>
      <c r="D15" s="43">
        <v>33.877540000000003</v>
      </c>
      <c r="E15" s="86">
        <v>44.46575</v>
      </c>
      <c r="F15" s="86">
        <v>52.734450000000002</v>
      </c>
      <c r="G15" s="86">
        <v>68.137739999999994</v>
      </c>
      <c r="H15" s="88">
        <v>5.644362E-3</v>
      </c>
      <c r="I15" s="86">
        <v>6.6364839999999998E-3</v>
      </c>
      <c r="J15" s="86">
        <v>7.1765750000000001E-3</v>
      </c>
      <c r="K15" s="86">
        <v>8.249269E-3</v>
      </c>
      <c r="L15" s="10"/>
      <c r="M15" s="10"/>
      <c r="N15" s="10"/>
    </row>
    <row r="16" spans="1:20" ht="15.9" x14ac:dyDescent="0.45">
      <c r="B16" s="28"/>
      <c r="C16" s="29" t="s">
        <v>17</v>
      </c>
      <c r="D16" s="43">
        <v>34.888930000000002</v>
      </c>
      <c r="E16" s="86">
        <v>45.156120000000001</v>
      </c>
      <c r="F16" s="86">
        <v>52.811480000000003</v>
      </c>
      <c r="G16" s="86">
        <v>69.475009999999997</v>
      </c>
      <c r="H16" s="88">
        <v>5.9731899999999997E-3</v>
      </c>
      <c r="I16" s="86">
        <v>6.8734060000000003E-3</v>
      </c>
      <c r="J16" s="86">
        <v>7.4821330000000002E-3</v>
      </c>
      <c r="K16" s="86">
        <v>8.7365829999999992E-3</v>
      </c>
      <c r="L16" s="10"/>
      <c r="M16" s="10"/>
      <c r="N16" s="10"/>
    </row>
    <row r="17" spans="1:20" ht="15.9" x14ac:dyDescent="0.45">
      <c r="B17" s="28"/>
      <c r="C17" s="29" t="s">
        <v>18</v>
      </c>
      <c r="D17" s="43">
        <v>33.712479999999999</v>
      </c>
      <c r="E17" s="86">
        <v>44.397179999999999</v>
      </c>
      <c r="F17" s="86">
        <v>52.501840000000001</v>
      </c>
      <c r="G17" s="86">
        <v>68.551919999999996</v>
      </c>
      <c r="H17" s="88">
        <v>5.7436739999999998E-3</v>
      </c>
      <c r="I17" s="86">
        <v>7.2688049999999997E-3</v>
      </c>
      <c r="J17" s="86">
        <v>6.8078569999999996E-3</v>
      </c>
      <c r="K17" s="86">
        <v>7.5456000000000004E-3</v>
      </c>
      <c r="L17" s="10"/>
      <c r="M17" s="10"/>
      <c r="N17" s="10"/>
    </row>
    <row r="18" spans="1:20" s="1" customFormat="1" ht="15.9" x14ac:dyDescent="0.45">
      <c r="A18" s="113"/>
      <c r="C18" s="85" t="s">
        <v>21</v>
      </c>
      <c r="D18" s="44">
        <f t="shared" ref="D18:K18" si="1">AVERAGE(D12:D17)</f>
        <v>33.663544666666674</v>
      </c>
      <c r="E18" s="44">
        <f t="shared" si="1"/>
        <v>44.648231666666668</v>
      </c>
      <c r="F18" s="44">
        <f t="shared" si="1"/>
        <v>52.334173</v>
      </c>
      <c r="G18" s="44">
        <f t="shared" si="1"/>
        <v>68.824079999999995</v>
      </c>
      <c r="H18" s="45">
        <f t="shared" si="1"/>
        <v>5.4908349999999995E-3</v>
      </c>
      <c r="I18" s="44">
        <f t="shared" si="1"/>
        <v>5.9420558333333319E-3</v>
      </c>
      <c r="J18" s="44">
        <f t="shared" si="1"/>
        <v>6.0250008333333329E-3</v>
      </c>
      <c r="K18" s="44">
        <f t="shared" si="1"/>
        <v>6.7182341666666666E-3</v>
      </c>
    </row>
    <row r="19" spans="1:20" s="49" customFormat="1" ht="15.9" x14ac:dyDescent="0.45">
      <c r="A19" s="71" t="s">
        <v>42</v>
      </c>
      <c r="B19" s="29" t="s">
        <v>19</v>
      </c>
      <c r="C19" s="29" t="s">
        <v>16</v>
      </c>
      <c r="D19" s="46">
        <v>167.4033</v>
      </c>
      <c r="E19" s="46">
        <v>239.28870000000001</v>
      </c>
      <c r="F19" s="46">
        <v>272.72219999999999</v>
      </c>
      <c r="G19" s="46">
        <v>364.3229</v>
      </c>
      <c r="H19" s="47">
        <v>0.11086029999999999</v>
      </c>
      <c r="I19" s="48">
        <v>0.10682999999999999</v>
      </c>
      <c r="J19" s="48">
        <v>0.10298019999999999</v>
      </c>
      <c r="K19" s="48">
        <v>0.1122045</v>
      </c>
      <c r="L19" s="28"/>
      <c r="M19" s="89"/>
      <c r="N19" s="28"/>
      <c r="O19" s="89"/>
      <c r="P19" s="28"/>
      <c r="Q19" s="89"/>
      <c r="R19" s="28"/>
      <c r="S19" s="89"/>
      <c r="T19" s="28"/>
    </row>
    <row r="20" spans="1:20" s="49" customFormat="1" ht="15.9" x14ac:dyDescent="0.45">
      <c r="A20" s="72"/>
      <c r="B20" s="28"/>
      <c r="C20" s="29" t="s">
        <v>17</v>
      </c>
      <c r="D20" s="46">
        <v>165.2225</v>
      </c>
      <c r="E20" s="46">
        <v>228.6138</v>
      </c>
      <c r="F20" s="46">
        <v>259.17619999999999</v>
      </c>
      <c r="G20" s="46">
        <v>354.4418</v>
      </c>
      <c r="H20" s="47">
        <v>0.1138709</v>
      </c>
      <c r="I20" s="48">
        <v>0.1110159</v>
      </c>
      <c r="J20" s="48">
        <v>0.12030150000000001</v>
      </c>
      <c r="K20" s="48">
        <v>0.1525089</v>
      </c>
      <c r="L20" s="90"/>
      <c r="M20" s="89"/>
      <c r="N20" s="90"/>
      <c r="O20" s="89"/>
      <c r="P20" s="90"/>
      <c r="Q20" s="89"/>
      <c r="R20" s="90"/>
      <c r="S20" s="89"/>
      <c r="T20" s="90"/>
    </row>
    <row r="21" spans="1:20" s="49" customFormat="1" ht="15.9" x14ac:dyDescent="0.45">
      <c r="A21" s="71"/>
      <c r="B21" s="28"/>
      <c r="C21" s="29" t="s">
        <v>18</v>
      </c>
      <c r="D21" s="46">
        <v>166.6574</v>
      </c>
      <c r="E21" s="46">
        <v>227.9503</v>
      </c>
      <c r="F21" s="46">
        <v>260.87329999999997</v>
      </c>
      <c r="G21" s="46">
        <v>356.68990000000002</v>
      </c>
      <c r="H21" s="47">
        <v>0.1145176</v>
      </c>
      <c r="I21" s="48">
        <v>0.1109484</v>
      </c>
      <c r="J21" s="48">
        <v>0.1185877</v>
      </c>
      <c r="K21" s="48">
        <v>0.14211660000000001</v>
      </c>
      <c r="L21" s="28"/>
      <c r="M21" s="89"/>
      <c r="N21" s="28"/>
      <c r="O21" s="89"/>
      <c r="P21" s="28"/>
      <c r="Q21" s="89"/>
      <c r="R21" s="28"/>
      <c r="S21" s="89"/>
      <c r="T21" s="28"/>
    </row>
    <row r="22" spans="1:20" s="49" customFormat="1" ht="15.9" x14ac:dyDescent="0.45">
      <c r="A22" s="71"/>
      <c r="B22" s="29" t="s">
        <v>20</v>
      </c>
      <c r="C22" s="29" t="s">
        <v>16</v>
      </c>
      <c r="D22" s="46">
        <v>172.81049999999999</v>
      </c>
      <c r="E22" s="46">
        <v>244.0025</v>
      </c>
      <c r="F22" s="46">
        <v>274.89800000000002</v>
      </c>
      <c r="G22" s="46">
        <v>373.55849999999998</v>
      </c>
      <c r="H22" s="47">
        <v>0.1271707</v>
      </c>
      <c r="I22" s="48">
        <v>0.11573899999999999</v>
      </c>
      <c r="J22" s="48">
        <v>0.111821</v>
      </c>
      <c r="K22" s="48">
        <v>0.1174105</v>
      </c>
      <c r="L22" s="28"/>
      <c r="M22" s="89"/>
      <c r="N22" s="28"/>
      <c r="O22" s="89"/>
      <c r="P22" s="28"/>
      <c r="Q22" s="89"/>
      <c r="R22" s="28"/>
      <c r="S22" s="89"/>
      <c r="T22" s="28"/>
    </row>
    <row r="23" spans="1:20" s="49" customFormat="1" ht="15.9" x14ac:dyDescent="0.45">
      <c r="A23" s="71"/>
      <c r="B23" s="28"/>
      <c r="C23" s="29" t="s">
        <v>17</v>
      </c>
      <c r="D23" s="46">
        <v>172.81989999999999</v>
      </c>
      <c r="E23" s="46">
        <v>236.09129999999999</v>
      </c>
      <c r="F23" s="46">
        <v>269.19729999999998</v>
      </c>
      <c r="G23" s="46">
        <v>367.73230000000001</v>
      </c>
      <c r="H23" s="47">
        <v>0.11908050000000001</v>
      </c>
      <c r="I23" s="48">
        <v>0.1064387</v>
      </c>
      <c r="J23" s="48">
        <v>0.1060292</v>
      </c>
      <c r="K23" s="48">
        <v>0.1304777</v>
      </c>
      <c r="L23" s="28"/>
      <c r="M23" s="89"/>
      <c r="N23" s="28"/>
      <c r="O23" s="89"/>
      <c r="P23" s="28"/>
      <c r="Q23" s="89"/>
      <c r="R23" s="28"/>
      <c r="S23" s="89"/>
      <c r="T23" s="28"/>
    </row>
    <row r="24" spans="1:20" s="49" customFormat="1" ht="15.9" x14ac:dyDescent="0.45">
      <c r="A24" s="71"/>
      <c r="B24" s="28"/>
      <c r="C24" s="29" t="s">
        <v>18</v>
      </c>
      <c r="D24" s="46">
        <v>171.06620000000001</v>
      </c>
      <c r="E24" s="46">
        <v>236.8897</v>
      </c>
      <c r="F24" s="46">
        <v>268.99540000000002</v>
      </c>
      <c r="G24" s="46">
        <v>368.18299999999999</v>
      </c>
      <c r="H24" s="47">
        <v>0.1218986</v>
      </c>
      <c r="I24" s="48">
        <v>0.1129288</v>
      </c>
      <c r="J24" s="48">
        <v>0.1123334</v>
      </c>
      <c r="K24" s="48">
        <v>0.1215342</v>
      </c>
      <c r="L24" s="28"/>
      <c r="M24" s="89"/>
      <c r="N24" s="28"/>
      <c r="O24" s="89"/>
      <c r="P24" s="28"/>
      <c r="Q24" s="89"/>
      <c r="R24" s="28"/>
      <c r="S24" s="89"/>
      <c r="T24" s="28"/>
    </row>
    <row r="25" spans="1:20" s="1" customFormat="1" ht="15.9" x14ac:dyDescent="0.45">
      <c r="A25" s="70"/>
      <c r="B25" s="28"/>
      <c r="C25" s="91" t="s">
        <v>21</v>
      </c>
      <c r="D25" s="44">
        <f t="shared" ref="D25:K25" si="2">AVERAGE(D19:D24)</f>
        <v>169.32996666666665</v>
      </c>
      <c r="E25" s="44">
        <f t="shared" si="2"/>
        <v>235.47271666666666</v>
      </c>
      <c r="F25" s="44">
        <f t="shared" si="2"/>
        <v>267.64373333333333</v>
      </c>
      <c r="G25" s="44">
        <f t="shared" si="2"/>
        <v>364.15473333333335</v>
      </c>
      <c r="H25" s="45">
        <f t="shared" si="2"/>
        <v>0.11789976666666667</v>
      </c>
      <c r="I25" s="44">
        <f t="shared" si="2"/>
        <v>0.11065013333333333</v>
      </c>
      <c r="J25" s="44">
        <f t="shared" si="2"/>
        <v>0.11200883333333334</v>
      </c>
      <c r="K25" s="44">
        <f t="shared" si="2"/>
        <v>0.1293754</v>
      </c>
      <c r="L25" s="26"/>
      <c r="M25" s="30"/>
      <c r="N25" s="26"/>
      <c r="O25" s="30"/>
      <c r="P25" s="26"/>
      <c r="Q25" s="30"/>
      <c r="R25" s="26"/>
      <c r="S25" s="30"/>
      <c r="T25" s="26"/>
    </row>
    <row r="26" spans="1:20" s="11" customFormat="1" ht="15.9" x14ac:dyDescent="0.45">
      <c r="A26" s="71" t="s">
        <v>43</v>
      </c>
      <c r="B26" s="29" t="s">
        <v>19</v>
      </c>
      <c r="C26" s="29" t="s">
        <v>16</v>
      </c>
      <c r="D26" s="92">
        <v>161.8201</v>
      </c>
      <c r="E26" s="92">
        <v>225.0103</v>
      </c>
      <c r="F26" s="92">
        <v>257.03769999999997</v>
      </c>
      <c r="G26" s="92">
        <v>346.71390000000002</v>
      </c>
      <c r="H26" s="93">
        <v>9.8337030000000006E-2</v>
      </c>
      <c r="I26" s="92">
        <v>9.6554119999999993E-2</v>
      </c>
      <c r="J26" s="92">
        <v>9.2469200000000001E-2</v>
      </c>
      <c r="K26" s="92">
        <v>0.11390309999999999</v>
      </c>
    </row>
    <row r="27" spans="1:20" s="11" customFormat="1" ht="15.9" x14ac:dyDescent="0.45">
      <c r="A27" s="72"/>
      <c r="B27" s="28"/>
      <c r="C27" s="29" t="s">
        <v>17</v>
      </c>
      <c r="D27" s="92">
        <v>164.8434</v>
      </c>
      <c r="E27" s="92">
        <v>231.43199999999999</v>
      </c>
      <c r="F27" s="92">
        <v>266.01069999999999</v>
      </c>
      <c r="G27" s="92">
        <v>356.47969999999998</v>
      </c>
      <c r="H27" s="93">
        <v>0.10095179999999999</v>
      </c>
      <c r="I27" s="92">
        <v>9.7690730000000003E-2</v>
      </c>
      <c r="J27" s="92">
        <v>9.4473290000000001E-2</v>
      </c>
      <c r="K27" s="92">
        <v>0.1058774</v>
      </c>
    </row>
    <row r="28" spans="1:20" ht="15.9" x14ac:dyDescent="0.45">
      <c r="A28" s="70"/>
      <c r="B28" s="28"/>
      <c r="C28" s="29" t="s">
        <v>18</v>
      </c>
      <c r="D28" s="86">
        <v>165.6344</v>
      </c>
      <c r="E28" s="86">
        <v>233.97450000000001</v>
      </c>
      <c r="F28" s="86">
        <v>268.70159999999998</v>
      </c>
      <c r="G28" s="86">
        <v>355.08269999999999</v>
      </c>
      <c r="H28" s="88">
        <v>0.10624260000000001</v>
      </c>
      <c r="I28" s="86">
        <v>0.1021803</v>
      </c>
      <c r="J28" s="86">
        <v>0.1012564</v>
      </c>
      <c r="K28" s="86">
        <v>0.1173672</v>
      </c>
      <c r="L28" s="10"/>
      <c r="M28" s="10"/>
      <c r="N28" s="10"/>
    </row>
    <row r="29" spans="1:20" s="11" customFormat="1" ht="15.9" x14ac:dyDescent="0.45">
      <c r="A29" s="112"/>
      <c r="B29" s="29" t="s">
        <v>20</v>
      </c>
      <c r="C29" s="29" t="s">
        <v>16</v>
      </c>
      <c r="D29" s="92">
        <v>171.36060000000001</v>
      </c>
      <c r="E29" s="92">
        <v>241.2936</v>
      </c>
      <c r="F29" s="92">
        <v>272.42579999999998</v>
      </c>
      <c r="G29" s="92">
        <v>370.38010000000003</v>
      </c>
      <c r="H29" s="93">
        <v>0.126412</v>
      </c>
      <c r="I29" s="92">
        <v>0.1117949</v>
      </c>
      <c r="J29" s="92">
        <v>0.1085324</v>
      </c>
      <c r="K29" s="92">
        <v>0.1220661</v>
      </c>
    </row>
    <row r="30" spans="1:20" s="11" customFormat="1" ht="15.9" x14ac:dyDescent="0.45">
      <c r="A30" s="71"/>
      <c r="B30" s="28"/>
      <c r="C30" s="29" t="s">
        <v>17</v>
      </c>
      <c r="D30" s="94">
        <v>173.07</v>
      </c>
      <c r="E30" s="94">
        <v>239.0838</v>
      </c>
      <c r="F30" s="94">
        <v>271.65269999999998</v>
      </c>
      <c r="G30" s="94">
        <v>369.92509999999999</v>
      </c>
      <c r="H30" s="95">
        <v>0.12691849999999999</v>
      </c>
      <c r="I30" s="94">
        <v>0.1117657</v>
      </c>
      <c r="J30" s="94">
        <v>0.1073557</v>
      </c>
      <c r="K30" s="94">
        <v>0.13494400000000001</v>
      </c>
    </row>
    <row r="31" spans="1:20" s="11" customFormat="1" ht="15.9" x14ac:dyDescent="0.45">
      <c r="A31" s="71"/>
      <c r="B31" s="28"/>
      <c r="C31" s="29" t="s">
        <v>18</v>
      </c>
      <c r="D31" s="94">
        <v>165.6344</v>
      </c>
      <c r="E31" s="94">
        <v>233.97450000000001</v>
      </c>
      <c r="F31" s="94">
        <v>268.70159999999998</v>
      </c>
      <c r="G31" s="94">
        <v>355.08269999999999</v>
      </c>
      <c r="H31" s="95">
        <v>0.10624260000000001</v>
      </c>
      <c r="I31" s="94">
        <v>0.1021803</v>
      </c>
      <c r="J31" s="94">
        <v>0.1012564</v>
      </c>
      <c r="K31" s="94">
        <v>0.1173672</v>
      </c>
    </row>
    <row r="32" spans="1:20" s="1" customFormat="1" ht="15.9" x14ac:dyDescent="0.45">
      <c r="A32" s="110"/>
      <c r="B32" s="96"/>
      <c r="C32" s="91" t="s">
        <v>21</v>
      </c>
      <c r="D32" s="2">
        <f t="shared" ref="D32:K32" si="3">AVERAGE(D26:D31)</f>
        <v>167.06048333333334</v>
      </c>
      <c r="E32" s="2">
        <f t="shared" si="3"/>
        <v>234.12811666666664</v>
      </c>
      <c r="F32" s="2">
        <f t="shared" si="3"/>
        <v>267.42168333333331</v>
      </c>
      <c r="G32" s="2">
        <f t="shared" si="3"/>
        <v>358.94403333333338</v>
      </c>
      <c r="H32" s="5">
        <f t="shared" si="3"/>
        <v>0.11085075499999998</v>
      </c>
      <c r="I32" s="2">
        <f t="shared" si="3"/>
        <v>0.10369434166666668</v>
      </c>
      <c r="J32" s="2">
        <f t="shared" si="3"/>
        <v>0.100890565</v>
      </c>
      <c r="K32" s="2">
        <f t="shared" si="3"/>
        <v>0.11858750000000001</v>
      </c>
    </row>
    <row r="33" spans="1:14" s="1" customFormat="1" ht="15.9" x14ac:dyDescent="0.45">
      <c r="A33" s="70" t="s">
        <v>44</v>
      </c>
      <c r="B33" s="27" t="s">
        <v>19</v>
      </c>
      <c r="C33" s="27" t="s">
        <v>16</v>
      </c>
      <c r="D33" s="7">
        <v>281.125</v>
      </c>
      <c r="E33" s="7">
        <v>351.42899999999997</v>
      </c>
      <c r="F33" s="7">
        <v>420.12299999999999</v>
      </c>
      <c r="G33" s="7">
        <v>567.61800000000005</v>
      </c>
      <c r="H33" s="8">
        <v>0.11748740000000001</v>
      </c>
      <c r="I33" s="7">
        <v>0.1033071</v>
      </c>
      <c r="J33" s="7">
        <v>0.1062415</v>
      </c>
      <c r="K33" s="7">
        <v>0.1199646</v>
      </c>
    </row>
    <row r="34" spans="1:14" ht="15.9" x14ac:dyDescent="0.45">
      <c r="B34" s="26"/>
      <c r="C34" s="27" t="s">
        <v>17</v>
      </c>
      <c r="D34" s="7">
        <v>245.423</v>
      </c>
      <c r="E34" s="7">
        <v>377.80309999999997</v>
      </c>
      <c r="F34" s="7">
        <v>455.16109999999998</v>
      </c>
      <c r="G34" s="7">
        <v>613.91639999999995</v>
      </c>
      <c r="H34" s="8">
        <v>0.12064</v>
      </c>
      <c r="I34" s="7">
        <v>0.11944059999999999</v>
      </c>
      <c r="J34" s="7">
        <v>0.1101415</v>
      </c>
      <c r="K34" s="7">
        <v>0.12425</v>
      </c>
    </row>
    <row r="35" spans="1:14" ht="15.9" x14ac:dyDescent="0.45">
      <c r="B35" s="26"/>
      <c r="C35" s="29" t="s">
        <v>18</v>
      </c>
      <c r="D35" s="7">
        <v>256.35840000000002</v>
      </c>
      <c r="E35" s="7">
        <v>396.44799999999998</v>
      </c>
      <c r="F35" s="7">
        <v>467.89659999999998</v>
      </c>
      <c r="G35" s="7">
        <v>627.47130000000004</v>
      </c>
      <c r="H35" s="8">
        <v>0.14977882000000001</v>
      </c>
      <c r="I35" s="7">
        <v>0.13563919999999999</v>
      </c>
      <c r="J35" s="7">
        <v>0.13716310000000001</v>
      </c>
      <c r="K35" s="7">
        <v>0.1467434</v>
      </c>
    </row>
    <row r="36" spans="1:14" ht="15.9" x14ac:dyDescent="0.45">
      <c r="B36" s="27" t="s">
        <v>20</v>
      </c>
      <c r="C36" s="27" t="s">
        <v>16</v>
      </c>
      <c r="D36" s="7">
        <v>258.08839999999998</v>
      </c>
      <c r="E36" s="7">
        <v>410.79559999999998</v>
      </c>
      <c r="F36" s="7">
        <v>470.32389999999998</v>
      </c>
      <c r="G36" s="7">
        <v>646.495</v>
      </c>
      <c r="H36" s="8">
        <v>0.1307702</v>
      </c>
      <c r="I36" s="7">
        <v>0.1213345</v>
      </c>
      <c r="J36" s="7">
        <v>0.13142280000000001</v>
      </c>
      <c r="K36" s="7">
        <v>0.12781149999999999</v>
      </c>
    </row>
    <row r="37" spans="1:14" ht="15.9" x14ac:dyDescent="0.45">
      <c r="B37" s="26"/>
      <c r="C37" s="27" t="s">
        <v>17</v>
      </c>
      <c r="D37" s="7">
        <v>257.738</v>
      </c>
      <c r="E37" s="7">
        <v>407.80130000000003</v>
      </c>
      <c r="F37" s="7">
        <v>494.49220000000003</v>
      </c>
      <c r="G37" s="7">
        <v>637.7527</v>
      </c>
      <c r="H37" s="8">
        <v>0.1254054</v>
      </c>
      <c r="I37" s="7">
        <v>0.10964160000000001</v>
      </c>
      <c r="J37" s="7">
        <v>0.1123512</v>
      </c>
      <c r="K37" s="7">
        <v>0.12592120000000001</v>
      </c>
    </row>
    <row r="38" spans="1:14" ht="15.9" x14ac:dyDescent="0.45">
      <c r="B38" s="26"/>
      <c r="C38" s="27" t="s">
        <v>18</v>
      </c>
      <c r="D38" s="7">
        <v>253.0959</v>
      </c>
      <c r="E38" s="7">
        <v>399.9194</v>
      </c>
      <c r="F38" s="7">
        <v>468.51679999999999</v>
      </c>
      <c r="G38" s="7">
        <v>635.57360000000006</v>
      </c>
      <c r="H38" s="8">
        <v>0.1202896</v>
      </c>
      <c r="I38" s="7">
        <v>0.1093114</v>
      </c>
      <c r="J38" s="7">
        <v>0.12099799999999999</v>
      </c>
      <c r="K38" s="7">
        <v>0.1419994</v>
      </c>
    </row>
    <row r="39" spans="1:14" ht="15.9" x14ac:dyDescent="0.45">
      <c r="A39" s="113"/>
      <c r="B39" s="1"/>
      <c r="C39" s="85" t="s">
        <v>21</v>
      </c>
      <c r="D39" s="2">
        <f t="shared" ref="D39:K39" si="4">AVERAGE(D33:D38)</f>
        <v>258.63811666666669</v>
      </c>
      <c r="E39" s="2">
        <f t="shared" si="4"/>
        <v>390.69939999999997</v>
      </c>
      <c r="F39" s="2">
        <f t="shared" si="4"/>
        <v>462.75226666666663</v>
      </c>
      <c r="G39" s="2">
        <f t="shared" si="4"/>
        <v>621.4711666666667</v>
      </c>
      <c r="H39" s="5">
        <f t="shared" si="4"/>
        <v>0.12739523666666666</v>
      </c>
      <c r="I39" s="2">
        <f t="shared" si="4"/>
        <v>0.11644573333333334</v>
      </c>
      <c r="J39" s="2">
        <f t="shared" si="4"/>
        <v>0.11971968333333334</v>
      </c>
      <c r="K39" s="2">
        <f t="shared" si="4"/>
        <v>0.13111501666666667</v>
      </c>
    </row>
    <row r="40" spans="1:14" s="11" customFormat="1" ht="15.9" x14ac:dyDescent="0.45">
      <c r="A40" s="71" t="s">
        <v>50</v>
      </c>
      <c r="B40" s="29" t="s">
        <v>19</v>
      </c>
      <c r="C40" s="29" t="s">
        <v>16</v>
      </c>
      <c r="D40" s="94">
        <v>195.90280000000001</v>
      </c>
      <c r="E40" s="94">
        <v>225.51320000000001</v>
      </c>
      <c r="F40" s="94">
        <v>255.0616</v>
      </c>
      <c r="G40" s="94">
        <v>341.57619999999997</v>
      </c>
      <c r="H40" s="95">
        <v>0.1661049</v>
      </c>
      <c r="I40" s="94">
        <v>0.1688143</v>
      </c>
      <c r="J40" s="94">
        <v>0.1842181</v>
      </c>
      <c r="K40" s="94">
        <v>0.21063219999999999</v>
      </c>
      <c r="L40" s="97"/>
      <c r="M40" s="97"/>
      <c r="N40" s="97"/>
    </row>
    <row r="41" spans="1:14" s="11" customFormat="1" ht="15.9" x14ac:dyDescent="0.45">
      <c r="A41" s="114"/>
      <c r="B41" s="28"/>
      <c r="C41" s="29" t="s">
        <v>17</v>
      </c>
      <c r="D41" s="94">
        <v>196.8981</v>
      </c>
      <c r="E41" s="94">
        <v>220.07400000000001</v>
      </c>
      <c r="F41" s="94">
        <v>250.0966</v>
      </c>
      <c r="G41" s="94">
        <v>330.97289999999998</v>
      </c>
      <c r="H41" s="95">
        <v>0.18906419999999999</v>
      </c>
      <c r="I41" s="94">
        <v>0.1478352</v>
      </c>
      <c r="J41" s="94">
        <v>0.15127409999999999</v>
      </c>
      <c r="K41" s="94">
        <v>0.19428500000000001</v>
      </c>
      <c r="L41" s="97"/>
      <c r="M41" s="97"/>
      <c r="N41" s="97"/>
    </row>
    <row r="42" spans="1:14" s="11" customFormat="1" ht="15.9" x14ac:dyDescent="0.45">
      <c r="A42" s="115"/>
      <c r="B42" s="28"/>
      <c r="C42" s="29" t="s">
        <v>18</v>
      </c>
      <c r="D42" s="94">
        <v>199.44130000000001</v>
      </c>
      <c r="E42" s="94">
        <v>222.98349999999999</v>
      </c>
      <c r="F42" s="94">
        <v>255.51390000000001</v>
      </c>
      <c r="G42" s="94">
        <v>337.01510000000002</v>
      </c>
      <c r="H42" s="95">
        <v>0.19030430000000001</v>
      </c>
      <c r="I42" s="94">
        <v>0.14656459999999999</v>
      </c>
      <c r="J42" s="94">
        <v>0.15327399999999999</v>
      </c>
      <c r="K42" s="94">
        <v>0.18450420000000001</v>
      </c>
      <c r="L42" s="97"/>
      <c r="M42" s="97"/>
      <c r="N42" s="97"/>
    </row>
    <row r="43" spans="1:14" ht="15.9" x14ac:dyDescent="0.45">
      <c r="A43" s="70"/>
      <c r="B43" s="27" t="s">
        <v>20</v>
      </c>
      <c r="C43" s="27" t="s">
        <v>16</v>
      </c>
      <c r="D43" s="7">
        <v>184.46250000000001</v>
      </c>
      <c r="E43" s="7">
        <v>231.21809999999999</v>
      </c>
      <c r="F43" s="7">
        <v>269.48849999999999</v>
      </c>
      <c r="G43" s="7">
        <v>342.23649999999998</v>
      </c>
      <c r="H43" s="8">
        <v>0.12635679999999999</v>
      </c>
      <c r="I43" s="7">
        <v>0.11935030000000001</v>
      </c>
      <c r="J43" s="7">
        <v>0.11255759999999999</v>
      </c>
      <c r="K43" s="7">
        <v>0.12174749999999999</v>
      </c>
    </row>
    <row r="44" spans="1:14" s="11" customFormat="1" ht="15.9" x14ac:dyDescent="0.45">
      <c r="A44" s="71"/>
      <c r="B44" s="28"/>
      <c r="C44" s="29" t="s">
        <v>17</v>
      </c>
      <c r="D44" s="94">
        <v>180.24039999999999</v>
      </c>
      <c r="E44" s="94">
        <v>216.00739999999999</v>
      </c>
      <c r="F44" s="94">
        <v>249.64400000000001</v>
      </c>
      <c r="G44" s="94">
        <v>327.80309999999997</v>
      </c>
      <c r="H44" s="95">
        <v>9.8602460000000003E-2</v>
      </c>
      <c r="I44" s="94">
        <v>8.9159559999999999E-2</v>
      </c>
      <c r="J44" s="94">
        <v>9.2265029999999998E-2</v>
      </c>
      <c r="K44" s="94">
        <v>0.1093055</v>
      </c>
      <c r="L44" s="97"/>
      <c r="M44" s="97"/>
      <c r="N44" s="97"/>
    </row>
    <row r="45" spans="1:14" s="11" customFormat="1" ht="15.9" x14ac:dyDescent="0.45">
      <c r="A45" s="71"/>
      <c r="B45" s="28"/>
      <c r="C45" s="29" t="s">
        <v>18</v>
      </c>
      <c r="D45" s="94">
        <v>179.36779999999999</v>
      </c>
      <c r="E45" s="94">
        <v>222.0986</v>
      </c>
      <c r="F45" s="94">
        <v>246.02590000000001</v>
      </c>
      <c r="G45" s="94">
        <v>331.05079999999998</v>
      </c>
      <c r="H45" s="95">
        <v>0.1147085</v>
      </c>
      <c r="I45" s="94">
        <v>0.1089034</v>
      </c>
      <c r="J45" s="94">
        <v>0.1027279</v>
      </c>
      <c r="K45" s="94">
        <v>0.1179202</v>
      </c>
      <c r="L45" s="97"/>
      <c r="M45" s="97"/>
      <c r="N45" s="97"/>
    </row>
    <row r="46" spans="1:14" s="1" customFormat="1" ht="15.9" x14ac:dyDescent="0.45">
      <c r="A46" s="110"/>
      <c r="C46" s="85" t="s">
        <v>21</v>
      </c>
      <c r="D46" s="2">
        <f>AVERAGE(D40:D45)</f>
        <v>189.38548333333333</v>
      </c>
      <c r="E46" s="2">
        <f t="shared" ref="E46:K46" si="5">AVERAGE(E40:E45)</f>
        <v>222.98246666666668</v>
      </c>
      <c r="F46" s="2">
        <f t="shared" si="5"/>
        <v>254.30508333333333</v>
      </c>
      <c r="G46" s="2">
        <f t="shared" si="5"/>
        <v>335.10909999999996</v>
      </c>
      <c r="H46" s="5">
        <f t="shared" si="5"/>
        <v>0.14752352666666665</v>
      </c>
      <c r="I46" s="2">
        <f t="shared" si="5"/>
        <v>0.13010456000000001</v>
      </c>
      <c r="J46" s="2">
        <f t="shared" si="5"/>
        <v>0.13271945500000001</v>
      </c>
      <c r="K46" s="2">
        <f t="shared" si="5"/>
        <v>0.15639909999999999</v>
      </c>
      <c r="L46" s="98"/>
      <c r="M46" s="98"/>
      <c r="N46" s="98"/>
    </row>
    <row r="47" spans="1:14" s="11" customFormat="1" ht="15.9" x14ac:dyDescent="0.45">
      <c r="A47" s="71" t="s">
        <v>49</v>
      </c>
      <c r="B47" s="29" t="s">
        <v>19</v>
      </c>
      <c r="C47" s="29" t="s">
        <v>16</v>
      </c>
      <c r="D47" s="94">
        <v>467.60050000000001</v>
      </c>
      <c r="E47" s="94">
        <v>773.62446999999997</v>
      </c>
      <c r="F47" s="94">
        <v>766.47</v>
      </c>
      <c r="G47" s="94">
        <v>960.02499999999998</v>
      </c>
      <c r="H47" s="95">
        <v>0.52496030000000005</v>
      </c>
      <c r="I47" s="94">
        <v>0.4755026</v>
      </c>
      <c r="J47" s="94">
        <v>0.53540849999999995</v>
      </c>
      <c r="K47" s="94">
        <v>0.4793868</v>
      </c>
      <c r="L47" s="97"/>
      <c r="M47" s="97"/>
      <c r="N47" s="97"/>
    </row>
    <row r="48" spans="1:14" s="11" customFormat="1" ht="15.9" x14ac:dyDescent="0.45">
      <c r="A48" s="71"/>
      <c r="B48" s="28"/>
      <c r="C48" s="29" t="s">
        <v>17</v>
      </c>
      <c r="D48" s="94">
        <v>478.6388</v>
      </c>
      <c r="E48" s="94">
        <v>837.4248</v>
      </c>
      <c r="F48" s="94">
        <v>792.62620000000004</v>
      </c>
      <c r="G48" s="94">
        <v>974.30740000000003</v>
      </c>
      <c r="H48" s="95">
        <v>0.51826689999999997</v>
      </c>
      <c r="I48" s="94">
        <v>0.45979999999999999</v>
      </c>
      <c r="J48" s="94">
        <v>0.53539000000000003</v>
      </c>
      <c r="K48" s="94">
        <v>0.50062150000000005</v>
      </c>
      <c r="L48" s="97"/>
      <c r="M48" s="97"/>
      <c r="N48" s="97"/>
    </row>
    <row r="49" spans="1:14" s="11" customFormat="1" ht="15.9" x14ac:dyDescent="0.45">
      <c r="A49" s="71"/>
      <c r="B49" s="28"/>
      <c r="C49" s="29" t="s">
        <v>18</v>
      </c>
      <c r="D49" s="94">
        <v>493.88810000000001</v>
      </c>
      <c r="E49" s="94">
        <v>854.57129999999995</v>
      </c>
      <c r="F49" s="94">
        <v>891.75199999999995</v>
      </c>
      <c r="G49" s="94">
        <v>955.30070000000001</v>
      </c>
      <c r="H49" s="95">
        <v>0.51229499999999994</v>
      </c>
      <c r="I49" s="94">
        <v>0.45283499999999999</v>
      </c>
      <c r="J49" s="94">
        <v>0.4505499</v>
      </c>
      <c r="K49" s="94">
        <v>0.49113649999999998</v>
      </c>
      <c r="L49" s="97"/>
      <c r="M49" s="97"/>
      <c r="N49" s="97"/>
    </row>
    <row r="50" spans="1:14" s="11" customFormat="1" ht="15.9" x14ac:dyDescent="0.45">
      <c r="A50" s="71"/>
      <c r="B50" s="29" t="s">
        <v>20</v>
      </c>
      <c r="C50" s="29" t="s">
        <v>16</v>
      </c>
      <c r="D50" s="94">
        <v>422.93209999999999</v>
      </c>
      <c r="E50" s="94">
        <v>864.50810000000001</v>
      </c>
      <c r="F50" s="94">
        <v>774.85180000000003</v>
      </c>
      <c r="G50" s="94">
        <v>979.2509</v>
      </c>
      <c r="H50" s="95">
        <v>0.55059429999999998</v>
      </c>
      <c r="I50" s="94">
        <v>0.4836434</v>
      </c>
      <c r="J50" s="94">
        <v>0.54944506999999998</v>
      </c>
      <c r="K50" s="94">
        <v>0.54347840000000003</v>
      </c>
      <c r="L50" s="97"/>
      <c r="M50" s="97"/>
      <c r="N50" s="97"/>
    </row>
    <row r="51" spans="1:14" s="11" customFormat="1" ht="15.9" x14ac:dyDescent="0.45">
      <c r="A51" s="112"/>
      <c r="B51" s="28"/>
      <c r="C51" s="29" t="s">
        <v>17</v>
      </c>
      <c r="D51" s="94">
        <v>426.77710000000002</v>
      </c>
      <c r="E51" s="94">
        <v>726.48910000000001</v>
      </c>
      <c r="F51" s="94">
        <v>877.89239999999995</v>
      </c>
      <c r="G51" s="94">
        <v>1005.097</v>
      </c>
      <c r="H51" s="95">
        <v>0.55488400000000004</v>
      </c>
      <c r="I51" s="94">
        <v>0.48199999999999998</v>
      </c>
      <c r="J51" s="94">
        <v>0.49603000000000003</v>
      </c>
      <c r="K51" s="94">
        <v>0.53982889999999994</v>
      </c>
      <c r="L51" s="97"/>
      <c r="M51" s="97"/>
      <c r="N51" s="97"/>
    </row>
    <row r="52" spans="1:14" s="54" customFormat="1" ht="15.9" x14ac:dyDescent="0.45">
      <c r="A52" s="116"/>
      <c r="B52" s="28"/>
      <c r="C52" s="29" t="s">
        <v>18</v>
      </c>
      <c r="D52" s="55">
        <v>436.065</v>
      </c>
      <c r="E52" s="55">
        <v>825.90509999999995</v>
      </c>
      <c r="F52" s="55">
        <v>817.7491</v>
      </c>
      <c r="G52" s="55">
        <v>939.39580000000001</v>
      </c>
      <c r="H52" s="56">
        <v>0.54489460000000001</v>
      </c>
      <c r="I52" s="55">
        <v>0.47850340000000002</v>
      </c>
      <c r="J52" s="55">
        <v>0.52529219999999999</v>
      </c>
      <c r="K52" s="55">
        <v>0.55737349999999997</v>
      </c>
      <c r="L52" s="57"/>
      <c r="M52" s="57"/>
      <c r="N52" s="57"/>
    </row>
    <row r="53" spans="1:14" s="1" customFormat="1" ht="15.9" x14ac:dyDescent="0.45">
      <c r="A53" s="113"/>
      <c r="C53" s="85" t="s">
        <v>21</v>
      </c>
      <c r="D53" s="2">
        <f>AVERAGE(D47:D52)</f>
        <v>454.31693333333328</v>
      </c>
      <c r="E53" s="2">
        <f t="shared" ref="E53:K53" si="6">AVERAGE(E47:E52)</f>
        <v>813.75381166666659</v>
      </c>
      <c r="F53" s="2">
        <f t="shared" si="6"/>
        <v>820.22358333333329</v>
      </c>
      <c r="G53" s="2">
        <f t="shared" si="6"/>
        <v>968.8961333333333</v>
      </c>
      <c r="H53" s="5">
        <f t="shared" si="6"/>
        <v>0.53431584999999993</v>
      </c>
      <c r="I53" s="2">
        <f t="shared" si="6"/>
        <v>0.47204739999999995</v>
      </c>
      <c r="J53" s="2">
        <f t="shared" si="6"/>
        <v>0.51535261166666668</v>
      </c>
      <c r="K53" s="2">
        <f t="shared" si="6"/>
        <v>0.51863759999999992</v>
      </c>
      <c r="L53" s="98"/>
      <c r="M53" s="98"/>
      <c r="N53" s="98"/>
    </row>
    <row r="54" spans="1:14" s="11" customFormat="1" ht="15.9" x14ac:dyDescent="0.45">
      <c r="A54" s="71" t="s">
        <v>52</v>
      </c>
      <c r="B54" s="29" t="s">
        <v>19</v>
      </c>
      <c r="C54" s="29" t="s">
        <v>16</v>
      </c>
      <c r="D54" s="94">
        <v>357.84269999999998</v>
      </c>
      <c r="E54" s="92" t="s">
        <v>53</v>
      </c>
      <c r="F54" s="94">
        <v>646.34429999999998</v>
      </c>
      <c r="G54" s="94">
        <v>936.88170000000002</v>
      </c>
      <c r="H54" s="95">
        <v>0.1044055</v>
      </c>
      <c r="I54" s="92" t="s">
        <v>53</v>
      </c>
      <c r="J54" s="94">
        <v>0.15604170000000001</v>
      </c>
      <c r="K54" s="94">
        <v>0.1723373</v>
      </c>
      <c r="L54" s="97"/>
      <c r="M54" s="97"/>
      <c r="N54" s="97"/>
    </row>
    <row r="55" spans="1:14" s="11" customFormat="1" ht="15.9" x14ac:dyDescent="0.45">
      <c r="A55" s="112"/>
      <c r="B55" s="28"/>
      <c r="C55" s="29" t="s">
        <v>17</v>
      </c>
      <c r="D55" s="94">
        <v>356.22219999999999</v>
      </c>
      <c r="E55" s="92" t="s">
        <v>53</v>
      </c>
      <c r="F55" s="94">
        <v>643.39</v>
      </c>
      <c r="G55" s="94">
        <v>923.09460000000001</v>
      </c>
      <c r="H55" s="95">
        <v>0.1047059</v>
      </c>
      <c r="I55" s="92" t="s">
        <v>53</v>
      </c>
      <c r="J55" s="94">
        <v>0.18370700000000001</v>
      </c>
      <c r="K55" s="94">
        <v>0.16777359999999999</v>
      </c>
      <c r="L55" s="97"/>
      <c r="M55" s="97"/>
      <c r="N55" s="97"/>
    </row>
    <row r="56" spans="1:14" ht="15.9" x14ac:dyDescent="0.45">
      <c r="B56" s="28"/>
      <c r="C56" s="29" t="s">
        <v>18</v>
      </c>
      <c r="D56" s="7">
        <v>359.05680000000001</v>
      </c>
      <c r="E56" s="86" t="s">
        <v>53</v>
      </c>
      <c r="F56" s="7">
        <v>644.46502999999996</v>
      </c>
      <c r="G56" s="7">
        <v>928.41579999999999</v>
      </c>
      <c r="H56" s="8">
        <v>0.1021967</v>
      </c>
      <c r="I56" s="86" t="s">
        <v>53</v>
      </c>
      <c r="J56" s="7">
        <v>0.1743219</v>
      </c>
      <c r="K56" s="7">
        <v>0.1835418</v>
      </c>
    </row>
    <row r="57" spans="1:14" s="11" customFormat="1" ht="15.9" x14ac:dyDescent="0.45">
      <c r="A57" s="112"/>
      <c r="B57" s="29" t="s">
        <v>20</v>
      </c>
      <c r="C57" s="29" t="s">
        <v>16</v>
      </c>
      <c r="D57" s="94">
        <v>333.25380000000001</v>
      </c>
      <c r="E57" s="92" t="s">
        <v>53</v>
      </c>
      <c r="F57" s="94">
        <v>612.61059999999998</v>
      </c>
      <c r="G57" s="94">
        <v>830.28809999999999</v>
      </c>
      <c r="H57" s="95">
        <v>0.1033626</v>
      </c>
      <c r="I57" s="92" t="s">
        <v>53</v>
      </c>
      <c r="J57" s="94">
        <v>0.14545240000000001</v>
      </c>
      <c r="K57" s="94">
        <v>0.17411470000000001</v>
      </c>
      <c r="L57" s="97"/>
      <c r="M57" s="97"/>
      <c r="N57" s="97"/>
    </row>
    <row r="58" spans="1:14" s="11" customFormat="1" ht="15.9" x14ac:dyDescent="0.45">
      <c r="A58" s="112"/>
      <c r="B58" s="28"/>
      <c r="C58" s="29" t="s">
        <v>17</v>
      </c>
      <c r="D58" s="94">
        <v>333.03280000000001</v>
      </c>
      <c r="E58" s="92" t="s">
        <v>53</v>
      </c>
      <c r="F58" s="94">
        <v>604.56179999999995</v>
      </c>
      <c r="G58" s="94">
        <v>820.32349999999997</v>
      </c>
      <c r="H58" s="95">
        <v>0.10269499999999999</v>
      </c>
      <c r="I58" s="92" t="s">
        <v>53</v>
      </c>
      <c r="J58" s="94">
        <v>0.1460197</v>
      </c>
      <c r="K58" s="94">
        <v>0.15133930000000001</v>
      </c>
      <c r="L58" s="97"/>
      <c r="M58" s="97"/>
      <c r="N58" s="97"/>
    </row>
    <row r="59" spans="1:14" s="11" customFormat="1" ht="15.9" x14ac:dyDescent="0.45">
      <c r="A59" s="112"/>
      <c r="B59" s="28"/>
      <c r="C59" s="29" t="s">
        <v>18</v>
      </c>
      <c r="D59" s="94">
        <v>332.89949000000001</v>
      </c>
      <c r="E59" s="92" t="s">
        <v>53</v>
      </c>
      <c r="F59" s="94">
        <v>612.75869999999998</v>
      </c>
      <c r="G59" s="94">
        <v>834.01239999999996</v>
      </c>
      <c r="H59" s="95">
        <v>0.1013199</v>
      </c>
      <c r="I59" s="92" t="s">
        <v>53</v>
      </c>
      <c r="J59" s="94">
        <v>0.14521000000000001</v>
      </c>
      <c r="K59" s="94">
        <v>0.1611726</v>
      </c>
      <c r="L59" s="97"/>
      <c r="M59" s="97"/>
      <c r="N59" s="97"/>
    </row>
    <row r="60" spans="1:14" s="1" customFormat="1" ht="15.9" x14ac:dyDescent="0.45">
      <c r="A60" s="113"/>
      <c r="C60" s="85" t="s">
        <v>21</v>
      </c>
      <c r="D60" s="2">
        <f>AVERAGE(D54:D59)</f>
        <v>345.38463166666662</v>
      </c>
      <c r="E60" s="44" t="s">
        <v>53</v>
      </c>
      <c r="F60" s="2">
        <f t="shared" ref="F60:K60" si="7">AVERAGE(F54:F59)</f>
        <v>627.35507166666662</v>
      </c>
      <c r="G60" s="2">
        <f t="shared" si="7"/>
        <v>878.83601666666652</v>
      </c>
      <c r="H60" s="5">
        <f t="shared" si="7"/>
        <v>0.10311426666666666</v>
      </c>
      <c r="I60" s="44" t="s">
        <v>53</v>
      </c>
      <c r="J60" s="2">
        <f t="shared" si="7"/>
        <v>0.15845878333333333</v>
      </c>
      <c r="K60" s="2">
        <f t="shared" si="7"/>
        <v>0.16837988333333334</v>
      </c>
      <c r="L60" s="98"/>
      <c r="M60" s="98"/>
      <c r="N60" s="98"/>
    </row>
    <row r="61" spans="1:14" s="11" customFormat="1" ht="15.9" x14ac:dyDescent="0.45">
      <c r="A61" s="71" t="s">
        <v>137</v>
      </c>
      <c r="B61" s="29" t="s">
        <v>19</v>
      </c>
      <c r="C61" s="29" t="s">
        <v>16</v>
      </c>
      <c r="D61" s="94">
        <v>329.80489999999998</v>
      </c>
      <c r="E61" s="92">
        <v>535.91729999999995</v>
      </c>
      <c r="F61" s="94">
        <v>647.43460000000005</v>
      </c>
      <c r="G61" s="94">
        <v>905.77009999999996</v>
      </c>
      <c r="H61" s="95">
        <v>0.29238140000000001</v>
      </c>
      <c r="I61" s="92">
        <v>0.27950920000000001</v>
      </c>
      <c r="J61" s="94">
        <v>0.305529</v>
      </c>
      <c r="K61" s="94">
        <v>0.30960769999999999</v>
      </c>
      <c r="L61" s="97"/>
      <c r="M61" s="97"/>
      <c r="N61" s="97"/>
    </row>
    <row r="62" spans="1:14" s="11" customFormat="1" ht="15.9" x14ac:dyDescent="0.45">
      <c r="A62" s="112"/>
      <c r="B62" s="28"/>
      <c r="C62" s="29" t="s">
        <v>17</v>
      </c>
      <c r="D62" s="94">
        <v>340.20209999999997</v>
      </c>
      <c r="E62" s="92">
        <v>547.35040000000004</v>
      </c>
      <c r="F62" s="94">
        <v>631.31420000000003</v>
      </c>
      <c r="G62" s="94">
        <v>921.90340000000003</v>
      </c>
      <c r="H62" s="95">
        <v>0.33694200000000002</v>
      </c>
      <c r="I62" s="94">
        <v>0.30055939999999998</v>
      </c>
      <c r="J62" s="94">
        <v>0.35437469999999999</v>
      </c>
      <c r="K62" s="94">
        <v>0.3190655</v>
      </c>
      <c r="L62" s="97"/>
      <c r="M62" s="97"/>
      <c r="N62" s="97"/>
    </row>
    <row r="63" spans="1:14" s="11" customFormat="1" ht="15.9" x14ac:dyDescent="0.45">
      <c r="A63" s="112"/>
      <c r="B63" s="28"/>
      <c r="C63" s="29" t="s">
        <v>18</v>
      </c>
      <c r="D63" s="94">
        <v>335.73989999999998</v>
      </c>
      <c r="E63" s="94">
        <v>530.58690000000001</v>
      </c>
      <c r="F63" s="94">
        <v>628.77949999999998</v>
      </c>
      <c r="G63" s="94">
        <v>862.23620000000005</v>
      </c>
      <c r="H63" s="95">
        <v>0.29689989999999999</v>
      </c>
      <c r="I63" s="94">
        <v>0.27977190000000002</v>
      </c>
      <c r="J63" s="94">
        <v>0.31973859999999998</v>
      </c>
      <c r="K63" s="94">
        <v>0.34493459999999998</v>
      </c>
      <c r="L63" s="97"/>
      <c r="M63" s="97"/>
      <c r="N63" s="97"/>
    </row>
    <row r="64" spans="1:14" s="11" customFormat="1" ht="15.9" x14ac:dyDescent="0.45">
      <c r="A64" s="112"/>
      <c r="B64" s="29" t="s">
        <v>20</v>
      </c>
      <c r="C64" s="29" t="s">
        <v>16</v>
      </c>
      <c r="D64" s="94">
        <v>316.95819999999998</v>
      </c>
      <c r="E64" s="94">
        <v>520.7106</v>
      </c>
      <c r="F64" s="94">
        <v>587.94870000000003</v>
      </c>
      <c r="G64" s="94">
        <v>838.15869999999995</v>
      </c>
      <c r="H64" s="95">
        <v>0.33512789999999998</v>
      </c>
      <c r="I64" s="94">
        <v>0.29265239999999998</v>
      </c>
      <c r="J64" s="94">
        <v>0.32995269999999999</v>
      </c>
      <c r="K64" s="94">
        <v>0.33082089999999997</v>
      </c>
      <c r="L64" s="97"/>
      <c r="M64" s="97"/>
      <c r="N64" s="97"/>
    </row>
    <row r="65" spans="1:14" s="11" customFormat="1" ht="15.9" x14ac:dyDescent="0.45">
      <c r="A65" s="112"/>
      <c r="B65" s="28"/>
      <c r="C65" s="29" t="s">
        <v>17</v>
      </c>
      <c r="D65" s="94">
        <v>320.8365</v>
      </c>
      <c r="E65" s="94">
        <v>549.59910000000002</v>
      </c>
      <c r="F65" s="94">
        <v>614.3827</v>
      </c>
      <c r="G65" s="94">
        <v>859.05229999999995</v>
      </c>
      <c r="H65" s="95">
        <v>0.36872159999999998</v>
      </c>
      <c r="I65" s="94">
        <v>0.31740119999999999</v>
      </c>
      <c r="J65" s="94">
        <v>0.36079109999999998</v>
      </c>
      <c r="K65" s="94">
        <v>0.42186790000000002</v>
      </c>
      <c r="L65" s="97"/>
      <c r="M65" s="97"/>
      <c r="N65" s="97"/>
    </row>
    <row r="66" spans="1:14" s="11" customFormat="1" ht="15.9" x14ac:dyDescent="0.45">
      <c r="A66" s="112"/>
      <c r="B66" s="28"/>
      <c r="C66" s="29" t="s">
        <v>18</v>
      </c>
      <c r="D66" s="94">
        <v>319.95440000000002</v>
      </c>
      <c r="E66" s="94">
        <v>522.7423</v>
      </c>
      <c r="F66" s="94">
        <v>623.74099999999999</v>
      </c>
      <c r="G66" s="94">
        <v>837.11159999999995</v>
      </c>
      <c r="H66" s="94">
        <v>0.34397250000000001</v>
      </c>
      <c r="I66" s="94">
        <v>0.27294819999999997</v>
      </c>
      <c r="J66" s="94">
        <v>0.29558210000000001</v>
      </c>
      <c r="K66" s="94">
        <v>0.30397659999999999</v>
      </c>
      <c r="L66" s="97"/>
      <c r="M66" s="97"/>
      <c r="N66" s="97"/>
    </row>
    <row r="67" spans="1:14" s="1" customFormat="1" ht="15.9" x14ac:dyDescent="0.45">
      <c r="A67" s="113"/>
      <c r="C67" s="85" t="s">
        <v>21</v>
      </c>
      <c r="D67" s="2">
        <f t="shared" ref="D67:K67" si="8">AVERAGE(D61:D66)</f>
        <v>327.24933333333337</v>
      </c>
      <c r="E67" s="2">
        <f t="shared" si="8"/>
        <v>534.4844333333333</v>
      </c>
      <c r="F67" s="2">
        <f t="shared" si="8"/>
        <v>622.26678333333336</v>
      </c>
      <c r="G67" s="2">
        <f t="shared" si="8"/>
        <v>870.70538333333343</v>
      </c>
      <c r="H67" s="5">
        <f t="shared" si="8"/>
        <v>0.32900754999999998</v>
      </c>
      <c r="I67" s="2">
        <f t="shared" si="8"/>
        <v>0.29047371666666666</v>
      </c>
      <c r="J67" s="2">
        <f t="shared" si="8"/>
        <v>0.32766136666666662</v>
      </c>
      <c r="K67" s="2">
        <f t="shared" si="8"/>
        <v>0.33837886666666667</v>
      </c>
      <c r="L67" s="98"/>
      <c r="M67" s="98"/>
      <c r="N67" s="98"/>
    </row>
    <row r="68" spans="1:14" s="11" customFormat="1" ht="15.9" x14ac:dyDescent="0.45">
      <c r="A68" s="117" t="s">
        <v>55</v>
      </c>
      <c r="B68" s="29" t="s">
        <v>19</v>
      </c>
      <c r="C68" s="29" t="s">
        <v>16</v>
      </c>
      <c r="D68" s="94">
        <v>350.577</v>
      </c>
      <c r="E68" s="92" t="s">
        <v>53</v>
      </c>
      <c r="F68" s="94">
        <v>545.41359999999997</v>
      </c>
      <c r="G68" s="94">
        <v>767.97469999999998</v>
      </c>
      <c r="H68" s="95">
        <v>0.3200963</v>
      </c>
      <c r="I68" s="92" t="s">
        <v>53</v>
      </c>
      <c r="J68" s="94">
        <v>0.36061159999999998</v>
      </c>
      <c r="K68" s="94">
        <v>0.34587109999999999</v>
      </c>
      <c r="L68" s="97"/>
      <c r="M68" s="97"/>
      <c r="N68" s="97"/>
    </row>
    <row r="69" spans="1:14" ht="15.9" x14ac:dyDescent="0.45">
      <c r="B69" s="28"/>
      <c r="C69" s="29" t="s">
        <v>17</v>
      </c>
      <c r="D69" s="7">
        <v>373.25760000000002</v>
      </c>
      <c r="E69" s="86" t="s">
        <v>53</v>
      </c>
      <c r="F69" s="7">
        <v>581.44629999999995</v>
      </c>
      <c r="G69" s="7">
        <v>852.55039999999997</v>
      </c>
      <c r="H69" s="8">
        <v>0.33618520000000002</v>
      </c>
      <c r="I69" s="86" t="s">
        <v>53</v>
      </c>
      <c r="J69" s="7">
        <v>0.3889495</v>
      </c>
      <c r="K69" s="7">
        <v>0.32885880000000001</v>
      </c>
    </row>
    <row r="70" spans="1:14" s="11" customFormat="1" ht="15.9" x14ac:dyDescent="0.45">
      <c r="A70" s="112"/>
      <c r="B70" s="28"/>
      <c r="C70" s="29" t="s">
        <v>18</v>
      </c>
      <c r="D70" s="94">
        <v>355.47919999999999</v>
      </c>
      <c r="E70" s="92" t="s">
        <v>53</v>
      </c>
      <c r="F70" s="94">
        <v>537.77232000000004</v>
      </c>
      <c r="G70" s="94">
        <v>769.26409999999998</v>
      </c>
      <c r="H70" s="95">
        <v>0.31896869999999999</v>
      </c>
      <c r="I70" s="92" t="s">
        <v>53</v>
      </c>
      <c r="J70" s="94">
        <v>0.37889820000000002</v>
      </c>
      <c r="K70" s="94">
        <v>0.34363347</v>
      </c>
      <c r="L70" s="97"/>
      <c r="M70" s="97"/>
      <c r="N70" s="97"/>
    </row>
    <row r="71" spans="1:14" s="11" customFormat="1" ht="15.9" x14ac:dyDescent="0.45">
      <c r="A71" s="112"/>
      <c r="B71" s="29" t="s">
        <v>20</v>
      </c>
      <c r="C71" s="29" t="s">
        <v>16</v>
      </c>
      <c r="D71" s="94">
        <v>349.10160000000002</v>
      </c>
      <c r="E71" s="92" t="s">
        <v>53</v>
      </c>
      <c r="F71" s="94">
        <v>577.65380000000005</v>
      </c>
      <c r="G71" s="94">
        <v>790.37170000000003</v>
      </c>
      <c r="H71" s="95">
        <v>0.37308200000000002</v>
      </c>
      <c r="I71" s="92" t="s">
        <v>53</v>
      </c>
      <c r="J71" s="94">
        <v>0.2961317</v>
      </c>
      <c r="K71" s="94">
        <v>0.30103479999999999</v>
      </c>
      <c r="L71" s="97"/>
      <c r="M71" s="97"/>
      <c r="N71" s="97"/>
    </row>
    <row r="72" spans="1:14" s="11" customFormat="1" ht="15.9" x14ac:dyDescent="0.45">
      <c r="A72" s="112"/>
      <c r="B72" s="28"/>
      <c r="C72" s="29" t="s">
        <v>17</v>
      </c>
      <c r="D72" s="94">
        <v>349.11099999999999</v>
      </c>
      <c r="E72" s="92" t="s">
        <v>53</v>
      </c>
      <c r="F72" s="94">
        <v>581.12609999999995</v>
      </c>
      <c r="G72" s="94">
        <v>798.01990000000001</v>
      </c>
      <c r="H72" s="95">
        <v>0.3866771</v>
      </c>
      <c r="I72" s="92" t="s">
        <v>53</v>
      </c>
      <c r="J72" s="94">
        <v>0.30231940000000002</v>
      </c>
      <c r="K72" s="94">
        <v>0.29352420000000001</v>
      </c>
      <c r="L72" s="97"/>
      <c r="M72" s="97"/>
      <c r="N72" s="97"/>
    </row>
    <row r="73" spans="1:14" s="11" customFormat="1" ht="15.9" x14ac:dyDescent="0.45">
      <c r="A73" s="112"/>
      <c r="B73" s="28"/>
      <c r="C73" s="29" t="s">
        <v>18</v>
      </c>
      <c r="D73" s="94">
        <v>350.01609999999999</v>
      </c>
      <c r="E73" s="92" t="s">
        <v>53</v>
      </c>
      <c r="F73" s="94">
        <v>577.74170000000004</v>
      </c>
      <c r="G73" s="94">
        <v>781.26949999999999</v>
      </c>
      <c r="H73" s="95">
        <v>0.36500719999999998</v>
      </c>
      <c r="I73" s="92" t="s">
        <v>53</v>
      </c>
      <c r="J73" s="94">
        <v>0.28897630000000002</v>
      </c>
      <c r="K73" s="94">
        <v>0.28166190000000002</v>
      </c>
      <c r="L73" s="97"/>
      <c r="M73" s="97"/>
      <c r="N73" s="97"/>
    </row>
    <row r="74" spans="1:14" s="1" customFormat="1" ht="15.9" x14ac:dyDescent="0.45">
      <c r="A74" s="113"/>
      <c r="C74" s="85" t="s">
        <v>21</v>
      </c>
      <c r="D74" s="2">
        <f>AVERAGE(D68:D73)</f>
        <v>354.59041666666661</v>
      </c>
      <c r="E74" s="44" t="s">
        <v>53</v>
      </c>
      <c r="F74" s="2">
        <f>AVERAGE(F68:F73)</f>
        <v>566.85897</v>
      </c>
      <c r="G74" s="2">
        <f>AVERAGE(G68:G73)</f>
        <v>793.24171666666678</v>
      </c>
      <c r="H74" s="5">
        <f>AVERAGE(H68:H73)</f>
        <v>0.35000274999999997</v>
      </c>
      <c r="I74" s="44" t="s">
        <v>53</v>
      </c>
      <c r="J74" s="2">
        <f>AVERAGE(J68:J73)</f>
        <v>0.33598111666666663</v>
      </c>
      <c r="K74" s="2">
        <f>AVERAGE(K68:K73)</f>
        <v>0.31576404499999999</v>
      </c>
      <c r="L74" s="98"/>
      <c r="M74" s="98"/>
      <c r="N74" s="98"/>
    </row>
    <row r="75" spans="1:14" s="11" customFormat="1" ht="15.9" x14ac:dyDescent="0.45">
      <c r="A75" s="129" t="s">
        <v>79</v>
      </c>
      <c r="B75" s="29" t="s">
        <v>19</v>
      </c>
      <c r="C75" s="29" t="s">
        <v>16</v>
      </c>
      <c r="D75" s="94">
        <v>274.846</v>
      </c>
      <c r="E75" s="94">
        <v>357.63099999999997</v>
      </c>
      <c r="F75" s="94">
        <v>407.524</v>
      </c>
      <c r="G75" s="94">
        <v>557.02599999999995</v>
      </c>
      <c r="H75" s="95">
        <v>0.254</v>
      </c>
      <c r="I75" s="94">
        <v>0.216</v>
      </c>
      <c r="J75" s="94">
        <v>0.223</v>
      </c>
      <c r="K75" s="94">
        <v>0.254</v>
      </c>
      <c r="L75" s="97"/>
      <c r="M75" s="97"/>
      <c r="N75" s="97"/>
    </row>
    <row r="76" spans="1:14" s="11" customFormat="1" ht="15.9" x14ac:dyDescent="0.45">
      <c r="A76" s="112"/>
      <c r="B76" s="28"/>
      <c r="C76" s="29" t="s">
        <v>17</v>
      </c>
      <c r="D76" s="94">
        <v>278.36200000000002</v>
      </c>
      <c r="E76" s="94">
        <v>362.65199999999999</v>
      </c>
      <c r="F76" s="94">
        <v>414.65699999999998</v>
      </c>
      <c r="G76" s="94">
        <v>571.85799999999995</v>
      </c>
      <c r="H76" s="95">
        <v>0.25</v>
      </c>
      <c r="I76" s="94">
        <v>0.21299999999999999</v>
      </c>
      <c r="J76" s="94">
        <v>0.221</v>
      </c>
      <c r="K76" s="94">
        <v>0.26400000000000001</v>
      </c>
      <c r="L76" s="97"/>
      <c r="M76" s="97"/>
      <c r="N76" s="97"/>
    </row>
    <row r="77" spans="1:14" s="11" customFormat="1" ht="15.9" x14ac:dyDescent="0.45">
      <c r="A77" s="112"/>
      <c r="B77" s="28"/>
      <c r="C77" s="29" t="s">
        <v>18</v>
      </c>
      <c r="D77" s="94">
        <v>276.274</v>
      </c>
      <c r="E77" s="94">
        <v>364.53399999999999</v>
      </c>
      <c r="F77" s="94">
        <v>411.803</v>
      </c>
      <c r="G77" s="94">
        <v>560.80899999999997</v>
      </c>
      <c r="H77" s="95">
        <v>0.24</v>
      </c>
      <c r="I77" s="94">
        <v>0.19700000000000001</v>
      </c>
      <c r="J77" s="94">
        <v>0.20699999999999999</v>
      </c>
      <c r="K77" s="94">
        <v>0.24199999999999999</v>
      </c>
      <c r="L77" s="97"/>
      <c r="M77" s="97"/>
      <c r="N77" s="97"/>
    </row>
    <row r="78" spans="1:14" ht="15.9" x14ac:dyDescent="0.45">
      <c r="B78" s="29" t="s">
        <v>20</v>
      </c>
      <c r="C78" s="29" t="s">
        <v>16</v>
      </c>
      <c r="D78" s="7">
        <v>273.49200000000002</v>
      </c>
      <c r="E78" s="7">
        <v>358.03399999999999</v>
      </c>
      <c r="F78" s="7">
        <v>407.24200000000002</v>
      </c>
      <c r="G78" s="7">
        <v>564.62900000000002</v>
      </c>
      <c r="H78" s="8">
        <v>0.186</v>
      </c>
      <c r="I78" s="7">
        <v>0.17699999999999999</v>
      </c>
      <c r="J78" s="7">
        <v>0.189</v>
      </c>
      <c r="K78" s="7">
        <v>0.23699999999999999</v>
      </c>
    </row>
    <row r="79" spans="1:14" s="11" customFormat="1" ht="15.9" x14ac:dyDescent="0.45">
      <c r="A79" s="112"/>
      <c r="B79" s="28"/>
      <c r="C79" s="29" t="s">
        <v>17</v>
      </c>
      <c r="D79" s="94">
        <v>265.53500000000003</v>
      </c>
      <c r="E79" s="94">
        <v>352.64699999999999</v>
      </c>
      <c r="F79" s="94">
        <v>406.28300000000002</v>
      </c>
      <c r="G79" s="94">
        <v>556.07399999999996</v>
      </c>
      <c r="H79" s="95">
        <v>0.222</v>
      </c>
      <c r="I79" s="94">
        <v>0.214</v>
      </c>
      <c r="J79" s="94">
        <v>0.23599999999999999</v>
      </c>
      <c r="K79" s="94">
        <v>0.29499999999999998</v>
      </c>
      <c r="L79" s="97"/>
      <c r="M79" s="97"/>
      <c r="N79" s="97"/>
    </row>
    <row r="80" spans="1:14" s="11" customFormat="1" ht="15.9" x14ac:dyDescent="0.45">
      <c r="A80" s="112"/>
      <c r="B80" s="28"/>
      <c r="C80" s="29" t="s">
        <v>18</v>
      </c>
      <c r="D80" s="94">
        <v>271.803</v>
      </c>
      <c r="E80" s="94">
        <v>356.98</v>
      </c>
      <c r="F80" s="94">
        <v>406.19600000000003</v>
      </c>
      <c r="G80" s="94">
        <v>564.64499999999998</v>
      </c>
      <c r="H80" s="95">
        <v>0.17499999999999999</v>
      </c>
      <c r="I80" s="94">
        <v>0.16600000000000001</v>
      </c>
      <c r="J80" s="94">
        <v>0.17699999999999999</v>
      </c>
      <c r="K80" s="94">
        <v>0.21</v>
      </c>
      <c r="L80" s="97"/>
      <c r="M80" s="97"/>
      <c r="N80" s="97"/>
    </row>
    <row r="81" spans="1:14" s="1" customFormat="1" ht="15.9" x14ac:dyDescent="0.45">
      <c r="A81" s="113"/>
      <c r="C81" s="85" t="s">
        <v>21</v>
      </c>
      <c r="D81" s="2">
        <f>AVERAGE(D75:D80)</f>
        <v>273.38533333333339</v>
      </c>
      <c r="E81" s="2">
        <f t="shared" ref="E81:K81" si="9">AVERAGE(E75:E80)</f>
        <v>358.74633333333333</v>
      </c>
      <c r="F81" s="2">
        <f t="shared" si="9"/>
        <v>408.95083333333332</v>
      </c>
      <c r="G81" s="99">
        <f t="shared" si="9"/>
        <v>562.50683333333336</v>
      </c>
      <c r="H81" s="2">
        <f t="shared" si="9"/>
        <v>0.22116666666666665</v>
      </c>
      <c r="I81" s="2">
        <f t="shared" si="9"/>
        <v>0.19716666666666663</v>
      </c>
      <c r="J81" s="2">
        <f t="shared" si="9"/>
        <v>0.20883333333333334</v>
      </c>
      <c r="K81" s="2">
        <f t="shared" si="9"/>
        <v>0.25033333333333335</v>
      </c>
      <c r="L81" s="98"/>
      <c r="M81" s="98"/>
      <c r="N81" s="98"/>
    </row>
    <row r="82" spans="1:14" s="11" customFormat="1" ht="15.9" x14ac:dyDescent="0.45">
      <c r="A82" s="71" t="s">
        <v>56</v>
      </c>
      <c r="B82" s="29" t="s">
        <v>19</v>
      </c>
      <c r="C82" s="29" t="s">
        <v>16</v>
      </c>
      <c r="D82" s="94">
        <v>193.654</v>
      </c>
      <c r="E82" s="94">
        <v>429.08100000000002</v>
      </c>
      <c r="F82" s="94">
        <v>378.71300000000002</v>
      </c>
      <c r="G82" s="94">
        <v>301.04500000000002</v>
      </c>
      <c r="H82" s="95">
        <v>0.23799999999999999</v>
      </c>
      <c r="I82" s="94">
        <v>0.23</v>
      </c>
      <c r="J82" s="94">
        <v>0.23300000000000001</v>
      </c>
      <c r="K82" s="94">
        <v>0.26900000000000002</v>
      </c>
      <c r="L82" s="97"/>
      <c r="M82" s="97"/>
      <c r="N82" s="97"/>
    </row>
    <row r="83" spans="1:14" s="11" customFormat="1" ht="15.9" x14ac:dyDescent="0.45">
      <c r="A83" s="112"/>
      <c r="B83" s="28"/>
      <c r="C83" s="29" t="s">
        <v>17</v>
      </c>
      <c r="D83" s="94">
        <v>318.18099999999998</v>
      </c>
      <c r="E83" s="94">
        <v>483.66</v>
      </c>
      <c r="F83" s="94">
        <v>460.827</v>
      </c>
      <c r="G83" s="94">
        <v>360.18599999999998</v>
      </c>
      <c r="H83" s="95">
        <v>0.19</v>
      </c>
      <c r="I83" s="94">
        <v>0.14899999999999999</v>
      </c>
      <c r="J83" s="94">
        <v>0.16400000000000001</v>
      </c>
      <c r="K83" s="94">
        <v>0.254</v>
      </c>
      <c r="L83" s="97"/>
      <c r="M83" s="97"/>
      <c r="N83" s="97"/>
    </row>
    <row r="84" spans="1:14" s="11" customFormat="1" ht="15.9" x14ac:dyDescent="0.45">
      <c r="A84" s="112"/>
      <c r="B84" s="28"/>
      <c r="C84" s="29" t="s">
        <v>18</v>
      </c>
      <c r="D84" s="94">
        <v>302.2</v>
      </c>
      <c r="E84" s="94">
        <v>471.25490000000002</v>
      </c>
      <c r="F84" s="94">
        <v>425.77800000000002</v>
      </c>
      <c r="G84" s="94">
        <v>337.92</v>
      </c>
      <c r="H84" s="95">
        <v>0.17299999999999999</v>
      </c>
      <c r="I84" s="94">
        <v>0.13700000000000001</v>
      </c>
      <c r="J84" s="94">
        <v>0.155</v>
      </c>
      <c r="K84" s="94">
        <v>0.17799999999999999</v>
      </c>
      <c r="L84" s="97"/>
      <c r="M84" s="97"/>
      <c r="N84" s="97"/>
    </row>
    <row r="85" spans="1:14" s="11" customFormat="1" ht="15.9" x14ac:dyDescent="0.45">
      <c r="A85" s="112"/>
      <c r="B85" s="29" t="s">
        <v>20</v>
      </c>
      <c r="C85" s="29" t="s">
        <v>16</v>
      </c>
      <c r="D85" s="94">
        <v>174.76400000000001</v>
      </c>
      <c r="E85" s="94">
        <v>461.07900000000001</v>
      </c>
      <c r="F85" s="94">
        <v>342.02600000000001</v>
      </c>
      <c r="G85" s="94">
        <v>298.339</v>
      </c>
      <c r="H85" s="95">
        <v>0.254</v>
      </c>
      <c r="I85" s="94">
        <v>0.16500000000000001</v>
      </c>
      <c r="J85" s="94">
        <v>0.20300000000000001</v>
      </c>
      <c r="K85" s="94">
        <v>0.184</v>
      </c>
      <c r="L85" s="97"/>
      <c r="M85" s="97"/>
      <c r="N85" s="97"/>
    </row>
    <row r="86" spans="1:14" s="11" customFormat="1" ht="15.9" x14ac:dyDescent="0.45">
      <c r="A86" s="112"/>
      <c r="B86" s="28"/>
      <c r="C86" s="29" t="s">
        <v>17</v>
      </c>
      <c r="D86" s="94">
        <v>187.16370000000001</v>
      </c>
      <c r="E86" s="94">
        <v>460.779</v>
      </c>
      <c r="F86" s="94">
        <v>398.18900000000002</v>
      </c>
      <c r="G86" s="94">
        <v>317.05399999999997</v>
      </c>
      <c r="H86" s="95">
        <v>0.28199999999999997</v>
      </c>
      <c r="I86" s="94">
        <v>0.22600000000000001</v>
      </c>
      <c r="J86" s="94">
        <v>0.20799999999999999</v>
      </c>
      <c r="K86" s="94">
        <v>0.20499999999999999</v>
      </c>
      <c r="L86" s="97"/>
      <c r="M86" s="97"/>
      <c r="N86" s="97"/>
    </row>
    <row r="87" spans="1:14" s="11" customFormat="1" ht="15.9" x14ac:dyDescent="0.45">
      <c r="A87" s="112"/>
      <c r="B87" s="28"/>
      <c r="C87" s="29" t="s">
        <v>18</v>
      </c>
      <c r="D87" s="94">
        <v>195.08500000000001</v>
      </c>
      <c r="E87" s="94">
        <v>490.75</v>
      </c>
      <c r="F87" s="94">
        <v>405.33100000000002</v>
      </c>
      <c r="G87" s="94">
        <v>343.13499999999999</v>
      </c>
      <c r="H87" s="95">
        <v>0.28599999999999998</v>
      </c>
      <c r="I87" s="94">
        <v>0.192</v>
      </c>
      <c r="J87" s="94">
        <v>0.20699999999999999</v>
      </c>
      <c r="K87" s="94">
        <v>0.127</v>
      </c>
      <c r="L87" s="97"/>
      <c r="M87" s="97"/>
      <c r="N87" s="97"/>
    </row>
    <row r="88" spans="1:14" ht="15.9" x14ac:dyDescent="0.45">
      <c r="B88" s="1"/>
      <c r="C88" s="85" t="s">
        <v>21</v>
      </c>
      <c r="D88" s="2">
        <f>AVERAGE(D82:D87)</f>
        <v>228.50795000000002</v>
      </c>
      <c r="E88" s="2">
        <f t="shared" ref="E88" si="10">AVERAGE(E82:E87)</f>
        <v>466.10065000000003</v>
      </c>
      <c r="F88" s="2">
        <f t="shared" ref="F88" si="11">AVERAGE(F82:F87)</f>
        <v>401.81066666666669</v>
      </c>
      <c r="G88" s="99">
        <f t="shared" ref="G88" si="12">AVERAGE(G82:G87)</f>
        <v>326.27983333333333</v>
      </c>
      <c r="H88" s="2">
        <f t="shared" ref="H88" si="13">AVERAGE(H82:H87)</f>
        <v>0.23716666666666666</v>
      </c>
      <c r="I88" s="2">
        <f t="shared" ref="I88" si="14">AVERAGE(I82:I87)</f>
        <v>0.18316666666666667</v>
      </c>
      <c r="J88" s="2">
        <f t="shared" ref="J88" si="15">AVERAGE(J82:J87)</f>
        <v>0.19500000000000003</v>
      </c>
      <c r="K88" s="2">
        <f t="shared" ref="K88" si="16">AVERAGE(K82:K87)</f>
        <v>0.20283333333333334</v>
      </c>
    </row>
    <row r="89" spans="1:14" s="11" customFormat="1" ht="15.9" x14ac:dyDescent="0.45">
      <c r="A89" s="71" t="s">
        <v>63</v>
      </c>
      <c r="B89" s="29" t="s">
        <v>19</v>
      </c>
      <c r="C89" s="29" t="s">
        <v>16</v>
      </c>
      <c r="D89" s="94">
        <v>73.570999999999998</v>
      </c>
      <c r="E89" s="94">
        <v>89.983999999999995</v>
      </c>
      <c r="F89" s="94">
        <v>104.50700000000001</v>
      </c>
      <c r="G89" s="94">
        <v>137.10400000000001</v>
      </c>
      <c r="H89" s="95">
        <v>3.7499999999999999E-2</v>
      </c>
      <c r="I89" s="94">
        <v>3.15E-2</v>
      </c>
      <c r="J89" s="94">
        <v>3.1199999999999999E-2</v>
      </c>
      <c r="K89" s="94">
        <v>3.6299999999999999E-2</v>
      </c>
      <c r="L89" s="97"/>
      <c r="M89" s="97"/>
      <c r="N89" s="97"/>
    </row>
    <row r="90" spans="1:14" s="11" customFormat="1" ht="15.9" x14ac:dyDescent="0.45">
      <c r="A90" s="112"/>
      <c r="B90" s="28"/>
      <c r="C90" s="29" t="s">
        <v>17</v>
      </c>
      <c r="D90" s="94">
        <v>75.278000000000006</v>
      </c>
      <c r="E90" s="94">
        <v>92.122</v>
      </c>
      <c r="F90" s="94">
        <v>105.41200000000001</v>
      </c>
      <c r="G90" s="94">
        <v>138.04900000000001</v>
      </c>
      <c r="H90" s="95">
        <v>3.5799999999999998E-2</v>
      </c>
      <c r="I90" s="94">
        <v>2.9600000000000001E-2</v>
      </c>
      <c r="J90" s="94">
        <v>3.0099999999999998E-2</v>
      </c>
      <c r="K90" s="94">
        <v>3.5000000000000003E-2</v>
      </c>
      <c r="L90" s="97"/>
      <c r="M90" s="97"/>
      <c r="N90" s="97"/>
    </row>
    <row r="91" spans="1:14" s="11" customFormat="1" ht="15.9" x14ac:dyDescent="0.45">
      <c r="A91" s="112"/>
      <c r="B91" s="28"/>
      <c r="C91" s="29" t="s">
        <v>18</v>
      </c>
      <c r="D91" s="94">
        <v>74.948999999999998</v>
      </c>
      <c r="E91" s="94">
        <v>91.931600000000003</v>
      </c>
      <c r="F91" s="94">
        <v>105.40900000000001</v>
      </c>
      <c r="G91" s="94">
        <v>136.32400000000001</v>
      </c>
      <c r="H91" s="95">
        <v>3.6499999999999998E-2</v>
      </c>
      <c r="I91" s="94">
        <v>2.9489999999999999E-2</v>
      </c>
      <c r="J91" s="94">
        <v>2.9899999999999999E-2</v>
      </c>
      <c r="K91" s="94">
        <v>3.4819999999999997E-2</v>
      </c>
      <c r="L91" s="97"/>
      <c r="M91" s="97"/>
      <c r="N91" s="97"/>
    </row>
    <row r="92" spans="1:14" s="11" customFormat="1" ht="15.9" x14ac:dyDescent="0.45">
      <c r="A92" s="112"/>
      <c r="B92" s="29" t="s">
        <v>20</v>
      </c>
      <c r="C92" s="29" t="s">
        <v>16</v>
      </c>
      <c r="D92" s="94">
        <v>70.997</v>
      </c>
      <c r="E92" s="94">
        <v>87.688999999999993</v>
      </c>
      <c r="F92" s="94">
        <v>101.15</v>
      </c>
      <c r="G92" s="94">
        <v>135.291</v>
      </c>
      <c r="H92" s="95">
        <v>2.3699999999999999E-2</v>
      </c>
      <c r="I92" s="94">
        <v>2.1899999999999999E-2</v>
      </c>
      <c r="J92" s="94">
        <v>2.2700000000000001E-2</v>
      </c>
      <c r="K92" s="94">
        <v>2.7099999999999999E-2</v>
      </c>
      <c r="L92" s="97"/>
      <c r="M92" s="97"/>
      <c r="N92" s="97"/>
    </row>
    <row r="93" spans="1:14" s="11" customFormat="1" ht="15.9" x14ac:dyDescent="0.45">
      <c r="A93" s="112"/>
      <c r="B93" s="28"/>
      <c r="C93" s="29" t="s">
        <v>17</v>
      </c>
      <c r="D93" s="94">
        <v>70.962999999999994</v>
      </c>
      <c r="E93" s="94">
        <v>88.397999999999996</v>
      </c>
      <c r="F93" s="94">
        <v>101.376</v>
      </c>
      <c r="G93" s="94">
        <v>134.56700000000001</v>
      </c>
      <c r="H93" s="95">
        <v>2.4E-2</v>
      </c>
      <c r="I93" s="94">
        <v>2.2200000000000001E-2</v>
      </c>
      <c r="J93" s="94">
        <v>2.2800000000000001E-2</v>
      </c>
      <c r="K93" s="94">
        <v>2.63E-2</v>
      </c>
      <c r="L93" s="97"/>
      <c r="M93" s="97"/>
      <c r="N93" s="97"/>
    </row>
    <row r="94" spans="1:14" s="11" customFormat="1" ht="15.9" x14ac:dyDescent="0.45">
      <c r="A94" s="112"/>
      <c r="B94" s="28"/>
      <c r="C94" s="29" t="s">
        <v>18</v>
      </c>
      <c r="D94" s="94">
        <v>70.972999999999999</v>
      </c>
      <c r="E94" s="94">
        <v>88.043999999999997</v>
      </c>
      <c r="F94" s="94">
        <v>101.40900000000001</v>
      </c>
      <c r="G94" s="94">
        <v>135.01400000000001</v>
      </c>
      <c r="H94" s="95">
        <v>2.3800000000000002E-2</v>
      </c>
      <c r="I94" s="94">
        <v>2.2069999999999999E-2</v>
      </c>
      <c r="J94" s="94">
        <v>2.2800000000000001E-2</v>
      </c>
      <c r="K94" s="94">
        <v>2.6499999999999999E-2</v>
      </c>
      <c r="L94" s="97"/>
      <c r="M94" s="97"/>
      <c r="N94" s="97"/>
    </row>
    <row r="95" spans="1:14" s="1" customFormat="1" ht="15.9" x14ac:dyDescent="0.45">
      <c r="A95" s="113"/>
      <c r="C95" s="85" t="s">
        <v>21</v>
      </c>
      <c r="D95" s="2">
        <f>AVERAGE(D89:D94)</f>
        <v>72.788500000000013</v>
      </c>
      <c r="E95" s="2">
        <f t="shared" ref="E95:K95" si="17">AVERAGE(E89:E94)</f>
        <v>89.694766666666666</v>
      </c>
      <c r="F95" s="2">
        <f t="shared" si="17"/>
        <v>103.21050000000001</v>
      </c>
      <c r="G95" s="2">
        <f t="shared" si="17"/>
        <v>136.05816666666666</v>
      </c>
      <c r="H95" s="5">
        <f t="shared" si="17"/>
        <v>3.0216666666666669E-2</v>
      </c>
      <c r="I95" s="2">
        <f t="shared" si="17"/>
        <v>2.612666666666667E-2</v>
      </c>
      <c r="J95" s="2">
        <f t="shared" si="17"/>
        <v>2.658333333333333E-2</v>
      </c>
      <c r="K95" s="2">
        <f t="shared" si="17"/>
        <v>3.1003333333333331E-2</v>
      </c>
      <c r="L95" s="98"/>
      <c r="M95" s="98"/>
      <c r="N95" s="98"/>
    </row>
    <row r="96" spans="1:14" s="11" customFormat="1" ht="15.9" x14ac:dyDescent="0.45">
      <c r="A96" s="118" t="s">
        <v>64</v>
      </c>
      <c r="B96" s="29" t="s">
        <v>19</v>
      </c>
      <c r="C96" s="29" t="s">
        <v>16</v>
      </c>
      <c r="D96" s="94">
        <v>290.21699999999998</v>
      </c>
      <c r="E96" s="92" t="s">
        <v>53</v>
      </c>
      <c r="F96" s="94">
        <v>514.43899999999996</v>
      </c>
      <c r="G96" s="94">
        <v>670.45</v>
      </c>
      <c r="H96" s="95">
        <v>0.13500000000000001</v>
      </c>
      <c r="I96" s="92" t="s">
        <v>53</v>
      </c>
      <c r="J96" s="94">
        <v>0.14399999999999999</v>
      </c>
      <c r="K96" s="94">
        <v>0.129</v>
      </c>
      <c r="L96" s="97"/>
      <c r="M96" s="97"/>
      <c r="N96" s="97"/>
    </row>
    <row r="97" spans="1:14" s="11" customFormat="1" ht="15.9" x14ac:dyDescent="0.45">
      <c r="A97" s="112"/>
      <c r="B97" s="28"/>
      <c r="C97" s="29" t="s">
        <v>17</v>
      </c>
      <c r="D97" s="94">
        <v>295.22300000000001</v>
      </c>
      <c r="E97" s="92" t="s">
        <v>53</v>
      </c>
      <c r="F97" s="94">
        <v>533.83600000000001</v>
      </c>
      <c r="G97" s="94">
        <v>662.61800000000005</v>
      </c>
      <c r="H97" s="95">
        <v>0.125</v>
      </c>
      <c r="I97" s="92" t="s">
        <v>53</v>
      </c>
      <c r="J97" s="94">
        <v>0.13500000000000001</v>
      </c>
      <c r="K97" s="94">
        <v>0.14000000000000001</v>
      </c>
      <c r="L97" s="97"/>
      <c r="M97" s="97"/>
      <c r="N97" s="97"/>
    </row>
    <row r="98" spans="1:14" s="11" customFormat="1" ht="15.9" x14ac:dyDescent="0.45">
      <c r="A98" s="112"/>
      <c r="B98" s="28"/>
      <c r="C98" s="29" t="s">
        <v>18</v>
      </c>
      <c r="D98" s="94">
        <v>289.57100000000003</v>
      </c>
      <c r="E98" s="92" t="s">
        <v>53</v>
      </c>
      <c r="F98" s="94">
        <v>472.47199999999998</v>
      </c>
      <c r="G98" s="94">
        <v>650.89400000000001</v>
      </c>
      <c r="H98" s="95">
        <v>0.11899999999999999</v>
      </c>
      <c r="I98" s="92" t="s">
        <v>53</v>
      </c>
      <c r="J98" s="94">
        <v>0.193</v>
      </c>
      <c r="K98" s="94">
        <v>0.13500000000000001</v>
      </c>
      <c r="L98" s="97"/>
      <c r="M98" s="97"/>
      <c r="N98" s="97"/>
    </row>
    <row r="99" spans="1:14" s="11" customFormat="1" ht="15.9" x14ac:dyDescent="0.45">
      <c r="A99" s="112"/>
      <c r="B99" s="29" t="s">
        <v>20</v>
      </c>
      <c r="C99" s="29" t="s">
        <v>16</v>
      </c>
      <c r="D99" s="94">
        <v>304.09300000000002</v>
      </c>
      <c r="E99" s="92" t="s">
        <v>53</v>
      </c>
      <c r="F99" s="94">
        <v>475.137</v>
      </c>
      <c r="G99" s="94">
        <v>627.89200000000005</v>
      </c>
      <c r="H99" s="95">
        <v>0.14199999999999999</v>
      </c>
      <c r="I99" s="92" t="s">
        <v>53</v>
      </c>
      <c r="J99" s="94">
        <v>0.11700000000000001</v>
      </c>
      <c r="K99" s="94">
        <v>0.11899999999999999</v>
      </c>
      <c r="L99" s="97"/>
      <c r="M99" s="97"/>
      <c r="N99" s="97"/>
    </row>
    <row r="100" spans="1:14" s="11" customFormat="1" ht="15.9" x14ac:dyDescent="0.45">
      <c r="A100" s="112"/>
      <c r="B100" s="28"/>
      <c r="C100" s="29" t="s">
        <v>17</v>
      </c>
      <c r="D100" s="94">
        <v>305.40199999999999</v>
      </c>
      <c r="E100" s="92" t="s">
        <v>53</v>
      </c>
      <c r="F100" s="94">
        <v>477.13200000000001</v>
      </c>
      <c r="G100" s="94">
        <v>631.44100000000003</v>
      </c>
      <c r="H100" s="95">
        <v>0.14099999999999999</v>
      </c>
      <c r="I100" s="92" t="s">
        <v>53</v>
      </c>
      <c r="J100" s="94">
        <v>0.122</v>
      </c>
      <c r="K100" s="94">
        <v>0.111</v>
      </c>
      <c r="L100" s="97"/>
      <c r="M100" s="97"/>
      <c r="N100" s="97"/>
    </row>
    <row r="101" spans="1:14" s="11" customFormat="1" ht="15.9" x14ac:dyDescent="0.45">
      <c r="A101" s="112"/>
      <c r="B101" s="28"/>
      <c r="C101" s="29" t="s">
        <v>18</v>
      </c>
      <c r="D101" s="94">
        <v>342.14299999999997</v>
      </c>
      <c r="E101" s="92" t="s">
        <v>53</v>
      </c>
      <c r="F101" s="94">
        <v>557.72500000000002</v>
      </c>
      <c r="G101" s="94">
        <v>702.55200000000002</v>
      </c>
      <c r="H101" s="95">
        <v>0.19800000000000001</v>
      </c>
      <c r="I101" s="92" t="s">
        <v>53</v>
      </c>
      <c r="J101" s="94">
        <v>0.224</v>
      </c>
      <c r="K101" s="94">
        <v>0.23200000000000001</v>
      </c>
      <c r="L101" s="97"/>
      <c r="M101" s="97"/>
      <c r="N101" s="97"/>
    </row>
    <row r="102" spans="1:14" s="1" customFormat="1" ht="15.9" x14ac:dyDescent="0.45">
      <c r="A102" s="113"/>
      <c r="C102" s="85" t="s">
        <v>21</v>
      </c>
      <c r="D102" s="2">
        <f>AVERAGE(D96:D101)</f>
        <v>304.44150000000002</v>
      </c>
      <c r="E102" s="44" t="s">
        <v>53</v>
      </c>
      <c r="F102" s="2">
        <f t="shared" ref="F102:K102" si="18">AVERAGE(F96:F101)</f>
        <v>505.12349999999998</v>
      </c>
      <c r="G102" s="2">
        <f t="shared" si="18"/>
        <v>657.64116666666666</v>
      </c>
      <c r="H102" s="5">
        <f t="shared" si="18"/>
        <v>0.14333333333333334</v>
      </c>
      <c r="I102" s="44" t="s">
        <v>53</v>
      </c>
      <c r="J102" s="2">
        <f t="shared" si="18"/>
        <v>0.15583333333333335</v>
      </c>
      <c r="K102" s="2">
        <f t="shared" si="18"/>
        <v>0.14433333333333334</v>
      </c>
      <c r="L102" s="98"/>
      <c r="M102" s="98"/>
      <c r="N102" s="98"/>
    </row>
    <row r="103" spans="1:14" s="11" customFormat="1" ht="15.9" x14ac:dyDescent="0.45">
      <c r="A103" s="119" t="s">
        <v>138</v>
      </c>
      <c r="B103" s="29" t="s">
        <v>19</v>
      </c>
      <c r="C103" s="29" t="s">
        <v>16</v>
      </c>
      <c r="D103" s="94">
        <v>149.42670000000001</v>
      </c>
      <c r="E103" s="94">
        <v>267.82029999999997</v>
      </c>
      <c r="F103" s="94">
        <v>304.80169999999998</v>
      </c>
      <c r="G103" s="94">
        <v>402.74560000000002</v>
      </c>
      <c r="H103" s="95">
        <v>0.16590099999999999</v>
      </c>
      <c r="I103" s="94">
        <v>0.12022239999999999</v>
      </c>
      <c r="J103" s="94">
        <v>0.1228735</v>
      </c>
      <c r="K103" s="94">
        <v>0.10803219999999999</v>
      </c>
      <c r="L103" s="97"/>
      <c r="M103" s="97"/>
      <c r="N103" s="97"/>
    </row>
    <row r="104" spans="1:14" s="11" customFormat="1" ht="15.9" x14ac:dyDescent="0.45">
      <c r="A104" s="112"/>
      <c r="B104" s="28"/>
      <c r="C104" s="29" t="s">
        <v>17</v>
      </c>
      <c r="D104" s="94">
        <v>201.66970000000001</v>
      </c>
      <c r="E104" s="94">
        <v>275.11439999999999</v>
      </c>
      <c r="F104" s="94">
        <v>305.99239999999998</v>
      </c>
      <c r="G104" s="94">
        <v>402.77800000000002</v>
      </c>
      <c r="H104" s="95">
        <v>0.17318729999999999</v>
      </c>
      <c r="I104" s="94">
        <v>0.1246608</v>
      </c>
      <c r="J104" s="94">
        <v>0.129886</v>
      </c>
      <c r="K104" s="94">
        <v>0.119202</v>
      </c>
      <c r="L104" s="97"/>
      <c r="M104" s="97"/>
      <c r="N104" s="97"/>
    </row>
    <row r="105" spans="1:14" s="11" customFormat="1" ht="15.9" x14ac:dyDescent="0.45">
      <c r="A105" s="112"/>
      <c r="B105" s="28"/>
      <c r="C105" s="29" t="s">
        <v>18</v>
      </c>
      <c r="D105" s="94">
        <v>205.29580000000001</v>
      </c>
      <c r="E105" s="94">
        <v>300.76119999999997</v>
      </c>
      <c r="F105" s="94">
        <v>332.73140000000001</v>
      </c>
      <c r="G105" s="94">
        <v>410.64830000000001</v>
      </c>
      <c r="H105" s="95">
        <v>0.1728198</v>
      </c>
      <c r="I105" s="94">
        <v>0.12671930000000001</v>
      </c>
      <c r="J105" s="94">
        <v>0.12617329999999999</v>
      </c>
      <c r="K105" s="94">
        <v>0.12677359999999999</v>
      </c>
      <c r="L105" s="97"/>
      <c r="M105" s="97"/>
      <c r="N105" s="97"/>
    </row>
    <row r="106" spans="1:14" s="11" customFormat="1" ht="15.9" x14ac:dyDescent="0.45">
      <c r="A106" s="112"/>
      <c r="B106" s="29" t="s">
        <v>20</v>
      </c>
      <c r="C106" s="29" t="s">
        <v>16</v>
      </c>
      <c r="D106" s="94">
        <v>172.82830000000001</v>
      </c>
      <c r="E106" s="94">
        <v>278.98149999999998</v>
      </c>
      <c r="F106" s="94">
        <v>295.71370000000002</v>
      </c>
      <c r="G106" s="94">
        <v>386.84339999999997</v>
      </c>
      <c r="H106" s="95">
        <v>0.1144997</v>
      </c>
      <c r="I106" s="94">
        <v>9.1414809999999999E-2</v>
      </c>
      <c r="J106" s="94">
        <v>9.7403219999999999E-2</v>
      </c>
      <c r="K106" s="94">
        <v>0.1023684</v>
      </c>
      <c r="L106" s="97"/>
      <c r="M106" s="97"/>
      <c r="N106" s="97"/>
    </row>
    <row r="107" spans="1:14" s="11" customFormat="1" ht="15.9" x14ac:dyDescent="0.45">
      <c r="A107" s="112"/>
      <c r="B107" s="28"/>
      <c r="C107" s="29" t="s">
        <v>17</v>
      </c>
      <c r="D107" s="94">
        <v>175.37729999999999</v>
      </c>
      <c r="E107" s="94">
        <v>279.137</v>
      </c>
      <c r="F107" s="94">
        <v>308.12560000000002</v>
      </c>
      <c r="G107" s="94">
        <v>390.7439</v>
      </c>
      <c r="H107" s="95">
        <v>0.11502519999999999</v>
      </c>
      <c r="I107" s="94">
        <v>9.9483119999999994E-2</v>
      </c>
      <c r="J107" s="94">
        <v>0.1059938</v>
      </c>
      <c r="K107" s="94">
        <v>0.1093182</v>
      </c>
      <c r="L107" s="97"/>
      <c r="M107" s="97"/>
      <c r="N107" s="97"/>
    </row>
    <row r="108" spans="1:14" s="11" customFormat="1" ht="15.9" x14ac:dyDescent="0.45">
      <c r="A108" s="112"/>
      <c r="B108" s="28"/>
      <c r="C108" s="29" t="s">
        <v>18</v>
      </c>
      <c r="D108" s="94">
        <v>174.92359999999999</v>
      </c>
      <c r="E108" s="94">
        <v>293.05970000000002</v>
      </c>
      <c r="F108" s="94">
        <v>312.34160000000003</v>
      </c>
      <c r="G108" s="94">
        <v>389.07819999999998</v>
      </c>
      <c r="H108" s="95">
        <v>0.11799999999999999</v>
      </c>
      <c r="I108" s="94">
        <v>0.115246</v>
      </c>
      <c r="J108" s="94">
        <v>0.1106548</v>
      </c>
      <c r="K108" s="94">
        <v>0.1087327</v>
      </c>
      <c r="L108" s="97"/>
      <c r="M108" s="97"/>
      <c r="N108" s="97"/>
    </row>
    <row r="109" spans="1:14" ht="15.9" x14ac:dyDescent="0.45">
      <c r="B109" s="1"/>
      <c r="C109" s="85" t="s">
        <v>21</v>
      </c>
      <c r="D109" s="205">
        <f>AVERAGE(D103:D108)</f>
        <v>179.92023333333336</v>
      </c>
      <c r="E109" s="205">
        <f t="shared" ref="E109:K109" si="19">AVERAGE(E103:E108)</f>
        <v>282.47901666666667</v>
      </c>
      <c r="F109" s="205">
        <f t="shared" si="19"/>
        <v>309.95106666666669</v>
      </c>
      <c r="G109" s="205">
        <f t="shared" si="19"/>
        <v>397.13956666666667</v>
      </c>
      <c r="H109" s="206">
        <f t="shared" si="19"/>
        <v>0.14323883333333334</v>
      </c>
      <c r="I109" s="205">
        <f>AVERAGE(I103:I108)</f>
        <v>0.11295773833333334</v>
      </c>
      <c r="J109" s="205">
        <f t="shared" si="19"/>
        <v>0.11549743666666668</v>
      </c>
      <c r="K109" s="205">
        <f t="shared" si="19"/>
        <v>0.11240451666666668</v>
      </c>
    </row>
    <row r="110" spans="1:14" s="11" customFormat="1" ht="15.9" x14ac:dyDescent="0.45">
      <c r="A110" s="109" t="s">
        <v>78</v>
      </c>
      <c r="B110" s="29" t="s">
        <v>19</v>
      </c>
      <c r="C110" s="29" t="s">
        <v>16</v>
      </c>
      <c r="D110" s="94">
        <v>56.112000000000002</v>
      </c>
      <c r="E110" s="94">
        <v>74.963999999999999</v>
      </c>
      <c r="F110" s="94">
        <v>86.855999999999995</v>
      </c>
      <c r="G110" s="94">
        <v>112.126</v>
      </c>
      <c r="H110" s="95">
        <v>1.54E-2</v>
      </c>
      <c r="I110" s="94">
        <v>1.41E-2</v>
      </c>
      <c r="J110" s="94">
        <v>1.14E-2</v>
      </c>
      <c r="K110" s="94">
        <v>1.26E-2</v>
      </c>
      <c r="L110" s="97"/>
      <c r="M110" s="97"/>
      <c r="N110" s="97"/>
    </row>
    <row r="111" spans="1:14" s="11" customFormat="1" ht="15.9" x14ac:dyDescent="0.45">
      <c r="A111" s="112"/>
      <c r="B111" s="28"/>
      <c r="C111" s="29" t="s">
        <v>17</v>
      </c>
      <c r="D111" s="94">
        <v>55.072000000000003</v>
      </c>
      <c r="E111" s="94">
        <v>74.966999999999999</v>
      </c>
      <c r="F111" s="94">
        <v>87.149000000000001</v>
      </c>
      <c r="G111" s="94">
        <v>112.605</v>
      </c>
      <c r="H111" s="95">
        <v>1.4E-2</v>
      </c>
      <c r="I111" s="94">
        <v>1.0999999999999999E-2</v>
      </c>
      <c r="J111" s="94">
        <v>1.03E-2</v>
      </c>
      <c r="K111" s="94">
        <v>1.17E-2</v>
      </c>
      <c r="L111" s="97"/>
      <c r="M111" s="97"/>
      <c r="N111" s="97"/>
    </row>
    <row r="112" spans="1:14" s="11" customFormat="1" ht="15.9" x14ac:dyDescent="0.45">
      <c r="A112" s="112"/>
      <c r="B112" s="28"/>
      <c r="C112" s="29" t="s">
        <v>18</v>
      </c>
      <c r="D112" s="94">
        <v>55.863999999999997</v>
      </c>
      <c r="E112" s="94">
        <v>74.573999999999998</v>
      </c>
      <c r="F112" s="94">
        <v>86.962999999999994</v>
      </c>
      <c r="G112" s="94">
        <v>111.5197</v>
      </c>
      <c r="H112" s="95">
        <v>1.4800000000000001E-2</v>
      </c>
      <c r="I112" s="94">
        <v>1.14E-2</v>
      </c>
      <c r="J112" s="94">
        <v>1.0699999999999999E-2</v>
      </c>
      <c r="K112" s="94">
        <v>1.24E-2</v>
      </c>
      <c r="L112" s="97"/>
      <c r="M112" s="97"/>
      <c r="N112" s="97"/>
    </row>
    <row r="113" spans="1:14" s="11" customFormat="1" ht="15.9" x14ac:dyDescent="0.45">
      <c r="A113" s="112"/>
      <c r="B113" s="29" t="s">
        <v>20</v>
      </c>
      <c r="C113" s="29" t="s">
        <v>16</v>
      </c>
      <c r="D113" s="94">
        <v>54.573</v>
      </c>
      <c r="E113" s="94">
        <v>74.37</v>
      </c>
      <c r="F113" s="94">
        <v>85.174999999999997</v>
      </c>
      <c r="G113" s="94">
        <v>109.0975</v>
      </c>
      <c r="H113" s="95">
        <v>1.5100000000000001E-2</v>
      </c>
      <c r="I113" s="94">
        <v>1.18E-2</v>
      </c>
      <c r="J113" s="94">
        <v>1.15E-2</v>
      </c>
      <c r="K113" s="94">
        <v>1.21E-2</v>
      </c>
      <c r="L113" s="97"/>
      <c r="M113" s="97"/>
      <c r="N113" s="97"/>
    </row>
    <row r="114" spans="1:14" ht="15.9" x14ac:dyDescent="0.45">
      <c r="B114" s="28"/>
      <c r="C114" s="29" t="s">
        <v>17</v>
      </c>
      <c r="D114" s="7">
        <v>54.805999999999997</v>
      </c>
      <c r="E114" s="7">
        <v>73.790999999999997</v>
      </c>
      <c r="F114" s="7">
        <v>84.873000000000005</v>
      </c>
      <c r="G114" s="7">
        <v>108.9388</v>
      </c>
      <c r="H114" s="8">
        <v>1.584E-2</v>
      </c>
      <c r="I114" s="7">
        <v>1.23E-2</v>
      </c>
      <c r="J114" s="7">
        <v>1.206E-2</v>
      </c>
      <c r="K114" s="7">
        <v>1.26801E-2</v>
      </c>
    </row>
    <row r="115" spans="1:14" s="11" customFormat="1" ht="15.9" x14ac:dyDescent="0.45">
      <c r="A115" s="112"/>
      <c r="B115" s="28"/>
      <c r="C115" s="29" t="s">
        <v>18</v>
      </c>
      <c r="D115" s="94">
        <v>54.637</v>
      </c>
      <c r="E115" s="94">
        <v>73.884</v>
      </c>
      <c r="F115" s="94">
        <v>84.858999999999995</v>
      </c>
      <c r="G115" s="94">
        <v>107.73399999999999</v>
      </c>
      <c r="H115" s="95">
        <v>1.5699999999999999E-2</v>
      </c>
      <c r="I115" s="94">
        <v>1.21E-2</v>
      </c>
      <c r="J115" s="94">
        <v>1.204E-2</v>
      </c>
      <c r="K115" s="94">
        <v>1.34E-2</v>
      </c>
      <c r="L115" s="97"/>
      <c r="M115" s="97"/>
      <c r="N115" s="97"/>
    </row>
    <row r="116" spans="1:14" ht="15.9" x14ac:dyDescent="0.45">
      <c r="B116" s="1"/>
      <c r="C116" s="85" t="s">
        <v>21</v>
      </c>
      <c r="D116" s="2">
        <f>AVERAGE(D110:D115)</f>
        <v>55.177333333333337</v>
      </c>
      <c r="E116" s="2">
        <f t="shared" ref="E116:K116" si="20">AVERAGE(E110:E115)</f>
        <v>74.424999999999997</v>
      </c>
      <c r="F116" s="2">
        <f t="shared" si="20"/>
        <v>85.979166666666671</v>
      </c>
      <c r="G116" s="2">
        <f t="shared" si="20"/>
        <v>110.33683333333335</v>
      </c>
      <c r="H116" s="5">
        <f t="shared" si="20"/>
        <v>1.5140000000000001E-2</v>
      </c>
      <c r="I116" s="2">
        <f>AVERAGE(I110:I115)</f>
        <v>1.2116666666666664E-2</v>
      </c>
      <c r="J116" s="2">
        <f t="shared" si="20"/>
        <v>1.1333333333333332E-2</v>
      </c>
      <c r="K116" s="2">
        <f t="shared" si="20"/>
        <v>1.2480016666666668E-2</v>
      </c>
    </row>
    <row r="117" spans="1:14" ht="15.9" x14ac:dyDescent="0.45">
      <c r="A117" s="151" t="s">
        <v>82</v>
      </c>
      <c r="B117" s="29" t="s">
        <v>19</v>
      </c>
      <c r="C117" s="29" t="s">
        <v>16</v>
      </c>
      <c r="D117" s="94">
        <v>67.795429999999996</v>
      </c>
      <c r="E117" s="94">
        <v>154.87039999999999</v>
      </c>
      <c r="F117" s="94">
        <v>134.51429999999999</v>
      </c>
      <c r="G117" s="94">
        <v>77.133309999999994</v>
      </c>
      <c r="H117" s="8">
        <v>4.2595399999999999E-2</v>
      </c>
      <c r="I117" s="7">
        <v>3.5116870000000001E-2</v>
      </c>
      <c r="J117" s="7">
        <v>3.8273250000000002E-2</v>
      </c>
      <c r="K117" s="7">
        <v>4.1147999999999997E-2</v>
      </c>
    </row>
    <row r="118" spans="1:14" ht="15.9" x14ac:dyDescent="0.45">
      <c r="B118" s="28"/>
      <c r="C118" s="29" t="s">
        <v>17</v>
      </c>
      <c r="D118" s="7">
        <v>59.933819999999997</v>
      </c>
      <c r="E118" s="7">
        <v>140.87459999999999</v>
      </c>
      <c r="F118" s="7">
        <v>108.8043</v>
      </c>
      <c r="G118" s="7">
        <v>57.608199999999997</v>
      </c>
      <c r="H118" s="8">
        <v>3.6316180000000003E-2</v>
      </c>
      <c r="I118" s="7">
        <v>3.0530249999999998E-2</v>
      </c>
      <c r="J118" s="7">
        <v>3.3532159999999998E-2</v>
      </c>
      <c r="K118" s="7">
        <v>3.5026170000000002E-2</v>
      </c>
    </row>
    <row r="119" spans="1:14" s="11" customFormat="1" ht="15.9" x14ac:dyDescent="0.45">
      <c r="A119" s="112"/>
      <c r="B119" s="28"/>
      <c r="C119" s="29" t="s">
        <v>18</v>
      </c>
      <c r="D119" s="94">
        <v>64.122380000000007</v>
      </c>
      <c r="E119" s="94">
        <v>160.94159999999999</v>
      </c>
      <c r="F119" s="94">
        <v>122.5338</v>
      </c>
      <c r="G119" s="94">
        <v>65.084639999999993</v>
      </c>
      <c r="H119" s="95">
        <v>3.5979829999999997E-2</v>
      </c>
      <c r="I119" s="94">
        <v>2.9072509999999999E-2</v>
      </c>
      <c r="J119" s="94">
        <v>3.27584E-2</v>
      </c>
      <c r="K119" s="94">
        <v>3.4857829999999999E-2</v>
      </c>
      <c r="L119" s="97"/>
      <c r="M119" s="97"/>
      <c r="N119" s="97"/>
    </row>
    <row r="120" spans="1:14" ht="15.9" x14ac:dyDescent="0.45">
      <c r="B120" s="29" t="s">
        <v>20</v>
      </c>
      <c r="C120" s="29" t="s">
        <v>16</v>
      </c>
      <c r="D120" s="7">
        <v>148.96100000000001</v>
      </c>
      <c r="E120" s="7">
        <v>185.44540000000001</v>
      </c>
      <c r="F120" s="7">
        <v>147.56190000000001</v>
      </c>
      <c r="G120" s="7">
        <v>86.847629999999995</v>
      </c>
      <c r="H120" s="8">
        <v>3.9835530000000001E-2</v>
      </c>
      <c r="I120" s="7">
        <v>4.2302899999999997E-2</v>
      </c>
      <c r="J120" s="7">
        <v>4.3215400000000001E-2</v>
      </c>
      <c r="K120" s="7">
        <v>4.3499490000000002E-2</v>
      </c>
    </row>
    <row r="121" spans="1:14" ht="15.9" x14ac:dyDescent="0.45">
      <c r="B121" s="28"/>
      <c r="C121" s="29" t="s">
        <v>17</v>
      </c>
      <c r="D121" s="7">
        <v>155.93809999999999</v>
      </c>
      <c r="E121" s="7">
        <v>155.06</v>
      </c>
      <c r="F121" s="7">
        <v>139.739</v>
      </c>
      <c r="G121" s="7">
        <v>83.941479999999999</v>
      </c>
      <c r="H121" s="8">
        <v>3.780588E-2</v>
      </c>
      <c r="I121" s="7">
        <v>4.1899954000000003E-2</v>
      </c>
      <c r="J121" s="7">
        <v>4.2133820000000002E-2</v>
      </c>
      <c r="K121" s="7">
        <v>4.0485350000000003E-2</v>
      </c>
    </row>
    <row r="122" spans="1:14" s="54" customFormat="1" ht="15.9" x14ac:dyDescent="0.45">
      <c r="A122" s="116"/>
      <c r="B122" s="28"/>
      <c r="C122" s="29" t="s">
        <v>18</v>
      </c>
      <c r="D122" s="55">
        <v>145.9682</v>
      </c>
      <c r="E122" s="55">
        <v>139.47149999999999</v>
      </c>
      <c r="F122" s="55">
        <v>130.6523</v>
      </c>
      <c r="G122" s="55">
        <v>71.082920000000001</v>
      </c>
      <c r="H122" s="56">
        <v>3.7474349999999997E-2</v>
      </c>
      <c r="I122" s="55">
        <v>3.7957009999999999E-2</v>
      </c>
      <c r="J122" s="55">
        <v>3.8847470000000002E-2</v>
      </c>
      <c r="K122" s="55">
        <v>3.8177259999999998E-2</v>
      </c>
      <c r="L122" s="57"/>
      <c r="M122" s="57"/>
      <c r="N122" s="57"/>
    </row>
    <row r="123" spans="1:14" ht="15.9" x14ac:dyDescent="0.45">
      <c r="B123" s="1"/>
      <c r="C123" s="85" t="s">
        <v>21</v>
      </c>
      <c r="D123" s="2">
        <f>AVERAGE(D117:D122)</f>
        <v>107.11982166666667</v>
      </c>
      <c r="E123" s="2">
        <f t="shared" ref="E123:K123" si="21">AVERAGE(E117:E122)</f>
        <v>156.11058333333332</v>
      </c>
      <c r="F123" s="2">
        <f t="shared" si="21"/>
        <v>130.63426666666666</v>
      </c>
      <c r="G123" s="2">
        <f t="shared" si="21"/>
        <v>73.616363333333325</v>
      </c>
      <c r="H123" s="5">
        <f t="shared" si="21"/>
        <v>3.8334528333333333E-2</v>
      </c>
      <c r="I123" s="2">
        <f>AVERAGE(I117:I122)</f>
        <v>3.6146582333333337E-2</v>
      </c>
      <c r="J123" s="2">
        <f t="shared" si="21"/>
        <v>3.8126749999999994E-2</v>
      </c>
      <c r="K123" s="2">
        <f t="shared" si="21"/>
        <v>3.8865683333333331E-2</v>
      </c>
    </row>
    <row r="124" spans="1:14" s="11" customFormat="1" ht="15.9" x14ac:dyDescent="0.45">
      <c r="A124" s="154" t="s">
        <v>135</v>
      </c>
      <c r="B124" s="29" t="s">
        <v>19</v>
      </c>
      <c r="C124" s="29" t="s">
        <v>16</v>
      </c>
      <c r="D124" s="94">
        <v>239.9675</v>
      </c>
      <c r="E124" s="94">
        <v>371.14884999999998</v>
      </c>
      <c r="F124" s="94">
        <v>344.8032</v>
      </c>
      <c r="G124" s="94">
        <v>411.75670000000002</v>
      </c>
      <c r="H124" s="95">
        <v>0.1393288</v>
      </c>
      <c r="I124" s="94">
        <v>0.1119988</v>
      </c>
      <c r="J124" s="94">
        <v>0.12725600000000001</v>
      </c>
      <c r="K124" s="94">
        <v>0.10717989999999999</v>
      </c>
      <c r="L124" s="97"/>
      <c r="M124" s="97"/>
      <c r="N124" s="97"/>
    </row>
    <row r="125" spans="1:14" s="11" customFormat="1" ht="15.9" x14ac:dyDescent="0.45">
      <c r="A125" s="112"/>
      <c r="B125" s="28"/>
      <c r="C125" s="29" t="s">
        <v>17</v>
      </c>
      <c r="D125" s="94">
        <v>237.1095</v>
      </c>
      <c r="E125" s="94">
        <v>369.4554</v>
      </c>
      <c r="F125" s="94">
        <v>342.2353</v>
      </c>
      <c r="G125" s="94">
        <v>396.21260000000001</v>
      </c>
      <c r="H125" s="95">
        <v>0.13869770000000001</v>
      </c>
      <c r="I125" s="94">
        <v>0.1015992</v>
      </c>
      <c r="J125" s="94">
        <v>0.115853</v>
      </c>
      <c r="K125" s="94">
        <v>0.1173314</v>
      </c>
      <c r="L125" s="97"/>
      <c r="M125" s="97"/>
      <c r="N125" s="97"/>
    </row>
    <row r="126" spans="1:14" s="11" customFormat="1" ht="15.9" x14ac:dyDescent="0.45">
      <c r="A126" s="112"/>
      <c r="B126" s="28"/>
      <c r="C126" s="29" t="s">
        <v>18</v>
      </c>
      <c r="D126" s="94">
        <v>233.87430000000001</v>
      </c>
      <c r="E126" s="94">
        <v>373.97230000000002</v>
      </c>
      <c r="F126" s="94">
        <v>348.4443</v>
      </c>
      <c r="G126" s="94">
        <v>406.39710000000002</v>
      </c>
      <c r="H126" s="95">
        <v>0.13508020000000001</v>
      </c>
      <c r="I126" s="94">
        <v>9.5213300000000001E-2</v>
      </c>
      <c r="J126" s="94">
        <v>0.1079685</v>
      </c>
      <c r="K126" s="94">
        <v>0.1002073</v>
      </c>
      <c r="L126" s="97"/>
      <c r="M126" s="97"/>
      <c r="N126" s="97"/>
    </row>
    <row r="127" spans="1:14" s="11" customFormat="1" ht="15.9" x14ac:dyDescent="0.45">
      <c r="A127" s="112"/>
      <c r="B127" s="29" t="s">
        <v>20</v>
      </c>
      <c r="C127" s="29" t="s">
        <v>16</v>
      </c>
      <c r="D127" s="94">
        <v>192.78720000000001</v>
      </c>
      <c r="E127" s="94">
        <v>288.90370000000001</v>
      </c>
      <c r="F127" s="94">
        <v>348.4341</v>
      </c>
      <c r="G127" s="94">
        <v>328.24059999999997</v>
      </c>
      <c r="H127" s="95">
        <v>9.9236683000000006E-2</v>
      </c>
      <c r="I127" s="94">
        <v>8.0328129999999998E-2</v>
      </c>
      <c r="J127" s="94">
        <v>8.0229709999999996E-2</v>
      </c>
      <c r="K127" s="94">
        <v>0.13695089999999999</v>
      </c>
      <c r="L127" s="97"/>
      <c r="M127" s="97"/>
      <c r="N127" s="97"/>
    </row>
    <row r="128" spans="1:14" s="11" customFormat="1" ht="15.9" x14ac:dyDescent="0.45">
      <c r="A128" s="112"/>
      <c r="B128" s="28"/>
      <c r="C128" s="29" t="s">
        <v>17</v>
      </c>
      <c r="D128" s="94">
        <v>140.01070000000001</v>
      </c>
      <c r="E128" s="94">
        <v>217.51329999999999</v>
      </c>
      <c r="F128" s="94">
        <v>249.82259999999999</v>
      </c>
      <c r="G128" s="94">
        <v>288.17790000000002</v>
      </c>
      <c r="H128" s="95">
        <v>7.0876480000000006E-2</v>
      </c>
      <c r="I128" s="94">
        <v>6.4085089999999997E-2</v>
      </c>
      <c r="J128" s="94">
        <v>6.5342709999999998E-2</v>
      </c>
      <c r="K128" s="94">
        <v>6.9054099999999993E-2</v>
      </c>
      <c r="L128" s="97"/>
      <c r="M128" s="97"/>
      <c r="N128" s="97"/>
    </row>
    <row r="129" spans="1:14" s="11" customFormat="1" ht="15.9" x14ac:dyDescent="0.45">
      <c r="A129" s="112"/>
      <c r="B129" s="28"/>
      <c r="C129" s="29" t="s">
        <v>18</v>
      </c>
      <c r="D129" s="94">
        <v>203.7688</v>
      </c>
      <c r="E129" s="94">
        <v>309.93549999999999</v>
      </c>
      <c r="F129" s="94">
        <v>368.79790000000003</v>
      </c>
      <c r="G129" s="94">
        <v>356.08879999999999</v>
      </c>
      <c r="H129" s="95">
        <v>0.1102229</v>
      </c>
      <c r="I129" s="94">
        <v>8.9324440000000005E-2</v>
      </c>
      <c r="J129" s="94">
        <v>8.3905190000000004E-2</v>
      </c>
      <c r="K129" s="94">
        <v>0.1220091</v>
      </c>
      <c r="L129" s="97"/>
      <c r="M129" s="97"/>
      <c r="N129" s="97"/>
    </row>
    <row r="130" spans="1:14" ht="15.9" x14ac:dyDescent="0.45">
      <c r="B130" s="1"/>
      <c r="C130" s="85" t="s">
        <v>21</v>
      </c>
      <c r="D130" s="2">
        <f>AVERAGE(D124:D129)</f>
        <v>207.91966666666667</v>
      </c>
      <c r="E130" s="2">
        <f t="shared" ref="E130:K130" si="22">AVERAGE(E124:E129)</f>
        <v>321.82150833333338</v>
      </c>
      <c r="F130" s="2">
        <f t="shared" si="22"/>
        <v>333.75623333333334</v>
      </c>
      <c r="G130" s="2">
        <f t="shared" si="22"/>
        <v>364.47895</v>
      </c>
      <c r="H130" s="5">
        <f t="shared" si="22"/>
        <v>0.11557379383333334</v>
      </c>
      <c r="I130" s="2">
        <f>AVERAGE(I124:I129)</f>
        <v>9.0424826666666666E-2</v>
      </c>
      <c r="J130" s="2">
        <f t="shared" si="22"/>
        <v>9.6759185000000011E-2</v>
      </c>
      <c r="K130" s="2">
        <f t="shared" si="22"/>
        <v>0.10878878333333332</v>
      </c>
    </row>
    <row r="131" spans="1:14" s="11" customFormat="1" ht="15.9" x14ac:dyDescent="0.45">
      <c r="A131" s="154" t="s">
        <v>87</v>
      </c>
      <c r="B131" s="29" t="s">
        <v>19</v>
      </c>
      <c r="C131" s="29" t="s">
        <v>16</v>
      </c>
      <c r="D131" s="94">
        <v>198.42699999999999</v>
      </c>
      <c r="E131" s="92" t="s">
        <v>53</v>
      </c>
      <c r="F131" s="94">
        <v>359.06112999999999</v>
      </c>
      <c r="G131" s="94">
        <v>410.61599999999999</v>
      </c>
      <c r="H131" s="95">
        <v>4.9718850000000002E-2</v>
      </c>
      <c r="I131" s="155" t="s">
        <v>53</v>
      </c>
      <c r="J131" s="94">
        <v>7.107136E-2</v>
      </c>
      <c r="K131" s="94">
        <v>8.8664516999999998E-2</v>
      </c>
      <c r="L131" s="97"/>
      <c r="M131" s="97"/>
      <c r="N131" s="97"/>
    </row>
    <row r="132" spans="1:14" s="11" customFormat="1" ht="15.9" x14ac:dyDescent="0.45">
      <c r="A132" s="112"/>
      <c r="B132" s="28"/>
      <c r="C132" s="29" t="s">
        <v>17</v>
      </c>
      <c r="D132" s="94">
        <v>198.28139999999999</v>
      </c>
      <c r="E132" s="92" t="s">
        <v>53</v>
      </c>
      <c r="F132" s="94">
        <v>358.23630000000003</v>
      </c>
      <c r="G132" s="94">
        <v>404.31540000000001</v>
      </c>
      <c r="H132" s="95">
        <v>4.7287429999999998E-2</v>
      </c>
      <c r="I132" s="92" t="s">
        <v>53</v>
      </c>
      <c r="J132" s="94">
        <v>7.0825260000000001E-2</v>
      </c>
      <c r="K132" s="94">
        <v>7.1320079999999994E-2</v>
      </c>
      <c r="L132" s="97"/>
      <c r="M132" s="97"/>
      <c r="N132" s="97"/>
    </row>
    <row r="133" spans="1:14" s="11" customFormat="1" ht="15.9" x14ac:dyDescent="0.45">
      <c r="A133" s="112"/>
      <c r="B133" s="28"/>
      <c r="C133" s="29" t="s">
        <v>18</v>
      </c>
      <c r="D133" s="94">
        <v>198.39949999999999</v>
      </c>
      <c r="E133" s="92" t="s">
        <v>53</v>
      </c>
      <c r="F133" s="94">
        <v>357.19450000000001</v>
      </c>
      <c r="G133" s="94">
        <v>396.23329999999999</v>
      </c>
      <c r="H133" s="95">
        <v>4.8004819999999997E-2</v>
      </c>
      <c r="I133" s="92" t="s">
        <v>53</v>
      </c>
      <c r="J133" s="94">
        <v>6.968125E-2</v>
      </c>
      <c r="K133" s="94">
        <v>8.7580469999999994E-2</v>
      </c>
      <c r="L133" s="97"/>
      <c r="M133" s="97"/>
      <c r="N133" s="97"/>
    </row>
    <row r="134" spans="1:14" s="11" customFormat="1" ht="15.9" x14ac:dyDescent="0.45">
      <c r="A134" s="112"/>
      <c r="B134" s="29" t="s">
        <v>20</v>
      </c>
      <c r="C134" s="29" t="s">
        <v>16</v>
      </c>
      <c r="D134" s="94">
        <v>238.59</v>
      </c>
      <c r="E134" s="92" t="s">
        <v>53</v>
      </c>
      <c r="F134" s="94">
        <v>391.48509999999999</v>
      </c>
      <c r="G134" s="94">
        <v>440.18329999999997</v>
      </c>
      <c r="H134" s="95">
        <v>7.1757470000000004E-2</v>
      </c>
      <c r="I134" s="92" t="s">
        <v>53</v>
      </c>
      <c r="J134" s="94">
        <v>4.0832189999999997E-2</v>
      </c>
      <c r="K134" s="94">
        <v>4.994904E-2</v>
      </c>
      <c r="L134" s="97"/>
      <c r="M134" s="97"/>
      <c r="N134" s="97"/>
    </row>
    <row r="135" spans="1:14" s="11" customFormat="1" ht="15.9" x14ac:dyDescent="0.45">
      <c r="A135" s="112"/>
      <c r="B135" s="28"/>
      <c r="C135" s="29" t="s">
        <v>17</v>
      </c>
      <c r="D135" s="94">
        <v>235.71209999999999</v>
      </c>
      <c r="E135" s="92" t="s">
        <v>53</v>
      </c>
      <c r="F135" s="94">
        <v>387.76769999999999</v>
      </c>
      <c r="G135" s="94">
        <v>438.37580000000003</v>
      </c>
      <c r="H135" s="95">
        <v>7.4064989999999997E-2</v>
      </c>
      <c r="I135" s="92" t="s">
        <v>53</v>
      </c>
      <c r="J135" s="94">
        <v>4.1224629999999998E-2</v>
      </c>
      <c r="K135" s="157">
        <v>4.8844279999999997E-2</v>
      </c>
      <c r="L135" s="97"/>
      <c r="M135" s="97"/>
      <c r="N135" s="97"/>
    </row>
    <row r="136" spans="1:14" s="11" customFormat="1" ht="15.9" x14ac:dyDescent="0.45">
      <c r="A136" s="112"/>
      <c r="B136" s="28"/>
      <c r="C136" s="29" t="s">
        <v>18</v>
      </c>
      <c r="D136" s="94">
        <v>236.98609999999999</v>
      </c>
      <c r="E136" s="92" t="s">
        <v>53</v>
      </c>
      <c r="F136" s="94">
        <v>363.14330000000001</v>
      </c>
      <c r="G136" s="94">
        <v>436.10329999999999</v>
      </c>
      <c r="H136" s="95">
        <v>7.0633470000000004E-2</v>
      </c>
      <c r="I136" s="92" t="s">
        <v>53</v>
      </c>
      <c r="J136" s="94">
        <v>5.0462170000000001E-2</v>
      </c>
      <c r="K136" s="158">
        <v>4.3173950000000003E-2</v>
      </c>
      <c r="L136" s="97"/>
      <c r="M136" s="97"/>
      <c r="N136" s="97"/>
    </row>
    <row r="137" spans="1:14" ht="15.9" x14ac:dyDescent="0.45">
      <c r="B137" s="1"/>
      <c r="C137" s="85" t="s">
        <v>21</v>
      </c>
      <c r="D137" s="2">
        <f>AVERAGE(D131:D136)</f>
        <v>217.73268333333337</v>
      </c>
      <c r="E137" s="44" t="s">
        <v>53</v>
      </c>
      <c r="F137" s="2">
        <f t="shared" ref="F137:J137" si="23">AVERAGE(F131:F136)</f>
        <v>369.48133833333333</v>
      </c>
      <c r="G137" s="2">
        <f t="shared" si="23"/>
        <v>420.97118333333327</v>
      </c>
      <c r="H137" s="5">
        <f t="shared" si="23"/>
        <v>6.0244505000000004E-2</v>
      </c>
      <c r="I137" s="44" t="s">
        <v>53</v>
      </c>
      <c r="J137" s="2">
        <f t="shared" si="23"/>
        <v>5.7349476666666656E-2</v>
      </c>
      <c r="K137" s="2">
        <f>AVERAGE(K131:K136)</f>
        <v>6.4922056166666672E-2</v>
      </c>
    </row>
    <row r="138" spans="1:14" s="11" customFormat="1" ht="15.9" x14ac:dyDescent="0.45">
      <c r="A138" s="154" t="s">
        <v>88</v>
      </c>
      <c r="B138" s="29" t="s">
        <v>19</v>
      </c>
      <c r="C138" s="29" t="s">
        <v>16</v>
      </c>
      <c r="D138" s="94">
        <v>129.3768</v>
      </c>
      <c r="E138" s="92" t="s">
        <v>53</v>
      </c>
      <c r="F138" s="94">
        <v>190.26679999999999</v>
      </c>
      <c r="G138" s="94">
        <v>229.07660000000001</v>
      </c>
      <c r="H138" s="95">
        <v>3.6884649999999998E-2</v>
      </c>
      <c r="I138" s="92" t="s">
        <v>53</v>
      </c>
      <c r="J138" s="94">
        <v>4.156348E-2</v>
      </c>
      <c r="K138" s="94">
        <v>1.7031830000000001E-2</v>
      </c>
      <c r="L138" s="97"/>
      <c r="M138" s="97"/>
      <c r="N138" s="97"/>
    </row>
    <row r="139" spans="1:14" s="11" customFormat="1" ht="15.9" x14ac:dyDescent="0.45">
      <c r="A139" s="112"/>
      <c r="B139" s="28"/>
      <c r="C139" s="29" t="s">
        <v>17</v>
      </c>
      <c r="D139" s="94">
        <v>128.77430000000001</v>
      </c>
      <c r="E139" s="92" t="s">
        <v>53</v>
      </c>
      <c r="F139" s="94">
        <v>190.27160000000001</v>
      </c>
      <c r="G139" s="94">
        <v>216.53620000000001</v>
      </c>
      <c r="H139" s="95">
        <v>3.5461289999999999E-2</v>
      </c>
      <c r="I139" s="92" t="s">
        <v>53</v>
      </c>
      <c r="J139" s="94">
        <v>3.7110700000000003E-2</v>
      </c>
      <c r="K139" s="94">
        <v>3.3845544999999998E-2</v>
      </c>
      <c r="L139" s="97"/>
      <c r="M139" s="97"/>
      <c r="N139" s="97"/>
    </row>
    <row r="140" spans="1:14" s="11" customFormat="1" ht="15.9" x14ac:dyDescent="0.45">
      <c r="A140" s="112"/>
      <c r="B140" s="28"/>
      <c r="C140" s="29" t="s">
        <v>18</v>
      </c>
      <c r="D140" s="94">
        <v>130.738</v>
      </c>
      <c r="E140" s="92" t="s">
        <v>53</v>
      </c>
      <c r="F140" s="94">
        <v>193.1311</v>
      </c>
      <c r="G140" s="94">
        <v>218.02879999999999</v>
      </c>
      <c r="H140" s="95">
        <v>3.3982940000000003E-2</v>
      </c>
      <c r="I140" s="92" t="s">
        <v>53</v>
      </c>
      <c r="J140" s="94">
        <v>3.6079880000000002E-2</v>
      </c>
      <c r="K140" s="94">
        <v>3.4738890000000001E-2</v>
      </c>
      <c r="L140" s="97"/>
      <c r="M140" s="97"/>
      <c r="N140" s="97"/>
    </row>
    <row r="141" spans="1:14" s="11" customFormat="1" ht="15.9" x14ac:dyDescent="0.45">
      <c r="A141" s="112"/>
      <c r="B141" s="29" t="s">
        <v>20</v>
      </c>
      <c r="C141" s="29" t="s">
        <v>16</v>
      </c>
      <c r="D141" s="94">
        <v>124.1212</v>
      </c>
      <c r="E141" s="92" t="s">
        <v>53</v>
      </c>
      <c r="F141" s="94">
        <v>201.23140000000001</v>
      </c>
      <c r="G141" s="94">
        <v>228.87270000000001</v>
      </c>
      <c r="H141" s="95">
        <v>3.4901229999999998E-2</v>
      </c>
      <c r="I141" s="92" t="s">
        <v>53</v>
      </c>
      <c r="J141" s="94">
        <v>3.9108610000000002E-2</v>
      </c>
      <c r="K141" s="94">
        <v>3.758558E-2</v>
      </c>
      <c r="L141" s="97"/>
      <c r="M141" s="97"/>
      <c r="N141" s="97"/>
    </row>
    <row r="142" spans="1:14" s="11" customFormat="1" ht="15.9" x14ac:dyDescent="0.45">
      <c r="A142" s="112"/>
      <c r="B142" s="28"/>
      <c r="C142" s="29" t="s">
        <v>17</v>
      </c>
      <c r="D142" s="94">
        <v>124.72020000000001</v>
      </c>
      <c r="E142" s="92" t="s">
        <v>53</v>
      </c>
      <c r="F142" s="94">
        <v>203.65430000000001</v>
      </c>
      <c r="G142" s="94">
        <v>229.58539999999999</v>
      </c>
      <c r="H142" s="95">
        <v>3.5914969999999997E-2</v>
      </c>
      <c r="I142" s="92" t="s">
        <v>53</v>
      </c>
      <c r="J142" s="94">
        <v>3.9761159999999997E-2</v>
      </c>
      <c r="K142" s="94">
        <v>3.7334430000000002E-2</v>
      </c>
      <c r="L142" s="97"/>
      <c r="M142" s="97"/>
      <c r="N142" s="97"/>
    </row>
    <row r="143" spans="1:14" s="11" customFormat="1" ht="15.9" x14ac:dyDescent="0.45">
      <c r="A143" s="112"/>
      <c r="B143" s="28"/>
      <c r="C143" s="29" t="s">
        <v>18</v>
      </c>
      <c r="D143" s="94">
        <v>123.0715</v>
      </c>
      <c r="E143" s="92" t="s">
        <v>53</v>
      </c>
      <c r="F143" s="94">
        <v>201.03530000000001</v>
      </c>
      <c r="G143" s="94">
        <v>224.38079999999999</v>
      </c>
      <c r="H143" s="95">
        <v>3.5589009999999997E-2</v>
      </c>
      <c r="I143" s="92" t="s">
        <v>53</v>
      </c>
      <c r="J143" s="94">
        <v>3.7961340000000003E-2</v>
      </c>
      <c r="K143" s="94">
        <v>4.35696E-2</v>
      </c>
      <c r="L143" s="97"/>
      <c r="M143" s="97"/>
      <c r="N143" s="97"/>
    </row>
    <row r="144" spans="1:14" s="11" customFormat="1" ht="15.9" x14ac:dyDescent="0.45">
      <c r="A144" s="112"/>
      <c r="B144" s="49"/>
      <c r="C144" s="91" t="s">
        <v>21</v>
      </c>
      <c r="D144" s="2">
        <f>AVERAGE(D138:D143)</f>
        <v>126.80033333333334</v>
      </c>
      <c r="E144" s="44" t="s">
        <v>53</v>
      </c>
      <c r="F144" s="2">
        <f t="shared" ref="F144:J144" si="24">AVERAGE(F138:F143)</f>
        <v>196.59841666666668</v>
      </c>
      <c r="G144" s="2">
        <f t="shared" si="24"/>
        <v>224.41341666666665</v>
      </c>
      <c r="H144" s="5">
        <f t="shared" si="24"/>
        <v>3.5455681666666662E-2</v>
      </c>
      <c r="I144" s="44" t="s">
        <v>53</v>
      </c>
      <c r="J144" s="2">
        <f t="shared" si="24"/>
        <v>3.8597528333333339E-2</v>
      </c>
      <c r="K144" s="2">
        <f>AVERAGE(K138:K143)</f>
        <v>3.4017645833333332E-2</v>
      </c>
      <c r="L144" s="97"/>
      <c r="M144" s="97"/>
      <c r="N144" s="97"/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5"/>
  <sheetViews>
    <sheetView topLeftCell="A43" zoomScaleNormal="100" workbookViewId="0">
      <selection activeCell="K52" sqref="K52"/>
    </sheetView>
  </sheetViews>
  <sheetFormatPr baseColWidth="10" defaultColWidth="8.84375" defaultRowHeight="15.9" x14ac:dyDescent="0.45"/>
  <cols>
    <col min="1" max="1" width="46.23046875" style="64" bestFit="1" customWidth="1"/>
    <col min="2" max="2" width="9.23046875" style="3" customWidth="1"/>
    <col min="3" max="3" width="11.69140625" style="3" customWidth="1"/>
    <col min="4" max="4" width="12.84375" style="13" customWidth="1"/>
    <col min="5" max="5" width="12.23046875" style="13" customWidth="1"/>
    <col min="6" max="6" width="11.84375" style="13" customWidth="1"/>
    <col min="7" max="7" width="12.4609375" style="13" customWidth="1"/>
    <col min="8" max="8" width="9.23046875" style="14" bestFit="1" customWidth="1"/>
    <col min="9" max="9" width="11.23046875" style="32" customWidth="1"/>
    <col min="10" max="10" width="9.23046875" style="32" bestFit="1" customWidth="1"/>
    <col min="11" max="11" width="9.23046875" style="37" bestFit="1" customWidth="1"/>
    <col min="12" max="15" width="11.84375" style="139" customWidth="1"/>
    <col min="16" max="16384" width="8.84375" style="3"/>
  </cols>
  <sheetData>
    <row r="1" spans="1:20" s="15" customFormat="1" ht="15.65" customHeight="1" x14ac:dyDescent="0.45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0" s="15" customFormat="1" x14ac:dyDescent="0.45">
      <c r="A2" s="18"/>
      <c r="B2" s="18"/>
      <c r="C2" s="18"/>
      <c r="D2" s="19"/>
      <c r="E2" s="19"/>
      <c r="F2" s="19"/>
      <c r="G2" s="19"/>
      <c r="H2" s="38"/>
      <c r="I2" s="19"/>
      <c r="J2" s="19"/>
      <c r="K2" s="39"/>
      <c r="L2" s="132"/>
      <c r="M2" s="132"/>
      <c r="N2" s="132"/>
      <c r="O2" s="132"/>
      <c r="P2" s="20"/>
      <c r="Q2" s="20"/>
      <c r="R2" s="20"/>
      <c r="S2" s="20"/>
      <c r="T2" s="20"/>
    </row>
    <row r="3" spans="1:20" s="15" customFormat="1" x14ac:dyDescent="0.45">
      <c r="A3" s="120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3" t="s">
        <v>22</v>
      </c>
      <c r="I3" s="22" t="s">
        <v>23</v>
      </c>
      <c r="J3" s="22" t="s">
        <v>24</v>
      </c>
      <c r="K3" s="40" t="s">
        <v>25</v>
      </c>
      <c r="L3" s="133" t="s">
        <v>32</v>
      </c>
      <c r="M3" s="133" t="s">
        <v>38</v>
      </c>
      <c r="N3" s="133" t="s">
        <v>45</v>
      </c>
      <c r="O3" s="133" t="s">
        <v>46</v>
      </c>
      <c r="P3" s="21"/>
      <c r="Q3" s="21"/>
      <c r="R3" s="21"/>
      <c r="S3" s="21"/>
      <c r="T3" s="21"/>
    </row>
    <row r="4" spans="1:20" x14ac:dyDescent="0.45">
      <c r="A4" s="121" t="s">
        <v>5</v>
      </c>
      <c r="B4" s="23"/>
      <c r="C4" s="23"/>
      <c r="D4" s="24" t="s">
        <v>30</v>
      </c>
      <c r="E4" s="24" t="s">
        <v>30</v>
      </c>
      <c r="F4" s="24" t="s">
        <v>30</v>
      </c>
      <c r="G4" s="24" t="s">
        <v>30</v>
      </c>
      <c r="H4" s="34" t="s">
        <v>31</v>
      </c>
      <c r="I4" s="35" t="s">
        <v>31</v>
      </c>
      <c r="J4" s="35" t="s">
        <v>31</v>
      </c>
      <c r="K4" s="36" t="s">
        <v>31</v>
      </c>
      <c r="L4" s="134"/>
      <c r="M4" s="135"/>
      <c r="N4" s="135"/>
      <c r="O4" s="135"/>
      <c r="P4" s="25"/>
      <c r="Q4" s="25"/>
      <c r="R4" s="25"/>
      <c r="S4" s="25"/>
      <c r="T4" s="25"/>
    </row>
    <row r="5" spans="1:20" x14ac:dyDescent="0.45">
      <c r="A5" s="58" t="s">
        <v>40</v>
      </c>
      <c r="B5" s="27" t="s">
        <v>19</v>
      </c>
      <c r="C5" s="27" t="s">
        <v>16</v>
      </c>
      <c r="D5" s="13">
        <f>RawResults!D5/'ME&amp;ajdSE'!$L$5</f>
        <v>0.16678041638283178</v>
      </c>
      <c r="E5" s="13">
        <f>RawResults!E5/'ME&amp;ajdSE'!$L$5</f>
        <v>0.22590360749496124</v>
      </c>
      <c r="F5" s="13">
        <f>RawResults!F5/'ME&amp;ajdSE'!$L$5</f>
        <v>0.26225969762435336</v>
      </c>
      <c r="G5" s="13">
        <f>RawResults!G5/'ME&amp;ajdSE'!$L$5</f>
        <v>0.34836072753009545</v>
      </c>
      <c r="H5" s="14">
        <f>(($N5/$M5)^(1/3))*(($O5/$L5)^2)*RawResults!H5</f>
        <v>6.9956454591839967E-2</v>
      </c>
      <c r="I5" s="32">
        <f>(($N5/$M5)^(1/3))*(($O5/$L5)^2)*RawResults!I5</f>
        <v>6.9968828667286098E-2</v>
      </c>
      <c r="J5" s="32">
        <f>(($N5/$M5)^(1/3))*(($O5/$L5)^2)*RawResults!J5</f>
        <v>6.5060576766598516E-2</v>
      </c>
      <c r="K5" s="37">
        <f>(($N5/$M5)^(1/3))*(($O5/$L5)^2)*RawResults!K5</f>
        <v>6.7222624619761015E-2</v>
      </c>
      <c r="L5" s="136">
        <v>194.664222</v>
      </c>
      <c r="M5" s="137">
        <v>42503.5</v>
      </c>
      <c r="N5" s="136">
        <v>4356.18</v>
      </c>
      <c r="O5" s="136">
        <v>1031.3440000000001</v>
      </c>
      <c r="P5" s="15"/>
      <c r="Q5" s="15"/>
      <c r="R5" s="15"/>
      <c r="S5" s="15"/>
      <c r="T5" s="15"/>
    </row>
    <row r="6" spans="1:20" x14ac:dyDescent="0.45">
      <c r="A6" s="58"/>
      <c r="B6" s="26"/>
      <c r="C6" s="27" t="s">
        <v>17</v>
      </c>
      <c r="D6" s="13">
        <f>RawResults!D6/'ME&amp;ajdSE'!$L$5</f>
        <v>0.16803169922000358</v>
      </c>
      <c r="E6" s="13">
        <f>RawResults!E6/'ME&amp;ajdSE'!$L$5</f>
        <v>0.22570603652067095</v>
      </c>
      <c r="F6" s="13">
        <f>RawResults!F6/'ME&amp;ajdSE'!$L$5</f>
        <v>0.26253360517373348</v>
      </c>
      <c r="G6" s="13">
        <f>RawResults!G6/'ME&amp;ajdSE'!$L$5</f>
        <v>0.35172765337433193</v>
      </c>
      <c r="H6" s="14">
        <f>(($N6/$M6)^(1/3))*(($O6/$L6)^2)*RawResults!H6</f>
        <v>6.7342030507027847E-2</v>
      </c>
      <c r="I6" s="32">
        <f>(($N6/$M6)^(1/3))*(($O6/$L6)^2)*RawResults!I6</f>
        <v>6.5086060531317727E-2</v>
      </c>
      <c r="J6" s="32">
        <f>(($N6/$M6)^(1/3))*(($O6/$L6)^2)*RawResults!J6</f>
        <v>5.9967239172666741E-2</v>
      </c>
      <c r="K6" s="37">
        <f>(($N6/$M6)^(1/3))*(($O6/$L6)^2)*RawResults!K6</f>
        <v>7.12678438699062E-2</v>
      </c>
      <c r="L6" s="136">
        <v>194.664222</v>
      </c>
      <c r="M6" s="137">
        <v>42503.5</v>
      </c>
      <c r="N6" s="136">
        <v>4356.18</v>
      </c>
      <c r="O6" s="136">
        <v>1031.3440000000001</v>
      </c>
      <c r="P6" s="15"/>
      <c r="Q6" s="15"/>
      <c r="R6" s="15"/>
      <c r="S6" s="15"/>
      <c r="T6" s="15"/>
    </row>
    <row r="7" spans="1:20" x14ac:dyDescent="0.45">
      <c r="A7" s="58"/>
      <c r="B7" s="26"/>
      <c r="C7" s="27" t="s">
        <v>18</v>
      </c>
      <c r="D7" s="13">
        <f>RawResults!D7/'ME&amp;ajdSE'!$L$5</f>
        <v>0.17186229527067384</v>
      </c>
      <c r="E7" s="13">
        <f>RawResults!E7/'ME&amp;ajdSE'!$L$5</f>
        <v>0.2306815270861638</v>
      </c>
      <c r="F7" s="13">
        <f>RawResults!F7/'ME&amp;ajdSE'!$L$5</f>
        <v>0.26673453121755475</v>
      </c>
      <c r="G7" s="13">
        <f>RawResults!G7/'ME&amp;ajdSE'!$L$5</f>
        <v>0.35591085659284627</v>
      </c>
      <c r="H7" s="14">
        <f>(($N7/$M7)^(1/3))*(($O7/$L7)^2)*RawResults!H7</f>
        <v>6.7355166468223315E-2</v>
      </c>
      <c r="I7" s="32">
        <f>(($N7/$M7)^(1/3))*(($O7/$L7)^2)*RawResults!I7</f>
        <v>6.4691981695453607E-2</v>
      </c>
      <c r="J7" s="32">
        <f>(($N7/$M7)^(1/3))*(($O7/$L7)^2)*RawResults!J7</f>
        <v>6.1543554516123214E-2</v>
      </c>
      <c r="K7" s="37">
        <f>(($N7/$M7)^(1/3))*(($O7/$L7)^2)*RawResults!K7</f>
        <v>6.890337085472148E-2</v>
      </c>
      <c r="L7" s="136">
        <v>194.664222</v>
      </c>
      <c r="M7" s="137">
        <v>42503.5</v>
      </c>
      <c r="N7" s="136">
        <v>4356.18</v>
      </c>
      <c r="O7" s="136">
        <v>1031.3440000000001</v>
      </c>
    </row>
    <row r="8" spans="1:20" x14ac:dyDescent="0.45">
      <c r="A8" s="58"/>
      <c r="B8" s="27" t="s">
        <v>20</v>
      </c>
      <c r="C8" s="27" t="s">
        <v>16</v>
      </c>
      <c r="D8" s="13">
        <f>RawResults!D8/'ME&amp;ajdSE'!$L$5</f>
        <v>0.16729833384585691</v>
      </c>
      <c r="E8" s="13">
        <f>RawResults!E8/'ME&amp;ajdSE'!$L$5</f>
        <v>0.22612556045352802</v>
      </c>
      <c r="F8" s="13">
        <f>RawResults!F8/'ME&amp;ajdSE'!$L$5</f>
        <v>0.26239292703720363</v>
      </c>
      <c r="G8" s="13">
        <f>RawResults!G8/'ME&amp;ajdSE'!$L$5</f>
        <v>0.34853127761710623</v>
      </c>
      <c r="H8" s="14">
        <f>(($N8/$M8)^(1/3))*(($O8/$L8)^2)*RawResults!H8</f>
        <v>7.508357787796649E-2</v>
      </c>
      <c r="I8" s="32">
        <f>(($N8/$M8)^(1/3))*(($O8/$L8)^2)*RawResults!I8</f>
        <v>8.9754476139127834E-2</v>
      </c>
      <c r="J8" s="32">
        <f>(($N8/$M8)^(1/3))*(($O8/$L8)^2)*RawResults!J8</f>
        <v>9.0953395317438429E-2</v>
      </c>
      <c r="K8" s="37">
        <f>(($N8/$M8)^(1/3))*(($O8/$L8)^2)*RawResults!K8</f>
        <v>0.10449972394065554</v>
      </c>
      <c r="L8" s="136">
        <v>194.664222</v>
      </c>
      <c r="M8" s="137">
        <v>42503.5</v>
      </c>
      <c r="N8" s="136">
        <v>4356.18</v>
      </c>
      <c r="O8" s="136">
        <v>1031.3440000000001</v>
      </c>
    </row>
    <row r="9" spans="1:20" x14ac:dyDescent="0.45">
      <c r="A9" s="58"/>
      <c r="B9" s="26"/>
      <c r="C9" s="27" t="s">
        <v>17</v>
      </c>
      <c r="D9" s="13">
        <f>RawResults!D9/'ME&amp;ajdSE'!$L$5</f>
        <v>0.17007747833600362</v>
      </c>
      <c r="E9" s="13">
        <f>RawResults!E9/'ME&amp;ajdSE'!$L$5</f>
        <v>0.22609437187692352</v>
      </c>
      <c r="F9" s="13">
        <f>RawResults!F9/'ME&amp;ajdSE'!$L$5</f>
        <v>0.2627520068890728</v>
      </c>
      <c r="G9" s="13">
        <f>RawResults!G9/'ME&amp;ajdSE'!$L$5</f>
        <v>0.35195203975386907</v>
      </c>
      <c r="H9" s="14">
        <f>(($N9/$M9)^(1/3))*(($O9/$L9)^2)*RawResults!H9</f>
        <v>7.7047666795913253E-2</v>
      </c>
      <c r="I9" s="32">
        <f>(($N9/$M9)^(1/3))*(($O9/$L9)^2)*RawResults!I9</f>
        <v>9.1130336714741425E-2</v>
      </c>
      <c r="J9" s="32">
        <f>(($N9/$M9)^(1/3))*(($O9/$L9)^2)*RawResults!J9</f>
        <v>9.3840679588202872E-2</v>
      </c>
      <c r="K9" s="37">
        <f>(($N9/$M9)^(1/3))*(($O9/$L9)^2)*RawResults!K9</f>
        <v>0.10702222256902175</v>
      </c>
      <c r="L9" s="136">
        <v>194.664222</v>
      </c>
      <c r="M9" s="137">
        <v>42503.5</v>
      </c>
      <c r="N9" s="136">
        <v>4356.18</v>
      </c>
      <c r="O9" s="136">
        <v>1031.3440000000001</v>
      </c>
    </row>
    <row r="10" spans="1:20" x14ac:dyDescent="0.45">
      <c r="A10" s="58"/>
      <c r="B10" s="26"/>
      <c r="C10" s="27" t="s">
        <v>18</v>
      </c>
      <c r="D10" s="13">
        <f>RawResults!D10/'ME&amp;ajdSE'!$L$5</f>
        <v>0.17283607462289605</v>
      </c>
      <c r="E10" s="13">
        <f>RawResults!E10/'ME&amp;ajdSE'!$L$5</f>
        <v>0.2307339558267672</v>
      </c>
      <c r="F10" s="13">
        <f>RawResults!F10/'ME&amp;ajdSE'!$L$5</f>
        <v>0.26707277519132405</v>
      </c>
      <c r="G10" s="13">
        <f>RawResults!G10/'ME&amp;ajdSE'!$L$5</f>
        <v>0.35598642774736489</v>
      </c>
      <c r="H10" s="14">
        <f>(($N10/$M10)^(1/3))*(($O10/$L10)^2)*RawResults!H10</f>
        <v>7.5563959978884848E-2</v>
      </c>
      <c r="I10" s="32">
        <f>(($N10/$M10)^(1/3))*(($O10/$L10)^2)*RawResults!I10</f>
        <v>9.4031151025537191E-2</v>
      </c>
      <c r="J10" s="32">
        <f>(($N10/$M10)^(1/3))*(($O10/$L10)^2)*RawResults!J10</f>
        <v>8.8776543236008629E-2</v>
      </c>
      <c r="K10" s="37">
        <f>(($N10/$M10)^(1/3))*(($O10/$L10)^2)*RawResults!K10</f>
        <v>0.10039526150551879</v>
      </c>
      <c r="L10" s="136">
        <v>194.664222</v>
      </c>
      <c r="M10" s="137">
        <v>42503.5</v>
      </c>
      <c r="N10" s="136">
        <v>4356.18</v>
      </c>
      <c r="O10" s="136">
        <v>1031.3440000000001</v>
      </c>
    </row>
    <row r="11" spans="1:20" x14ac:dyDescent="0.45">
      <c r="A11" s="58" t="s">
        <v>41</v>
      </c>
      <c r="B11" s="27" t="s">
        <v>19</v>
      </c>
      <c r="C11" s="27" t="s">
        <v>16</v>
      </c>
      <c r="D11" s="13">
        <f>RawResults!D12/'ME&amp;ajdSE'!$L$11</f>
        <v>0.17172476614629267</v>
      </c>
      <c r="E11" s="13">
        <f>RawResults!E12/'ME&amp;ajdSE'!$L$11</f>
        <v>0.22953298526526358</v>
      </c>
      <c r="F11" s="13">
        <f>RawResults!F12/'ME&amp;ajdSE'!$L$11</f>
        <v>0.26845924465770604</v>
      </c>
      <c r="G11" s="13">
        <f>RawResults!G12/'ME&amp;ajdSE'!$L$11</f>
        <v>0.35381529945446266</v>
      </c>
      <c r="H11" s="14">
        <f>(($N11/$M11)^(1/3))*(($O11/$L11)^2)*RawResults!H11</f>
        <v>7.2197813652730702E-2</v>
      </c>
      <c r="I11" s="32">
        <f>(($N11/$M11)^(1/3))*(($O11/$L11)^2)*RawResults!I11</f>
        <v>7.9263813006191577E-2</v>
      </c>
      <c r="J11" s="32">
        <f>(($N11/$M11)^(1/3))*(($O11/$L11)^2)*RawResults!J11</f>
        <v>7.683898099555149E-2</v>
      </c>
      <c r="K11" s="37">
        <f>(($N11/$M11)^(1/3))*(($O11/$L11)^2)*RawResults!K11</f>
        <v>8.6719605442892422E-2</v>
      </c>
      <c r="L11" s="136">
        <v>194.664222</v>
      </c>
      <c r="M11" s="137">
        <v>42503.5</v>
      </c>
      <c r="N11" s="136">
        <v>4381.5600000000004</v>
      </c>
      <c r="O11" s="136">
        <v>1031.3440000000001</v>
      </c>
    </row>
    <row r="12" spans="1:20" x14ac:dyDescent="0.45">
      <c r="B12" s="26"/>
      <c r="C12" s="27" t="s">
        <v>17</v>
      </c>
      <c r="D12" s="13">
        <f>RawResults!D13/'ME&amp;ajdSE'!$L$11</f>
        <v>0.16688326014011962</v>
      </c>
      <c r="E12" s="13">
        <f>RawResults!E13/'ME&amp;ajdSE'!$L$11</f>
        <v>0.22744795908104776</v>
      </c>
      <c r="F12" s="13">
        <f>RawResults!F13/'ME&amp;ajdSE'!$L$11</f>
        <v>0.26602474490664235</v>
      </c>
      <c r="G12" s="13">
        <f>RawResults!G13/'ME&amp;ajdSE'!$L$11</f>
        <v>0.35269454907846393</v>
      </c>
      <c r="H12" s="14">
        <f>(($N12/$M12)^(1/3))*(($O12/$L12)^2)*RawResults!H12</f>
        <v>7.1657287181901008E-2</v>
      </c>
      <c r="I12" s="32">
        <f>(($N12/$M12)^(1/3))*(($O12/$L12)^2)*RawResults!I12</f>
        <v>7.1314576894970852E-2</v>
      </c>
      <c r="J12" s="32">
        <f>(($N12/$M12)^(1/3))*(($O12/$L12)^2)*RawResults!J12</f>
        <v>6.8072181432512008E-2</v>
      </c>
      <c r="K12" s="37">
        <f>(($N12/$M12)^(1/3))*(($O12/$L12)^2)*RawResults!K12</f>
        <v>6.8339582058479217E-2</v>
      </c>
      <c r="L12" s="136">
        <v>194.664222</v>
      </c>
      <c r="M12" s="137">
        <v>42503.5</v>
      </c>
      <c r="N12" s="136">
        <v>4381.5600000000004</v>
      </c>
      <c r="O12" s="136">
        <v>1031.3440000000001</v>
      </c>
    </row>
    <row r="13" spans="1:20" s="16" customFormat="1" x14ac:dyDescent="0.45">
      <c r="A13" s="122"/>
      <c r="B13" s="28"/>
      <c r="C13" s="29" t="s">
        <v>18</v>
      </c>
      <c r="D13" s="13">
        <f>RawResults!D14/'ME&amp;ajdSE'!$L$11</f>
        <v>0.17254043734857449</v>
      </c>
      <c r="E13" s="13">
        <f>RawResults!E14/'ME&amp;ajdSE'!$L$11</f>
        <v>0.23071779466490766</v>
      </c>
      <c r="F13" s="13">
        <f>RawResults!F14/'ME&amp;ajdSE'!$L$11</f>
        <v>0.26667642089875149</v>
      </c>
      <c r="G13" s="13">
        <f>RawResults!G14/'ME&amp;ajdSE'!$L$11</f>
        <v>0.35572854265947235</v>
      </c>
      <c r="H13" s="14">
        <f>(($N13/$M13)^(1/3))*(($O13/$L13)^2)*RawResults!H13</f>
        <v>6.7317255385120525E-2</v>
      </c>
      <c r="I13" s="32">
        <f>(($N13/$M13)^(1/3))*(($O13/$L13)^2)*RawResults!I13</f>
        <v>6.0722263867535445E-2</v>
      </c>
      <c r="J13" s="32">
        <f>(($N13/$M13)^(1/3))*(($O13/$L13)^2)*RawResults!J13</f>
        <v>6.2501503963120542E-2</v>
      </c>
      <c r="K13" s="37">
        <f>(($N13/$M13)^(1/3))*(($O13/$L13)^2)*RawResults!K13</f>
        <v>7.27861818952487E-2</v>
      </c>
      <c r="L13" s="136">
        <v>194.664222</v>
      </c>
      <c r="M13" s="137">
        <v>42503.5</v>
      </c>
      <c r="N13" s="136">
        <v>4381.5600000000004</v>
      </c>
      <c r="O13" s="136">
        <v>1031.3440000000001</v>
      </c>
    </row>
    <row r="14" spans="1:20" x14ac:dyDescent="0.45">
      <c r="B14" s="29" t="s">
        <v>20</v>
      </c>
      <c r="C14" s="29" t="s">
        <v>16</v>
      </c>
      <c r="D14" s="13">
        <f>RawResults!D15/'ME&amp;ajdSE'!$L$11</f>
        <v>0.17403064441908592</v>
      </c>
      <c r="E14" s="13">
        <f>RawResults!E15/'ME&amp;ajdSE'!$L$11</f>
        <v>0.22842281721394084</v>
      </c>
      <c r="F14" s="13">
        <f>RawResults!F15/'ME&amp;ajdSE'!$L$11</f>
        <v>0.27089954927618903</v>
      </c>
      <c r="G14" s="13">
        <f>RawResults!G15/'ME&amp;ajdSE'!$L$11</f>
        <v>0.3500270327024963</v>
      </c>
      <c r="H14" s="14">
        <f>(($N14/$M14)^(1/3))*(($O14/$L14)^2)*RawResults!H14</f>
        <v>6.6130226667495767E-2</v>
      </c>
      <c r="I14" s="32">
        <f>(($N14/$M14)^(1/3))*(($O14/$L14)^2)*RawResults!I14</f>
        <v>6.3721423076192052E-2</v>
      </c>
      <c r="J14" s="32">
        <f>(($N14/$M14)^(1/3))*(($O14/$L14)^2)*RawResults!J14</f>
        <v>6.2681275836432834E-2</v>
      </c>
      <c r="K14" s="37">
        <f>(($N14/$M14)^(1/3))*(($O14/$L14)^2)*RawResults!K14</f>
        <v>6.6534545574308407E-2</v>
      </c>
      <c r="L14" s="136">
        <v>194.664222</v>
      </c>
      <c r="M14" s="137">
        <v>42503.5</v>
      </c>
      <c r="N14" s="136">
        <v>4381.5600000000004</v>
      </c>
      <c r="O14" s="136">
        <v>1031.3440000000001</v>
      </c>
    </row>
    <row r="15" spans="1:20" x14ac:dyDescent="0.45">
      <c r="B15" s="28"/>
      <c r="C15" s="29" t="s">
        <v>17</v>
      </c>
      <c r="D15" s="13">
        <f>RawResults!D16/'ME&amp;ajdSE'!$L$11</f>
        <v>0.17922620624143251</v>
      </c>
      <c r="E15" s="13">
        <f>RawResults!E16/'ME&amp;ajdSE'!$L$11</f>
        <v>0.23196928298411201</v>
      </c>
      <c r="F15" s="13">
        <f>RawResults!F16/'ME&amp;ajdSE'!$L$11</f>
        <v>0.27129525630035911</v>
      </c>
      <c r="G15" s="13">
        <f>RawResults!G16/'ME&amp;ajdSE'!$L$11</f>
        <v>0.3568966566439723</v>
      </c>
      <c r="H15" s="14">
        <f>(($N15/$M15)^(1/3))*(($O15/$L15)^2)*RawResults!H15</f>
        <v>7.4287834423659785E-2</v>
      </c>
      <c r="I15" s="32">
        <f>(($N15/$M15)^(1/3))*(($O15/$L15)^2)*RawResults!I15</f>
        <v>8.7345571483059978E-2</v>
      </c>
      <c r="J15" s="32">
        <f>(($N15/$M15)^(1/3))*(($O15/$L15)^2)*RawResults!J15</f>
        <v>9.4453937456346032E-2</v>
      </c>
      <c r="K15" s="37">
        <f>(($N15/$M15)^(1/3))*(($O15/$L15)^2)*RawResults!K15</f>
        <v>0.10857211666938256</v>
      </c>
      <c r="L15" s="136">
        <v>194.664222</v>
      </c>
      <c r="M15" s="137">
        <v>42503.5</v>
      </c>
      <c r="N15" s="136">
        <v>4381.5600000000004</v>
      </c>
      <c r="O15" s="136">
        <v>1031.3440000000001</v>
      </c>
    </row>
    <row r="16" spans="1:20" x14ac:dyDescent="0.45">
      <c r="B16" s="28"/>
      <c r="C16" s="29" t="s">
        <v>18</v>
      </c>
      <c r="D16" s="13">
        <f>RawResults!D17/'ME&amp;ajdSE'!$L$11</f>
        <v>0.17318272281179642</v>
      </c>
      <c r="E16" s="13">
        <f>RawResults!E17/'ME&amp;ajdSE'!$L$11</f>
        <v>0.22807056963965366</v>
      </c>
      <c r="F16" s="13">
        <f>RawResults!F17/'ME&amp;ajdSE'!$L$11</f>
        <v>0.26970461988644223</v>
      </c>
      <c r="G16" s="13">
        <f>RawResults!G17/'ME&amp;ajdSE'!$L$11</f>
        <v>0.35215469640846481</v>
      </c>
      <c r="H16" s="14">
        <f>(($N16/$M16)^(1/3))*(($O16/$L16)^2)*RawResults!H16</f>
        <v>7.86156787429758E-2</v>
      </c>
      <c r="I16" s="32">
        <f>(($N16/$M16)^(1/3))*(($O16/$L16)^2)*RawResults!I16</f>
        <v>9.0463802083316003E-2</v>
      </c>
      <c r="J16" s="32">
        <f>(($N16/$M16)^(1/3))*(($O16/$L16)^2)*RawResults!J16</f>
        <v>9.8475515468320576E-2</v>
      </c>
      <c r="K16" s="32">
        <f>(($N16/$M16)^(1/3))*(($O16/$L16)^2)*RawResults!K16</f>
        <v>0.11498586223430758</v>
      </c>
      <c r="L16" s="138">
        <v>194.664222</v>
      </c>
      <c r="M16" s="137">
        <v>42503.5</v>
      </c>
      <c r="N16" s="136">
        <v>4381.5600000000004</v>
      </c>
      <c r="O16" s="136">
        <v>1031.3440000000001</v>
      </c>
    </row>
    <row r="17" spans="1:20" s="17" customFormat="1" x14ac:dyDescent="0.45">
      <c r="A17" s="58" t="s">
        <v>42</v>
      </c>
      <c r="B17" s="27" t="s">
        <v>19</v>
      </c>
      <c r="C17" s="27" t="s">
        <v>16</v>
      </c>
      <c r="D17" s="13">
        <f>RawResults!D19/'ME&amp;ajdSE'!$L$17</f>
        <v>0.16231567740734421</v>
      </c>
      <c r="E17" s="13">
        <f>RawResults!E19/'ME&amp;ajdSE'!$L$17</f>
        <v>0.23201637862827534</v>
      </c>
      <c r="F17" s="13">
        <f>RawResults!F19/'ME&amp;ajdSE'!$L$17</f>
        <v>0.26443378736871498</v>
      </c>
      <c r="G17" s="13">
        <f>RawResults!G19/'ME&amp;ajdSE'!$L$17</f>
        <v>0.35325061279262787</v>
      </c>
      <c r="H17" s="14">
        <f>(($N17/$M17)^(1/3))*(($O17/$L17)^2)*RawResults!H19</f>
        <v>0.10772294302707823</v>
      </c>
      <c r="I17" s="32">
        <f>(($N17/$M17)^(1/3))*(($O17/$L17)^2)*RawResults!I19</f>
        <v>0.10380670089818238</v>
      </c>
      <c r="J17" s="32">
        <f>(($N17/$M17)^(1/3))*(($O17/$L17)^2)*RawResults!J19</f>
        <v>0.10006585060221848</v>
      </c>
      <c r="K17" s="37">
        <f>(($N17/$M17)^(1/3))*(($O17/$L17)^2)*RawResults!K19</f>
        <v>0.10902910203997103</v>
      </c>
      <c r="L17" s="136">
        <v>1031.3440000000001</v>
      </c>
      <c r="M17" s="137">
        <v>42503.5</v>
      </c>
      <c r="N17" s="136">
        <v>38996.1</v>
      </c>
      <c r="O17" s="136">
        <v>1031.3440000000001</v>
      </c>
      <c r="P17" s="26"/>
      <c r="Q17" s="30"/>
      <c r="R17" s="26"/>
      <c r="S17" s="30"/>
      <c r="T17" s="26"/>
    </row>
    <row r="18" spans="1:20" s="17" customFormat="1" x14ac:dyDescent="0.45">
      <c r="A18" s="65"/>
      <c r="B18" s="26"/>
      <c r="C18" s="27" t="s">
        <v>17</v>
      </c>
      <c r="D18" s="13">
        <f>RawResults!D20/'ME&amp;ajdSE'!$L$17</f>
        <v>0.16020115499775051</v>
      </c>
      <c r="E18" s="13">
        <f>RawResults!E20/'ME&amp;ajdSE'!$L$17</f>
        <v>0.22166590390791044</v>
      </c>
      <c r="F18" s="13">
        <f>RawResults!F20/'ME&amp;ajdSE'!$L$17</f>
        <v>0.25129946943018039</v>
      </c>
      <c r="G18" s="13">
        <f>RawResults!G20/'ME&amp;ajdSE'!$L$17</f>
        <v>0.3436698133697389</v>
      </c>
      <c r="H18" s="14">
        <f>(($N18/$M18)^(1/3))*(($O18/$L18)^2)*RawResults!H20</f>
        <v>0.11064834276239667</v>
      </c>
      <c r="I18" s="32">
        <f>(($N18/$M18)^(1/3))*(($O18/$L18)^2)*RawResults!I20</f>
        <v>0.10787413953236474</v>
      </c>
      <c r="J18" s="32">
        <f>(($N18/$M18)^(1/3))*(($O18/$L18)^2)*RawResults!J20</f>
        <v>0.11689695617432078</v>
      </c>
      <c r="K18" s="37">
        <f>(($N18/$M18)^(1/3))*(($O18/$L18)^2)*RawResults!K20</f>
        <v>0.14819288370879721</v>
      </c>
      <c r="L18" s="136">
        <v>1031.3440000000001</v>
      </c>
      <c r="M18" s="137">
        <v>42503.5</v>
      </c>
      <c r="N18" s="136">
        <v>38996.1</v>
      </c>
      <c r="O18" s="136">
        <v>1031.3440000000001</v>
      </c>
      <c r="P18" s="31"/>
      <c r="Q18" s="30"/>
      <c r="R18" s="31"/>
      <c r="S18" s="30"/>
      <c r="T18" s="31"/>
    </row>
    <row r="19" spans="1:20" s="17" customFormat="1" x14ac:dyDescent="0.45">
      <c r="A19" s="58"/>
      <c r="B19" s="28"/>
      <c r="C19" s="29" t="s">
        <v>18</v>
      </c>
      <c r="D19" s="13">
        <f>RawResults!D21/'ME&amp;ajdSE'!$L$17</f>
        <v>0.16159244636125289</v>
      </c>
      <c r="E19" s="13">
        <f>RawResults!E21/'ME&amp;ajdSE'!$L$17</f>
        <v>0.2210225686095037</v>
      </c>
      <c r="F19" s="13">
        <f>RawResults!F21/'ME&amp;ajdSE'!$L$17</f>
        <v>0.25294499216556254</v>
      </c>
      <c r="G19" s="13">
        <f>RawResults!G21/'ME&amp;ajdSE'!$L$17</f>
        <v>0.34584959043733227</v>
      </c>
      <c r="H19" s="14">
        <f>(($N19/$M19)^(1/3))*(($O19/$L19)^2)*RawResults!H21</f>
        <v>0.11127674109124487</v>
      </c>
      <c r="I19" s="32">
        <f>(($N19/$M19)^(1/3))*(($O19/$L19)^2)*RawResults!I21</f>
        <v>0.10780854978874753</v>
      </c>
      <c r="J19" s="32">
        <f>(($N19/$M19)^(1/3))*(($O19/$L19)^2)*RawResults!J21</f>
        <v>0.11523165687637726</v>
      </c>
      <c r="K19" s="37">
        <f>(($N19/$M19)^(1/3))*(($O19/$L19)^2)*RawResults!K21</f>
        <v>0.13809468678149048</v>
      </c>
      <c r="L19" s="136">
        <v>1031.3440000000001</v>
      </c>
      <c r="M19" s="137">
        <v>42503.5</v>
      </c>
      <c r="N19" s="136">
        <v>38996.1</v>
      </c>
      <c r="O19" s="136">
        <v>1031.3440000000001</v>
      </c>
      <c r="P19" s="26"/>
      <c r="Q19" s="30"/>
      <c r="R19" s="26"/>
      <c r="S19" s="30"/>
      <c r="T19" s="26"/>
    </row>
    <row r="20" spans="1:20" s="17" customFormat="1" x14ac:dyDescent="0.45">
      <c r="A20" s="58"/>
      <c r="B20" s="29" t="s">
        <v>20</v>
      </c>
      <c r="C20" s="29" t="s">
        <v>16</v>
      </c>
      <c r="D20" s="13">
        <f>RawResults!D22/'ME&amp;ajdSE'!$L$17</f>
        <v>0.16755854496656788</v>
      </c>
      <c r="E20" s="13">
        <f>RawResults!E22/'ME&amp;ajdSE'!$L$17</f>
        <v>0.23658691959229897</v>
      </c>
      <c r="F20" s="13">
        <f>RawResults!F22/'ME&amp;ajdSE'!$L$17</f>
        <v>0.26654346173536669</v>
      </c>
      <c r="G20" s="13">
        <f>RawResults!G22/'ME&amp;ajdSE'!$L$17</f>
        <v>0.36220552987170135</v>
      </c>
      <c r="H20" s="14">
        <f>(($N20/$M20)^(1/3))*(($O20/$L20)^2)*RawResults!H22</f>
        <v>0.12357175716477097</v>
      </c>
      <c r="I20" s="32">
        <f>(($N20/$M20)^(1/3))*(($O20/$L20)^2)*RawResults!I22</f>
        <v>0.11246357535574961</v>
      </c>
      <c r="J20" s="32">
        <f>(($N20/$M20)^(1/3))*(($O20/$L20)^2)*RawResults!J22</f>
        <v>0.10865645512623469</v>
      </c>
      <c r="K20" s="37">
        <f>(($N20/$M20)^(1/3))*(($O20/$L20)^2)*RawResults!K22</f>
        <v>0.114087771747693</v>
      </c>
      <c r="L20" s="136">
        <v>1031.3440000000001</v>
      </c>
      <c r="M20" s="137">
        <v>42503.5</v>
      </c>
      <c r="N20" s="136">
        <v>38996.1</v>
      </c>
      <c r="O20" s="136">
        <v>1031.3440000000001</v>
      </c>
      <c r="P20" s="26"/>
      <c r="Q20" s="30"/>
      <c r="R20" s="26"/>
      <c r="S20" s="30"/>
      <c r="T20" s="26"/>
    </row>
    <row r="21" spans="1:20" s="17" customFormat="1" x14ac:dyDescent="0.45">
      <c r="A21" s="58"/>
      <c r="B21" s="28"/>
      <c r="C21" s="29" t="s">
        <v>17</v>
      </c>
      <c r="D21" s="13">
        <f>RawResults!D23/'ME&amp;ajdSE'!$L$17</f>
        <v>0.16756765928729889</v>
      </c>
      <c r="E21" s="13">
        <f>RawResults!E23/'ME&amp;ajdSE'!$L$17</f>
        <v>0.22891615212770908</v>
      </c>
      <c r="F21" s="13">
        <f>RawResults!F23/'ME&amp;ajdSE'!$L$17</f>
        <v>0.26101601405544606</v>
      </c>
      <c r="G21" s="13">
        <f>RawResults!G23/'ME&amp;ajdSE'!$L$17</f>
        <v>0.35655639631393599</v>
      </c>
      <c r="H21" s="14">
        <f>(($N21/$M21)^(1/3))*(($O21/$L21)^2)*RawResults!H23</f>
        <v>0.11571051058977823</v>
      </c>
      <c r="I21" s="32">
        <f>(($N21/$M21)^(1/3))*(($O21/$L21)^2)*RawResults!I23</f>
        <v>0.10342647472518361</v>
      </c>
      <c r="J21" s="32">
        <f>(($N21/$M21)^(1/3))*(($O21/$L21)^2)*RawResults!J23</f>
        <v>0.10302856361390583</v>
      </c>
      <c r="K21" s="37">
        <f>(($N21/$M21)^(1/3))*(($O21/$L21)^2)*RawResults!K23</f>
        <v>0.12678516875206189</v>
      </c>
      <c r="L21" s="136">
        <v>1031.3440000000001</v>
      </c>
      <c r="M21" s="137">
        <v>42503.5</v>
      </c>
      <c r="N21" s="136">
        <v>38996.1</v>
      </c>
      <c r="O21" s="136">
        <v>1031.3440000000001</v>
      </c>
      <c r="P21" s="26"/>
      <c r="Q21" s="30"/>
      <c r="R21" s="26"/>
      <c r="S21" s="30"/>
      <c r="T21" s="26"/>
    </row>
    <row r="22" spans="1:20" s="17" customFormat="1" x14ac:dyDescent="0.45">
      <c r="A22" s="58"/>
      <c r="B22" s="28"/>
      <c r="C22" s="29" t="s">
        <v>18</v>
      </c>
      <c r="D22" s="13">
        <f>RawResults!D24/'ME&amp;ajdSE'!$L$17</f>
        <v>0.16586725670581301</v>
      </c>
      <c r="E22" s="13">
        <f>RawResults!E24/'ME&amp;ajdSE'!$L$17</f>
        <v>0.22969028762469165</v>
      </c>
      <c r="F22" s="13">
        <f>RawResults!F24/'ME&amp;ajdSE'!$L$17</f>
        <v>0.2608202500814471</v>
      </c>
      <c r="G22" s="13">
        <f>RawResults!G24/'ME&amp;ajdSE'!$L$17</f>
        <v>0.35699339890473014</v>
      </c>
      <c r="H22" s="14">
        <f>(($N22/$M22)^(1/3))*(($O22/$L22)^2)*RawResults!H24</f>
        <v>0.1184488580932994</v>
      </c>
      <c r="I22" s="32">
        <f>(($N22/$M22)^(1/3))*(($O22/$L22)^2)*RawResults!I24</f>
        <v>0.1097329042814814</v>
      </c>
      <c r="J22" s="32">
        <f>(($N22/$M22)^(1/3))*(($O22/$L22)^2)*RawResults!J24</f>
        <v>0.10915435415778228</v>
      </c>
      <c r="K22" s="37">
        <f>(($N22/$M22)^(1/3))*(($O22/$L22)^2)*RawResults!K24</f>
        <v>0.11809477064775696</v>
      </c>
      <c r="L22" s="136">
        <v>1031.3440000000001</v>
      </c>
      <c r="M22" s="137">
        <v>42503.5</v>
      </c>
      <c r="N22" s="136">
        <v>38996.1</v>
      </c>
      <c r="O22" s="136">
        <v>1031.3440000000001</v>
      </c>
      <c r="P22" s="26"/>
      <c r="Q22" s="30"/>
      <c r="R22" s="26"/>
      <c r="S22" s="30"/>
      <c r="T22" s="26"/>
    </row>
    <row r="23" spans="1:20" s="16" customFormat="1" x14ac:dyDescent="0.45">
      <c r="A23" s="73" t="s">
        <v>43</v>
      </c>
      <c r="B23" s="29" t="s">
        <v>19</v>
      </c>
      <c r="C23" s="29" t="s">
        <v>16</v>
      </c>
      <c r="D23" s="13">
        <f>RawResults!D26/'ME&amp;ajdSE'!$L$23</f>
        <v>0.15690215873656121</v>
      </c>
      <c r="E23" s="13">
        <f>RawResults!E26/'ME&amp;ajdSE'!$L$23</f>
        <v>0.2181719193595929</v>
      </c>
      <c r="F23" s="13">
        <f>RawResults!F26/'ME&amp;ajdSE'!$L$23</f>
        <v>0.24922596146387621</v>
      </c>
      <c r="G23" s="13">
        <f>RawResults!G26/'ME&amp;ajdSE'!$L$23</f>
        <v>0.33617677515940364</v>
      </c>
      <c r="H23" s="14">
        <f>(($N23/$M23)^(1/3))*(($O23/$L23)^2)*RawResults!H26</f>
        <v>9.8337030000000006E-2</v>
      </c>
      <c r="I23" s="32">
        <f>(($N23/$M23)^(1/3))*(($O23/$L23)^2)*RawResults!I26</f>
        <v>9.6554119999999993E-2</v>
      </c>
      <c r="J23" s="32">
        <f>(($N23/$M23)^(1/3))*(($O23/$L23)^2)*RawResults!J26</f>
        <v>9.2469200000000001E-2</v>
      </c>
      <c r="K23" s="37">
        <f>(($N23/$M23)^(1/3))*(($O23/$L23)^2)*RawResults!K26</f>
        <v>0.11390309999999999</v>
      </c>
      <c r="L23" s="136">
        <v>1031.3440000000001</v>
      </c>
      <c r="M23" s="137">
        <v>42503.5</v>
      </c>
      <c r="N23" s="136">
        <v>42503.5</v>
      </c>
      <c r="O23" s="136">
        <v>1031.3440000000001</v>
      </c>
    </row>
    <row r="24" spans="1:20" s="16" customFormat="1" x14ac:dyDescent="0.45">
      <c r="A24" s="123"/>
      <c r="B24" s="28"/>
      <c r="C24" s="29" t="s">
        <v>17</v>
      </c>
      <c r="D24" s="13">
        <f>RawResults!D27/'ME&amp;ajdSE'!$L$23</f>
        <v>0.15983357638188617</v>
      </c>
      <c r="E24" s="13">
        <f>RawResults!E27/'ME&amp;ajdSE'!$L$23</f>
        <v>0.2243984548317535</v>
      </c>
      <c r="F24" s="13">
        <f>RawResults!F27/'ME&amp;ajdSE'!$L$23</f>
        <v>0.25792625932763458</v>
      </c>
      <c r="G24" s="13">
        <f>RawResults!G27/'ME&amp;ajdSE'!$L$23</f>
        <v>0.34564577871204949</v>
      </c>
      <c r="H24" s="14">
        <f>(($N24/$M24)^(1/3))*(($O24/$L24)^2)*RawResults!H27</f>
        <v>0.10095179999999999</v>
      </c>
      <c r="I24" s="32">
        <f>(($N24/$M24)^(1/3))*(($O24/$L24)^2)*RawResults!I27</f>
        <v>9.7690730000000003E-2</v>
      </c>
      <c r="J24" s="32">
        <f>(($N24/$M24)^(1/3))*(($O24/$L24)^2)*RawResults!J27</f>
        <v>9.4473290000000001E-2</v>
      </c>
      <c r="K24" s="37">
        <f>(($N24/$M24)^(1/3))*(($O24/$L24)^2)*RawResults!K27</f>
        <v>0.1058774</v>
      </c>
      <c r="L24" s="136">
        <v>1031.3440000000001</v>
      </c>
      <c r="M24" s="137">
        <v>42503.5</v>
      </c>
      <c r="N24" s="136">
        <v>42503.5</v>
      </c>
      <c r="O24" s="136">
        <v>1031.3440000000001</v>
      </c>
    </row>
    <row r="25" spans="1:20" x14ac:dyDescent="0.45">
      <c r="A25" s="58"/>
      <c r="B25" s="28"/>
      <c r="C25" s="29" t="s">
        <v>18</v>
      </c>
      <c r="D25" s="13">
        <f>RawResults!D28/'ME&amp;ajdSE'!$L$23</f>
        <v>0.16060053677531452</v>
      </c>
      <c r="E25" s="13">
        <f>RawResults!E28/'ME&amp;ajdSE'!$L$23</f>
        <v>0.22686368466777332</v>
      </c>
      <c r="F25" s="13">
        <f>RawResults!F28/'ME&amp;ajdSE'!$L$23</f>
        <v>0.2605353790781737</v>
      </c>
      <c r="G25" s="13">
        <f>RawResults!G28/'ME&amp;ajdSE'!$L$23</f>
        <v>0.34429123551404767</v>
      </c>
      <c r="H25" s="14">
        <f>(($N25/$M25)^(1/3))*(($O25/$L25)^2)*RawResults!H28</f>
        <v>0.10624260000000001</v>
      </c>
      <c r="I25" s="32">
        <f>(($N25/$M25)^(1/3))*(($O25/$L25)^2)*RawResults!I28</f>
        <v>0.1021803</v>
      </c>
      <c r="J25" s="32">
        <f>(($N25/$M25)^(1/3))*(($O25/$L25)^2)*RawResults!J28</f>
        <v>0.1012564</v>
      </c>
      <c r="K25" s="32">
        <f>(($N25/$M25)^(1/3))*(($O25/$L25)^2)*RawResults!K28</f>
        <v>0.1173672</v>
      </c>
      <c r="L25" s="138">
        <v>1031.3440000000001</v>
      </c>
      <c r="M25" s="137">
        <v>42503.5</v>
      </c>
      <c r="N25" s="136">
        <v>42503.5</v>
      </c>
      <c r="O25" s="136">
        <v>1031.3440000000001</v>
      </c>
    </row>
    <row r="26" spans="1:20" s="16" customFormat="1" x14ac:dyDescent="0.45">
      <c r="A26" s="122"/>
      <c r="B26" s="29" t="s">
        <v>20</v>
      </c>
      <c r="C26" s="29" t="s">
        <v>16</v>
      </c>
      <c r="D26" s="13">
        <f>RawResults!D29/'ME&amp;ajdSE'!$L$23</f>
        <v>0.16615270947423944</v>
      </c>
      <c r="E26" s="13">
        <f>RawResults!E29/'ME&amp;ajdSE'!$L$23</f>
        <v>0.23396034688716857</v>
      </c>
      <c r="F26" s="13">
        <f>RawResults!F29/'ME&amp;ajdSE'!$L$23</f>
        <v>0.26414639538311169</v>
      </c>
      <c r="G26" s="13">
        <f>RawResults!G29/'ME&amp;ajdSE'!$L$23</f>
        <v>0.35912372593431485</v>
      </c>
      <c r="H26" s="14">
        <f>(($N26/$M26)^(1/3))*(($O26/$L26)^2)*RawResults!H29</f>
        <v>0.126412</v>
      </c>
      <c r="I26" s="32">
        <f>(($N26/$M26)^(1/3))*(($O26/$L26)^2)*RawResults!I29</f>
        <v>0.1117949</v>
      </c>
      <c r="J26" s="32">
        <f>(($N26/$M26)^(1/3))*(($O26/$L26)^2)*RawResults!J29</f>
        <v>0.1085324</v>
      </c>
      <c r="K26" s="32">
        <f>(($N26/$M26)^(1/3))*(($O26/$L26)^2)*RawResults!K29</f>
        <v>0.1220661</v>
      </c>
      <c r="L26" s="138">
        <v>1031.3440000000001</v>
      </c>
      <c r="M26" s="137">
        <v>42503.5</v>
      </c>
      <c r="N26" s="136">
        <v>42503.5</v>
      </c>
      <c r="O26" s="136">
        <v>1031.3440000000001</v>
      </c>
    </row>
    <row r="27" spans="1:20" s="16" customFormat="1" x14ac:dyDescent="0.45">
      <c r="A27" s="73"/>
      <c r="B27" s="28"/>
      <c r="C27" s="29" t="s">
        <v>17</v>
      </c>
      <c r="D27" s="13">
        <f>RawResults!D30/'ME&amp;ajdSE'!$L$23</f>
        <v>0.16781015839525898</v>
      </c>
      <c r="E27" s="13">
        <f>RawResults!E30/'ME&amp;ajdSE'!$L$23</f>
        <v>0.23181770582851113</v>
      </c>
      <c r="F27" s="13">
        <f>RawResults!F30/'ME&amp;ajdSE'!$L$23</f>
        <v>0.26339679098341579</v>
      </c>
      <c r="G27" s="13">
        <f>RawResults!G30/'ME&amp;ajdSE'!$L$23</f>
        <v>0.35868255402659049</v>
      </c>
      <c r="H27" s="14">
        <f>(($N27/$M27)^(1/3))*(($O27/$L27)^2)*RawResults!H30</f>
        <v>0.12691849999999999</v>
      </c>
      <c r="I27" s="32">
        <f>(($N27/$M27)^(1/3))*(($O27/$L27)^2)*RawResults!I30</f>
        <v>0.1117657</v>
      </c>
      <c r="J27" s="32">
        <f>(($N27/$M27)^(1/3))*(($O27/$L27)^2)*RawResults!J30</f>
        <v>0.1073557</v>
      </c>
      <c r="K27" s="37">
        <f>(($N27/$M27)^(1/3))*(($O27/$L27)^2)*RawResults!K30</f>
        <v>0.13494400000000001</v>
      </c>
      <c r="L27" s="136">
        <v>1031.3440000000001</v>
      </c>
      <c r="M27" s="137">
        <v>42503.5</v>
      </c>
      <c r="N27" s="136">
        <v>42503.5</v>
      </c>
      <c r="O27" s="136">
        <v>1031.3440000000001</v>
      </c>
    </row>
    <row r="28" spans="1:20" x14ac:dyDescent="0.45">
      <c r="A28" s="58"/>
      <c r="B28" s="28"/>
      <c r="C28" s="29" t="s">
        <v>18</v>
      </c>
      <c r="D28" s="13">
        <f>RawResults!D31/'ME&amp;ajdSE'!$L$23</f>
        <v>0.16060053677531452</v>
      </c>
      <c r="E28" s="13">
        <f>RawResults!E31/'ME&amp;ajdSE'!$L$23</f>
        <v>0.22686368466777332</v>
      </c>
      <c r="F28" s="13">
        <f>RawResults!F31/'ME&amp;ajdSE'!$L$23</f>
        <v>0.2605353790781737</v>
      </c>
      <c r="G28" s="13">
        <f>RawResults!G31/'ME&amp;ajdSE'!$L$23</f>
        <v>0.34429123551404767</v>
      </c>
      <c r="H28" s="14">
        <f>(($N28/$M28)^(1/3))*(($O28/$L28)^2)*RawResults!H31</f>
        <v>0.10624260000000001</v>
      </c>
      <c r="I28" s="32">
        <f>(($N28/$M28)^(1/3))*(($O28/$L28)^2)*RawResults!I31</f>
        <v>0.1021803</v>
      </c>
      <c r="J28" s="32">
        <f>(($N28/$M28)^(1/3))*(($O28/$L28)^2)*RawResults!J31</f>
        <v>0.1012564</v>
      </c>
      <c r="K28" s="37">
        <f>(($N28/$M28)^(1/3))*(($O28/$L28)^2)*RawResults!K31</f>
        <v>0.1173672</v>
      </c>
      <c r="L28" s="136">
        <v>1031.3440000000001</v>
      </c>
      <c r="M28" s="137">
        <v>42503.5</v>
      </c>
      <c r="N28" s="136">
        <v>42503.5</v>
      </c>
      <c r="O28" s="136">
        <v>1031.3440000000001</v>
      </c>
    </row>
    <row r="29" spans="1:20" s="17" customFormat="1" x14ac:dyDescent="0.45">
      <c r="A29" s="58" t="s">
        <v>44</v>
      </c>
      <c r="B29" s="27" t="s">
        <v>19</v>
      </c>
      <c r="C29" s="27" t="s">
        <v>16</v>
      </c>
      <c r="D29" s="13">
        <f>RawResults!D33/'ME&amp;ajdSE'!$L$29</f>
        <v>0.16353033564074226</v>
      </c>
      <c r="E29" s="13">
        <f>RawResults!E33/'ME&amp;ajdSE'!$L$29</f>
        <v>0.20442615321970797</v>
      </c>
      <c r="F29" s="13">
        <f>RawResults!F33/'ME&amp;ajdSE'!$L$29</f>
        <v>0.24438543423884593</v>
      </c>
      <c r="G29" s="13">
        <f>RawResults!G33/'ME&amp;ajdSE'!$L$29</f>
        <v>0.33018323541387939</v>
      </c>
      <c r="H29" s="14">
        <f>(($N29/$M29)^(1/3))*(($O29/$L29)^2)*RawResults!H33</f>
        <v>6.7571093260882953E-2</v>
      </c>
      <c r="I29" s="32">
        <f>(($N29/$M29)^(1/3))*(($O29/$L29)^2)*RawResults!I33</f>
        <v>5.941550914065135E-2</v>
      </c>
      <c r="J29" s="32">
        <f>(($N29/$M29)^(1/3))*(($O29/$L29)^2)*RawResults!J33</f>
        <v>6.1103184721732685E-2</v>
      </c>
      <c r="K29" s="37">
        <f>(($N29/$M29)^(1/3))*(($O29/$L29)^2)*RawResults!K33</f>
        <v>6.8995817207670951E-2</v>
      </c>
      <c r="L29" s="139">
        <v>1719.1</v>
      </c>
      <c r="M29" s="137">
        <v>42503.5</v>
      </c>
      <c r="N29" s="140">
        <v>173428</v>
      </c>
      <c r="O29" s="136">
        <v>1031.3440000000001</v>
      </c>
    </row>
    <row r="30" spans="1:20" x14ac:dyDescent="0.45">
      <c r="B30" s="26"/>
      <c r="C30" s="27" t="s">
        <v>17</v>
      </c>
      <c r="D30" s="13">
        <f>RawResults!D34/'ME&amp;ajdSE'!$L$29</f>
        <v>0.14276249200162877</v>
      </c>
      <c r="E30" s="13">
        <f>RawResults!E34/'ME&amp;ajdSE'!$L$29</f>
        <v>0.21976795997905882</v>
      </c>
      <c r="F30" s="13">
        <f>RawResults!F34/'ME&amp;ajdSE'!$L$29</f>
        <v>0.26476708742946892</v>
      </c>
      <c r="G30" s="13">
        <f>RawResults!G34/'ME&amp;ajdSE'!$L$29</f>
        <v>0.35711500203594904</v>
      </c>
      <c r="H30" s="14">
        <f>(($N30/$M30)^(1/3))*(($O30/$L30)^2)*RawResults!H34</f>
        <v>6.9384263257106032E-2</v>
      </c>
      <c r="I30" s="32">
        <f>(($N30/$M30)^(1/3))*(($O30/$L30)^2)*RawResults!I34</f>
        <v>6.8694446568192138E-2</v>
      </c>
      <c r="J30" s="32">
        <f>(($N30/$M30)^(1/3))*(($O30/$L30)^2)*RawResults!J34</f>
        <v>6.3346210473578787E-2</v>
      </c>
      <c r="K30" s="37">
        <f>(($N30/$M30)^(1/3))*(($O30/$L30)^2)*RawResults!K34</f>
        <v>7.14604999145841E-2</v>
      </c>
      <c r="L30" s="139">
        <v>1719.1</v>
      </c>
      <c r="M30" s="137">
        <v>42503.5</v>
      </c>
      <c r="N30" s="140">
        <v>173428</v>
      </c>
      <c r="O30" s="136">
        <v>1031.3440000000001</v>
      </c>
    </row>
    <row r="31" spans="1:20" x14ac:dyDescent="0.45">
      <c r="B31" s="26"/>
      <c r="C31" s="29" t="s">
        <v>18</v>
      </c>
      <c r="D31" s="13">
        <f>RawResults!D35/'ME&amp;ajdSE'!$L$29</f>
        <v>0.14912361119190276</v>
      </c>
      <c r="E31" s="13">
        <f>RawResults!E35/'ME&amp;ajdSE'!$L$29</f>
        <v>0.23061369321156419</v>
      </c>
      <c r="F31" s="13">
        <f>RawResults!F35/'ME&amp;ajdSE'!$L$29</f>
        <v>0.27217532429759761</v>
      </c>
      <c r="G31" s="13">
        <f>RawResults!G35/'ME&amp;ajdSE'!$L$29</f>
        <v>0.3649998836600547</v>
      </c>
      <c r="H31" s="14">
        <f>(($N31/$M31)^(1/3))*(($O31/$L31)^2)*RawResults!H35</f>
        <v>8.6143012907979932E-2</v>
      </c>
      <c r="I31" s="32">
        <f>(($N31/$M31)^(1/3))*(($O31/$L31)^2)*RawResults!I35</f>
        <v>7.8010825271744494E-2</v>
      </c>
      <c r="J31" s="32">
        <f>(($N31/$M31)^(1/3))*(($O31/$L31)^2)*RawResults!J35</f>
        <v>7.8887273205908173E-2</v>
      </c>
      <c r="K31" s="37">
        <f>(($N31/$M31)^(1/3))*(($O31/$L31)^2)*RawResults!K35</f>
        <v>8.4397237208577697E-2</v>
      </c>
      <c r="L31" s="139">
        <v>1719.1</v>
      </c>
      <c r="M31" s="137">
        <v>42503.5</v>
      </c>
      <c r="N31" s="140">
        <v>173428</v>
      </c>
      <c r="O31" s="136">
        <v>1031.3440000000001</v>
      </c>
    </row>
    <row r="32" spans="1:20" x14ac:dyDescent="0.45">
      <c r="B32" s="27" t="s">
        <v>20</v>
      </c>
      <c r="C32" s="27" t="s">
        <v>16</v>
      </c>
      <c r="D32" s="13">
        <f>RawResults!D36/'ME&amp;ajdSE'!$L$29</f>
        <v>0.15012995171892268</v>
      </c>
      <c r="E32" s="13">
        <f>RawResults!E36/'ME&amp;ajdSE'!$L$29</f>
        <v>0.23895968820894653</v>
      </c>
      <c r="F32" s="13">
        <f>RawResults!F36/'ME&amp;ajdSE'!$L$29</f>
        <v>0.27358728404397648</v>
      </c>
      <c r="G32" s="13">
        <f>RawResults!G36/'ME&amp;ajdSE'!$L$29</f>
        <v>0.37606596474899662</v>
      </c>
      <c r="H32" s="14">
        <f>(($N32/$M32)^(1/3))*(($O32/$L32)^2)*RawResults!H36</f>
        <v>7.5210493890785879E-2</v>
      </c>
      <c r="I32" s="32">
        <f>(($N32/$M32)^(1/3))*(($O32/$L32)^2)*RawResults!I36</f>
        <v>6.978369438137709E-2</v>
      </c>
      <c r="J32" s="32">
        <f>(($N32/$M32)^(1/3))*(($O32/$L32)^2)*RawResults!J36</f>
        <v>7.5585826866594791E-2</v>
      </c>
      <c r="K32" s="37">
        <f>(($N32/$M32)^(1/3))*(($O32/$L32)^2)*RawResults!K36</f>
        <v>7.3508842533866109E-2</v>
      </c>
      <c r="L32" s="139">
        <v>1719.1</v>
      </c>
      <c r="M32" s="137">
        <v>42503.5</v>
      </c>
      <c r="N32" s="140">
        <v>173428</v>
      </c>
      <c r="O32" s="136">
        <v>1031.3440000000001</v>
      </c>
    </row>
    <row r="33" spans="1:15" x14ac:dyDescent="0.45">
      <c r="B33" s="26"/>
      <c r="C33" s="27" t="s">
        <v>17</v>
      </c>
      <c r="D33" s="13">
        <f>RawResults!D37/'ME&amp;ajdSE'!$L$29</f>
        <v>0.14992612413472167</v>
      </c>
      <c r="E33" s="13">
        <f>RawResults!E37/'ME&amp;ajdSE'!$L$29</f>
        <v>0.2372179047175848</v>
      </c>
      <c r="F33" s="13">
        <f>RawResults!F37/'ME&amp;ajdSE'!$L$29</f>
        <v>0.2876459775463906</v>
      </c>
      <c r="G33" s="13">
        <f>RawResults!G37/'ME&amp;ajdSE'!$L$29</f>
        <v>0.37098057122913153</v>
      </c>
      <c r="H33" s="14">
        <f>(($N33/$M33)^(1/3))*(($O33/$L33)^2)*RawResults!H37</f>
        <v>7.2125010671938702E-2</v>
      </c>
      <c r="I33" s="32">
        <f>(($N33/$M33)^(1/3))*(($O33/$L33)^2)*RawResults!I37</f>
        <v>6.3058700582976773E-2</v>
      </c>
      <c r="J33" s="32">
        <f>(($N33/$M33)^(1/3))*(($O33/$L33)^2)*RawResults!J37</f>
        <v>6.4617085859182452E-2</v>
      </c>
      <c r="K33" s="37">
        <f>(($N33/$M33)^(1/3))*(($O33/$L33)^2)*RawResults!K37</f>
        <v>7.2421665205990568E-2</v>
      </c>
      <c r="L33" s="139">
        <v>1719.1</v>
      </c>
      <c r="M33" s="137">
        <v>42503.5</v>
      </c>
      <c r="N33" s="140">
        <v>173428</v>
      </c>
      <c r="O33" s="136">
        <v>1031.3440000000001</v>
      </c>
    </row>
    <row r="34" spans="1:15" x14ac:dyDescent="0.45">
      <c r="B34" s="26"/>
      <c r="C34" s="27" t="s">
        <v>18</v>
      </c>
      <c r="D34" s="13">
        <f>RawResults!D38/'ME&amp;ajdSE'!$L$29</f>
        <v>0.14722581583386657</v>
      </c>
      <c r="E34" s="13">
        <f>RawResults!E38/'ME&amp;ajdSE'!$L$29</f>
        <v>0.23263300564248734</v>
      </c>
      <c r="F34" s="13">
        <f>RawResults!F38/'ME&amp;ajdSE'!$L$29</f>
        <v>0.27253609446803562</v>
      </c>
      <c r="G34" s="13">
        <f>RawResults!G38/'ME&amp;ajdSE'!$L$29</f>
        <v>0.36971298935489505</v>
      </c>
      <c r="H34" s="14">
        <f>(($N34/$M34)^(1/3))*(($O34/$L34)^2)*RawResults!H38</f>
        <v>6.9182736020324792E-2</v>
      </c>
      <c r="I34" s="32">
        <f>(($N34/$M34)^(1/3))*(($O34/$L34)^2)*RawResults!I38</f>
        <v>6.2868791069320473E-2</v>
      </c>
      <c r="J34" s="32">
        <f>(($N34/$M34)^(1/3))*(($O34/$L34)^2)*RawResults!J38</f>
        <v>6.9590161518429339E-2</v>
      </c>
      <c r="K34" s="37">
        <f>(($N34/$M34)^(1/3))*(($O34/$L34)^2)*RawResults!K38</f>
        <v>8.1668797678639785E-2</v>
      </c>
      <c r="L34" s="139">
        <v>1719.1</v>
      </c>
      <c r="M34" s="137">
        <v>42503.5</v>
      </c>
      <c r="N34" s="140">
        <v>173428</v>
      </c>
      <c r="O34" s="136">
        <v>1031.3440000000001</v>
      </c>
    </row>
    <row r="35" spans="1:15" x14ac:dyDescent="0.45">
      <c r="A35" s="64" t="s">
        <v>47</v>
      </c>
      <c r="B35" s="27" t="s">
        <v>19</v>
      </c>
      <c r="C35" s="27" t="s">
        <v>16</v>
      </c>
      <c r="D35" s="13">
        <f>RawResults!D40/'ME&amp;ajdSE'!$L$38</f>
        <v>0.19942635457448152</v>
      </c>
      <c r="E35" s="13">
        <f>RawResults!D40/'ME&amp;ajdSE'!$L$38</f>
        <v>0.19942635457448152</v>
      </c>
      <c r="F35" s="13">
        <f>RawResults!F40/'ME&amp;ajdSE'!$L$38</f>
        <v>0.25964919888809435</v>
      </c>
      <c r="G35" s="13">
        <f>RawResults!G40/'ME&amp;ajdSE'!$L$38</f>
        <v>0.34771987115755365</v>
      </c>
      <c r="H35" s="14">
        <f>(($N35/$M35)^(1/3))*(($O35/$L35)^2)*RawResults!H40</f>
        <v>0.16384392614557342</v>
      </c>
      <c r="I35" s="32">
        <f>(($N35/$M35)^(1/3))*(($O35/$L35)^2)*RawResults!I40</f>
        <v>0.16651644654382064</v>
      </c>
      <c r="J35" s="32">
        <f>(($N35/$M35)^(1/3))*(($O35/$L35)^2)*RawResults!J40</f>
        <v>0.18171057428816284</v>
      </c>
      <c r="K35" s="37">
        <f>(($N35/$M35)^(1/3))*(($O35/$L35)^2)*RawResults!K40</f>
        <v>0.20776513288096649</v>
      </c>
      <c r="L35" s="141">
        <v>982.33154999999999</v>
      </c>
      <c r="M35" s="137">
        <v>42503.5</v>
      </c>
      <c r="N35" s="142">
        <v>30457.599999999999</v>
      </c>
      <c r="O35" s="136">
        <v>1031.3440000000001</v>
      </c>
    </row>
    <row r="36" spans="1:15" x14ac:dyDescent="0.45">
      <c r="A36" s="124"/>
      <c r="B36" s="26"/>
      <c r="C36" s="27" t="s">
        <v>17</v>
      </c>
      <c r="D36" s="13">
        <f>RawResults!D41/'ME&amp;ajdSE'!$L$38</f>
        <v>0.20043955627812218</v>
      </c>
      <c r="E36" s="13">
        <f>RawResults!E41/'ME&amp;ajdSE'!$L$38</f>
        <v>0.22403230355372381</v>
      </c>
      <c r="F36" s="13">
        <f>RawResults!F41/'ME&amp;ajdSE'!$L$38</f>
        <v>0.25459489721163897</v>
      </c>
      <c r="G36" s="13">
        <f>RawResults!G41/'ME&amp;ajdSE'!$L$38</f>
        <v>0.33692585766994859</v>
      </c>
      <c r="H36" s="14">
        <f>(($N36/$M36)^(1/3))*(($O36/$L36)^2)*RawResults!H41</f>
        <v>0.18649071051830451</v>
      </c>
      <c r="I36" s="32">
        <f>(($N36/$M36)^(1/3))*(($O36/$L36)^2)*RawResults!I41</f>
        <v>0.14582290823760211</v>
      </c>
      <c r="J36" s="32">
        <f>(($N36/$M36)^(1/3))*(($O36/$L36)^2)*RawResults!J41</f>
        <v>0.14921499888406717</v>
      </c>
      <c r="K36" s="37">
        <f>(($N36/$M36)^(1/3))*(($O36/$L36)^2)*RawResults!K41</f>
        <v>0.1916404464359133</v>
      </c>
      <c r="L36" s="141">
        <v>982.33154999999999</v>
      </c>
      <c r="M36" s="137">
        <v>42503.5</v>
      </c>
      <c r="N36" s="142">
        <v>30457.599999999999</v>
      </c>
      <c r="O36" s="136">
        <v>1031.3440000000001</v>
      </c>
    </row>
    <row r="37" spans="1:15" x14ac:dyDescent="0.45">
      <c r="A37" s="125"/>
      <c r="B37" s="26"/>
      <c r="C37" s="29" t="s">
        <v>18</v>
      </c>
      <c r="D37" s="13">
        <f>RawResults!D42/'ME&amp;ajdSE'!$L$38</f>
        <v>0.20302849888105498</v>
      </c>
      <c r="E37" s="13">
        <f>RawResults!E42/'ME&amp;ajdSE'!$L$38</f>
        <v>0.22699413451598902</v>
      </c>
      <c r="F37" s="13">
        <f>RawResults!F42/'ME&amp;ajdSE'!$L$38</f>
        <v>0.26010963406397769</v>
      </c>
      <c r="G37" s="13">
        <f>RawResults!G42/'ME&amp;ajdSE'!$L$38</f>
        <v>0.34307673412301581</v>
      </c>
      <c r="H37" s="14">
        <f>(($N37/$M37)^(1/3))*(($O37/$L37)^2)*RawResults!H42</f>
        <v>0.18771393062086097</v>
      </c>
      <c r="I37" s="32">
        <f>(($N37/$M37)^(1/3))*(($O37/$L37)^2)*RawResults!I42</f>
        <v>0.14456960329259105</v>
      </c>
      <c r="J37" s="32">
        <f>(($N37/$M37)^(1/3))*(($O37/$L37)^2)*RawResults!J42</f>
        <v>0.1511876767996406</v>
      </c>
      <c r="K37" s="37">
        <f>(($N37/$M37)^(1/3))*(($O37/$L37)^2)*RawResults!K42</f>
        <v>0.18199277997426994</v>
      </c>
      <c r="L37" s="141">
        <v>982.33154999999999</v>
      </c>
      <c r="M37" s="137">
        <v>42503.5</v>
      </c>
      <c r="N37" s="142">
        <v>30457.599999999999</v>
      </c>
      <c r="O37" s="136">
        <v>1031.3440000000001</v>
      </c>
    </row>
    <row r="38" spans="1:15" x14ac:dyDescent="0.45">
      <c r="A38" s="58"/>
      <c r="B38" s="27" t="s">
        <v>20</v>
      </c>
      <c r="C38" s="27" t="s">
        <v>16</v>
      </c>
      <c r="D38" s="13">
        <f>RawResults!D43/'ME&amp;ajdSE'!$L$38</f>
        <v>0.18778028660486371</v>
      </c>
      <c r="E38" s="13">
        <f>RawResults!E43/'ME&amp;ajdSE'!$L$38</f>
        <v>0.23537684399936049</v>
      </c>
      <c r="F38" s="13">
        <f>RawResults!F43/'ME&amp;ajdSE'!$L$38</f>
        <v>0.27433558455900148</v>
      </c>
      <c r="G38" s="13">
        <f>RawResults!G43/'ME&amp;ajdSE'!$L$38</f>
        <v>0.3483920474711415</v>
      </c>
      <c r="H38" s="14">
        <f>(($N38/$M38)^(1/3))*(($O38/$L38)^2)*RawResults!H43</f>
        <v>0.12463686626457732</v>
      </c>
      <c r="I38" s="32">
        <f>(($N38/$M38)^(1/3))*(($O38/$L38)^2)*RawResults!I43</f>
        <v>0.11772573680037153</v>
      </c>
      <c r="J38" s="32">
        <f>(($N38/$M38)^(1/3))*(($O38/$L38)^2)*RawResults!J43</f>
        <v>0.11102549714983118</v>
      </c>
      <c r="K38" s="37">
        <f>(($N38/$M38)^(1/3))*(($O38/$L38)^2)*RawResults!K43</f>
        <v>0.12009030677847672</v>
      </c>
      <c r="L38" s="141">
        <v>982.33154999999999</v>
      </c>
      <c r="M38" s="137">
        <v>42503.5</v>
      </c>
      <c r="N38" s="142">
        <v>30457.599999999999</v>
      </c>
      <c r="O38" s="136">
        <v>1031.3440000000001</v>
      </c>
    </row>
    <row r="39" spans="1:15" x14ac:dyDescent="0.45">
      <c r="A39" s="58"/>
      <c r="B39" s="26"/>
      <c r="C39" s="27" t="s">
        <v>17</v>
      </c>
      <c r="D39" s="13">
        <f>RawResults!D44/'ME&amp;ajdSE'!$L$38</f>
        <v>0.18348224690533455</v>
      </c>
      <c r="E39" s="13">
        <f>RawResults!E44/'ME&amp;ajdSE'!$L$38</f>
        <v>0.21989256071435351</v>
      </c>
      <c r="F39" s="13">
        <f>RawResults!F44/'ME&amp;ajdSE'!$L$38</f>
        <v>0.25413415663988398</v>
      </c>
      <c r="G39" s="13">
        <f>RawResults!G44/'ME&amp;ajdSE'!$L$38</f>
        <v>0.33369904488968105</v>
      </c>
      <c r="H39" s="14">
        <f>(($N39/$M39)^(1/3))*(($O39/$L39)^2)*RawResults!H44</f>
        <v>9.7260310647138387E-2</v>
      </c>
      <c r="I39" s="32">
        <f>(($N39/$M39)^(1/3))*(($O39/$L39)^2)*RawResults!I44</f>
        <v>8.7945944784361102E-2</v>
      </c>
      <c r="J39" s="32">
        <f>(($N39/$M39)^(1/3))*(($O39/$L39)^2)*RawResults!J44</f>
        <v>9.100914398755916E-2</v>
      </c>
      <c r="K39" s="37">
        <f>(($N39/$M39)^(1/3))*(($O39/$L39)^2)*RawResults!K44</f>
        <v>0.10781766383354721</v>
      </c>
      <c r="L39" s="141">
        <v>982.33154999999999</v>
      </c>
      <c r="M39" s="137">
        <v>42503.5</v>
      </c>
      <c r="N39" s="142">
        <v>30457.599999999999</v>
      </c>
      <c r="O39" s="136">
        <v>1031.3440000000001</v>
      </c>
    </row>
    <row r="40" spans="1:15" x14ac:dyDescent="0.45">
      <c r="A40" s="58"/>
      <c r="B40" s="26"/>
      <c r="C40" s="27" t="s">
        <v>18</v>
      </c>
      <c r="D40" s="13">
        <f>RawResults!D45/'ME&amp;ajdSE'!$L$38</f>
        <v>0.18259395211321472</v>
      </c>
      <c r="E40" s="13">
        <f>RawResults!E45/'ME&amp;ajdSE'!$L$38</f>
        <v>0.22609331849312994</v>
      </c>
      <c r="F40" s="13">
        <f>RawResults!F45/'ME&amp;ajdSE'!$L$38</f>
        <v>0.25045098062868898</v>
      </c>
      <c r="G40" s="13">
        <f>RawResults!G45/'ME&amp;ajdSE'!$L$38</f>
        <v>0.33700515879796389</v>
      </c>
      <c r="H40" s="14">
        <f>(($N40/$M40)^(1/3))*(($O40/$L40)^2)*RawResults!H45</f>
        <v>0.11314711969526191</v>
      </c>
      <c r="I40" s="32">
        <f>(($N40/$M40)^(1/3))*(($O40/$L40)^2)*RawResults!I45</f>
        <v>0.10742103710728486</v>
      </c>
      <c r="J40" s="32">
        <f>(($N40/$M40)^(1/3))*(($O40/$L40)^2)*RawResults!J45</f>
        <v>0.10132959630143272</v>
      </c>
      <c r="K40" s="37">
        <f>(($N40/$M40)^(1/3))*(($O40/$L40)^2)*RawResults!K45</f>
        <v>0.11631510292514698</v>
      </c>
      <c r="L40" s="141">
        <v>982.33154999999999</v>
      </c>
      <c r="M40" s="137">
        <v>42503.5</v>
      </c>
      <c r="N40" s="142">
        <v>30457.599999999999</v>
      </c>
      <c r="O40" s="136">
        <v>1031.3440000000001</v>
      </c>
    </row>
    <row r="41" spans="1:15" x14ac:dyDescent="0.45">
      <c r="A41" s="58" t="s">
        <v>49</v>
      </c>
      <c r="B41" s="27" t="s">
        <v>19</v>
      </c>
      <c r="C41" s="27" t="s">
        <v>16</v>
      </c>
      <c r="D41" s="13">
        <f>RawResults!D47/'ME&amp;ajdSE'!$L$41</f>
        <v>0.11105130116718261</v>
      </c>
      <c r="E41" s="13">
        <f>RawResults!E47/'ME&amp;ajdSE'!$L$41</f>
        <v>0.18372949560206206</v>
      </c>
      <c r="F41" s="13">
        <f>RawResults!F47/'ME&amp;ajdSE'!$L$41</f>
        <v>0.18203036738756792</v>
      </c>
      <c r="G41" s="13">
        <f>RawResults!G47/'ME&amp;ajdSE'!$L$41</f>
        <v>0.22799809966632731</v>
      </c>
      <c r="H41" s="14">
        <f>(($N41/$M41)^(1/3))*(($O41/$L41)^2)*RawResults!H47</f>
        <v>6.101879895279546E-2</v>
      </c>
      <c r="I41" s="32">
        <f>(($N41/$M41)^(1/3))*(($O41/$L41)^2)*RawResults!I46</f>
        <v>1.5122713068934764E-2</v>
      </c>
      <c r="J41" s="32">
        <f>(($N41/$M41)^(1/3))*(($O41/$L41)^2)*RawResults!J46</f>
        <v>1.5426655580945045E-2</v>
      </c>
      <c r="K41" s="37">
        <f>(($N41/$M41)^(1/3))*(($O41/$L41)^2)*RawResults!K46</f>
        <v>1.8179060853360057E-2</v>
      </c>
      <c r="L41" s="143">
        <v>4210.6710599999997</v>
      </c>
      <c r="M41" s="137">
        <v>42503.5</v>
      </c>
      <c r="N41" s="144">
        <v>309117</v>
      </c>
      <c r="O41" s="136">
        <v>1031.3440000000001</v>
      </c>
    </row>
    <row r="42" spans="1:15" x14ac:dyDescent="0.45">
      <c r="A42" s="58"/>
      <c r="B42" s="26"/>
      <c r="C42" s="27" t="s">
        <v>17</v>
      </c>
      <c r="D42" s="13">
        <f>RawResults!D48/'ME&amp;ajdSE'!$L$41</f>
        <v>0.11367280729832172</v>
      </c>
      <c r="E42" s="13">
        <f>RawResults!E48/'ME&amp;ajdSE'!$L$41</f>
        <v>0.19888155309856953</v>
      </c>
      <c r="F42" s="13">
        <f>RawResults!F48/'ME&amp;ajdSE'!$L$41</f>
        <v>0.18824225134318617</v>
      </c>
      <c r="G42" s="13">
        <f>RawResults!G48/'ME&amp;ajdSE'!$L$41</f>
        <v>0.23139005306199342</v>
      </c>
      <c r="H42" s="14">
        <f>(($N42/$M42)^(1/3))*(($O42/$L42)^2)*RawResults!H47</f>
        <v>6.101879895279546E-2</v>
      </c>
      <c r="I42" s="32">
        <f>(($N42/$M42)^(1/3))*(($O42/$L42)^2)*RawResults!I47</f>
        <v>5.5270079567791161E-2</v>
      </c>
      <c r="J42" s="32">
        <f>(($N42/$M42)^(1/3))*(($O42/$L42)^2)*RawResults!J47</f>
        <v>6.223324624570236E-2</v>
      </c>
      <c r="K42" s="37">
        <f>(($N42/$M42)^(1/3))*(($O42/$L42)^2)*RawResults!K47</f>
        <v>5.5721559839523038E-2</v>
      </c>
      <c r="L42" s="143">
        <v>4210.6710599999997</v>
      </c>
      <c r="M42" s="137">
        <v>42503.5</v>
      </c>
      <c r="N42" s="144">
        <v>309117</v>
      </c>
      <c r="O42" s="136">
        <v>1031.3440000000001</v>
      </c>
    </row>
    <row r="43" spans="1:15" x14ac:dyDescent="0.45">
      <c r="A43" s="58"/>
      <c r="B43" s="26"/>
      <c r="C43" s="29" t="s">
        <v>18</v>
      </c>
      <c r="D43" s="13">
        <f>RawResults!D49/'ME&amp;ajdSE'!$L$41</f>
        <v>0.11729439155002529</v>
      </c>
      <c r="E43" s="13">
        <f>RawResults!E49/'ME&amp;ajdSE'!$L$41</f>
        <v>0.20295370686115766</v>
      </c>
      <c r="F43" s="13">
        <f>RawResults!F49/'ME&amp;ajdSE'!$L$41</f>
        <v>0.21178381956058093</v>
      </c>
      <c r="G43" s="13">
        <f>RawResults!G49/'ME&amp;ajdSE'!$L$41</f>
        <v>0.22687611698644541</v>
      </c>
      <c r="H43" s="14">
        <f>(($N43/$M43)^(1/3))*(($O43/$L43)^2)*RawResults!H48</f>
        <v>6.024079111313474E-2</v>
      </c>
      <c r="I43" s="32">
        <f>(($N43/$M43)^(1/3))*(($O43/$L43)^2)*RawResults!I48</f>
        <v>5.3444886705709654E-2</v>
      </c>
      <c r="J43" s="32">
        <f>(($N43/$M43)^(1/3))*(($O43/$L43)^2)*RawResults!J48</f>
        <v>6.2231095896846222E-2</v>
      </c>
      <c r="K43" s="37">
        <f>(($N43/$M43)^(1/3))*(($O43/$L43)^2)*RawResults!K48</f>
        <v>5.8189776750635989E-2</v>
      </c>
      <c r="L43" s="143">
        <v>4210.6710599999997</v>
      </c>
      <c r="M43" s="137">
        <v>42503.5</v>
      </c>
      <c r="N43" s="144">
        <v>309117</v>
      </c>
      <c r="O43" s="136">
        <v>1031.3440000000001</v>
      </c>
    </row>
    <row r="44" spans="1:15" x14ac:dyDescent="0.45">
      <c r="A44" s="58"/>
      <c r="B44" s="27" t="s">
        <v>20</v>
      </c>
      <c r="C44" s="27" t="s">
        <v>16</v>
      </c>
      <c r="D44" s="13">
        <f>RawResults!D50/'ME&amp;ajdSE'!$L$41</f>
        <v>0.10044292084882071</v>
      </c>
      <c r="E44" s="13">
        <f>RawResults!E50/'ME&amp;ajdSE'!$L$41</f>
        <v>0.2053136157351603</v>
      </c>
      <c r="F44" s="13">
        <f>RawResults!F50/'ME&amp;ajdSE'!$L$41</f>
        <v>0.18402097645689761</v>
      </c>
      <c r="G44" s="13">
        <f>RawResults!G50/'ME&amp;ajdSE'!$L$41</f>
        <v>0.23256409395228325</v>
      </c>
      <c r="H44" s="14">
        <f>(($N44/$M44)^(1/3))*(($O44/$L44)^2)*RawResults!H49</f>
        <v>5.9546646878863685E-2</v>
      </c>
      <c r="I44" s="32">
        <f>(($N44/$M44)^(1/3))*(($O44/$L44)^2)*RawResults!I49</f>
        <v>5.2635309420139255E-2</v>
      </c>
      <c r="J44" s="32">
        <f>(($N44/$M44)^(1/3))*(($O44/$L44)^2)*RawResults!J49</f>
        <v>5.2369700654129651E-2</v>
      </c>
      <c r="K44" s="37">
        <f>(($N44/$M44)^(1/3))*(($O44/$L44)^2)*RawResults!K49</f>
        <v>5.7087287080336599E-2</v>
      </c>
      <c r="L44" s="143">
        <v>4210.6710599999997</v>
      </c>
      <c r="M44" s="137">
        <v>42503.5</v>
      </c>
      <c r="N44" s="144">
        <v>309117</v>
      </c>
      <c r="O44" s="136">
        <v>1031.3440000000001</v>
      </c>
    </row>
    <row r="45" spans="1:15" x14ac:dyDescent="0.45">
      <c r="A45" s="58"/>
      <c r="B45" s="26"/>
      <c r="C45" s="27" t="s">
        <v>17</v>
      </c>
      <c r="D45" s="13">
        <f>RawResults!D51/'ME&amp;ajdSE'!$L$41</f>
        <v>0.10135607695748146</v>
      </c>
      <c r="E45" s="13">
        <f>RawResults!E51/'ME&amp;ajdSE'!$L$41</f>
        <v>0.17253523004953042</v>
      </c>
      <c r="F45" s="13">
        <f>RawResults!F51/'ME&amp;ajdSE'!$L$41</f>
        <v>0.20849227771309214</v>
      </c>
      <c r="G45" s="13">
        <f>RawResults!G51/'ME&amp;ajdSE'!$L$41</f>
        <v>0.2387023316896191</v>
      </c>
      <c r="H45" s="14">
        <f>(($N45/$M45)^(1/3))*(($O45/$L45)^2)*RawResults!H50</f>
        <v>6.399836882189977E-2</v>
      </c>
      <c r="I45" s="32">
        <f>(($N45/$M45)^(1/3))*(($O45/$L45)^2)*RawResults!I50</f>
        <v>5.6216326052553757E-2</v>
      </c>
      <c r="J45" s="32">
        <f>(($N45/$M45)^(1/3))*(($O45/$L45)^2)*RawResults!J50</f>
        <v>6.3864787988605287E-2</v>
      </c>
      <c r="K45" s="37">
        <f>(($N45/$M45)^(1/3))*(($O45/$L45)^2)*RawResults!K50</f>
        <v>6.3171251663767622E-2</v>
      </c>
      <c r="L45" s="143">
        <v>4210.6710599999997</v>
      </c>
      <c r="M45" s="137">
        <v>42503.5</v>
      </c>
      <c r="N45" s="144">
        <v>309117</v>
      </c>
      <c r="O45" s="136">
        <v>1031.3440000000001</v>
      </c>
    </row>
    <row r="46" spans="1:15" x14ac:dyDescent="0.45">
      <c r="B46" s="26"/>
      <c r="C46" s="27" t="s">
        <v>18</v>
      </c>
      <c r="D46" s="13">
        <f>RawResults!D52/'ME&amp;ajdSE'!$L$41</f>
        <v>0.10356187737923181</v>
      </c>
      <c r="E46" s="13">
        <f>RawResults!E52/'ME&amp;ajdSE'!$L$41</f>
        <v>0.19614571839767508</v>
      </c>
      <c r="F46" s="13">
        <f>RawResults!F52/'ME&amp;ajdSE'!$L$41</f>
        <v>0.19420873498486962</v>
      </c>
      <c r="G46" s="13">
        <f>RawResults!G52/'ME&amp;ajdSE'!$L$41</f>
        <v>0.2230988330871897</v>
      </c>
      <c r="H46" s="75">
        <f>(($N46/$M46)^(1/3))*(($O46/$L46)^2)*RawResults!H51</f>
        <v>6.4496982415856885E-2</v>
      </c>
      <c r="I46" s="76">
        <f>(($N46/$M46)^(1/3))*(($O46/$L46)^2)*RawResults!I51</f>
        <v>5.6025305333084065E-2</v>
      </c>
      <c r="J46" s="76">
        <f>(($N46/$M46)^(1/3))*(($O46/$L46)^2)*RawResults!J51</f>
        <v>5.765608341155537E-2</v>
      </c>
      <c r="K46" s="77">
        <f>(($N46/$M46)^(1/3))*(($O46/$L46)^2)*RawResults!K51</f>
        <v>6.2747051763740458E-2</v>
      </c>
      <c r="L46" s="143">
        <v>4210.6710599999997</v>
      </c>
      <c r="M46" s="137">
        <v>42503.5</v>
      </c>
      <c r="N46" s="144">
        <v>309117</v>
      </c>
      <c r="O46" s="136">
        <v>1031.3440000000001</v>
      </c>
    </row>
    <row r="47" spans="1:15" x14ac:dyDescent="0.45">
      <c r="A47" s="58" t="s">
        <v>52</v>
      </c>
      <c r="B47" s="27" t="s">
        <v>19</v>
      </c>
      <c r="C47" s="27" t="s">
        <v>16</v>
      </c>
      <c r="D47" s="13">
        <f>RawResults!D54/'ME&amp;ajdSE'!$L$47</f>
        <v>0.20762404067729484</v>
      </c>
      <c r="E47" s="105" t="s">
        <v>53</v>
      </c>
      <c r="F47" s="13">
        <f>RawResults!F54/'ME&amp;ajdSE'!$L$47</f>
        <v>0.37501565697648065</v>
      </c>
      <c r="G47" s="13">
        <f>RawResults!G54/'ME&amp;ajdSE'!$L$47</f>
        <v>0.543588465520222</v>
      </c>
      <c r="H47" s="75">
        <f>(($N47/$M47)^(1/3))*(($O47/$L47)^2)*RawResults!H54</f>
        <v>7.3650184170992436E-2</v>
      </c>
      <c r="I47" s="106" t="s">
        <v>53</v>
      </c>
      <c r="J47" s="76">
        <f>(($N47/$M47)^(1/3))*(($O47/$L47)^2)*RawResults!J54</f>
        <v>0.11007561807907391</v>
      </c>
      <c r="K47" s="77">
        <f>(($N47/$M47)^(1/3))*(($O47/$L47)^2)*RawResults!K54</f>
        <v>0.12157093145985198</v>
      </c>
      <c r="L47" s="145">
        <v>1723.5128400000001</v>
      </c>
      <c r="M47" s="137">
        <v>42503.5</v>
      </c>
      <c r="N47" s="141">
        <v>324969</v>
      </c>
      <c r="O47" s="136">
        <v>1031.3440000000001</v>
      </c>
    </row>
    <row r="48" spans="1:15" x14ac:dyDescent="0.45">
      <c r="B48" s="26"/>
      <c r="C48" s="27" t="s">
        <v>17</v>
      </c>
      <c r="D48" s="13">
        <f>RawResults!D55/'ME&amp;ajdSE'!$L$47</f>
        <v>0.20668380979395545</v>
      </c>
      <c r="E48" s="105" t="s">
        <v>53</v>
      </c>
      <c r="F48" s="13">
        <f>RawResults!F55/'ME&amp;ajdSE'!$L$47</f>
        <v>0.37330154151912204</v>
      </c>
      <c r="G48" s="13">
        <f>RawResults!G55/'ME&amp;ajdSE'!$L$47</f>
        <v>0.53558904730875112</v>
      </c>
      <c r="H48" s="75">
        <f>(($N48/$M48)^(1/3))*(($O48/$L48)^2)*RawResults!H55</f>
        <v>7.3862093652053942E-2</v>
      </c>
      <c r="I48" s="106" t="s">
        <v>53</v>
      </c>
      <c r="J48" s="76">
        <f>(($N48/$M48)^(1/3))*(($O48/$L48)^2)*RawResults!J55</f>
        <v>0.12959139493130639</v>
      </c>
      <c r="K48" s="77">
        <f>(($N48/$M48)^(1/3))*(($O48/$L48)^2)*RawResults!K55</f>
        <v>0.1183515862577203</v>
      </c>
      <c r="L48" s="145">
        <v>1723.5128400000001</v>
      </c>
      <c r="M48" s="137">
        <v>42503.5</v>
      </c>
      <c r="N48" s="141">
        <v>324969</v>
      </c>
      <c r="O48" s="136">
        <v>1031.3440000000001</v>
      </c>
    </row>
    <row r="49" spans="1:15" x14ac:dyDescent="0.45">
      <c r="B49" s="26"/>
      <c r="C49" s="29" t="s">
        <v>18</v>
      </c>
      <c r="D49" s="13">
        <f>RawResults!D56/'ME&amp;ajdSE'!$L$47</f>
        <v>0.20832847407159438</v>
      </c>
      <c r="E49" s="107" t="s">
        <v>53</v>
      </c>
      <c r="F49" s="13">
        <f>RawResults!F56/'ME&amp;ajdSE'!$L$47</f>
        <v>0.37392528505908895</v>
      </c>
      <c r="G49" s="13">
        <f>RawResults!G56/'ME&amp;ajdSE'!$L$47</f>
        <v>0.53867646265983138</v>
      </c>
      <c r="H49" s="75">
        <f>(($N49/$M49)^(1/3))*(($O49/$L49)^2)*RawResults!H56</f>
        <v>7.2092042820231336E-2</v>
      </c>
      <c r="I49" s="106" t="s">
        <v>53</v>
      </c>
      <c r="J49" s="76">
        <f>(($N49/$M49)^(1/3))*(($O49/$L49)^2)*RawResults!J56</f>
        <v>0.1229709166666251</v>
      </c>
      <c r="K49" s="77">
        <f>(($N49/$M49)^(1/3))*(($O49/$L49)^2)*RawResults!K56</f>
        <v>0.12947485882520998</v>
      </c>
      <c r="L49" s="145">
        <v>1723.5128400000001</v>
      </c>
      <c r="M49" s="137">
        <v>42503.5</v>
      </c>
      <c r="N49" s="141">
        <v>324969</v>
      </c>
      <c r="O49" s="136">
        <v>1031.3440000000001</v>
      </c>
    </row>
    <row r="50" spans="1:15" x14ac:dyDescent="0.45">
      <c r="B50" s="27" t="s">
        <v>20</v>
      </c>
      <c r="C50" s="27" t="s">
        <v>16</v>
      </c>
      <c r="D50" s="13">
        <f>RawResults!D57/'ME&amp;ajdSE'!$L$47</f>
        <v>0.19335730623277514</v>
      </c>
      <c r="E50" s="105" t="s">
        <v>53</v>
      </c>
      <c r="F50" s="13">
        <f>RawResults!F57/'ME&amp;ajdSE'!$L$47</f>
        <v>0.35544301486027802</v>
      </c>
      <c r="G50" s="13">
        <f>RawResults!G57/'ME&amp;ajdSE'!$L$47</f>
        <v>0.48174175482208764</v>
      </c>
      <c r="H50" s="75">
        <f>(($N50/$M50)^(1/3))*(($O50/$L50)^2)*RawResults!H57</f>
        <v>7.2914497094431069E-2</v>
      </c>
      <c r="I50" s="106" t="s">
        <v>53</v>
      </c>
      <c r="J50" s="76">
        <f>(($N50/$M50)^(1/3))*(($O50/$L50)^2)*RawResults!J57</f>
        <v>0.10260566778678194</v>
      </c>
      <c r="K50" s="77">
        <f>(($N50/$M50)^(1/3))*(($O50/$L50)^2)*RawResults!K57</f>
        <v>0.12282475273694488</v>
      </c>
      <c r="L50" s="145">
        <v>1723.5128400000001</v>
      </c>
      <c r="M50" s="137">
        <v>42503.5</v>
      </c>
      <c r="N50" s="141">
        <v>324969</v>
      </c>
      <c r="O50" s="136">
        <v>1031.3440000000001</v>
      </c>
    </row>
    <row r="51" spans="1:15" x14ac:dyDescent="0.45">
      <c r="B51" s="26"/>
      <c r="C51" s="27" t="s">
        <v>17</v>
      </c>
      <c r="D51" s="13">
        <f>RawResults!D58/'ME&amp;ajdSE'!$L$47</f>
        <v>0.19322907974390258</v>
      </c>
      <c r="E51" s="105" t="s">
        <v>53</v>
      </c>
      <c r="F51" s="13">
        <f>RawResults!F58/'ME&amp;ajdSE'!$L$47</f>
        <v>0.35077301773974595</v>
      </c>
      <c r="G51" s="13">
        <f>RawResults!G58/'ME&amp;ajdSE'!$L$47</f>
        <v>0.4759601906998267</v>
      </c>
      <c r="H51" s="75">
        <f>(($N51/$M51)^(1/3))*(($O51/$L51)^2)*RawResults!H58</f>
        <v>7.2443555784322364E-2</v>
      </c>
      <c r="I51" s="106" t="s">
        <v>53</v>
      </c>
      <c r="J51" s="76">
        <f>(($N51/$M51)^(1/3))*(($O51/$L51)^2)*RawResults!J58</f>
        <v>0.10300585503247496</v>
      </c>
      <c r="K51" s="77">
        <f>(($N51/$M51)^(1/3))*(($O51/$L51)^2)*RawResults!K58</f>
        <v>0.10675843051667849</v>
      </c>
      <c r="L51" s="145">
        <v>1723.5128400000001</v>
      </c>
      <c r="M51" s="137">
        <v>42503.5</v>
      </c>
      <c r="N51" s="141">
        <v>324969</v>
      </c>
      <c r="O51" s="136">
        <v>1031.3440000000001</v>
      </c>
    </row>
    <row r="52" spans="1:15" x14ac:dyDescent="0.45">
      <c r="B52" s="26"/>
      <c r="C52" s="27" t="s">
        <v>18</v>
      </c>
      <c r="D52" s="13">
        <f>RawResults!D59/'ME&amp;ajdSE'!$L$47</f>
        <v>0.19315173190122564</v>
      </c>
      <c r="E52" s="105" t="s">
        <v>53</v>
      </c>
      <c r="F52" s="13">
        <f>RawResults!F59/'ME&amp;ajdSE'!$L$47</f>
        <v>0.35552894401413332</v>
      </c>
      <c r="G52" s="13">
        <f>RawResults!G59/'ME&amp;ajdSE'!$L$47</f>
        <v>0.48390263225425112</v>
      </c>
      <c r="H52" s="75">
        <f>(($N52/$M52)^(1/3))*(($O52/$L52)^2)*RawResults!H59</f>
        <v>7.1473526731700321E-2</v>
      </c>
      <c r="I52" s="106" t="s">
        <v>53</v>
      </c>
      <c r="J52" s="76">
        <f>(($N52/$M52)^(1/3))*(($O52/$L52)^2)*RawResults!J59</f>
        <v>0.10243467291924097</v>
      </c>
      <c r="K52" s="77">
        <f>(($N52/$M52)^(1/3))*(($O52/$L52)^2)*RawResults!K59</f>
        <v>0.11369507998446152</v>
      </c>
      <c r="L52" s="145">
        <v>1723.5128400000001</v>
      </c>
      <c r="M52" s="137">
        <v>42503.5</v>
      </c>
      <c r="N52" s="141">
        <v>324969</v>
      </c>
      <c r="O52" s="136">
        <v>1031.3440000000001</v>
      </c>
    </row>
    <row r="53" spans="1:15" x14ac:dyDescent="0.45">
      <c r="A53" s="71" t="s">
        <v>137</v>
      </c>
      <c r="B53" s="27" t="s">
        <v>19</v>
      </c>
      <c r="C53" s="27" t="s">
        <v>16</v>
      </c>
      <c r="D53" s="13">
        <f>RawResults!D61/'ME&amp;ajdSE'!$L$53</f>
        <v>0.18216475769895371</v>
      </c>
      <c r="E53" s="13">
        <f>RawResults!E61/'ME&amp;ajdSE'!$L$53</f>
        <v>0.29600908022038935</v>
      </c>
      <c r="F53" s="13">
        <f>RawResults!F61/'ME&amp;ajdSE'!$L$53</f>
        <v>0.35760465364498534</v>
      </c>
      <c r="G53" s="13">
        <f>RawResults!G61/'ME&amp;ajdSE'!$L$53</f>
        <v>0.50029393376950149</v>
      </c>
      <c r="H53" s="75">
        <f>(($N53/$M53)^(1/3))*(($O53/$L53)^2)*RawResults!H61</f>
        <v>0.14203415951816029</v>
      </c>
      <c r="I53" s="76">
        <f>(($N53/$M53)^(1/3))*(($O53/$L53)^2)*RawResults!I61</f>
        <v>0.13578105276051541</v>
      </c>
      <c r="J53" s="76">
        <f>(($N53/$M53)^(1/3))*(($O53/$L53)^2)*RawResults!J61</f>
        <v>0.14842105114560636</v>
      </c>
      <c r="K53" s="77">
        <f>(($N53/$M53)^(1/3))*(($O53/$L53)^2)*RawResults!K61</f>
        <v>0.15040241769774243</v>
      </c>
      <c r="L53" s="141">
        <v>1810.47588</v>
      </c>
      <c r="M53" s="137">
        <v>42503.5</v>
      </c>
      <c r="N53" s="141">
        <v>142590</v>
      </c>
      <c r="O53" s="136">
        <v>1031.3440000000001</v>
      </c>
    </row>
    <row r="54" spans="1:15" x14ac:dyDescent="0.45">
      <c r="B54" s="26"/>
      <c r="C54" s="27" t="s">
        <v>17</v>
      </c>
      <c r="D54" s="13">
        <f>RawResults!D62/'ME&amp;ajdSE'!$L$53</f>
        <v>0.18790755721086988</v>
      </c>
      <c r="E54" s="13">
        <f>RawResults!E62/'ME&amp;ajdSE'!$L$53</f>
        <v>0.30232404974099963</v>
      </c>
      <c r="F54" s="13">
        <f>RawResults!F62/'ME&amp;ajdSE'!$L$53</f>
        <v>0.34870069630532724</v>
      </c>
      <c r="G54" s="13">
        <f>RawResults!G62/'ME&amp;ajdSE'!$L$53</f>
        <v>0.50920501630764614</v>
      </c>
      <c r="H54" s="75">
        <f>(($N54/$M54)^(1/3))*(($O54/$L54)^2)*RawResults!H62</f>
        <v>0.16368097894177933</v>
      </c>
      <c r="I54" s="76">
        <f>(($N54/$M54)^(1/3))*(($O54/$L54)^2)*RawResults!I62</f>
        <v>0.14600689976955625</v>
      </c>
      <c r="J54" s="76">
        <f>(($N54/$M54)^(1/3))*(($O54/$L54)^2)*RawResults!J62</f>
        <v>0.17214950290613626</v>
      </c>
      <c r="K54" s="77">
        <f>(($N54/$M54)^(1/3))*(($O54/$L54)^2)*RawResults!K62</f>
        <v>0.15499686410880298</v>
      </c>
      <c r="L54" s="141">
        <v>1810.47588</v>
      </c>
      <c r="M54" s="137">
        <v>42503.5</v>
      </c>
      <c r="N54" s="141">
        <v>142590</v>
      </c>
      <c r="O54" s="136">
        <v>1031.3440000000001</v>
      </c>
    </row>
    <row r="55" spans="1:15" x14ac:dyDescent="0.45">
      <c r="B55" s="26"/>
      <c r="C55" s="29" t="s">
        <v>18</v>
      </c>
      <c r="D55" s="13">
        <f>RawResults!D63/'ME&amp;ajdSE'!$L$53</f>
        <v>0.18544290134370639</v>
      </c>
      <c r="E55" s="13">
        <f>RawResults!E63/'ME&amp;ajdSE'!$L$53</f>
        <v>0.29306488192485614</v>
      </c>
      <c r="F55" s="13">
        <f>RawResults!F63/'ME&amp;ajdSE'!$L$53</f>
        <v>0.3473006776538774</v>
      </c>
      <c r="G55" s="13">
        <f>RawResults!G63/'ME&amp;ajdSE'!$L$53</f>
        <v>0.47624837730508734</v>
      </c>
      <c r="H55" s="75">
        <f>(($N55/$M55)^(1/3))*(($O55/$L55)^2)*RawResults!H63</f>
        <v>0.14422917380355191</v>
      </c>
      <c r="I55" s="76">
        <f>(($N55/$M55)^(1/3))*(($O55/$L55)^2)*RawResults!I63</f>
        <v>0.13590866817553643</v>
      </c>
      <c r="J55" s="76">
        <f>(($N55/$M55)^(1/3))*(($O55/$L55)^2)*RawResults!J63</f>
        <v>0.1553238452121552</v>
      </c>
      <c r="K55" s="76">
        <f>(($N55/$M55)^(1/3))*(($O55/$L55)^2)*RawResults!K63</f>
        <v>0.16756365486906077</v>
      </c>
      <c r="L55" s="141">
        <v>1810.47588</v>
      </c>
      <c r="M55" s="137">
        <v>42503.5</v>
      </c>
      <c r="N55" s="141">
        <v>142590</v>
      </c>
      <c r="O55" s="136">
        <v>1031.3440000000001</v>
      </c>
    </row>
    <row r="56" spans="1:15" x14ac:dyDescent="0.45">
      <c r="B56" s="27" t="s">
        <v>20</v>
      </c>
      <c r="C56" s="27" t="s">
        <v>16</v>
      </c>
      <c r="D56" s="13">
        <f>RawResults!D64/'ME&amp;ajdSE'!$L$53</f>
        <v>0.17506899898605663</v>
      </c>
      <c r="E56" s="13">
        <f>RawResults!E64/'ME&amp;ajdSE'!$L$53</f>
        <v>0.28760979682314242</v>
      </c>
      <c r="F56" s="13">
        <f>RawResults!F64/'ME&amp;ajdSE'!$L$53</f>
        <v>0.32474815405991492</v>
      </c>
      <c r="G56" s="13">
        <f>RawResults!G64/'ME&amp;ajdSE'!$L$53</f>
        <v>0.46294938764939525</v>
      </c>
      <c r="H56" s="75">
        <f>(($N56/$M56)^(1/3))*(($O56/$L56)^2)*RawResults!H64</f>
        <v>0.1627997184758882</v>
      </c>
      <c r="I56" s="76">
        <f>(($N56/$M56)^(1/3))*(($O56/$L56)^2)*RawResults!I64</f>
        <v>0.14216580693906125</v>
      </c>
      <c r="J56" s="76">
        <f>(($N56/$M56)^(1/3))*(($O56/$L56)^2)*RawResults!J64</f>
        <v>0.16028568994213613</v>
      </c>
      <c r="K56" s="77">
        <f>(($N56/$M56)^(1/3))*(($O56/$L56)^2)*RawResults!K64</f>
        <v>0.16070744747286025</v>
      </c>
      <c r="L56" s="141">
        <v>1810.47588</v>
      </c>
      <c r="M56" s="137">
        <v>42503.5</v>
      </c>
      <c r="N56" s="141">
        <v>142590</v>
      </c>
      <c r="O56" s="136">
        <v>1031.3440000000001</v>
      </c>
    </row>
    <row r="57" spans="1:15" x14ac:dyDescent="0.45">
      <c r="B57" s="26"/>
      <c r="C57" s="27" t="s">
        <v>17</v>
      </c>
      <c r="D57" s="13">
        <f>RawResults!D65/'ME&amp;ajdSE'!$L$53</f>
        <v>0.17721114296203713</v>
      </c>
      <c r="E57" s="13">
        <f>RawResults!E65/'ME&amp;ajdSE'!$L$53</f>
        <v>0.3035660988756172</v>
      </c>
      <c r="F57" s="13">
        <f>RawResults!F65/'ME&amp;ajdSE'!$L$53</f>
        <v>0.339348735206569</v>
      </c>
      <c r="G57" s="13">
        <f>RawResults!G65/'ME&amp;ajdSE'!$L$53</f>
        <v>0.47448977889724769</v>
      </c>
      <c r="H57" s="75">
        <f>(($N57/$M57)^(1/3))*(($O57/$L57)^2)*RawResults!H65</f>
        <v>0.17911899509404935</v>
      </c>
      <c r="I57" s="76">
        <f>(($N57/$M57)^(1/3))*(($O57/$L57)^2)*RawResults!I65</f>
        <v>0.15418837406228814</v>
      </c>
      <c r="J57" s="76">
        <f>(($N57/$M57)^(1/3))*(($O57/$L57)^2)*RawResults!J65</f>
        <v>0.1752664863432917</v>
      </c>
      <c r="K57" s="77">
        <f>(($N57/$M57)^(1/3))*(($O57/$L57)^2)*RawResults!K65</f>
        <v>0.20493660884102508</v>
      </c>
      <c r="L57" s="141">
        <v>1810.47588</v>
      </c>
      <c r="M57" s="137">
        <v>42503.5</v>
      </c>
      <c r="N57" s="141">
        <v>142590</v>
      </c>
      <c r="O57" s="136">
        <v>1031.3440000000001</v>
      </c>
    </row>
    <row r="58" spans="1:15" x14ac:dyDescent="0.45">
      <c r="B58" s="26"/>
      <c r="C58" s="27" t="s">
        <v>18</v>
      </c>
      <c r="D58" s="13">
        <f>RawResults!D63/'ME&amp;ajdSE'!$L$53</f>
        <v>0.18544290134370639</v>
      </c>
      <c r="E58" s="13">
        <f>RawResults!E63/'ME&amp;ajdSE'!$L$53</f>
        <v>0.29306488192485614</v>
      </c>
      <c r="F58" s="13">
        <f>RawResults!F63/'ME&amp;ajdSE'!$L$53</f>
        <v>0.3473006776538774</v>
      </c>
      <c r="G58" s="13">
        <f>RawResults!G63/'ME&amp;ajdSE'!$L$53</f>
        <v>0.47624837730508734</v>
      </c>
      <c r="H58" s="75">
        <f>(($N58/$M58)^(1/3))*(($O58/$L58)^2)*RawResults!H63</f>
        <v>0.14422917380355191</v>
      </c>
      <c r="I58" s="76">
        <f>(($N58/$M58)^(1/3))*(($O58/$L58)^2)*RawResults!I63</f>
        <v>0.13590866817553643</v>
      </c>
      <c r="J58" s="76">
        <f>(($N58/$M58)^(1/3))*(($O58/$L58)^2)*RawResults!J63</f>
        <v>0.1553238452121552</v>
      </c>
      <c r="K58" s="77">
        <f>(($N58/$M58)^(1/3))*(($O58/$L58)^2)*RawResults!K63</f>
        <v>0.16756365486906077</v>
      </c>
      <c r="L58" s="146">
        <v>1810.47588</v>
      </c>
      <c r="M58" s="137">
        <v>42503.5</v>
      </c>
      <c r="N58" s="141">
        <v>142590</v>
      </c>
      <c r="O58" s="136">
        <v>1031.3440000000001</v>
      </c>
    </row>
    <row r="59" spans="1:15" x14ac:dyDescent="0.45">
      <c r="A59" s="79" t="s">
        <v>55</v>
      </c>
      <c r="B59" s="27" t="s">
        <v>19</v>
      </c>
      <c r="C59" s="27" t="s">
        <v>16</v>
      </c>
      <c r="D59" s="13">
        <f>RawResults!D68/'ME&amp;ajdSE'!$L59</f>
        <v>0.14752459166103482</v>
      </c>
      <c r="E59" s="105" t="s">
        <v>53</v>
      </c>
      <c r="F59" s="13">
        <f>RawResults!F68/'ME&amp;ajdSE'!$L59</f>
        <v>0.22951282778498014</v>
      </c>
      <c r="G59" s="13">
        <f>RawResults!G68/'ME&amp;ajdSE'!$L59</f>
        <v>0.32316767507139865</v>
      </c>
      <c r="H59" s="75">
        <f>(($N59/$M59)^(1/3))*(($O59/$L59)^2)*RawResults!H68</f>
        <v>0.10302487703082834</v>
      </c>
      <c r="I59" s="105" t="s">
        <v>53</v>
      </c>
      <c r="J59" s="76">
        <f>(($N59/$M59)^(1/3))*(($O59/$L59)^2)*RawResults!J68</f>
        <v>0.11606496465560601</v>
      </c>
      <c r="K59" s="77">
        <f>(($N59/$M59)^(1/3))*(($O59/$L59)^2)*RawResults!K68</f>
        <v>0.11132064802378951</v>
      </c>
      <c r="L59" s="139">
        <v>2376.3970199999999</v>
      </c>
      <c r="M59" s="137">
        <v>42503.5</v>
      </c>
      <c r="N59" s="147">
        <v>212081</v>
      </c>
      <c r="O59" s="136">
        <v>1031.3440000000001</v>
      </c>
    </row>
    <row r="60" spans="1:15" x14ac:dyDescent="0.45">
      <c r="B60" s="26"/>
      <c r="C60" s="27" t="s">
        <v>17</v>
      </c>
      <c r="D60" s="13">
        <f>RawResults!D69/'ME&amp;ajdSE'!$L60</f>
        <v>0.15706870394914063</v>
      </c>
      <c r="E60" s="105" t="s">
        <v>53</v>
      </c>
      <c r="F60" s="13">
        <f>RawResults!F69/'ME&amp;ajdSE'!$L60</f>
        <v>0.24467557192947498</v>
      </c>
      <c r="G60" s="13">
        <f>RawResults!G69/'ME&amp;ajdSE'!$L60</f>
        <v>0.35875756147851084</v>
      </c>
      <c r="H60" s="75">
        <f>(($N60/$M60)^(1/3))*(($O60/$L60)^2)*RawResults!H68</f>
        <v>0.10302487703082834</v>
      </c>
      <c r="I60" s="105" t="s">
        <v>53</v>
      </c>
      <c r="J60" s="76">
        <f>(($N60/$M60)^(1/3))*(($O60/$L60)^2)*RawResults!J68</f>
        <v>0.11606496465560601</v>
      </c>
      <c r="K60" s="77">
        <f>(($N60/$M60)^(1/3))*(($O60/$L60)^2)*RawResults!K68</f>
        <v>0.11132064802378951</v>
      </c>
      <c r="L60" s="139">
        <v>2376.3970199999999</v>
      </c>
      <c r="M60" s="137">
        <v>42503.5</v>
      </c>
      <c r="N60" s="147">
        <v>212081</v>
      </c>
      <c r="O60" s="136">
        <v>1031.3440000000001</v>
      </c>
    </row>
    <row r="61" spans="1:15" x14ac:dyDescent="0.45">
      <c r="B61" s="26"/>
      <c r="C61" s="29" t="s">
        <v>18</v>
      </c>
      <c r="D61" s="13">
        <f>RawResults!D70/'ME&amp;ajdSE'!$L61</f>
        <v>0.14958746245187599</v>
      </c>
      <c r="E61" s="107" t="s">
        <v>53</v>
      </c>
      <c r="F61" s="13">
        <f>RawResults!F70/'ME&amp;ajdSE'!$L61</f>
        <v>0.22629733814428032</v>
      </c>
      <c r="G61" s="13">
        <f>RawResults!G70/'ME&amp;ajdSE'!$L61</f>
        <v>0.32371026117512974</v>
      </c>
      <c r="H61" s="75">
        <f>(($N61/$M61)^(1/3))*(($O61/$L61)^2)*RawResults!H69</f>
        <v>0.10820318413422597</v>
      </c>
      <c r="I61" s="107" t="s">
        <v>53</v>
      </c>
      <c r="J61" s="76">
        <f>(($N61/$M61)^(1/3))*(($O61/$L61)^2)*RawResults!J69</f>
        <v>0.125185684460277</v>
      </c>
      <c r="K61" s="77">
        <f>(($N61/$M61)^(1/3))*(($O61/$L61)^2)*RawResults!K69</f>
        <v>0.10584513919875292</v>
      </c>
      <c r="L61" s="139">
        <v>2376.3970199999999</v>
      </c>
      <c r="M61" s="137">
        <v>42503.5</v>
      </c>
      <c r="N61" s="147">
        <v>212081</v>
      </c>
      <c r="O61" s="136">
        <v>1031.3440000000001</v>
      </c>
    </row>
    <row r="62" spans="1:15" x14ac:dyDescent="0.45">
      <c r="B62" s="27" t="s">
        <v>20</v>
      </c>
      <c r="C62" s="27" t="s">
        <v>16</v>
      </c>
      <c r="D62" s="13">
        <f>RawResults!D71/'ME&amp;ajdSE'!$L62</f>
        <v>0.14690373580757984</v>
      </c>
      <c r="E62" s="105" t="s">
        <v>53</v>
      </c>
      <c r="F62" s="13">
        <f>RawResults!F71/'ME&amp;ajdSE'!$L62</f>
        <v>0.24307966856480911</v>
      </c>
      <c r="G62" s="13">
        <f>RawResults!G71/'ME&amp;ajdSE'!$L62</f>
        <v>0.33259244703143082</v>
      </c>
      <c r="H62" s="75">
        <f>(($N62/$M62)^(1/3))*(($O62/$L62)^2)*RawResults!H70</f>
        <v>0.10266195233804069</v>
      </c>
      <c r="I62" s="105" t="s">
        <v>53</v>
      </c>
      <c r="J62" s="76">
        <f>(($N62/$M62)^(1/3))*(($O62/$L62)^2)*RawResults!J70</f>
        <v>0.12195061443135145</v>
      </c>
      <c r="K62" s="77">
        <f>(($N62/$M62)^(1/3))*(($O62/$L62)^2)*RawResults!K70</f>
        <v>0.11060045364606476</v>
      </c>
      <c r="L62" s="139">
        <v>2376.3970199999999</v>
      </c>
      <c r="M62" s="137">
        <v>42503.5</v>
      </c>
      <c r="N62" s="147">
        <v>212081</v>
      </c>
      <c r="O62" s="136">
        <v>1031.3440000000001</v>
      </c>
    </row>
    <row r="63" spans="1:15" x14ac:dyDescent="0.45">
      <c r="B63" s="26"/>
      <c r="C63" s="27" t="s">
        <v>17</v>
      </c>
      <c r="D63" s="13">
        <f>RawResults!D72/'ME&amp;ajdSE'!$L63</f>
        <v>0.14690769137557663</v>
      </c>
      <c r="E63" s="105" t="s">
        <v>53</v>
      </c>
      <c r="F63" s="13">
        <f>RawResults!F72/'ME&amp;ajdSE'!$L63</f>
        <v>0.24454083013452019</v>
      </c>
      <c r="G63" s="13">
        <f>RawResults!G72/'ME&amp;ajdSE'!$L63</f>
        <v>0.3358108486434645</v>
      </c>
      <c r="H63" s="75">
        <f>(($N63/$M63)^(1/3))*(($O63/$L63)^2)*RawResults!H71</f>
        <v>0.1200786362492022</v>
      </c>
      <c r="I63" s="105" t="s">
        <v>53</v>
      </c>
      <c r="J63" s="76">
        <f>(($N63/$M63)^(1/3))*(($O63/$L63)^2)*RawResults!J71</f>
        <v>9.5311729555855998E-2</v>
      </c>
      <c r="K63" s="77">
        <f>(($N63/$M63)^(1/3))*(($O63/$L63)^2)*RawResults!K71</f>
        <v>9.6889821131953116E-2</v>
      </c>
      <c r="L63" s="139">
        <v>2376.3970199999999</v>
      </c>
      <c r="M63" s="137">
        <v>42503.5</v>
      </c>
      <c r="N63" s="147">
        <v>212081</v>
      </c>
      <c r="O63" s="136">
        <v>1031.3440000000001</v>
      </c>
    </row>
    <row r="64" spans="1:15" x14ac:dyDescent="0.45">
      <c r="B64" s="26"/>
      <c r="C64" s="27" t="s">
        <v>18</v>
      </c>
      <c r="D64" s="13">
        <f>RawResults!D73/'ME&amp;ajdSE'!$L64</f>
        <v>0.14728856207705562</v>
      </c>
      <c r="E64" s="105" t="s">
        <v>53</v>
      </c>
      <c r="F64" s="13">
        <f>RawResults!F73/'ME&amp;ajdSE'!$L64</f>
        <v>0.24311665733363025</v>
      </c>
      <c r="G64" s="13">
        <f>RawResults!G73/'ME&amp;ajdSE'!$L64</f>
        <v>0.32876219479521146</v>
      </c>
      <c r="H64" s="75">
        <f>(($N64/$M64)^(1/3))*(($O64/$L64)^2)*RawResults!H72</f>
        <v>0.1244542991535276</v>
      </c>
      <c r="I64" s="105" t="s">
        <v>53</v>
      </c>
      <c r="J64" s="76">
        <f>(($N64/$M64)^(1/3))*(($O64/$L64)^2)*RawResults!J72</f>
        <v>9.73032771982488E-2</v>
      </c>
      <c r="K64" s="77">
        <f>(($N64/$M64)^(1/3))*(($O64/$L64)^2)*RawResults!K72</f>
        <v>9.4472490342975737E-2</v>
      </c>
      <c r="L64" s="139">
        <v>2376.3970199999999</v>
      </c>
      <c r="M64" s="137">
        <v>42503.5</v>
      </c>
      <c r="N64" s="147">
        <v>212081</v>
      </c>
      <c r="O64" s="136">
        <v>1031.3440000000001</v>
      </c>
    </row>
    <row r="65" spans="1:15" x14ac:dyDescent="0.45">
      <c r="A65" s="58" t="s">
        <v>80</v>
      </c>
      <c r="B65" s="27" t="s">
        <v>19</v>
      </c>
      <c r="C65" s="27" t="s">
        <v>16</v>
      </c>
      <c r="D65" s="13">
        <f>RawResults!D75/'ME&amp;ajdSE'!$L$65</f>
        <v>0.17713088135770397</v>
      </c>
      <c r="E65" s="13">
        <f>RawResults!E75/'ME&amp;ajdSE'!$L$65</f>
        <v>0.2304835952891329</v>
      </c>
      <c r="F65" s="13">
        <f>RawResults!F75/'ME&amp;ajdSE'!$L$65</f>
        <v>0.26263829669857647</v>
      </c>
      <c r="G65" s="13">
        <f>RawResults!G75/'ME&amp;ajdSE'!$L$65</f>
        <v>0.35898832917035867</v>
      </c>
      <c r="H65" s="75">
        <f>(($N65/$M65)^(1/3))*(($O65/$L65)^2)*RawResults!H75</f>
        <v>0.14399074441797116</v>
      </c>
      <c r="I65" s="76">
        <f>(($N65/$M65)^(1/3))*(($O65/$L65)^2)*RawResults!I75</f>
        <v>0.12244882202473137</v>
      </c>
      <c r="J65" s="76">
        <f>(($N65/$M65)^(1/3))*(($O65/$L65)^2)*RawResults!J75</f>
        <v>0.12641707088664397</v>
      </c>
      <c r="K65" s="77">
        <f>(($N65/$M65)^(1/3))*(($O65/$L65)^2)*RawResults!K75</f>
        <v>0.14399074441797116</v>
      </c>
      <c r="L65" s="140">
        <v>1551.6549</v>
      </c>
      <c r="M65" s="137">
        <v>42503.5</v>
      </c>
      <c r="N65" s="143">
        <v>89800.1</v>
      </c>
      <c r="O65" s="136">
        <v>1031.3440000000001</v>
      </c>
    </row>
    <row r="66" spans="1:15" x14ac:dyDescent="0.45">
      <c r="B66" s="26"/>
      <c r="C66" s="27" t="s">
        <v>17</v>
      </c>
      <c r="D66" s="13">
        <f>RawResults!D76/'ME&amp;ajdSE'!$L$65</f>
        <v>0.17939684913185272</v>
      </c>
      <c r="E66" s="13">
        <f>RawResults!E76/'ME&amp;ajdSE'!$L$65</f>
        <v>0.23371949523054383</v>
      </c>
      <c r="F66" s="13">
        <f>RawResults!F76/'ME&amp;ajdSE'!$L$65</f>
        <v>0.26723532404015865</v>
      </c>
      <c r="G66" s="13">
        <f>RawResults!G76/'ME&amp;ajdSE'!$L$65</f>
        <v>0.36854715568519775</v>
      </c>
      <c r="H66" s="75">
        <f>(($N66/$M66)^(1/3))*(($O66/$L66)^2)*RawResults!H76</f>
        <v>0.14172317363973538</v>
      </c>
      <c r="I66" s="76">
        <f>(($N66/$M66)^(1/3))*(($O66/$L66)^2)*RawResults!I76</f>
        <v>0.12074814394105454</v>
      </c>
      <c r="J66" s="76">
        <f>(($N66/$M66)^(1/3))*(($O66/$L66)^2)*RawResults!J76</f>
        <v>0.12528328549752607</v>
      </c>
      <c r="K66" s="77">
        <f>(($N66/$M66)^(1/3))*(($O66/$L66)^2)*RawResults!K76</f>
        <v>0.14965967136356056</v>
      </c>
      <c r="L66" s="140">
        <v>1551.6549</v>
      </c>
      <c r="M66" s="137">
        <v>42503.5</v>
      </c>
      <c r="N66" s="143">
        <v>89800.1</v>
      </c>
      <c r="O66" s="136">
        <v>1031.3440000000001</v>
      </c>
    </row>
    <row r="67" spans="1:15" x14ac:dyDescent="0.45">
      <c r="B67" s="26"/>
      <c r="C67" s="29" t="s">
        <v>18</v>
      </c>
      <c r="D67" s="13">
        <f>RawResults!D77/'ME&amp;ajdSE'!$L$65</f>
        <v>0.17805118908850157</v>
      </c>
      <c r="E67" s="13">
        <f>RawResults!E77/'ME&amp;ajdSE'!$L$65</f>
        <v>0.23493239379452222</v>
      </c>
      <c r="F67" s="13">
        <f>RawResults!F77/'ME&amp;ajdSE'!$L$65</f>
        <v>0.26539599752496512</v>
      </c>
      <c r="G67" s="13">
        <f>RawResults!G77/'ME&amp;ajdSE'!$L$65</f>
        <v>0.36142637128913135</v>
      </c>
      <c r="H67" s="75">
        <f>(($N67/$M67)^(1/3))*(($O67/$L67)^2)*RawResults!H77</f>
        <v>0.13605424669414595</v>
      </c>
      <c r="I67" s="76">
        <f>(($N67/$M67)^(1/3))*(($O67/$L67)^2)*RawResults!I77</f>
        <v>0.11167786082811149</v>
      </c>
      <c r="J67" s="76">
        <f>(($N67/$M67)^(1/3))*(($O67/$L67)^2)*RawResults!J77</f>
        <v>0.11734678777370089</v>
      </c>
      <c r="K67" s="77">
        <f>(($N67/$M67)^(1/3))*(($O67/$L67)^2)*RawResults!K77</f>
        <v>0.13718803208326386</v>
      </c>
      <c r="L67" s="140">
        <v>1551.6549</v>
      </c>
      <c r="M67" s="137">
        <v>42503.5</v>
      </c>
      <c r="N67" s="143">
        <v>89800.1</v>
      </c>
      <c r="O67" s="136">
        <v>1031.3440000000001</v>
      </c>
    </row>
    <row r="68" spans="1:15" x14ac:dyDescent="0.45">
      <c r="B68" s="27" t="s">
        <v>20</v>
      </c>
      <c r="C68" s="27" t="s">
        <v>16</v>
      </c>
      <c r="D68" s="13">
        <f>RawResults!D78/'ME&amp;ajdSE'!$L$65</f>
        <v>0.17625826464376843</v>
      </c>
      <c r="E68" s="13">
        <f>RawResults!E78/'ME&amp;ajdSE'!$L$65</f>
        <v>0.23074331798907088</v>
      </c>
      <c r="F68" s="13">
        <f>RawResults!F78/'ME&amp;ajdSE'!$L$65</f>
        <v>0.26245655525593997</v>
      </c>
      <c r="G68" s="13">
        <f>RawResults!G78/'ME&amp;ajdSE'!$L$65</f>
        <v>0.36388825891633508</v>
      </c>
      <c r="H68" s="75">
        <f>(($N68/$M68)^(1/3))*(($O68/$L68)^2)*RawResults!H78</f>
        <v>0.10544204118796313</v>
      </c>
      <c r="I68" s="76">
        <f>(($N68/$M68)^(1/3))*(($O68/$L68)^2)*RawResults!I78</f>
        <v>0.10034000693693265</v>
      </c>
      <c r="J68" s="76">
        <f>(($N68/$M68)^(1/3))*(($O68/$L68)^2)*RawResults!J78</f>
        <v>0.10714271927163994</v>
      </c>
      <c r="K68" s="77">
        <f>(($N68/$M68)^(1/3))*(($O68/$L68)^2)*RawResults!K78</f>
        <v>0.13435356861046913</v>
      </c>
      <c r="L68" s="140">
        <v>1551.6549</v>
      </c>
      <c r="M68" s="137">
        <v>42503.5</v>
      </c>
      <c r="N68" s="143">
        <v>89800.1</v>
      </c>
      <c r="O68" s="136">
        <v>1031.3440000000001</v>
      </c>
    </row>
    <row r="69" spans="1:15" x14ac:dyDescent="0.45">
      <c r="B69" s="26"/>
      <c r="C69" s="27" t="s">
        <v>17</v>
      </c>
      <c r="D69" s="13">
        <f>RawResults!D79/'ME&amp;ajdSE'!$L$65</f>
        <v>0.17113019138469515</v>
      </c>
      <c r="E69" s="13">
        <f>RawResults!E79/'ME&amp;ajdSE'!$L$65</f>
        <v>0.227271540856153</v>
      </c>
      <c r="F69" s="13">
        <f>RawResults!F79/'ME&amp;ajdSE'!$L$65</f>
        <v>0.26183850545633569</v>
      </c>
      <c r="G69" s="13">
        <f>RawResults!G79/'ME&amp;ajdSE'!$L$65</f>
        <v>0.35837479068316025</v>
      </c>
      <c r="H69" s="75">
        <f>(($N69/$M69)^(1/3))*(($O69/$L69)^2)*RawResults!H79</f>
        <v>0.12585017819208502</v>
      </c>
      <c r="I69" s="76">
        <f>(($N69/$M69)^(1/3))*(($O69/$L69)^2)*RawResults!I79</f>
        <v>0.12131503663561348</v>
      </c>
      <c r="J69" s="76">
        <f>(($N69/$M69)^(1/3))*(($O69/$L69)^2)*RawResults!J79</f>
        <v>0.1337866759159102</v>
      </c>
      <c r="K69" s="77">
        <f>(($N69/$M69)^(1/3))*(($O69/$L69)^2)*RawResults!K79</f>
        <v>0.16723334489488775</v>
      </c>
      <c r="L69" s="140">
        <v>1551.6549</v>
      </c>
      <c r="M69" s="137">
        <v>42503.5</v>
      </c>
      <c r="N69" s="143">
        <v>89800.1</v>
      </c>
      <c r="O69" s="136">
        <v>1031.3440000000001</v>
      </c>
    </row>
    <row r="70" spans="1:15" x14ac:dyDescent="0.45">
      <c r="B70" s="26"/>
      <c r="C70" s="27" t="s">
        <v>18</v>
      </c>
      <c r="D70" s="13">
        <f>RawResults!D80/'ME&amp;ajdSE'!$L$65</f>
        <v>0.17516974940755189</v>
      </c>
      <c r="E70" s="13">
        <f>RawResults!E80/'ME&amp;ajdSE'!$L$65</f>
        <v>0.23006404323538696</v>
      </c>
      <c r="F70" s="13">
        <f>RawResults!F80/'ME&amp;ajdSE'!$L$65</f>
        <v>0.26178243628786274</v>
      </c>
      <c r="G70" s="13">
        <f>RawResults!G80/'ME&amp;ajdSE'!$L$65</f>
        <v>0.36389857048754848</v>
      </c>
      <c r="H70" s="75">
        <f>(($N70/$M70)^(1/3))*(($O70/$L70)^2)*RawResults!H80</f>
        <v>9.9206221547814763E-2</v>
      </c>
      <c r="I70" s="76">
        <f>(($N70/$M70)^(1/3))*(($O70/$L70)^2)*RawResults!I80</f>
        <v>9.4104187296784297E-2</v>
      </c>
      <c r="J70" s="76">
        <f>(($N70/$M70)^(1/3))*(($O70/$L70)^2)*RawResults!J80</f>
        <v>0.10034000693693265</v>
      </c>
      <c r="K70" s="77">
        <f>(($N70/$M70)^(1/3))*(($O70/$L70)^2)*RawResults!K80</f>
        <v>0.11904746585737772</v>
      </c>
      <c r="L70" s="140">
        <v>1551.6549</v>
      </c>
      <c r="M70" s="137">
        <v>42503.5</v>
      </c>
      <c r="N70" s="143">
        <v>89800.1</v>
      </c>
      <c r="O70" s="136">
        <v>1031.3440000000001</v>
      </c>
    </row>
    <row r="71" spans="1:15" x14ac:dyDescent="0.45">
      <c r="A71" s="58" t="s">
        <v>56</v>
      </c>
      <c r="B71" s="27" t="s">
        <v>19</v>
      </c>
      <c r="C71" s="27" t="s">
        <v>16</v>
      </c>
      <c r="D71" s="13">
        <f>RawResults!D82/'ME&amp;ajdSE'!$L71</f>
        <v>0.12849148407352254</v>
      </c>
      <c r="E71" s="13">
        <f>RawResults!E82/'ME&amp;ajdSE'!$L71</f>
        <v>0.28469979694584741</v>
      </c>
      <c r="F71" s="13">
        <f>RawResults!F82/'ME&amp;ajdSE'!$L71</f>
        <v>0.25128009443613841</v>
      </c>
      <c r="G71" s="13">
        <f>RawResults!G82/'ME&amp;ajdSE'!$L71</f>
        <v>0.19974655221639417</v>
      </c>
      <c r="H71" s="75">
        <f>(($N71/$M71)^(1/3))*(($O71/$L71)^2)*RawResults!H82</f>
        <v>0.1412531525364415</v>
      </c>
      <c r="I71" s="76">
        <f>(($N71/$M71)^(1/3))*(($O71/$L71)^2)*RawResults!I82</f>
        <v>0.13650514740916617</v>
      </c>
      <c r="J71" s="76">
        <f>(($N71/$M71)^(1/3))*(($O71/$L71)^2)*RawResults!J82</f>
        <v>0.13828564933189444</v>
      </c>
      <c r="K71" s="77">
        <f>(($N71/$M71)^(1/3))*(($O71/$L71)^2)*RawResults!K82</f>
        <v>0.15965167240463349</v>
      </c>
      <c r="L71" s="147">
        <v>1507.1349</v>
      </c>
      <c r="M71" s="137">
        <v>42503.5</v>
      </c>
      <c r="N71" s="147">
        <v>86532.6</v>
      </c>
      <c r="O71" s="136">
        <v>1031.3440000000001</v>
      </c>
    </row>
    <row r="72" spans="1:15" x14ac:dyDescent="0.45">
      <c r="B72" s="26"/>
      <c r="C72" s="27" t="s">
        <v>17</v>
      </c>
      <c r="D72" s="13">
        <f>RawResults!D83/'ME&amp;ajdSE'!$L72</f>
        <v>0.21111647006515474</v>
      </c>
      <c r="E72" s="13">
        <f>RawResults!E83/'ME&amp;ajdSE'!$L72</f>
        <v>0.32091354264306404</v>
      </c>
      <c r="F72" s="13">
        <f>RawResults!F83/'ME&amp;ajdSE'!$L72</f>
        <v>0.3057636048372312</v>
      </c>
      <c r="G72" s="13">
        <f>RawResults!G83/'ME&amp;ajdSE'!$L72</f>
        <v>0.23898723332596172</v>
      </c>
      <c r="H72" s="75">
        <f>(($N72/$M72)^(1/3))*(($O72/$L72)^2)*RawResults!H83</f>
        <v>0.11276512177278944</v>
      </c>
      <c r="I72" s="76">
        <f>(($N72/$M72)^(1/3))*(($O72/$L72)^2)*RawResults!I83</f>
        <v>8.8431595495503293E-2</v>
      </c>
      <c r="J72" s="76">
        <f>(($N72/$M72)^(1/3))*(($O72/$L72)^2)*RawResults!J83</f>
        <v>9.7334105109144572E-2</v>
      </c>
      <c r="K72" s="77">
        <f>(($N72/$M72)^(1/3))*(($O72/$L72)^2)*RawResults!K83</f>
        <v>0.15074916279099221</v>
      </c>
      <c r="L72" s="147">
        <v>1507.1349</v>
      </c>
      <c r="M72" s="137">
        <v>42503.5</v>
      </c>
      <c r="N72" s="147">
        <v>86532.6</v>
      </c>
      <c r="O72" s="136">
        <v>1031.3440000000001</v>
      </c>
    </row>
    <row r="73" spans="1:15" x14ac:dyDescent="0.45">
      <c r="B73" s="26"/>
      <c r="C73" s="29" t="s">
        <v>18</v>
      </c>
      <c r="D73" s="13">
        <f>RawResults!D84/'ME&amp;ajdSE'!$L73</f>
        <v>0.20051290697335719</v>
      </c>
      <c r="E73" s="13">
        <f>RawResults!E84/'ME&amp;ajdSE'!$L73</f>
        <v>0.31268262714903622</v>
      </c>
      <c r="F73" s="13">
        <f>RawResults!F84/'ME&amp;ajdSE'!$L73</f>
        <v>0.28250822139411674</v>
      </c>
      <c r="G73" s="13">
        <f>RawResults!G84/'ME&amp;ajdSE'!$L73</f>
        <v>0.22421350603718354</v>
      </c>
      <c r="H73" s="75">
        <f>(($N73/$M73)^(1/3))*(($O73/$L73)^2)*RawResults!H84</f>
        <v>0.10267561087732932</v>
      </c>
      <c r="I73" s="76">
        <f>(($N73/$M73)^(1/3))*(($O73/$L73)^2)*RawResults!I84</f>
        <v>8.1309587804590286E-2</v>
      </c>
      <c r="J73" s="76">
        <f>(($N73/$M73)^(1/3))*(($O73/$L73)^2)*RawResults!J84</f>
        <v>9.199259934095981E-2</v>
      </c>
      <c r="K73" s="77">
        <f>(($N73/$M73)^(1/3))*(($O73/$L73)^2)*RawResults!K84</f>
        <v>0.10564311408187642</v>
      </c>
      <c r="L73" s="147">
        <v>1507.1349</v>
      </c>
      <c r="M73" s="137">
        <v>42503.5</v>
      </c>
      <c r="N73" s="147">
        <v>86532.6</v>
      </c>
      <c r="O73" s="136">
        <v>1031.3440000000001</v>
      </c>
    </row>
    <row r="74" spans="1:15" x14ac:dyDescent="0.45">
      <c r="B74" s="27" t="s">
        <v>20</v>
      </c>
      <c r="C74" s="27" t="s">
        <v>16</v>
      </c>
      <c r="D74" s="13">
        <f>RawResults!D85/'ME&amp;ajdSE'!$L74</f>
        <v>0.1159577686111575</v>
      </c>
      <c r="E74" s="13">
        <f>RawResults!E85/'ME&amp;ajdSE'!$L74</f>
        <v>0.30593080951147772</v>
      </c>
      <c r="F74" s="13">
        <f>RawResults!F85/'ME&amp;ajdSE'!$L74</f>
        <v>0.2269378806104218</v>
      </c>
      <c r="G74" s="13">
        <f>RawResults!G85/'ME&amp;ajdSE'!$L74</f>
        <v>0.19795109250008078</v>
      </c>
      <c r="H74" s="75">
        <f>(($N74/$M74)^(1/3))*(($O74/$L74)^2)*RawResults!H85</f>
        <v>0.15074916279099221</v>
      </c>
      <c r="I74" s="76">
        <f>(($N74/$M74)^(1/3))*(($O74/$L74)^2)*RawResults!I85</f>
        <v>9.7927605750053992E-2</v>
      </c>
      <c r="J74" s="76">
        <f>(($N74/$M74)^(1/3))*(($O74/$L74)^2)*RawResults!J85</f>
        <v>0.12048063010461188</v>
      </c>
      <c r="K74" s="77">
        <f>(($N74/$M74)^(1/3))*(($O74/$L74)^2)*RawResults!K85</f>
        <v>0.10920411792733294</v>
      </c>
      <c r="L74" s="147">
        <v>1507.1349</v>
      </c>
      <c r="M74" s="137">
        <v>42503.5</v>
      </c>
      <c r="N74" s="147">
        <v>86532.6</v>
      </c>
      <c r="O74" s="136">
        <v>1031.3440000000001</v>
      </c>
    </row>
    <row r="75" spans="1:15" x14ac:dyDescent="0.45">
      <c r="B75" s="26"/>
      <c r="C75" s="27" t="s">
        <v>17</v>
      </c>
      <c r="D75" s="13">
        <f>RawResults!D86/'ME&amp;ajdSE'!$L75</f>
        <v>0.12418510114787999</v>
      </c>
      <c r="E75" s="13">
        <f>RawResults!E86/'ME&amp;ajdSE'!$L75</f>
        <v>0.30573175632785093</v>
      </c>
      <c r="F75" s="13">
        <f>RawResults!F86/'ME&amp;ajdSE'!$L75</f>
        <v>0.26420262711718773</v>
      </c>
      <c r="G75" s="13">
        <f>RawResults!G86/'ME&amp;ajdSE'!$L75</f>
        <v>0.2103686936053302</v>
      </c>
      <c r="H75" s="75">
        <f>(($N75/$M75)^(1/3))*(($O75/$L75)^2)*RawResults!H86</f>
        <v>0.1673671807364559</v>
      </c>
      <c r="I75" s="76">
        <f>(($N75/$M75)^(1/3))*(($O75/$L75)^2)*RawResults!I86</f>
        <v>0.13413114484552849</v>
      </c>
      <c r="J75" s="76">
        <f>(($N75/$M75)^(1/3))*(($O75/$L75)^2)*RawResults!J86</f>
        <v>0.12344813330915896</v>
      </c>
      <c r="K75" s="77">
        <f>(($N75/$M75)^(1/3))*(($O75/$L75)^2)*RawResults!K86</f>
        <v>0.12166763138643071</v>
      </c>
      <c r="L75" s="147">
        <v>1507.1349</v>
      </c>
      <c r="M75" s="137">
        <v>42503.5</v>
      </c>
      <c r="N75" s="147">
        <v>86532.6</v>
      </c>
      <c r="O75" s="136">
        <v>1031.3440000000001</v>
      </c>
    </row>
    <row r="76" spans="1:15" x14ac:dyDescent="0.45">
      <c r="B76" s="26"/>
      <c r="C76" s="27" t="s">
        <v>18</v>
      </c>
      <c r="D76" s="13">
        <f>RawResults!D87/'ME&amp;ajdSE'!$L76</f>
        <v>0.12944096775942221</v>
      </c>
      <c r="E76" s="13">
        <f>RawResults!E87/'ME&amp;ajdSE'!$L76</f>
        <v>0.32561783288277646</v>
      </c>
      <c r="F76" s="13">
        <f>RawResults!F87/'ME&amp;ajdSE'!$L76</f>
        <v>0.26894141990872883</v>
      </c>
      <c r="G76" s="13">
        <f>RawResults!G87/'ME&amp;ajdSE'!$L76</f>
        <v>0.22767371387922872</v>
      </c>
      <c r="H76" s="75">
        <f>(($N76/$M76)^(1/3))*(($O76/$L76)^2)*RawResults!H87</f>
        <v>0.16974118330009358</v>
      </c>
      <c r="I76" s="76">
        <f>(($N76/$M76)^(1/3))*(($O76/$L76)^2)*RawResults!I87</f>
        <v>0.11395212305460828</v>
      </c>
      <c r="J76" s="76">
        <f>(($N76/$M76)^(1/3))*(($O76/$L76)^2)*RawResults!J87</f>
        <v>0.12285463266824954</v>
      </c>
      <c r="K76" s="77">
        <f>(($N76/$M76)^(1/3))*(($O76/$L76)^2)*RawResults!K87</f>
        <v>7.5374581395496104E-2</v>
      </c>
      <c r="L76" s="147">
        <v>1507.1349</v>
      </c>
      <c r="M76" s="137">
        <v>42503.5</v>
      </c>
      <c r="N76" s="147">
        <v>86532.6</v>
      </c>
      <c r="O76" s="136">
        <v>1031.3440000000001</v>
      </c>
    </row>
    <row r="77" spans="1:15" x14ac:dyDescent="0.45">
      <c r="A77" s="58" t="s">
        <v>63</v>
      </c>
      <c r="B77" s="27" t="s">
        <v>19</v>
      </c>
      <c r="C77" s="27" t="s">
        <v>16</v>
      </c>
      <c r="D77" s="13">
        <f>RawResults!D89/'ME&amp;ajdSE'!$L77</f>
        <v>0.16781179495826043</v>
      </c>
      <c r="E77" s="13">
        <f>RawResults!E89/'ME&amp;ajdSE'!$L77</f>
        <v>0.20524903232964217</v>
      </c>
      <c r="F77" s="13">
        <f>RawResults!F89/'ME&amp;ajdSE'!$L77</f>
        <v>0.2383752736227987</v>
      </c>
      <c r="G77" s="13">
        <f>RawResults!G89/'ME&amp;ajdSE'!$L77</f>
        <v>0.31272741074550214</v>
      </c>
      <c r="H77" s="75">
        <f>(($N77/$M77)^(1/3))*(($O77/$L77)^2)*RawResults!H89</f>
        <v>0.1211848581906054</v>
      </c>
      <c r="I77" s="76">
        <f>(($N77/$M77)^(1/3))*(($O77/$L77)^2)*RawResults!I89</f>
        <v>0.10179528088010853</v>
      </c>
      <c r="J77" s="76">
        <f>(($N77/$M77)^(1/3))*(($O77/$L77)^2)*RawResults!J89</f>
        <v>0.10082580201458369</v>
      </c>
      <c r="K77" s="77">
        <f>(($N77/$M77)^(1/3))*(($O77/$L77)^2)*RawResults!K89</f>
        <v>0.11730694272850602</v>
      </c>
      <c r="L77" s="139">
        <v>438.41376000000002</v>
      </c>
      <c r="M77" s="137">
        <v>42503.5</v>
      </c>
      <c r="N77" s="139">
        <v>8463.69</v>
      </c>
      <c r="O77" s="136">
        <v>1031.3440000000001</v>
      </c>
    </row>
    <row r="78" spans="1:15" x14ac:dyDescent="0.45">
      <c r="B78" s="26"/>
      <c r="C78" s="27" t="s">
        <v>17</v>
      </c>
      <c r="D78" s="13">
        <f>RawResults!D90/'ME&amp;ajdSE'!$L78</f>
        <v>0.17170537713049883</v>
      </c>
      <c r="E78" s="13">
        <f>RawResults!E90/'ME&amp;ajdSE'!$L78</f>
        <v>0.21012570408374043</v>
      </c>
      <c r="F78" s="13">
        <f>RawResults!F90/'ME&amp;ajdSE'!$L78</f>
        <v>0.24043953364967377</v>
      </c>
      <c r="G78" s="13">
        <f>RawResults!G90/'ME&amp;ajdSE'!$L78</f>
        <v>0.31488290878461478</v>
      </c>
      <c r="H78" s="75">
        <f>(($N78/$M78)^(1/3))*(($O78/$L78)^2)*RawResults!H90</f>
        <v>0.11569114461929796</v>
      </c>
      <c r="I78" s="76">
        <f>(($N78/$M78)^(1/3))*(($O78/$L78)^2)*RawResults!I90</f>
        <v>9.5655248065117868E-2</v>
      </c>
      <c r="J78" s="76">
        <f>(($N78/$M78)^(1/3))*(($O78/$L78)^2)*RawResults!J90</f>
        <v>9.7271046174325929E-2</v>
      </c>
      <c r="K78" s="77">
        <f>(($N78/$M78)^(1/3))*(($O78/$L78)^2)*RawResults!K90</f>
        <v>0.11310586764456505</v>
      </c>
      <c r="L78" s="139">
        <v>438.41376000000002</v>
      </c>
      <c r="M78" s="137">
        <v>42503.5</v>
      </c>
      <c r="N78" s="139">
        <v>8463.69</v>
      </c>
      <c r="O78" s="136">
        <v>1031.3440000000001</v>
      </c>
    </row>
    <row r="79" spans="1:15" x14ac:dyDescent="0.45">
      <c r="B79" s="26"/>
      <c r="C79" s="29" t="s">
        <v>18</v>
      </c>
      <c r="D79" s="13">
        <f>RawResults!D91/'ME&amp;ajdSE'!$L79</f>
        <v>0.17095494447984477</v>
      </c>
      <c r="E79" s="13">
        <f>RawResults!E91/'ME&amp;ajdSE'!$L79</f>
        <v>0.20969141114548959</v>
      </c>
      <c r="F79" s="13">
        <f>RawResults!F91/'ME&amp;ajdSE'!$L79</f>
        <v>0.24043269079875595</v>
      </c>
      <c r="G79" s="13">
        <f>RawResults!G91/'ME&amp;ajdSE'!$L79</f>
        <v>0.31094826950686949</v>
      </c>
      <c r="H79" s="75">
        <f>(($N79/$M79)^(1/3))*(($O79/$L79)^2)*RawResults!H91</f>
        <v>0.11795326197218925</v>
      </c>
      <c r="I79" s="76">
        <f>(($N79/$M79)^(1/3))*(($O79/$L79)^2)*RawResults!I91</f>
        <v>9.5299772481092088E-2</v>
      </c>
      <c r="J79" s="76">
        <f>(($N79/$M79)^(1/3))*(($O79/$L79)^2)*RawResults!J91</f>
        <v>9.662472693064271E-2</v>
      </c>
      <c r="K79" s="77">
        <f>(($N79/$M79)^(1/3))*(($O79/$L79)^2)*RawResults!K91</f>
        <v>0.11252418032525012</v>
      </c>
      <c r="L79" s="139">
        <v>438.41376000000002</v>
      </c>
      <c r="M79" s="137">
        <v>42503.5</v>
      </c>
      <c r="N79" s="139">
        <v>8463.69</v>
      </c>
      <c r="O79" s="136">
        <v>1031.3440000000001</v>
      </c>
    </row>
    <row r="80" spans="1:15" x14ac:dyDescent="0.45">
      <c r="B80" s="27" t="s">
        <v>20</v>
      </c>
      <c r="C80" s="27" t="s">
        <v>16</v>
      </c>
      <c r="D80" s="13">
        <f>RawResults!D92/'ME&amp;ajdSE'!$L80</f>
        <v>0.16194062887077265</v>
      </c>
      <c r="E80" s="13">
        <f>RawResults!E92/'ME&amp;ajdSE'!$L80</f>
        <v>0.20001425137751147</v>
      </c>
      <c r="F80" s="13">
        <f>RawResults!F92/'ME&amp;ajdSE'!$L80</f>
        <v>0.23071812344576045</v>
      </c>
      <c r="G80" s="13">
        <f>RawResults!G92/'ME&amp;ajdSE'!$L80</f>
        <v>0.30859204784083416</v>
      </c>
      <c r="H80" s="75">
        <f>(($N80/$M80)^(1/3))*(($O80/$L80)^2)*RawResults!H92</f>
        <v>7.6588830376462608E-2</v>
      </c>
      <c r="I80" s="76">
        <f>(($N80/$M80)^(1/3))*(($O80/$L80)^2)*RawResults!I92</f>
        <v>7.0771957183313555E-2</v>
      </c>
      <c r="J80" s="76">
        <f>(($N80/$M80)^(1/3))*(($O80/$L80)^2)*RawResults!J92</f>
        <v>7.3357234158046472E-2</v>
      </c>
      <c r="K80" s="77">
        <f>(($N80/$M80)^(1/3))*(($O80/$L80)^2)*RawResults!K92</f>
        <v>8.7576257519077494E-2</v>
      </c>
      <c r="L80" s="139">
        <v>438.41376000000002</v>
      </c>
      <c r="M80" s="137">
        <v>42503.5</v>
      </c>
      <c r="N80" s="139">
        <v>8463.69</v>
      </c>
      <c r="O80" s="136">
        <v>1031.3440000000001</v>
      </c>
    </row>
    <row r="81" spans="1:15" x14ac:dyDescent="0.45">
      <c r="B81" s="26"/>
      <c r="C81" s="27" t="s">
        <v>17</v>
      </c>
      <c r="D81" s="13">
        <f>RawResults!D93/'ME&amp;ajdSE'!$L81</f>
        <v>0.16186307656037072</v>
      </c>
      <c r="E81" s="13">
        <f>RawResults!E93/'ME&amp;ajdSE'!$L81</f>
        <v>0.20163144514442247</v>
      </c>
      <c r="F81" s="13">
        <f>RawResults!F93/'ME&amp;ajdSE'!$L81</f>
        <v>0.23123361821490274</v>
      </c>
      <c r="G81" s="13">
        <f>RawResults!G93/'ME&amp;ajdSE'!$L81</f>
        <v>0.30694063981933412</v>
      </c>
      <c r="H81" s="75">
        <f>(($N81/$M81)^(1/3))*(($O81/$L81)^2)*RawResults!H93</f>
        <v>7.7558309241987464E-2</v>
      </c>
      <c r="I81" s="76">
        <f>(($N81/$M81)^(1/3))*(($O81/$L81)^2)*RawResults!I93</f>
        <v>7.1741436048838397E-2</v>
      </c>
      <c r="J81" s="76">
        <f>(($N81/$M81)^(1/3))*(($O81/$L81)^2)*RawResults!J93</f>
        <v>7.3680393779888081E-2</v>
      </c>
      <c r="K81" s="77">
        <f>(($N81/$M81)^(1/3))*(($O81/$L81)^2)*RawResults!K93</f>
        <v>8.4990980544344591E-2</v>
      </c>
      <c r="L81" s="139">
        <v>438.41376000000002</v>
      </c>
      <c r="M81" s="137">
        <v>42503.5</v>
      </c>
      <c r="N81" s="139">
        <v>8463.69</v>
      </c>
      <c r="O81" s="136">
        <v>1031.3440000000001</v>
      </c>
    </row>
    <row r="82" spans="1:15" x14ac:dyDescent="0.45">
      <c r="B82" s="26"/>
      <c r="C82" s="27" t="s">
        <v>18</v>
      </c>
      <c r="D82" s="13">
        <f>RawResults!D94/'ME&amp;ajdSE'!$L82</f>
        <v>0.1618858860634301</v>
      </c>
      <c r="E82" s="13">
        <f>RawResults!E94/'ME&amp;ajdSE'!$L82</f>
        <v>0.20082398873611995</v>
      </c>
      <c r="F82" s="13">
        <f>RawResults!F94/'ME&amp;ajdSE'!$L82</f>
        <v>0.23130888957499873</v>
      </c>
      <c r="G82" s="13">
        <f>RawResults!G94/'ME&amp;ajdSE'!$L82</f>
        <v>0.30796022460608902</v>
      </c>
      <c r="H82" s="75">
        <f>(($N82/$M82)^(1/3))*(($O82/$L82)^2)*RawResults!H94</f>
        <v>7.6911989998304231E-2</v>
      </c>
      <c r="I82" s="76">
        <f>(($N82/$M82)^(1/3))*(($O82/$L82)^2)*RawResults!I94</f>
        <v>7.132132854044429E-2</v>
      </c>
      <c r="J82" s="76">
        <f>(($N82/$M82)^(1/3))*(($O82/$L82)^2)*RawResults!J94</f>
        <v>7.3680393779888081E-2</v>
      </c>
      <c r="K82" s="77">
        <f>(($N82/$M82)^(1/3))*(($O82/$L82)^2)*RawResults!K94</f>
        <v>8.563729978802781E-2</v>
      </c>
      <c r="L82" s="139">
        <v>438.41376000000002</v>
      </c>
      <c r="M82" s="137">
        <v>42503.5</v>
      </c>
      <c r="N82" s="139">
        <v>8463.69</v>
      </c>
      <c r="O82" s="136">
        <v>1031.3440000000001</v>
      </c>
    </row>
    <row r="83" spans="1:15" x14ac:dyDescent="0.45">
      <c r="A83" s="64" t="s">
        <v>65</v>
      </c>
      <c r="B83" s="27" t="s">
        <v>19</v>
      </c>
      <c r="C83" s="27" t="s">
        <v>16</v>
      </c>
      <c r="D83" s="13">
        <f>RawResults!D96/'ME&amp;ajdSE'!$L83</f>
        <v>0.16477201867635363</v>
      </c>
      <c r="E83" s="105" t="s">
        <v>53</v>
      </c>
      <c r="F83" s="13">
        <f>RawResults!F96/'ME&amp;ajdSE'!$L83</f>
        <v>0.29207507663522358</v>
      </c>
      <c r="G83" s="13">
        <f>RawResults!G96/'ME&amp;ajdSE'!$L83</f>
        <v>0.38065102982100052</v>
      </c>
      <c r="H83" s="75">
        <f>(($N83/$M83)^(1/3))*(($O83/$L83)^2)*RawResults!H96</f>
        <v>9.6924863784471849E-2</v>
      </c>
      <c r="I83" s="106" t="s">
        <v>53</v>
      </c>
      <c r="J83" s="76">
        <f>(($N83/$M83)^(1/3))*(($O83/$L83)^2)*RawResults!J96</f>
        <v>0.10338652137010329</v>
      </c>
      <c r="K83" s="76">
        <f>(($N83/$M83)^(1/3))*(($O83/$L83)^2)*RawResults!K96</f>
        <v>9.261709206071754E-2</v>
      </c>
      <c r="L83" s="148">
        <v>1761.3245400000001</v>
      </c>
      <c r="M83" s="137">
        <v>42503.5</v>
      </c>
      <c r="N83" s="149">
        <v>390251</v>
      </c>
      <c r="O83" s="136">
        <v>1031.3440000000001</v>
      </c>
    </row>
    <row r="84" spans="1:15" x14ac:dyDescent="0.45">
      <c r="B84" s="26"/>
      <c r="C84" s="27" t="s">
        <v>17</v>
      </c>
      <c r="D84" s="13">
        <f>RawResults!D97/'ME&amp;ajdSE'!$L84</f>
        <v>0.16761419789222945</v>
      </c>
      <c r="E84" s="105" t="s">
        <v>53</v>
      </c>
      <c r="F84" s="13">
        <f>RawResults!F97/'ME&amp;ajdSE'!$L84</f>
        <v>0.30308781140357016</v>
      </c>
      <c r="G84" s="13">
        <f>RawResults!G97/'ME&amp;ajdSE'!$L84</f>
        <v>0.37620437628150005</v>
      </c>
      <c r="H84" s="75">
        <f>(($N84/$M84)^(1/3))*(($O84/$L84)^2)*RawResults!H97</f>
        <v>8.9745244244881339E-2</v>
      </c>
      <c r="I84" s="106" t="s">
        <v>53</v>
      </c>
      <c r="J84" s="76">
        <f>(($N84/$M84)^(1/3))*(($O84/$L84)^2)*RawResults!J97</f>
        <v>9.6924863784471849E-2</v>
      </c>
      <c r="K84" s="76">
        <f>(($N84/$M84)^(1/3))*(($O84/$L84)^2)*RawResults!K97</f>
        <v>0.1005146735542671</v>
      </c>
      <c r="L84" s="148">
        <v>1761.3245400000001</v>
      </c>
      <c r="M84" s="137">
        <v>42503.5</v>
      </c>
      <c r="N84" s="149">
        <v>390251</v>
      </c>
      <c r="O84" s="136">
        <v>1031.3440000000001</v>
      </c>
    </row>
    <row r="85" spans="1:15" x14ac:dyDescent="0.45">
      <c r="B85" s="26"/>
      <c r="C85" s="29" t="s">
        <v>18</v>
      </c>
      <c r="D85" s="13">
        <f>RawResults!D98/'ME&amp;ajdSE'!$L85</f>
        <v>0.16440524924498015</v>
      </c>
      <c r="E85" s="107" t="s">
        <v>53</v>
      </c>
      <c r="F85" s="13">
        <f>RawResults!F98/'ME&amp;ajdSE'!$L85</f>
        <v>0.26824812195031356</v>
      </c>
      <c r="G85" s="13">
        <f>RawResults!G98/'ME&amp;ajdSE'!$L85</f>
        <v>0.36954802208115489</v>
      </c>
      <c r="H85" s="75">
        <f>(($N85/$M85)^(1/3))*(($O85/$L85)^2)*RawResults!H98</f>
        <v>8.5437472521127031E-2</v>
      </c>
      <c r="I85" s="108" t="s">
        <v>53</v>
      </c>
      <c r="J85" s="76">
        <f>(($N85/$M85)^(1/3))*(($O85/$L85)^2)*RawResults!J98</f>
        <v>0.1385666571140968</v>
      </c>
      <c r="K85" s="76">
        <f>(($N85/$M85)^(1/3))*(($O85/$L85)^2)*RawResults!K98</f>
        <v>9.6924863784471849E-2</v>
      </c>
      <c r="L85" s="148">
        <v>1761.3245400000001</v>
      </c>
      <c r="M85" s="137">
        <v>42503.5</v>
      </c>
      <c r="N85" s="149">
        <v>390251</v>
      </c>
      <c r="O85" s="136">
        <v>1031.3440000000001</v>
      </c>
    </row>
    <row r="86" spans="1:15" x14ac:dyDescent="0.45">
      <c r="B86" s="27" t="s">
        <v>20</v>
      </c>
      <c r="C86" s="27" t="s">
        <v>16</v>
      </c>
      <c r="D86" s="13">
        <f>RawResults!D99/'ME&amp;ajdSE'!$L86</f>
        <v>0.17265018064189352</v>
      </c>
      <c r="E86" s="105" t="s">
        <v>53</v>
      </c>
      <c r="F86" s="13">
        <f>RawResults!F99/'ME&amp;ajdSE'!$L86</f>
        <v>0.26976118779336372</v>
      </c>
      <c r="G86" s="13">
        <f>RawResults!G99/'ME&amp;ajdSE'!$L86</f>
        <v>0.35648853220429211</v>
      </c>
      <c r="H86" s="75">
        <f>(($N86/$M86)^(1/3))*(($O86/$L86)^2)*RawResults!H99</f>
        <v>0.1019505974621852</v>
      </c>
      <c r="I86" s="106" t="s">
        <v>53</v>
      </c>
      <c r="J86" s="76">
        <f>(($N86/$M86)^(1/3))*(($O86/$L86)^2)*RawResults!J99</f>
        <v>8.4001548613208937E-2</v>
      </c>
      <c r="K86" s="76">
        <f>(($N86/$M86)^(1/3))*(($O86/$L86)^2)*RawResults!K99</f>
        <v>8.5437472521127031E-2</v>
      </c>
      <c r="L86" s="148">
        <v>1761.3245400000001</v>
      </c>
      <c r="M86" s="137">
        <v>42503.5</v>
      </c>
      <c r="N86" s="149">
        <v>390251</v>
      </c>
      <c r="O86" s="136">
        <v>1031.3440000000001</v>
      </c>
    </row>
    <row r="87" spans="1:15" x14ac:dyDescent="0.45">
      <c r="B87" s="26"/>
      <c r="C87" s="27" t="s">
        <v>17</v>
      </c>
      <c r="D87" s="13">
        <f>RawResults!D100/'ME&amp;ajdSE'!$L87</f>
        <v>0.17339337133178193</v>
      </c>
      <c r="E87" s="105" t="s">
        <v>53</v>
      </c>
      <c r="F87" s="13">
        <f>RawResults!F100/'ME&amp;ajdSE'!$L87</f>
        <v>0.27089385809613487</v>
      </c>
      <c r="G87" s="13">
        <f>RawResults!G100/'ME&amp;ajdSE'!$L87</f>
        <v>0.3585034930586955</v>
      </c>
      <c r="H87" s="75">
        <f>(($N87/$M87)^(1/3))*(($O87/$L87)^2)*RawResults!H100</f>
        <v>0.10123263550822614</v>
      </c>
      <c r="I87" s="106" t="s">
        <v>53</v>
      </c>
      <c r="J87" s="76">
        <f>(($N87/$M87)^(1/3))*(($O87/$L87)^2)*RawResults!J100</f>
        <v>8.7591358383004192E-2</v>
      </c>
      <c r="K87" s="76">
        <f>(($N87/$M87)^(1/3))*(($O87/$L87)^2)*RawResults!K100</f>
        <v>7.9693776889454629E-2</v>
      </c>
      <c r="L87" s="148">
        <v>1761.3245400000001</v>
      </c>
      <c r="M87" s="137">
        <v>42503.5</v>
      </c>
      <c r="N87" s="149">
        <v>390251</v>
      </c>
      <c r="O87" s="136">
        <v>1031.3440000000001</v>
      </c>
    </row>
    <row r="88" spans="1:15" x14ac:dyDescent="0.45">
      <c r="B88" s="26"/>
      <c r="C88" s="27" t="s">
        <v>18</v>
      </c>
      <c r="D88" s="13">
        <f>RawResults!D101/'ME&amp;ajdSE'!$L88</f>
        <v>0.19425324080251558</v>
      </c>
      <c r="E88" s="105" t="s">
        <v>53</v>
      </c>
      <c r="F88" s="13">
        <f>RawResults!F101/'ME&amp;ajdSE'!$L88</f>
        <v>0.31665089955539938</v>
      </c>
      <c r="G88" s="13">
        <f>RawResults!G101/'ME&amp;ajdSE'!$L88</f>
        <v>0.39887708599120525</v>
      </c>
      <c r="H88" s="75">
        <f>(($N88/$M88)^(1/3))*(($O88/$L88)^2)*RawResults!H101</f>
        <v>0.14215646688389205</v>
      </c>
      <c r="I88" s="106" t="s">
        <v>53</v>
      </c>
      <c r="J88" s="76">
        <f>(($N88/$M88)^(1/3))*(($O88/$L88)^2)*RawResults!J101</f>
        <v>0.16082347768682737</v>
      </c>
      <c r="K88" s="76">
        <f>(($N88/$M88)^(1/3))*(($O88/$L88)^2)*RawResults!K101</f>
        <v>0.16656717331849977</v>
      </c>
      <c r="L88" s="148">
        <v>1761.3245400000001</v>
      </c>
      <c r="M88" s="137">
        <v>42503.5</v>
      </c>
      <c r="N88" s="149">
        <v>390251</v>
      </c>
      <c r="O88" s="136">
        <v>1031.3440000000001</v>
      </c>
    </row>
    <row r="89" spans="1:15" x14ac:dyDescent="0.45">
      <c r="A89" s="119" t="s">
        <v>138</v>
      </c>
      <c r="B89" s="27" t="s">
        <v>19</v>
      </c>
      <c r="C89" s="27" t="s">
        <v>16</v>
      </c>
      <c r="D89" s="13">
        <f>RawResults!D103/'ME&amp;ajdSE'!$L89</f>
        <v>0.13822187629143601</v>
      </c>
      <c r="E89" s="13">
        <f>RawResults!E103/'ME&amp;ajdSE'!$L89</f>
        <v>0.24773768258909062</v>
      </c>
      <c r="F89" s="13">
        <f>RawResults!F103/'ME&amp;ajdSE'!$L89</f>
        <v>0.28194601681506304</v>
      </c>
      <c r="G89" s="13">
        <f>RawResults!G103/'ME&amp;ajdSE'!$L89</f>
        <v>0.37254555243554305</v>
      </c>
      <c r="H89" s="75">
        <f>(($N89/$M89)^(1/3))*(($O89/$L89)^2)*RawResults!H103</f>
        <v>0.18090996864736233</v>
      </c>
      <c r="I89" s="76">
        <f>(($N89/$M89)^(1/3))*(($O89/$L89)^2)*RawResults!I103</f>
        <v>0.13109885181349512</v>
      </c>
      <c r="J89" s="76">
        <f>(($N89/$M89)^(1/3))*(($O89/$L89)^2)*RawResults!J103</f>
        <v>0.13398979531522823</v>
      </c>
      <c r="K89" s="76">
        <f>(($N89/$M89)^(1/3))*(($O89/$L89)^2)*RawResults!K103</f>
        <v>0.1178058113869451</v>
      </c>
      <c r="L89" s="148">
        <v>1081.06404</v>
      </c>
      <c r="M89" s="137">
        <v>42503.5</v>
      </c>
      <c r="N89" s="100">
        <v>73105.899999999994</v>
      </c>
      <c r="O89" s="136">
        <v>1031.3440000000001</v>
      </c>
    </row>
    <row r="90" spans="1:15" x14ac:dyDescent="0.45">
      <c r="B90" s="26"/>
      <c r="C90" s="27" t="s">
        <v>17</v>
      </c>
      <c r="D90" s="13">
        <f>RawResults!D104/'ME&amp;ajdSE'!$L90</f>
        <v>0.18654741304687186</v>
      </c>
      <c r="E90" s="13">
        <f>RawResults!E104/'ME&amp;ajdSE'!$L90</f>
        <v>0.25448483144439804</v>
      </c>
      <c r="F90" s="13">
        <f>RawResults!F104/'ME&amp;ajdSE'!$L90</f>
        <v>0.28304743167666552</v>
      </c>
      <c r="G90" s="13">
        <f>RawResults!G104/'ME&amp;ajdSE'!$L90</f>
        <v>0.37257552290796764</v>
      </c>
      <c r="H90" s="75">
        <f>(($N90/$M90)^(1/3))*(($O90/$L90)^2)*RawResults!H104</f>
        <v>0.1888554560437932</v>
      </c>
      <c r="I90" s="76">
        <f>(($N90/$M90)^(1/3))*(($O90/$L90)^2)*RawResults!I104</f>
        <v>0.13593879132467621</v>
      </c>
      <c r="J90" s="76">
        <f>(($N90/$M90)^(1/3))*(($O90/$L90)^2)*RawResults!J104</f>
        <v>0.14163671218215265</v>
      </c>
      <c r="K90" s="76">
        <f>(($N90/$M90)^(1/3))*(($O90/$L90)^2)*RawResults!K104</f>
        <v>0.12998613680871657</v>
      </c>
      <c r="L90" s="148">
        <v>1081.06404</v>
      </c>
      <c r="M90" s="137">
        <v>42503.5</v>
      </c>
      <c r="N90" s="100">
        <v>73105.899999999994</v>
      </c>
      <c r="O90" s="136">
        <v>1031.3440000000001</v>
      </c>
    </row>
    <row r="91" spans="1:15" x14ac:dyDescent="0.45">
      <c r="B91" s="26"/>
      <c r="C91" s="29" t="s">
        <v>18</v>
      </c>
      <c r="D91" s="13">
        <f>RawResults!D105/'ME&amp;ajdSE'!$L91</f>
        <v>0.18990160841905351</v>
      </c>
      <c r="E91" s="13">
        <f>RawResults!E105/'ME&amp;ajdSE'!$L91</f>
        <v>0.27820849540051296</v>
      </c>
      <c r="F91" s="13">
        <f>RawResults!F105/'ME&amp;ajdSE'!$L91</f>
        <v>0.30778139655815395</v>
      </c>
      <c r="G91" s="13">
        <f>RawResults!G105/'ME&amp;ajdSE'!$L91</f>
        <v>0.37985566516485003</v>
      </c>
      <c r="H91" s="75">
        <f>(($N91/$M91)^(1/3))*(($O91/$L91)^2)*RawResults!H105</f>
        <v>0.18845470852884208</v>
      </c>
      <c r="I91" s="76">
        <f>(($N91/$M91)^(1/3))*(($O91/$L91)^2)*RawResults!I105</f>
        <v>0.1381835226431167</v>
      </c>
      <c r="J91" s="76">
        <f>(($N91/$M91)^(1/3))*(($O91/$L91)^2)*RawResults!J105</f>
        <v>0.1375881263351893</v>
      </c>
      <c r="K91" s="76">
        <f>(($N91/$M91)^(1/3))*(($O91/$L91)^2)*RawResults!K105</f>
        <v>0.13824273513308089</v>
      </c>
      <c r="L91" s="148">
        <v>1081.06404</v>
      </c>
      <c r="M91" s="137">
        <v>42503.5</v>
      </c>
      <c r="N91" s="100">
        <v>73105.899999999994</v>
      </c>
      <c r="O91" s="136">
        <v>1031.3440000000001</v>
      </c>
    </row>
    <row r="92" spans="1:15" x14ac:dyDescent="0.45">
      <c r="B92" s="27" t="s">
        <v>20</v>
      </c>
      <c r="C92" s="27" t="s">
        <v>16</v>
      </c>
      <c r="D92" s="13">
        <f>RawResults!D106/'ME&amp;ajdSE'!$L92</f>
        <v>0.15986869751027888</v>
      </c>
      <c r="E92" s="13">
        <f>RawResults!E106/'ME&amp;ajdSE'!$L92</f>
        <v>0.25806195533060189</v>
      </c>
      <c r="F92" s="13">
        <f>RawResults!F106/'ME&amp;ajdSE'!$L92</f>
        <v>0.2735394843028911</v>
      </c>
      <c r="G92" s="13">
        <f>RawResults!G106/'ME&amp;ajdSE'!$L92</f>
        <v>0.35783578556548784</v>
      </c>
      <c r="H92" s="75">
        <f>(($N92/$M92)^(1/3))*(($O92/$L92)^2)*RawResults!H106</f>
        <v>0.12485842241537058</v>
      </c>
      <c r="I92" s="76">
        <f>(($N92/$M92)^(1/3))*(($O92/$L92)^2)*RawResults!I106</f>
        <v>9.9685055611506784E-2</v>
      </c>
      <c r="J92" s="76">
        <f>(($N92/$M92)^(1/3))*(($O92/$L92)^2)*RawResults!J106</f>
        <v>0.1062152336414617</v>
      </c>
      <c r="K92" s="76">
        <f>(($N92/$M92)^(1/3))*(($O92/$L92)^2)*RawResults!K106</f>
        <v>0.11162961063815557</v>
      </c>
      <c r="L92" s="148">
        <v>1081.06404</v>
      </c>
      <c r="M92" s="137">
        <v>42503.5</v>
      </c>
      <c r="N92" s="100">
        <v>73105.899999999994</v>
      </c>
      <c r="O92" s="136">
        <v>1031.3440000000001</v>
      </c>
    </row>
    <row r="93" spans="1:15" x14ac:dyDescent="0.45">
      <c r="B93" s="26"/>
      <c r="C93" s="27" t="s">
        <v>17</v>
      </c>
      <c r="D93" s="13">
        <f>RawResults!D107/'ME&amp;ajdSE'!$L93</f>
        <v>0.16222655967726018</v>
      </c>
      <c r="E93" s="13">
        <f>RawResults!E107/'ME&amp;ajdSE'!$L93</f>
        <v>0.25820579509794811</v>
      </c>
      <c r="F93" s="13">
        <f>RawResults!F107/'ME&amp;ajdSE'!$L93</f>
        <v>0.28502067278086507</v>
      </c>
      <c r="G93" s="13">
        <f>RawResults!G107/'ME&amp;ajdSE'!$L93</f>
        <v>0.36144380493869727</v>
      </c>
      <c r="H93" s="75">
        <f>(($N93/$M93)^(1/3))*(($O93/$L93)^2)*RawResults!H107</f>
        <v>0.12543146410001496</v>
      </c>
      <c r="I93" s="76">
        <f>(($N93/$M93)^(1/3))*(($O93/$L93)^2)*RawResults!I107</f>
        <v>0.10848330100567076</v>
      </c>
      <c r="J93" s="76">
        <f>(($N93/$M93)^(1/3))*(($O93/$L93)^2)*RawResults!J107</f>
        <v>0.11558299850401622</v>
      </c>
      <c r="K93" s="76">
        <f>(($N93/$M93)^(1/3))*(($O93/$L93)^2)*RawResults!K107</f>
        <v>0.11920815507191691</v>
      </c>
      <c r="L93" s="148">
        <v>1081.06404</v>
      </c>
      <c r="M93" s="137">
        <v>42503.5</v>
      </c>
      <c r="N93" s="100">
        <v>73105.899999999994</v>
      </c>
      <c r="O93" s="136">
        <v>1031.3440000000001</v>
      </c>
    </row>
    <row r="94" spans="1:15" x14ac:dyDescent="0.45">
      <c r="B94" s="26"/>
      <c r="C94" s="27" t="s">
        <v>18</v>
      </c>
      <c r="D94" s="13">
        <f>RawResults!D108/'ME&amp;ajdSE'!$L94</f>
        <v>0.1618068805618583</v>
      </c>
      <c r="E94" s="13">
        <f>RawResults!E108/'ME&amp;ajdSE'!$L94</f>
        <v>0.27108449560490422</v>
      </c>
      <c r="F94" s="13">
        <f>RawResults!F108/'ME&amp;ajdSE'!$L94</f>
        <v>0.28892053425438147</v>
      </c>
      <c r="G94" s="13">
        <f>RawResults!G108/'ME&amp;ajdSE'!$L94</f>
        <v>0.35990300815111748</v>
      </c>
      <c r="H94" s="75">
        <f>(($N94/$M94)^(1/3))*(($O94/$L94)^2)*RawResults!H110</f>
        <v>1.6793229197951672E-2</v>
      </c>
      <c r="I94" s="76">
        <f>(($N94/$M94)^(1/3))*(($O94/$L94)^2)*RawResults!I110</f>
        <v>1.5375618940981725E-2</v>
      </c>
      <c r="J94" s="76">
        <f>(($N94/$M94)^(1/3))*(($O94/$L94)^2)*RawResults!J110</f>
        <v>1.2431351484197991E-2</v>
      </c>
      <c r="K94" s="76">
        <f>(($N94/$M94)^(1/3))*(($O94/$L94)^2)*RawResults!K110</f>
        <v>1.3739914798324095E-2</v>
      </c>
      <c r="L94" s="148">
        <v>1081.06404</v>
      </c>
      <c r="M94" s="137">
        <v>42503.5</v>
      </c>
      <c r="N94" s="100">
        <v>73105.899999999994</v>
      </c>
      <c r="O94" s="136">
        <v>1031.3440000000001</v>
      </c>
    </row>
    <row r="95" spans="1:15" x14ac:dyDescent="0.45">
      <c r="A95" s="150" t="s">
        <v>81</v>
      </c>
      <c r="B95" s="27" t="s">
        <v>19</v>
      </c>
      <c r="C95" s="27" t="s">
        <v>16</v>
      </c>
      <c r="D95" s="13">
        <f>RawResults!D110/'ME&amp;ajdSE'!$L95</f>
        <v>0.2137413910638043</v>
      </c>
      <c r="E95" s="13">
        <f>RawResults!E110/'ME&amp;ajdSE'!$L95</f>
        <v>0.2855522818596205</v>
      </c>
      <c r="F95" s="13">
        <f>RawResults!F110/'ME&amp;ajdSE'!$L95</f>
        <v>0.3308511951496611</v>
      </c>
      <c r="G95" s="13">
        <f>RawResults!G110/'ME&amp;ajdSE'!$L95</f>
        <v>0.42710948129491233</v>
      </c>
      <c r="H95" s="75">
        <f>(($N95/$M95)^(1/3))*(($O95/$L95)^2)*RawResults!H110</f>
        <v>0.1054640830335046</v>
      </c>
      <c r="I95" s="76">
        <f>(($N95/$M95)^(1/3))*(($O95/$L95)^2)*RawResults!I111</f>
        <v>7.5331487881074716E-2</v>
      </c>
      <c r="J95" s="76">
        <f>(($N95/$M95)^(1/3))*(($O95/$L95)^2)*RawResults!J111</f>
        <v>7.0537665925006321E-2</v>
      </c>
      <c r="K95" s="76">
        <f>(($N95/$M95)^(1/3))*(($O95/$L95)^2)*RawResults!K111</f>
        <v>8.0125309837143111E-2</v>
      </c>
      <c r="L95" s="101">
        <v>262.522854</v>
      </c>
      <c r="M95" s="137">
        <v>42503.5</v>
      </c>
      <c r="N95" s="100">
        <v>3713.28</v>
      </c>
      <c r="O95" s="136">
        <v>1031.3440000000001</v>
      </c>
    </row>
    <row r="96" spans="1:15" x14ac:dyDescent="0.45">
      <c r="B96" s="26"/>
      <c r="C96" s="27" t="s">
        <v>17</v>
      </c>
      <c r="D96" s="13">
        <f>RawResults!D111/'ME&amp;ajdSE'!$L96</f>
        <v>0.20977983120661947</v>
      </c>
      <c r="E96" s="13">
        <f>RawResults!E111/'ME&amp;ajdSE'!$L96</f>
        <v>0.28556370943613163</v>
      </c>
      <c r="F96" s="13">
        <f>RawResults!F111/'ME&amp;ajdSE'!$L96</f>
        <v>0.3319672884555796</v>
      </c>
      <c r="G96" s="13">
        <f>RawResults!G111/'ME&amp;ajdSE'!$L96</f>
        <v>0.42893408434451963</v>
      </c>
      <c r="H96" s="75">
        <f>(($N96/$M96)^(1/3))*(($O96/$L96)^2)*RawResults!H111</f>
        <v>9.5876439121367826E-2</v>
      </c>
      <c r="I96" s="76">
        <f>(($N96/$M96)^(1/3))*(($O96/$L96)^2)*RawResults!I112</f>
        <v>7.8070814713113806E-2</v>
      </c>
      <c r="J96" s="76">
        <f>(($N96/$M96)^(1/3))*(($O96/$L96)^2)*RawResults!J112</f>
        <v>7.3276992757045398E-2</v>
      </c>
      <c r="K96" s="76">
        <f>(($N96/$M96)^(1/3))*(($O96/$L96)^2)*RawResults!K112</f>
        <v>8.4919131793211491E-2</v>
      </c>
      <c r="L96" s="101">
        <v>262.522854</v>
      </c>
      <c r="M96" s="137">
        <v>42503.5</v>
      </c>
      <c r="N96" s="100">
        <v>3713.28</v>
      </c>
      <c r="O96" s="136">
        <v>1031.3440000000001</v>
      </c>
    </row>
    <row r="97" spans="1:15" x14ac:dyDescent="0.45">
      <c r="B97" s="26"/>
      <c r="C97" s="29" t="s">
        <v>18</v>
      </c>
      <c r="D97" s="13">
        <f>RawResults!D112/'ME&amp;ajdSE'!$L97</f>
        <v>0.21279671140555251</v>
      </c>
      <c r="E97" s="13">
        <f>RawResults!E112/'ME&amp;ajdSE'!$L97</f>
        <v>0.28406669691317615</v>
      </c>
      <c r="F97" s="13">
        <f>RawResults!F112/'ME&amp;ajdSE'!$L97</f>
        <v>0.33125877871189074</v>
      </c>
      <c r="G97" s="13">
        <f>RawResults!G112/'ME&amp;ajdSE'!$L97</f>
        <v>0.42479996808201698</v>
      </c>
      <c r="H97" s="75">
        <f>(($N97/$M97)^(1/3))*(($O97/$L97)^2)*RawResults!H112</f>
        <v>0.10135509278544599</v>
      </c>
      <c r="I97" s="76">
        <f>(($N97/$M97)^(1/3))*(($O97/$L97)^2)*RawResults!I113</f>
        <v>8.0810141545152883E-2</v>
      </c>
      <c r="J97" s="76">
        <f>(($N97/$M97)^(1/3))*(($O97/$L97)^2)*RawResults!J113</f>
        <v>7.8755646421123565E-2</v>
      </c>
      <c r="K97" s="76">
        <f>(($N97/$M97)^(1/3))*(($O97/$L97)^2)*RawResults!K113</f>
        <v>8.2864636669182187E-2</v>
      </c>
      <c r="L97" s="101">
        <v>262.522854</v>
      </c>
      <c r="M97" s="137">
        <v>42503.5</v>
      </c>
      <c r="N97" s="100">
        <v>3713.28</v>
      </c>
      <c r="O97" s="136">
        <v>1031.3440000000001</v>
      </c>
    </row>
    <row r="98" spans="1:15" x14ac:dyDescent="0.45">
      <c r="B98" s="27" t="s">
        <v>20</v>
      </c>
      <c r="C98" s="27" t="s">
        <v>16</v>
      </c>
      <c r="D98" s="13">
        <f>RawResults!D113/'ME&amp;ajdSE'!$L98</f>
        <v>0.20787904431360479</v>
      </c>
      <c r="E98" s="13">
        <f>RawResults!E113/'ME&amp;ajdSE'!$L98</f>
        <v>0.28328962171042071</v>
      </c>
      <c r="F98" s="13">
        <f>RawResults!F113/'ME&amp;ajdSE'!$L98</f>
        <v>0.32444794311126907</v>
      </c>
      <c r="G98" s="13">
        <f>RawResults!G113/'ME&amp;ajdSE'!$L98</f>
        <v>0.41557334280694663</v>
      </c>
      <c r="H98" s="75">
        <f>(($N98/$M98)^(1/3))*(($O98/$L98)^2)*RawResults!H113</f>
        <v>0.1034095879094753</v>
      </c>
      <c r="I98" s="76">
        <f>(($N98/$M98)^(1/3))*(($O98/$L98)^2)*RawResults!I114</f>
        <v>8.4234300085201733E-2</v>
      </c>
      <c r="J98" s="76">
        <f>(($N98/$M98)^(1/3))*(($O98/$L98)^2)*RawResults!J114</f>
        <v>8.2590703985978273E-2</v>
      </c>
      <c r="K98" s="76">
        <f>(($N98/$M98)^(1/3))*(($O98/$L98)^2)*RawResults!K114</f>
        <v>8.6837345407346861E-2</v>
      </c>
      <c r="L98" s="101">
        <v>262.522854</v>
      </c>
      <c r="M98" s="137">
        <v>42503.5</v>
      </c>
      <c r="N98" s="100">
        <v>3713.28</v>
      </c>
      <c r="O98" s="136">
        <v>1031.3440000000001</v>
      </c>
    </row>
    <row r="99" spans="1:15" x14ac:dyDescent="0.45">
      <c r="B99" s="26"/>
      <c r="C99" s="27" t="s">
        <v>17</v>
      </c>
      <c r="D99" s="13">
        <f>RawResults!D114/'ME&amp;ajdSE'!$L99</f>
        <v>0.20876658608930102</v>
      </c>
      <c r="E99" s="13">
        <f>RawResults!E114/'ME&amp;ajdSE'!$L99</f>
        <v>0.28108409944377644</v>
      </c>
      <c r="F99" s="13">
        <f>RawResults!F114/'ME&amp;ajdSE'!$L99</f>
        <v>0.32329756707581736</v>
      </c>
      <c r="G99" s="13">
        <f>RawResults!G114/'ME&amp;ajdSE'!$L99</f>
        <v>0.41496882400950891</v>
      </c>
      <c r="H99" s="75">
        <f>(($N99/$M99)^(1/3))*(($O99/$L99)^2)*RawResults!H114</f>
        <v>0.10847734254874759</v>
      </c>
      <c r="I99" s="76">
        <f>(($N99/$M99)^(1/3))*(($O99/$L99)^2)*RawResults!I115</f>
        <v>8.2864636669182187E-2</v>
      </c>
      <c r="J99" s="76">
        <f>(($N99/$M99)^(1/3))*(($O99/$L99)^2)*RawResults!J115</f>
        <v>8.2453737644376329E-2</v>
      </c>
      <c r="K99" s="76">
        <f>(($N99/$M99)^(1/3))*(($O99/$L99)^2)*RawResults!K115</f>
        <v>9.1767448873309204E-2</v>
      </c>
      <c r="L99" s="101">
        <v>262.522854</v>
      </c>
      <c r="M99" s="137">
        <v>42503.5</v>
      </c>
      <c r="N99" s="100">
        <v>3713.28</v>
      </c>
      <c r="O99" s="136">
        <v>1031.3440000000001</v>
      </c>
    </row>
    <row r="100" spans="1:15" x14ac:dyDescent="0.45">
      <c r="B100" s="26"/>
      <c r="C100" s="27" t="s">
        <v>18</v>
      </c>
      <c r="D100" s="13">
        <f>RawResults!D115/'ME&amp;ajdSE'!$L100</f>
        <v>0.20812283261250847</v>
      </c>
      <c r="E100" s="13">
        <f>RawResults!E115/'ME&amp;ajdSE'!$L100</f>
        <v>0.28143835431562086</v>
      </c>
      <c r="F100" s="13">
        <f>RawResults!F115/'ME&amp;ajdSE'!$L100</f>
        <v>0.32324423838543215</v>
      </c>
      <c r="G100" s="13">
        <f>RawResults!G115/'ME&amp;ajdSE'!$L100</f>
        <v>0.41037950928264705</v>
      </c>
      <c r="H100" s="75">
        <f>(($N100/$M100)^(1/3))*(($O100/$L100)^2)*RawResults!H115</f>
        <v>0.10751857815753391</v>
      </c>
      <c r="I100" s="76">
        <f>(($N100/$M100)^(1/3))*(($O100/$L100)^2)*RawResults!I116</f>
        <v>8.2978775287183809E-2</v>
      </c>
      <c r="J100" s="76">
        <f>(($N100/$M100)^(1/3))*(($O100/$L100)^2)*RawResults!J116</f>
        <v>7.7614260241107277E-2</v>
      </c>
      <c r="K100" s="76">
        <f>(($N100/$M100)^(1/3))*(($O100/$L100)^2)*RawResults!K116</f>
        <v>8.5467111298237322E-2</v>
      </c>
      <c r="L100" s="101">
        <v>262.522854</v>
      </c>
      <c r="M100" s="137">
        <v>42503.5</v>
      </c>
      <c r="N100" s="100">
        <v>3713.28</v>
      </c>
      <c r="O100" s="136">
        <v>1031.3440000000001</v>
      </c>
    </row>
    <row r="101" spans="1:15" x14ac:dyDescent="0.45">
      <c r="A101" s="64" t="s">
        <v>84</v>
      </c>
      <c r="B101" s="27" t="s">
        <v>19</v>
      </c>
      <c r="C101" s="27" t="s">
        <v>16</v>
      </c>
      <c r="D101" s="13">
        <f>RawResults!D117/'ME&amp;ajdSE'!$L101</f>
        <v>9.94194159967942E-2</v>
      </c>
      <c r="E101" s="13">
        <f>RawResults!E117/'ME&amp;ajdSE'!$L101</f>
        <v>0.22711154311123796</v>
      </c>
      <c r="F101" s="13">
        <f>RawResults!F117/'ME&amp;ajdSE'!$L101</f>
        <v>0.19726009775611089</v>
      </c>
      <c r="G101" s="13">
        <f>RawResults!G117/'ME&amp;ajdSE'!$L101</f>
        <v>0.11311306136858613</v>
      </c>
      <c r="H101" s="75">
        <f>(($N101/$M101)^(1/3))*(($O101/$L101)^2)*RawResults!H117</f>
        <v>0.11450612180814659</v>
      </c>
      <c r="I101" s="76">
        <f>(($N101/$M101)^(1/3))*(($O101/$L101)^2)*RawResults!I117</f>
        <v>9.4402132477705319E-2</v>
      </c>
      <c r="J101" s="76">
        <f>(($N101/$M101)^(1/3))*(($O101/$L101)^2)*RawResults!J117</f>
        <v>0.10288719970920915</v>
      </c>
      <c r="K101" s="77">
        <f>(($N101/$M101)^(1/3))*(($O101/$L101)^2)*RawResults!K117</f>
        <v>0.11061518145531245</v>
      </c>
      <c r="L101" s="100">
        <v>681.91337999999996</v>
      </c>
      <c r="M101" s="137">
        <v>42503.5</v>
      </c>
      <c r="N101" s="139">
        <v>68988.5</v>
      </c>
      <c r="O101" s="136">
        <v>1031.3440000000001</v>
      </c>
    </row>
    <row r="102" spans="1:15" x14ac:dyDescent="0.45">
      <c r="B102" s="26"/>
      <c r="C102" s="27" t="s">
        <v>17</v>
      </c>
      <c r="D102" s="13">
        <f>RawResults!D118/'ME&amp;ajdSE'!$L102</f>
        <v>8.7890664353880252E-2</v>
      </c>
      <c r="E102" s="13">
        <f>RawResults!E118/'ME&amp;ajdSE'!$L102</f>
        <v>0.20658723546383559</v>
      </c>
      <c r="F102" s="13">
        <f>RawResults!F118/'ME&amp;ajdSE'!$L102</f>
        <v>0.1595573619628933</v>
      </c>
      <c r="G102" s="13">
        <f>RawResults!G118/'ME&amp;ajdSE'!$L102</f>
        <v>8.448023119886576E-2</v>
      </c>
      <c r="H102" s="75">
        <f>(($N102/$M102)^(1/3))*(($O102/$L102)^2)*RawResults!H118</f>
        <v>9.7626150492461108E-2</v>
      </c>
      <c r="I102" s="76">
        <f>(($N102/$M102)^(1/3))*(($O102/$L102)^2)*RawResults!I118</f>
        <v>8.2072254875718217E-2</v>
      </c>
      <c r="J102" s="76">
        <f>(($N102/$M102)^(1/3))*(($O102/$L102)^2)*RawResults!J118</f>
        <v>9.0142071619242009E-2</v>
      </c>
      <c r="K102" s="77">
        <f>(($N102/$M102)^(1/3))*(($O102/$L102)^2)*RawResults!K118</f>
        <v>9.4158310251643382E-2</v>
      </c>
      <c r="L102" s="100">
        <v>681.91337999999996</v>
      </c>
      <c r="M102" s="137">
        <v>42503.5</v>
      </c>
      <c r="N102" s="139">
        <v>68988.5</v>
      </c>
      <c r="O102" s="136">
        <v>1031.3440000000001</v>
      </c>
    </row>
    <row r="103" spans="1:15" x14ac:dyDescent="0.45">
      <c r="B103" s="26"/>
      <c r="C103" s="29" t="s">
        <v>18</v>
      </c>
      <c r="D103" s="13">
        <f>RawResults!D119/'ME&amp;ajdSE'!$L103</f>
        <v>9.4033028065822685E-2</v>
      </c>
      <c r="E103" s="13">
        <f>RawResults!E119/'ME&amp;ajdSE'!$L103</f>
        <v>0.23601472667980206</v>
      </c>
      <c r="F103" s="13">
        <f>RawResults!F119/'ME&amp;ajdSE'!$L103</f>
        <v>0.17969115080276032</v>
      </c>
      <c r="G103" s="13">
        <f>RawResults!G119/'ME&amp;ajdSE'!$L103</f>
        <v>9.5444145706599856E-2</v>
      </c>
      <c r="H103" s="75">
        <f>(($N103/$M103)^(1/3))*(($O103/$L103)^2)*RawResults!H119</f>
        <v>9.6721965203200505E-2</v>
      </c>
      <c r="I103" s="76">
        <f>(($N103/$M103)^(1/3))*(($O103/$L103)^2)*RawResults!I119</f>
        <v>7.8153518251467533E-2</v>
      </c>
      <c r="J103" s="76">
        <f>(($N103/$M103)^(1/3))*(($O103/$L103)^2)*RawResults!J119</f>
        <v>8.8062028778694165E-2</v>
      </c>
      <c r="K103" s="77">
        <f>(($N103/$M103)^(1/3))*(($O103/$L103)^2)*RawResults!K119</f>
        <v>9.3705774049490487E-2</v>
      </c>
      <c r="L103" s="100">
        <v>681.91337999999996</v>
      </c>
      <c r="M103" s="137">
        <v>42503.5</v>
      </c>
      <c r="N103" s="139">
        <v>68988.5</v>
      </c>
      <c r="O103" s="136">
        <v>1031.3440000000001</v>
      </c>
    </row>
    <row r="104" spans="1:15" x14ac:dyDescent="0.45">
      <c r="B104" s="27" t="s">
        <v>20</v>
      </c>
      <c r="C104" s="27" t="s">
        <v>16</v>
      </c>
      <c r="D104" s="13">
        <f>RawResults!D120/'ME&amp;ajdSE'!$L104</f>
        <v>0.21844563308026016</v>
      </c>
      <c r="E104" s="13">
        <f>RawResults!E120/'ME&amp;ajdSE'!$L104</f>
        <v>0.27194861611309051</v>
      </c>
      <c r="F104" s="13">
        <f>RawResults!F120/'ME&amp;ajdSE'!$L104</f>
        <v>0.21639390621723834</v>
      </c>
      <c r="G104" s="13">
        <f>RawResults!G120/'ME&amp;ajdSE'!$L104</f>
        <v>0.12735874166305403</v>
      </c>
      <c r="H104" s="75">
        <f>(($N104/$M104)^(1/3))*(($O104/$L104)^2)*RawResults!H120</f>
        <v>0.10708696362687235</v>
      </c>
      <c r="I104" s="76">
        <f>(($N104/$M104)^(1/3))*(($O104/$L104)^2)*RawResults!I120</f>
        <v>0.1137198152908024</v>
      </c>
      <c r="J104" s="76">
        <f>(($N104/$M104)^(1/3))*(($O104/$L104)^2)*RawResults!J120</f>
        <v>0.11617282280217532</v>
      </c>
      <c r="K104" s="77">
        <f>(($N104/$M104)^(1/3))*(($O104/$L104)^2)*RawResults!K120</f>
        <v>0.11693652132700375</v>
      </c>
      <c r="L104" s="100">
        <v>681.91337999999996</v>
      </c>
      <c r="M104" s="137">
        <v>42503.5</v>
      </c>
      <c r="N104" s="139">
        <v>68988.5</v>
      </c>
      <c r="O104" s="136">
        <v>1031.3440000000001</v>
      </c>
    </row>
    <row r="105" spans="1:15" x14ac:dyDescent="0.45">
      <c r="B105" s="26"/>
      <c r="C105" s="27" t="s">
        <v>17</v>
      </c>
      <c r="D105" s="13">
        <f>RawResults!D121/'ME&amp;ajdSE'!$L105</f>
        <v>0.22867728449616284</v>
      </c>
      <c r="E105" s="13">
        <f>RawResults!E121/'ME&amp;ajdSE'!$L105</f>
        <v>0.22738958429001643</v>
      </c>
      <c r="F105" s="13">
        <f>RawResults!F121/'ME&amp;ajdSE'!$L105</f>
        <v>0.20492192131499168</v>
      </c>
      <c r="G105" s="13">
        <f>RawResults!G121/'ME&amp;ajdSE'!$L105</f>
        <v>0.12309698337346013</v>
      </c>
      <c r="H105" s="75">
        <f>(($N105/$M105)^(1/3))*(($O105/$L105)^2)*RawResults!H121</f>
        <v>0.10163080286472656</v>
      </c>
      <c r="I105" s="76">
        <f>(($N105/$M105)^(1/3))*(($O105/$L105)^2)*RawResults!I121</f>
        <v>0.11263660480896387</v>
      </c>
      <c r="J105" s="76">
        <f>(($N105/$M105)^(1/3))*(($O105/$L105)^2)*RawResults!J121</f>
        <v>0.11326528980036632</v>
      </c>
      <c r="K105" s="77">
        <f>(($N105/$M105)^(1/3))*(($O105/$L105)^2)*RawResults!K121</f>
        <v>0.10883382756225904</v>
      </c>
      <c r="L105" s="100">
        <v>681.91337999999996</v>
      </c>
      <c r="M105" s="137">
        <v>42503.5</v>
      </c>
      <c r="N105" s="139">
        <v>68988.5</v>
      </c>
      <c r="O105" s="136">
        <v>1031.3440000000001</v>
      </c>
    </row>
    <row r="106" spans="1:15" x14ac:dyDescent="0.45">
      <c r="B106" s="26"/>
      <c r="C106" s="27" t="s">
        <v>18</v>
      </c>
      <c r="D106" s="13">
        <f>RawResults!D122/'ME&amp;ajdSE'!$L106</f>
        <v>0.21405680586587111</v>
      </c>
      <c r="E106" s="13">
        <f>RawResults!E122/'ME&amp;ajdSE'!$L106</f>
        <v>0.20452964275316024</v>
      </c>
      <c r="F106" s="13">
        <f>RawResults!F122/'ME&amp;ajdSE'!$L106</f>
        <v>0.19159662184660464</v>
      </c>
      <c r="G106" s="13">
        <f>RawResults!G122/'ME&amp;ajdSE'!$L106</f>
        <v>0.10424039487243968</v>
      </c>
      <c r="H106" s="75">
        <f>(($N106/$M106)^(1/3))*(($O106/$L106)^2)*RawResults!H122</f>
        <v>0.10073957483158083</v>
      </c>
      <c r="I106" s="76">
        <f>(($N106/$M106)^(1/3))*(($O106/$L106)^2)*RawResults!I122</f>
        <v>0.1020370746731581</v>
      </c>
      <c r="J106" s="76">
        <f>(($N106/$M106)^(1/3))*(($O106/$L106)^2)*RawResults!J122</f>
        <v>0.10443083365242072</v>
      </c>
      <c r="K106" s="77">
        <f>(($N106/$M106)^(1/3))*(($O106/$L106)^2)*RawResults!K122</f>
        <v>0.10262915676014975</v>
      </c>
      <c r="L106" s="100">
        <v>681.91337999999996</v>
      </c>
      <c r="M106" s="137">
        <v>42503.5</v>
      </c>
      <c r="N106" s="139">
        <v>68988.5</v>
      </c>
      <c r="O106" s="136">
        <v>1031.3440000000001</v>
      </c>
    </row>
    <row r="107" spans="1:15" x14ac:dyDescent="0.45">
      <c r="A107" s="64" t="s">
        <v>135</v>
      </c>
      <c r="B107" s="27" t="s">
        <v>19</v>
      </c>
      <c r="C107" s="27" t="s">
        <v>16</v>
      </c>
      <c r="D107" s="13">
        <f>RawResults!D124/'ME&amp;ajdSE'!$L107</f>
        <v>0.23476831617463031</v>
      </c>
      <c r="E107" s="13">
        <f>RawResults!E124/'ME&amp;ajdSE'!$L107</f>
        <v>0.36310746482190476</v>
      </c>
      <c r="F107" s="13">
        <f>RawResults!F124/'ME&amp;ajdSE'!$L107</f>
        <v>0.33733262494139538</v>
      </c>
      <c r="G107" s="13">
        <f>RawResults!G124/'ME&amp;ajdSE'!$L107</f>
        <v>0.40283549702614896</v>
      </c>
      <c r="H107" s="75">
        <f>(($N107/$M107)^(1/3))*(($O107/$L107)^2)*RawResults!H124</f>
        <v>0.15718017607956858</v>
      </c>
      <c r="I107" s="76">
        <f>(($N107/$M107)^(1/3))*(($O107/$L107)^2)*RawResults!I124</f>
        <v>0.12634854462753131</v>
      </c>
      <c r="J107" s="76">
        <f>(($N107/$M107)^(1/3))*(($O107/$L107)^2)*RawResults!J124</f>
        <v>0.14356055953386221</v>
      </c>
      <c r="K107" s="76">
        <f>(($N107/$M107)^(1/3))*(($O107/$L107)^2)*RawResults!K124</f>
        <v>0.12091222743747559</v>
      </c>
      <c r="L107" s="101">
        <v>1022.14602</v>
      </c>
      <c r="M107" s="137">
        <v>42503.5</v>
      </c>
      <c r="N107" s="100">
        <v>57829.8</v>
      </c>
      <c r="O107" s="136">
        <v>1031.3440000000001</v>
      </c>
    </row>
    <row r="108" spans="1:15" x14ac:dyDescent="0.45">
      <c r="B108" s="26"/>
      <c r="C108" s="27" t="s">
        <v>17</v>
      </c>
      <c r="D108" s="13">
        <f>RawResults!D125/'ME&amp;ajdSE'!$L108</f>
        <v>0.23197223817395482</v>
      </c>
      <c r="E108" s="13">
        <f>RawResults!E125/'ME&amp;ajdSE'!$L108</f>
        <v>0.36145070544813157</v>
      </c>
      <c r="F108" s="13">
        <f>RawResults!F125/'ME&amp;ajdSE'!$L108</f>
        <v>0.33482036157612782</v>
      </c>
      <c r="G108" s="13">
        <f>RawResults!G125/'ME&amp;ajdSE'!$L108</f>
        <v>0.38762817860407067</v>
      </c>
      <c r="H108" s="75">
        <f>(($N108/$M108)^(1/3))*(($O108/$L108)^2)*RawResults!H125</f>
        <v>0.15646821696469917</v>
      </c>
      <c r="I108" s="76">
        <f>(($N108/$M108)^(1/3))*(($O108/$L108)^2)*RawResults!I125</f>
        <v>0.11461650531364156</v>
      </c>
      <c r="J108" s="76">
        <f>(($N108/$M108)^(1/3))*(($O108/$L108)^2)*RawResults!J125</f>
        <v>0.13069656050541065</v>
      </c>
      <c r="K108" s="76">
        <f>(($N108/$M108)^(1/3))*(($O108/$L108)^2)*RawResults!K125</f>
        <v>0.13236437916397967</v>
      </c>
      <c r="L108" s="101">
        <v>1022.14602</v>
      </c>
      <c r="M108" s="137">
        <v>42503.5</v>
      </c>
      <c r="N108" s="100">
        <v>57829.8</v>
      </c>
      <c r="O108" s="136">
        <v>1031.3440000000001</v>
      </c>
    </row>
    <row r="109" spans="1:15" x14ac:dyDescent="0.45">
      <c r="B109" s="26"/>
      <c r="C109" s="29" t="s">
        <v>18</v>
      </c>
      <c r="D109" s="13">
        <f>RawResults!D126/'ME&amp;ajdSE'!$L109</f>
        <v>0.228807132663883</v>
      </c>
      <c r="E109" s="13">
        <f>RawResults!E126/'ME&amp;ajdSE'!$L109</f>
        <v>0.36586974138978695</v>
      </c>
      <c r="F109" s="13">
        <f>RawResults!F126/'ME&amp;ajdSE'!$L109</f>
        <v>0.34089483614092631</v>
      </c>
      <c r="G109" s="13">
        <f>RawResults!G126/'ME&amp;ajdSE'!$L109</f>
        <v>0.39759201919115239</v>
      </c>
      <c r="H109" s="75">
        <f>(($N109/$M109)^(1/3))*(($O109/$L109)^2)*RawResults!H126</f>
        <v>0.15238722805954935</v>
      </c>
      <c r="I109" s="76">
        <f>(($N109/$M109)^(1/3))*(($O109/$L109)^2)*RawResults!I126</f>
        <v>0.10741241767040832</v>
      </c>
      <c r="J109" s="76">
        <f>(($N109/$M109)^(1/3))*(($O109/$L109)^2)*RawResults!J126</f>
        <v>0.12180186609693687</v>
      </c>
      <c r="K109" s="76">
        <f>(($N109/$M109)^(1/3))*(($O109/$L109)^2)*RawResults!K126</f>
        <v>0.11304626938908648</v>
      </c>
      <c r="L109" s="101">
        <v>1022.14602</v>
      </c>
      <c r="M109" s="137">
        <v>42503.5</v>
      </c>
      <c r="N109" s="100">
        <v>57829.8</v>
      </c>
      <c r="O109" s="136">
        <v>1031.3440000000001</v>
      </c>
    </row>
    <row r="110" spans="1:15" x14ac:dyDescent="0.45">
      <c r="B110" s="27" t="s">
        <v>20</v>
      </c>
      <c r="C110" s="27" t="s">
        <v>16</v>
      </c>
      <c r="D110" s="13">
        <f>RawResults!D127/'ME&amp;ajdSE'!$L110</f>
        <v>0.18861023398594265</v>
      </c>
      <c r="E110" s="13">
        <f>RawResults!E127/'ME&amp;ajdSE'!$L110</f>
        <v>0.28264425468290727</v>
      </c>
      <c r="F110" s="13">
        <f>RawResults!F127/'ME&amp;ajdSE'!$L110</f>
        <v>0.34088485713616534</v>
      </c>
      <c r="G110" s="13">
        <f>RawResults!G127/'ME&amp;ajdSE'!$L110</f>
        <v>0.32112887354391889</v>
      </c>
      <c r="H110" s="75">
        <f>(($N110/$M110)^(1/3))*(($O110/$L110)^2)*RawResults!H127</f>
        <v>0.11195129296665392</v>
      </c>
      <c r="I110" s="76">
        <f>(($N110/$M110)^(1/3))*(($O110/$L110)^2)*RawResults!I127</f>
        <v>9.062009877026482E-2</v>
      </c>
      <c r="J110" s="76">
        <f>(($N110/$M110)^(1/3))*(($O110/$L110)^2)*RawResults!J127</f>
        <v>9.0509068797066522E-2</v>
      </c>
      <c r="K110" s="76">
        <f>(($N110/$M110)^(1/3))*(($O110/$L110)^2)*RawResults!K127</f>
        <v>0.1544976097996637</v>
      </c>
      <c r="L110" s="101">
        <v>1022.14602</v>
      </c>
      <c r="M110" s="137">
        <v>42503.5</v>
      </c>
      <c r="N110" s="100">
        <v>57829.8</v>
      </c>
      <c r="O110" s="136">
        <v>1031.3440000000001</v>
      </c>
    </row>
    <row r="111" spans="1:15" x14ac:dyDescent="0.45">
      <c r="B111" s="26"/>
      <c r="C111" s="27" t="s">
        <v>17</v>
      </c>
      <c r="D111" s="13">
        <f>RawResults!D128/'ME&amp;ajdSE'!$L111</f>
        <v>0.13697720018515555</v>
      </c>
      <c r="E111" s="13">
        <f>RawResults!E128/'ME&amp;ajdSE'!$L111</f>
        <v>0.21280061336050596</v>
      </c>
      <c r="F111" s="13">
        <f>RawResults!F128/'ME&amp;ajdSE'!$L111</f>
        <v>0.24440989360796023</v>
      </c>
      <c r="G111" s="13">
        <f>RawResults!G128/'ME&amp;ajdSE'!$L111</f>
        <v>0.28193418001079729</v>
      </c>
      <c r="H111" s="75">
        <f>(($N111/$M111)^(1/3))*(($O111/$L111)^2)*RawResults!H128</f>
        <v>7.9957464689999633E-2</v>
      </c>
      <c r="I111" s="76">
        <f>(($N111/$M111)^(1/3))*(($O111/$L111)^2)*RawResults!I128</f>
        <v>7.229593400843902E-2</v>
      </c>
      <c r="J111" s="76">
        <f>(($N111/$M111)^(1/3))*(($O111/$L111)^2)*RawResults!J128</f>
        <v>7.3714685429833504E-2</v>
      </c>
      <c r="K111" s="76">
        <f>(($N111/$M111)^(1/3))*(($O111/$L111)^2)*RawResults!K128</f>
        <v>7.7901593906041927E-2</v>
      </c>
      <c r="L111" s="101">
        <v>1022.14602</v>
      </c>
      <c r="M111" s="137">
        <v>42503.5</v>
      </c>
      <c r="N111" s="100">
        <v>57829.8</v>
      </c>
      <c r="O111" s="136">
        <v>1031.3440000000001</v>
      </c>
    </row>
    <row r="112" spans="1:15" x14ac:dyDescent="0.45">
      <c r="B112" s="26"/>
      <c r="C112" s="27" t="s">
        <v>18</v>
      </c>
      <c r="D112" s="13">
        <f>RawResults!D129/'ME&amp;ajdSE'!$L112</f>
        <v>0.19935390444508114</v>
      </c>
      <c r="E112" s="13">
        <f>RawResults!E129/'ME&amp;ajdSE'!$L112</f>
        <v>0.30322037549977449</v>
      </c>
      <c r="F112" s="13">
        <f>RawResults!F129/'ME&amp;ajdSE'!$L112</f>
        <v>0.36080745097456823</v>
      </c>
      <c r="G112" s="13">
        <f>RawResults!G129/'ME&amp;ajdSE'!$L112</f>
        <v>0.34837370887576313</v>
      </c>
      <c r="H112" s="75">
        <f>(($N112/$M112)^(1/3))*(($O112/$L112)^2)*RawResults!H129</f>
        <v>0.12434510905139984</v>
      </c>
      <c r="I112" s="76">
        <f>(($N112/$M112)^(1/3))*(($O112/$L112)^2)*RawResults!I129</f>
        <v>0.10076905282618424</v>
      </c>
      <c r="J112" s="76">
        <f>(($N112/$M112)^(1/3))*(($O112/$L112)^2)*RawResults!J129</f>
        <v>9.465546633710803E-2</v>
      </c>
      <c r="K112" s="76">
        <f>(($N112/$M112)^(1/3))*(($O112/$L112)^2)*RawResults!K129</f>
        <v>0.13764140523215365</v>
      </c>
      <c r="L112" s="101">
        <v>1022.14602</v>
      </c>
      <c r="M112" s="137">
        <v>42503.5</v>
      </c>
      <c r="N112" s="100">
        <v>57829.8</v>
      </c>
      <c r="O112" s="136">
        <v>1031.3440000000001</v>
      </c>
    </row>
    <row r="113" spans="1:15" x14ac:dyDescent="0.45">
      <c r="A113" s="64" t="s">
        <v>91</v>
      </c>
      <c r="B113" s="27" t="s">
        <v>19</v>
      </c>
      <c r="C113" s="27" t="s">
        <v>16</v>
      </c>
      <c r="D113" s="13">
        <f>RawResults!D131/'ME&amp;ajdSE'!$L113</f>
        <v>0.14792908451438708</v>
      </c>
      <c r="E113" s="105" t="s">
        <v>53</v>
      </c>
      <c r="F113" s="32">
        <f>RawResults!F131/'ME&amp;ajdSE'!$L113</f>
        <v>0.26768324998917148</v>
      </c>
      <c r="G113" s="13">
        <f>RawResults!G131/'ME&amp;ajdSE'!$L113</f>
        <v>0.30611786181799638</v>
      </c>
      <c r="H113" s="75">
        <f>(($N113/$M113)^(1/3))*(($O113/$L113)^2)*RawResults!H131</f>
        <v>7.0034138182719197E-2</v>
      </c>
      <c r="I113" s="105" t="s">
        <v>53</v>
      </c>
      <c r="J113" s="76">
        <f>(($N113/$M113)^(1/3))*(($O113/$L113)^2)*RawResults!J131</f>
        <v>0.10011135509115318</v>
      </c>
      <c r="K113" s="76">
        <f>(($N113/$M113)^(1/3))*(($O113/$L113)^2)*RawResults!K131</f>
        <v>0.12489313480665894</v>
      </c>
      <c r="L113" s="101">
        <v>1341.3657000000001</v>
      </c>
      <c r="M113" s="137">
        <v>42503.5</v>
      </c>
      <c r="N113" s="100">
        <v>574980</v>
      </c>
      <c r="O113" s="136">
        <v>1031.3440000000001</v>
      </c>
    </row>
    <row r="114" spans="1:15" x14ac:dyDescent="0.45">
      <c r="B114" s="26"/>
      <c r="C114" s="27" t="s">
        <v>17</v>
      </c>
      <c r="D114" s="13">
        <f>RawResults!D132/'ME&amp;ajdSE'!$L114</f>
        <v>0.14782053842587445</v>
      </c>
      <c r="E114" s="105" t="s">
        <v>53</v>
      </c>
      <c r="F114" s="32">
        <f>RawResults!F132/'ME&amp;ajdSE'!$L114</f>
        <v>0.26706833192469437</v>
      </c>
      <c r="G114" s="13">
        <f>RawResults!G132/'ME&amp;ajdSE'!$L114</f>
        <v>0.30142070875973642</v>
      </c>
      <c r="H114" s="75">
        <f>(($N114/$M114)^(1/3))*(($O114/$L114)^2)*RawResults!H132</f>
        <v>6.6609231849201284E-2</v>
      </c>
      <c r="I114" s="105" t="s">
        <v>53</v>
      </c>
      <c r="J114" s="76">
        <f>(($N114/$M114)^(1/3))*(($O114/$L114)^2)*RawResults!J132</f>
        <v>9.9764697809120978E-2</v>
      </c>
      <c r="K114" s="76">
        <f>(($N114/$M114)^(1/3))*(($O114/$L114)^2)*RawResults!K132</f>
        <v>0.1004617029139368</v>
      </c>
      <c r="L114" s="101">
        <v>1341.3657000000001</v>
      </c>
      <c r="M114" s="137">
        <v>42503.5</v>
      </c>
      <c r="N114" s="100">
        <v>574980</v>
      </c>
      <c r="O114" s="136">
        <v>1031.3440000000001</v>
      </c>
    </row>
    <row r="115" spans="1:15" x14ac:dyDescent="0.45">
      <c r="B115" s="26"/>
      <c r="C115" s="29" t="s">
        <v>18</v>
      </c>
      <c r="D115" s="13">
        <f>RawResults!D133/'ME&amp;ajdSE'!$L115</f>
        <v>0.14790858302102103</v>
      </c>
      <c r="E115" s="107" t="s">
        <v>53</v>
      </c>
      <c r="F115" s="32">
        <f>RawResults!F133/'ME&amp;ajdSE'!$L115</f>
        <v>0.2662916608051033</v>
      </c>
      <c r="G115" s="13">
        <f>RawResults!G133/'ME&amp;ajdSE'!$L115</f>
        <v>0.29539543168578114</v>
      </c>
      <c r="H115" s="75">
        <f>(($N115/$M115)^(1/3))*(($O115/$L115)^2)*RawResults!H133</f>
        <v>6.7619749799453566E-2</v>
      </c>
      <c r="I115" s="107" t="s">
        <v>53</v>
      </c>
      <c r="J115" s="76">
        <f>(($N115/$M115)^(1/3))*(($O115/$L115)^2)*RawResults!J133</f>
        <v>9.8153241501856975E-2</v>
      </c>
      <c r="K115" s="76">
        <f>(($N115/$M115)^(1/3))*(($O115/$L115)^2)*RawResults!K133</f>
        <v>0.12336614258148554</v>
      </c>
      <c r="L115" s="101">
        <v>1341.3657000000001</v>
      </c>
      <c r="M115" s="137">
        <v>42503.5</v>
      </c>
      <c r="N115" s="100">
        <v>574980</v>
      </c>
      <c r="O115" s="136">
        <v>1031.3440000000001</v>
      </c>
    </row>
    <row r="116" spans="1:15" x14ac:dyDescent="0.45">
      <c r="B116" s="27" t="s">
        <v>20</v>
      </c>
      <c r="C116" s="27" t="s">
        <v>16</v>
      </c>
      <c r="D116" s="13">
        <f>RawResults!D134/'ME&amp;ajdSE'!$L116</f>
        <v>0.1778709564438691</v>
      </c>
      <c r="E116" s="105" t="s">
        <v>53</v>
      </c>
      <c r="F116" s="32">
        <f>RawResults!F134/'ME&amp;ajdSE'!$L116</f>
        <v>0.29185560656575604</v>
      </c>
      <c r="G116" s="13">
        <f>RawResults!G134/'ME&amp;ajdSE'!$L116</f>
        <v>0.32816054562898095</v>
      </c>
      <c r="H116" s="75">
        <f>(($N116/$M116)^(1/3))*(($O116/$L116)^2)*RawResults!H134</f>
        <v>0.10107781192892287</v>
      </c>
      <c r="I116" s="105" t="s">
        <v>53</v>
      </c>
      <c r="J116" s="76">
        <f>(($N116/$M116)^(1/3))*(($O116/$L116)^2)*RawResults!J134</f>
        <v>5.7516359223172796E-2</v>
      </c>
      <c r="K116" s="76">
        <f>(($N116/$M116)^(1/3))*(($O116/$L116)^2)*RawResults!K134</f>
        <v>7.0358384585608238E-2</v>
      </c>
      <c r="L116" s="101">
        <v>1341.3657000000001</v>
      </c>
      <c r="M116" s="137">
        <v>42503.5</v>
      </c>
      <c r="N116" s="100">
        <v>574980</v>
      </c>
      <c r="O116" s="136">
        <v>1031.3440000000001</v>
      </c>
    </row>
    <row r="117" spans="1:15" x14ac:dyDescent="0.45">
      <c r="B117" s="26"/>
      <c r="C117" s="27" t="s">
        <v>17</v>
      </c>
      <c r="D117" s="13">
        <f>RawResults!D135/'ME&amp;ajdSE'!$L117</f>
        <v>0.17572545652539048</v>
      </c>
      <c r="E117" s="105" t="s">
        <v>53</v>
      </c>
      <c r="F117" s="32">
        <f>RawResults!F135/'ME&amp;ajdSE'!$L117</f>
        <v>0.2890842519679756</v>
      </c>
      <c r="G117" s="13">
        <f>RawResults!G135/'ME&amp;ajdSE'!$L117</f>
        <v>0.32681303838319409</v>
      </c>
      <c r="H117" s="75">
        <f>(($N117/$M117)^(1/3))*(($O117/$L117)^2)*RawResults!H135</f>
        <v>0.10432819230858548</v>
      </c>
      <c r="I117" s="105" t="s">
        <v>53</v>
      </c>
      <c r="J117" s="76">
        <f>(($N117/$M117)^(1/3))*(($O117/$L117)^2)*RawResults!J135</f>
        <v>5.806915151801522E-2</v>
      </c>
      <c r="K117" s="76">
        <f>(($N117/$M117)^(1/3))*(($O117/$L117)^2)*RawResults!K135</f>
        <v>6.8802215959448521E-2</v>
      </c>
      <c r="L117" s="101">
        <v>1341.3657000000001</v>
      </c>
      <c r="M117" s="137">
        <v>42503.5</v>
      </c>
      <c r="N117" s="100">
        <v>574980</v>
      </c>
      <c r="O117" s="136">
        <v>1031.3440000000001</v>
      </c>
    </row>
    <row r="118" spans="1:15" x14ac:dyDescent="0.45">
      <c r="B118" s="26"/>
      <c r="C118" s="27" t="s">
        <v>18</v>
      </c>
      <c r="D118" s="13">
        <f>RawResults!D136/'ME&amp;ajdSE'!$L118</f>
        <v>0.17667523479987596</v>
      </c>
      <c r="E118" s="105" t="s">
        <v>53</v>
      </c>
      <c r="F118" s="32">
        <f>RawResults!F136/'ME&amp;ajdSE'!$L118</f>
        <v>0.27072654385004774</v>
      </c>
      <c r="G118" s="13">
        <f>RawResults!G136/'ME&amp;ajdSE'!$L118</f>
        <v>0.32511886952230845</v>
      </c>
      <c r="H118" s="75">
        <f>(($N118/$M118)^(1/3))*(($O118/$L118)^2)*RawResults!K136</f>
        <v>6.0814970181205102E-2</v>
      </c>
      <c r="I118" s="105" t="s">
        <v>53</v>
      </c>
      <c r="J118" s="76">
        <f>(($N118/$M118)^(1/3))*(($O118/$L118)^2)*RawResults!J136</f>
        <v>7.1081181217583819E-2</v>
      </c>
      <c r="K118" s="76">
        <f>(($N118/$M118)^(1/3))*(($O118/$L118)^2)*RawResults!K136</f>
        <v>6.0814970181205102E-2</v>
      </c>
      <c r="L118" s="101">
        <v>1341.3657000000001</v>
      </c>
      <c r="M118" s="137">
        <v>42503.5</v>
      </c>
      <c r="N118" s="100">
        <v>574980</v>
      </c>
      <c r="O118" s="136">
        <v>1031.3440000000001</v>
      </c>
    </row>
    <row r="119" spans="1:15" x14ac:dyDescent="0.45">
      <c r="A119" s="64" t="s">
        <v>92</v>
      </c>
      <c r="B119" s="27" t="s">
        <v>19</v>
      </c>
      <c r="C119" s="27" t="s">
        <v>16</v>
      </c>
      <c r="D119" s="13">
        <f>RawResults!D138/'ME&amp;ajdSE'!$L119</f>
        <v>0.18328163269469339</v>
      </c>
      <c r="E119" s="105" t="s">
        <v>53</v>
      </c>
      <c r="F119" s="32">
        <f>RawResults!F138/'ME&amp;ajdSE'!$L119</f>
        <v>0.26954144600573426</v>
      </c>
      <c r="G119" s="32">
        <f>RawResults!G138/'ME&amp;ajdSE'!$L119</f>
        <v>0.32452134586841846</v>
      </c>
      <c r="H119" s="75">
        <f>(($N119/$M119)^(1/3))*(($O119/$L119)^2)*RawResults!H138</f>
        <v>0.13700889754548901</v>
      </c>
      <c r="I119" s="105" t="s">
        <v>53</v>
      </c>
      <c r="J119" s="76">
        <f>(($N119/$M119)^(1/3))*(($O119/$L119)^2)*RawResults!J138</f>
        <v>0.15438852132130795</v>
      </c>
      <c r="K119" s="76">
        <f>(($N119/$M119)^(1/3))*(($O119/$L119)^2)*RawResults!K138</f>
        <v>6.3265132012427561E-2</v>
      </c>
      <c r="L119" s="101">
        <v>705.89070000000004</v>
      </c>
      <c r="M119" s="137">
        <v>42503.5</v>
      </c>
      <c r="N119" s="100">
        <v>223943</v>
      </c>
      <c r="O119" s="136">
        <v>1031.3440000000001</v>
      </c>
    </row>
    <row r="120" spans="1:15" x14ac:dyDescent="0.45">
      <c r="B120" s="26"/>
      <c r="C120" s="27" t="s">
        <v>17</v>
      </c>
      <c r="D120" s="13">
        <f>RawResults!D139/'ME&amp;ajdSE'!$L120</f>
        <v>0.18242810112103758</v>
      </c>
      <c r="E120" s="105" t="s">
        <v>53</v>
      </c>
      <c r="F120" s="32">
        <f>RawResults!F139/'ME&amp;ajdSE'!$L120</f>
        <v>0.26954824592532528</v>
      </c>
      <c r="G120" s="32">
        <f>RawResults!G139/'ME&amp;ajdSE'!$L120</f>
        <v>0.30675598927709347</v>
      </c>
      <c r="H120" s="75">
        <f>(($N120/$M120)^(1/3))*(($O120/$L120)^2)*RawResults!H139</f>
        <v>0.13172179344092663</v>
      </c>
      <c r="I120" s="105" t="s">
        <v>53</v>
      </c>
      <c r="J120" s="76">
        <f>(($N120/$M120)^(1/3))*(($O120/$L120)^2)*RawResults!J139</f>
        <v>0.13784856557243677</v>
      </c>
      <c r="K120" s="76">
        <f>(($N120/$M120)^(1/3))*(($O120/$L120)^2)*RawResults!K139</f>
        <v>0.12572007074152086</v>
      </c>
      <c r="L120" s="101">
        <v>705.89070000000004</v>
      </c>
      <c r="M120" s="137">
        <v>42503.5</v>
      </c>
      <c r="N120" s="100">
        <v>223943</v>
      </c>
      <c r="O120" s="136">
        <v>1031.3440000000001</v>
      </c>
    </row>
    <row r="121" spans="1:15" x14ac:dyDescent="0.45">
      <c r="B121" s="26"/>
      <c r="C121" s="29" t="s">
        <v>18</v>
      </c>
      <c r="D121" s="13">
        <f>RawResults!D140/'ME&amp;ajdSE'!$L121</f>
        <v>0.18520997655869384</v>
      </c>
      <c r="E121" s="107" t="s">
        <v>53</v>
      </c>
      <c r="F121" s="32">
        <f>RawResults!F140/'ME&amp;ajdSE'!$L121</f>
        <v>0.27359915635664273</v>
      </c>
      <c r="G121" s="32">
        <f>RawResults!G140/'ME&amp;ajdSE'!$L121</f>
        <v>0.30887048093989616</v>
      </c>
      <c r="H121" s="75">
        <f>(($N121/$M121)^(1/3))*(($O121/$L121)^2)*RawResults!H140</f>
        <v>0.12623042769158718</v>
      </c>
      <c r="I121" s="107" t="s">
        <v>53</v>
      </c>
      <c r="J121" s="76">
        <f>(($N121/$M121)^(1/3))*(($O121/$L121)^2)*RawResults!J140</f>
        <v>0.13401956050480454</v>
      </c>
      <c r="K121" s="76">
        <f>(($N121/$M121)^(1/3))*(($O121/$L121)^2)*RawResults!K140</f>
        <v>0.12903842169721044</v>
      </c>
      <c r="L121" s="101">
        <v>705.89070000000004</v>
      </c>
      <c r="M121" s="137">
        <v>42503.5</v>
      </c>
      <c r="N121" s="100">
        <v>223943</v>
      </c>
      <c r="O121" s="136">
        <v>1031.3440000000001</v>
      </c>
    </row>
    <row r="122" spans="1:15" x14ac:dyDescent="0.45">
      <c r="B122" s="27" t="s">
        <v>20</v>
      </c>
      <c r="C122" s="27" t="s">
        <v>16</v>
      </c>
      <c r="D122" s="13">
        <f>RawResults!D141/'ME&amp;ajdSE'!$L122</f>
        <v>0.17583628740256813</v>
      </c>
      <c r="E122" s="105" t="s">
        <v>53</v>
      </c>
      <c r="F122" s="32">
        <f>RawResults!F141/'ME&amp;ajdSE'!$L122</f>
        <v>0.28507444566134671</v>
      </c>
      <c r="G122" s="32">
        <f>RawResults!G141/'ME&amp;ajdSE'!$L122</f>
        <v>0.32423249095079448</v>
      </c>
      <c r="H122" s="75">
        <f>(($N122/$M122)^(1/3))*(($O122/$L122)^2)*RawResults!H141</f>
        <v>0.12964143743485562</v>
      </c>
      <c r="I122" s="105" t="s">
        <v>53</v>
      </c>
      <c r="J122" s="76">
        <f>(($N122/$M122)^(1/3))*(($O122/$L122)^2)*RawResults!J141</f>
        <v>0.14526984912792956</v>
      </c>
      <c r="K122" s="76">
        <f>(($N122/$M122)^(1/3))*(($O122/$L122)^2)*RawResults!K141</f>
        <v>0.13961251847063158</v>
      </c>
      <c r="L122" s="101">
        <v>705.89070000000004</v>
      </c>
      <c r="M122" s="137">
        <v>42503.5</v>
      </c>
      <c r="N122" s="100">
        <v>223943</v>
      </c>
      <c r="O122" s="136">
        <v>1031.3440000000001</v>
      </c>
    </row>
    <row r="123" spans="1:15" x14ac:dyDescent="0.45">
      <c r="B123" s="26"/>
      <c r="C123" s="27" t="s">
        <v>17</v>
      </c>
      <c r="D123" s="13">
        <f>RawResults!D142/'ME&amp;ajdSE'!$L123</f>
        <v>0.1766848607015222</v>
      </c>
      <c r="E123" s="105" t="s">
        <v>53</v>
      </c>
      <c r="F123" s="32">
        <f>RawResults!F142/'ME&amp;ajdSE'!$L123</f>
        <v>0.28850684673987065</v>
      </c>
      <c r="G123" s="32">
        <f>RawResults!G142/'ME&amp;ajdSE'!$L123</f>
        <v>0.32524213734505919</v>
      </c>
      <c r="H123" s="75">
        <f>(($N123/$M123)^(1/3))*(($O123/$L123)^2)*RawResults!H142</f>
        <v>0.13340699844188059</v>
      </c>
      <c r="I123" s="105" t="s">
        <v>53</v>
      </c>
      <c r="J123" s="76">
        <f>(($N123/$M123)^(1/3))*(($O123/$L123)^2)*RawResults!J142</f>
        <v>0.14769376140833099</v>
      </c>
      <c r="K123" s="76">
        <f>(($N123/$M123)^(1/3))*(($O123/$L123)^2)*RawResults!K142</f>
        <v>0.13867961590496947</v>
      </c>
      <c r="L123" s="101">
        <v>705.89070000000004</v>
      </c>
      <c r="M123" s="137">
        <v>42503.5</v>
      </c>
      <c r="N123" s="100">
        <v>223943</v>
      </c>
      <c r="O123" s="136">
        <v>1031.3440000000001</v>
      </c>
    </row>
    <row r="124" spans="1:15" x14ac:dyDescent="0.45">
      <c r="B124" s="26"/>
      <c r="C124" s="27" t="s">
        <v>18</v>
      </c>
      <c r="D124" s="13">
        <f>RawResults!D143/'ME&amp;ajdSE'!$L124</f>
        <v>0.17434922998702207</v>
      </c>
      <c r="E124" s="105" t="s">
        <v>53</v>
      </c>
      <c r="F124" s="32">
        <f>RawResults!F143/'ME&amp;ajdSE'!$L124</f>
        <v>0.28479664061305809</v>
      </c>
      <c r="G124" s="32">
        <f>RawResults!G143/'ME&amp;ajdSE'!$L124</f>
        <v>0.31786904119858778</v>
      </c>
      <c r="H124" s="75">
        <f>(($N124/$M124)^(1/3))*(($O124/$L124)^2)*RawResults!H143</f>
        <v>0.13219621237656812</v>
      </c>
      <c r="I124" s="105" t="s">
        <v>53</v>
      </c>
      <c r="J124" s="76">
        <f>(($N124/$M124)^(1/3))*(($O124/$L124)^2)*RawResults!J143</f>
        <v>0.14100828780399094</v>
      </c>
      <c r="K124" s="76">
        <f>(($N124/$M124)^(1/3))*(($O124/$L124)^2)*RawResults!K143</f>
        <v>0.16184030111436432</v>
      </c>
      <c r="L124" s="101">
        <v>705.89070000000004</v>
      </c>
      <c r="M124" s="137">
        <v>42503.5</v>
      </c>
      <c r="N124" s="100">
        <v>223943</v>
      </c>
      <c r="O124" s="136">
        <v>1031.3440000000001</v>
      </c>
    </row>
    <row r="125" spans="1:15" x14ac:dyDescent="0.45">
      <c r="K125" s="32"/>
      <c r="L125" s="156"/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3"/>
  <sheetViews>
    <sheetView topLeftCell="A47" zoomScale="110" zoomScaleNormal="110" workbookViewId="0">
      <selection activeCell="G60" sqref="G60:J60"/>
    </sheetView>
  </sheetViews>
  <sheetFormatPr baseColWidth="10" defaultColWidth="11.53515625" defaultRowHeight="15.9" x14ac:dyDescent="0.45"/>
  <cols>
    <col min="1" max="1" width="45.15234375" style="3" customWidth="1"/>
    <col min="2" max="2" width="11.53515625" style="3"/>
    <col min="3" max="3" width="13.69140625" style="3" bestFit="1" customWidth="1"/>
    <col min="4" max="6" width="11.53515625" style="3"/>
    <col min="7" max="7" width="13.69140625" style="42" bestFit="1" customWidth="1"/>
    <col min="8" max="16384" width="11.53515625" style="3"/>
  </cols>
  <sheetData>
    <row r="1" spans="1:14" x14ac:dyDescent="0.45">
      <c r="A1" s="208" t="s">
        <v>51</v>
      </c>
      <c r="B1" s="208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3" spans="1:14" x14ac:dyDescent="0.45">
      <c r="A3" s="59"/>
      <c r="B3" s="59"/>
      <c r="C3" s="60" t="s">
        <v>8</v>
      </c>
      <c r="D3" s="60" t="s">
        <v>9</v>
      </c>
      <c r="E3" s="60" t="s">
        <v>10</v>
      </c>
      <c r="F3" s="60" t="s">
        <v>11</v>
      </c>
      <c r="G3" s="61" t="s">
        <v>12</v>
      </c>
      <c r="H3" s="60" t="s">
        <v>13</v>
      </c>
      <c r="I3" s="60" t="s">
        <v>14</v>
      </c>
      <c r="J3" s="60" t="s">
        <v>15</v>
      </c>
      <c r="M3" s="102"/>
    </row>
    <row r="4" spans="1:14" x14ac:dyDescent="0.45">
      <c r="A4" s="58" t="s">
        <v>40</v>
      </c>
      <c r="B4" s="62" t="s">
        <v>26</v>
      </c>
      <c r="C4" s="4">
        <f>AVERAGE('ME&amp;ajdSE'!D5:D10)</f>
        <v>0.1694810496130443</v>
      </c>
      <c r="D4" s="4">
        <f>AVERAGE('ME&amp;ajdSE'!E5:E10)</f>
        <v>0.22754084320983581</v>
      </c>
      <c r="E4" s="4">
        <f>AVERAGE('ME&amp;ajdSE'!F5:F10)</f>
        <v>0.26395759052220702</v>
      </c>
      <c r="F4" s="4">
        <f>AVERAGE('ME&amp;ajdSE'!G5:G10)</f>
        <v>0.35207816376926898</v>
      </c>
      <c r="G4" s="41">
        <f>AVERAGE('ME&amp;ajdSE'!H5:H10)</f>
        <v>7.2058142703309291E-2</v>
      </c>
      <c r="H4" s="4">
        <f>AVERAGE('ME&amp;ajdSE'!I5:I10)</f>
        <v>7.9110472462243966E-2</v>
      </c>
      <c r="I4" s="4">
        <f>AVERAGE('ME&amp;ajdSE'!J5:J10)</f>
        <v>7.6690331432839737E-2</v>
      </c>
      <c r="J4" s="4">
        <f>AVERAGE('ME&amp;ajdSE'!K5:K10)</f>
        <v>8.6551841226597467E-2</v>
      </c>
    </row>
    <row r="5" spans="1:14" x14ac:dyDescent="0.45">
      <c r="A5" s="65"/>
      <c r="B5" s="62" t="s">
        <v>27</v>
      </c>
      <c r="C5" s="4">
        <f>STDEVA('ME&amp;ajdSE'!D5:D10)</f>
        <v>2.5076098359411896E-3</v>
      </c>
      <c r="D5" s="4">
        <f>STDEVA('ME&amp;ajdSE'!E5:E10)</f>
        <v>2.4577316519643544E-3</v>
      </c>
      <c r="E5" s="4">
        <f>STDEVA('ME&amp;ajdSE'!F5:F10)</f>
        <v>2.2903254542188285E-3</v>
      </c>
      <c r="F5" s="4">
        <f>STDEVA('ME&amp;ajdSE'!G5:G10)</f>
        <v>3.36162341660475E-3</v>
      </c>
      <c r="G5" s="41">
        <f>STDEVA('ME&amp;ajdSE'!H5:H10)</f>
        <v>4.3615629324828499E-3</v>
      </c>
      <c r="H5" s="50">
        <f>STDEVA('ME&amp;ajdSE'!I5:I10)</f>
        <v>1.3917939912108617E-2</v>
      </c>
      <c r="I5" s="50">
        <f>STDEVA('ME&amp;ajdSE'!J5:J10)</f>
        <v>1.6049821234402364E-2</v>
      </c>
      <c r="J5" s="50">
        <f>STDEVA('ME&amp;ajdSE'!K5:K10)</f>
        <v>1.9243133775666787E-2</v>
      </c>
    </row>
    <row r="6" spans="1:14" x14ac:dyDescent="0.45">
      <c r="A6" s="65"/>
      <c r="B6" s="62" t="s">
        <v>28</v>
      </c>
      <c r="C6" s="4">
        <f>STDEVA('ME&amp;ajdSE'!D5:D10)/SQRT(COUNT('ME&amp;ajdSE'!D5:D10))</f>
        <v>1.0237274286733588E-3</v>
      </c>
      <c r="D6" s="4">
        <f>STDEVA('ME&amp;ajdSE'!E5:E10)/SQRT(COUNT('ME&amp;ajdSE'!E5:E10))</f>
        <v>1.0033647453333737E-3</v>
      </c>
      <c r="E6" s="4">
        <f>STDEVA('ME&amp;ajdSE'!F5:F10)/SQRT(COUNT('ME&amp;ajdSE'!F5:F10))</f>
        <v>9.3502145129070735E-4</v>
      </c>
      <c r="F6" s="4">
        <f>STDEVA('ME&amp;ajdSE'!G5:G10)/SQRT(COUNT('ME&amp;ajdSE'!G5:G10))</f>
        <v>1.3723770130121798E-3</v>
      </c>
      <c r="G6" s="41">
        <f>STDEVA('ME&amp;ajdSE'!H5:H10)/SQRT(COUNT('ME&amp;ajdSE'!H5:H10))</f>
        <v>1.7806006109366767E-3</v>
      </c>
      <c r="H6" s="50">
        <f>STDEVA('ME&amp;ajdSE'!I5:I10)/SQRT(COUNT('ME&amp;ajdSE'!I5:I10))</f>
        <v>5.6819751758971108E-3</v>
      </c>
      <c r="I6" s="50">
        <f>STDEVA('ME&amp;ajdSE'!J5:J10)/SQRT(COUNT('ME&amp;ajdSE'!J5:J10))</f>
        <v>6.5523120811953736E-3</v>
      </c>
      <c r="J6" s="50">
        <f>STDEVA('ME&amp;ajdSE'!K5:K10)/SQRT(COUNT('ME&amp;ajdSE'!K5:K10))</f>
        <v>7.8559764670833882E-3</v>
      </c>
    </row>
    <row r="7" spans="1:14" x14ac:dyDescent="0.45">
      <c r="A7" s="64"/>
      <c r="B7" s="62" t="s">
        <v>29</v>
      </c>
      <c r="C7" s="4">
        <f>CONFIDENCE(0.05,C5,6)</f>
        <v>2.0064688901855797E-3</v>
      </c>
      <c r="D7" s="4">
        <f t="shared" ref="D7:J7" si="0">CONFIDENCE(0.05,D5,6)</f>
        <v>1.9665587642106151E-3</v>
      </c>
      <c r="E7" s="4">
        <f t="shared" si="0"/>
        <v>1.8326083693021584E-3</v>
      </c>
      <c r="F7" s="4">
        <f t="shared" si="0"/>
        <v>2.6898095187145288E-3</v>
      </c>
      <c r="G7" s="41">
        <f t="shared" si="0"/>
        <v>3.4899130682859024E-3</v>
      </c>
      <c r="H7" s="50">
        <f t="shared" si="0"/>
        <v>1.1136466705808973E-2</v>
      </c>
      <c r="I7" s="50">
        <f t="shared" si="0"/>
        <v>1.2842295694609616E-2</v>
      </c>
      <c r="J7" s="50">
        <f t="shared" si="0"/>
        <v>1.5397430938877651E-2</v>
      </c>
    </row>
    <row r="8" spans="1:14" x14ac:dyDescent="0.45">
      <c r="A8" s="58" t="s">
        <v>41</v>
      </c>
      <c r="B8" s="62" t="s">
        <v>26</v>
      </c>
      <c r="C8" s="4">
        <f>AVERAGE('ME&amp;ajdSE'!D11:D16)</f>
        <v>0.17293133951788361</v>
      </c>
      <c r="D8" s="4">
        <f>AVERAGE('ME&amp;ajdSE'!E11:E16)</f>
        <v>0.22936023480815426</v>
      </c>
      <c r="E8" s="4">
        <f>AVERAGE('ME&amp;ajdSE'!F11:F16)</f>
        <v>0.26884330598768164</v>
      </c>
      <c r="F8" s="4">
        <f>AVERAGE('ME&amp;ajdSE'!G11:G16)</f>
        <v>0.35355279615788876</v>
      </c>
      <c r="G8" s="41">
        <f>AVERAGE('ME&amp;ajdSE'!H11:H16)</f>
        <v>7.1701016008980586E-2</v>
      </c>
      <c r="H8" s="50">
        <f>AVERAGE('ME&amp;ajdSE'!I11:I16)</f>
        <v>7.547190840187766E-2</v>
      </c>
      <c r="I8" s="50">
        <f>AVERAGE('ME&amp;ajdSE'!J11:J16)</f>
        <v>7.7170565858713916E-2</v>
      </c>
      <c r="J8" s="50">
        <f>AVERAGE('ME&amp;ajdSE'!K11:K16)</f>
        <v>8.6322982312436472E-2</v>
      </c>
    </row>
    <row r="9" spans="1:14" x14ac:dyDescent="0.45">
      <c r="A9" s="65"/>
      <c r="B9" s="62" t="s">
        <v>27</v>
      </c>
      <c r="C9" s="4">
        <f>STDEVA('ME&amp;ajdSE'!D11:D16)</f>
        <v>3.9770566971127318E-3</v>
      </c>
      <c r="D9" s="4">
        <f>STDEVA('ME&amp;ajdSE'!E11:E16)</f>
        <v>1.7250350905899583E-3</v>
      </c>
      <c r="E9" s="4">
        <f>STDEVA('ME&amp;ajdSE'!F11:F16)</f>
        <v>2.1803320431039324E-3</v>
      </c>
      <c r="F9" s="4">
        <f>STDEVA('ME&amp;ajdSE'!G11:G16)</f>
        <v>2.4942518987591364E-3</v>
      </c>
      <c r="G9" s="41">
        <f>STDEVA('ME&amp;ajdSE'!H11:H16)</f>
        <v>4.5826621398284599E-3</v>
      </c>
      <c r="H9" s="50">
        <f>STDEVA('ME&amp;ajdSE'!I11:I16)</f>
        <v>1.2272152347376714E-2</v>
      </c>
      <c r="I9" s="50">
        <f>STDEVA('ME&amp;ajdSE'!J11:J16)</f>
        <v>1.587845875130621E-2</v>
      </c>
      <c r="J9" s="50">
        <f>STDEVA('ME&amp;ajdSE'!K11:K16)</f>
        <v>2.1047431452433138E-2</v>
      </c>
    </row>
    <row r="10" spans="1:14" x14ac:dyDescent="0.45">
      <c r="A10" s="64"/>
      <c r="B10" s="62" t="s">
        <v>28</v>
      </c>
      <c r="C10" s="4">
        <f>STDEVA(('ME&amp;ajdSE'!D11:D16))/SQRT(COUNT(('ME&amp;ajdSE'!D11:D16)))</f>
        <v>1.6236265976741304E-3</v>
      </c>
      <c r="D10" s="4">
        <f>STDEVA(('ME&amp;ajdSE'!E11:E16))/SQRT(COUNT(('ME&amp;ajdSE'!E11:E16)))</f>
        <v>7.0424262672352561E-4</v>
      </c>
      <c r="E10" s="4">
        <f>STDEVA(('ME&amp;ajdSE'!F11:F16))/SQRT(COUNT(('ME&amp;ajdSE'!F11:F16)))</f>
        <v>8.9011682924076214E-4</v>
      </c>
      <c r="F10" s="4">
        <f>STDEVA(('ME&amp;ajdSE'!G11:G16))/SQRT(COUNT(('ME&amp;ajdSE'!G11:G16)))</f>
        <v>1.0182740736546618E-3</v>
      </c>
      <c r="G10" s="41">
        <f>STDEVA(('ME&amp;ajdSE'!H11:H16))/SQRT(COUNT(('ME&amp;ajdSE'!H11:H16)))</f>
        <v>1.8708639843584374E-3</v>
      </c>
      <c r="H10" s="50">
        <f>STDEVA(('ME&amp;ajdSE'!I11:I16))/SQRT(COUNT(('ME&amp;ajdSE'!I11:I16)))</f>
        <v>5.0100852161286272E-3</v>
      </c>
      <c r="I10" s="50">
        <f>STDEVA(('ME&amp;ajdSE'!J11:J16))/SQRT(COUNT(('ME&amp;ajdSE'!J11:J16)))</f>
        <v>6.4823536404217258E-3</v>
      </c>
      <c r="J10" s="50">
        <f>STDEVA(('ME&amp;ajdSE'!K11:K16))/SQRT(COUNT(('ME&amp;ajdSE'!K11:K16)))</f>
        <v>8.5925779091111706E-3</v>
      </c>
    </row>
    <row r="11" spans="1:14" x14ac:dyDescent="0.45">
      <c r="A11" s="58"/>
      <c r="B11" s="62" t="s">
        <v>29</v>
      </c>
      <c r="C11" s="4">
        <f t="shared" ref="C11:J11" si="1">CONFIDENCE(0.05,C9,6)</f>
        <v>3.1822496557825991E-3</v>
      </c>
      <c r="D11" s="4">
        <f t="shared" si="1"/>
        <v>1.380290184755995E-3</v>
      </c>
      <c r="E11" s="4">
        <f t="shared" si="1"/>
        <v>1.7445969273448827E-3</v>
      </c>
      <c r="F11" s="4">
        <f t="shared" si="1"/>
        <v>1.9957805107540228E-3</v>
      </c>
      <c r="G11" s="41">
        <f t="shared" si="1"/>
        <v>3.6668260293156434E-3</v>
      </c>
      <c r="H11" s="50">
        <f t="shared" si="1"/>
        <v>9.8195865830886797E-3</v>
      </c>
      <c r="I11" s="50">
        <f t="shared" si="1"/>
        <v>1.2705179670278687E-2</v>
      </c>
      <c r="J11" s="50">
        <f t="shared" si="1"/>
        <v>1.6841143236212372E-2</v>
      </c>
    </row>
    <row r="12" spans="1:14" s="103" customFormat="1" x14ac:dyDescent="0.45">
      <c r="A12" s="58" t="s">
        <v>42</v>
      </c>
      <c r="B12" s="63" t="s">
        <v>26</v>
      </c>
      <c r="C12" s="51">
        <f>AVERAGE('ME&amp;ajdSE'!D17:D22)</f>
        <v>0.16418378995433788</v>
      </c>
      <c r="D12" s="51">
        <f>AVERAGE('ME&amp;ajdSE'!E17:E22)</f>
        <v>0.22831636841506484</v>
      </c>
      <c r="E12" s="51">
        <f>AVERAGE('ME&amp;ajdSE'!F17:F22)</f>
        <v>0.25950966247278634</v>
      </c>
      <c r="F12" s="51">
        <f>AVERAGE('ME&amp;ajdSE'!G17:G22)</f>
        <v>0.35308755694834443</v>
      </c>
      <c r="G12" s="52">
        <f>AVERAGE('ME&amp;ajdSE'!H17:H22)</f>
        <v>0.11456319212142807</v>
      </c>
      <c r="H12" s="53">
        <f>AVERAGE('ME&amp;ajdSE'!I17:I22)</f>
        <v>0.10751872409695155</v>
      </c>
      <c r="I12" s="53">
        <f>AVERAGE('ME&amp;ajdSE'!J17:J22)</f>
        <v>0.10883897275847322</v>
      </c>
      <c r="J12" s="53">
        <f>AVERAGE('ME&amp;ajdSE'!K17:K22)</f>
        <v>0.12571406394629511</v>
      </c>
    </row>
    <row r="13" spans="1:14" s="103" customFormat="1" x14ac:dyDescent="0.45">
      <c r="A13" s="66"/>
      <c r="B13" s="63" t="s">
        <v>27</v>
      </c>
      <c r="C13" s="51">
        <f>STDEVA('ME&amp;ajdSE'!D17:D22)</f>
        <v>3.2168273395237509E-3</v>
      </c>
      <c r="D13" s="51">
        <f>STDEVA('ME&amp;ajdSE'!E17:E22)</f>
        <v>6.029389365668299E-3</v>
      </c>
      <c r="E13" s="51">
        <f>STDEVA('ME&amp;ajdSE'!F17:F22)</f>
        <v>6.135311549822677E-3</v>
      </c>
      <c r="F13" s="51">
        <f>STDEVA('ME&amp;ajdSE'!G17:G22)</f>
        <v>7.0927359840736327E-3</v>
      </c>
      <c r="G13" s="52">
        <f>STDEVA('ME&amp;ajdSE'!H17:H22)</f>
        <v>5.8392601826493442E-3</v>
      </c>
      <c r="H13" s="53">
        <f>STDEVA('ME&amp;ajdSE'!I17:I22)</f>
        <v>3.4667012583576317E-3</v>
      </c>
      <c r="I13" s="53">
        <f>STDEVA('ME&amp;ajdSE'!J17:J22)</f>
        <v>6.5826865620402294E-3</v>
      </c>
      <c r="J13" s="53">
        <f>STDEVA('ME&amp;ajdSE'!K17:K22)</f>
        <v>1.5042185211459497E-2</v>
      </c>
    </row>
    <row r="14" spans="1:14" s="103" customFormat="1" x14ac:dyDescent="0.45">
      <c r="A14" s="66"/>
      <c r="B14" s="63" t="s">
        <v>28</v>
      </c>
      <c r="C14" s="51">
        <f>STDEVA(('ME&amp;ajdSE'!D17:D22))/SQRT(COUNT(('ME&amp;ajdSE'!D17:D22)))</f>
        <v>1.3132642620779882E-3</v>
      </c>
      <c r="D14" s="51">
        <f>STDEVA(('ME&amp;ajdSE'!E17:E22))/SQRT(COUNT(('ME&amp;ajdSE'!E17:E22)))</f>
        <v>2.4614879010750788E-3</v>
      </c>
      <c r="E14" s="51">
        <f>STDEVA(('ME&amp;ajdSE'!F17:F22))/SQRT(COUNT(('ME&amp;ajdSE'!F17:F22)))</f>
        <v>2.5047304516783021E-3</v>
      </c>
      <c r="F14" s="51">
        <f>STDEVA(('ME&amp;ajdSE'!G17:G22))/SQRT(COUNT(('ME&amp;ajdSE'!G17:G22)))</f>
        <v>2.895597340209586E-3</v>
      </c>
      <c r="G14" s="52">
        <f>STDEVA('ME&amp;ajdSE'!H17:H22)/SQRT(COUNT('ME&amp;ajdSE'!H17:H22))</f>
        <v>2.3838679871402996E-3</v>
      </c>
      <c r="H14" s="53">
        <f>STDEVA('ME&amp;ajdSE'!I17:I22)/SQRT(COUNT('ME&amp;ajdSE'!I17:I22))</f>
        <v>1.4152748622734261E-3</v>
      </c>
      <c r="I14" s="53">
        <f>STDEVA('ME&amp;ajdSE'!J17:J22)/SQRT(COUNT('ME&amp;ajdSE'!J17:J22))</f>
        <v>2.6873705356123675E-3</v>
      </c>
      <c r="J14" s="53">
        <f>STDEVA('ME&amp;ajdSE'!K17:K22)/SQRT(COUNT('ME&amp;ajdSE'!K17:K22))</f>
        <v>6.1409463974191423E-3</v>
      </c>
    </row>
    <row r="15" spans="1:14" s="103" customFormat="1" x14ac:dyDescent="0.45">
      <c r="A15" s="66"/>
      <c r="B15" s="63" t="s">
        <v>29</v>
      </c>
      <c r="C15" s="51">
        <f t="shared" ref="C15:J15" si="2">CONFIDENCE(0.05,C13,6)</f>
        <v>2.5739506558564271E-3</v>
      </c>
      <c r="D15" s="51">
        <f t="shared" si="2"/>
        <v>4.824427634488245E-3</v>
      </c>
      <c r="E15" s="51">
        <f t="shared" si="2"/>
        <v>4.9091814762702128E-3</v>
      </c>
      <c r="F15" s="51">
        <f t="shared" si="2"/>
        <v>5.6752665005407616E-3</v>
      </c>
      <c r="G15" s="52">
        <f t="shared" si="2"/>
        <v>4.6722953986929787E-3</v>
      </c>
      <c r="H15" s="53">
        <f t="shared" si="2"/>
        <v>2.7738877582807998E-3</v>
      </c>
      <c r="I15" s="53">
        <f t="shared" si="2"/>
        <v>5.267149462914354E-3</v>
      </c>
      <c r="J15" s="53">
        <f t="shared" si="2"/>
        <v>1.203603376993251E-2</v>
      </c>
    </row>
    <row r="16" spans="1:14" x14ac:dyDescent="0.45">
      <c r="A16" s="58" t="s">
        <v>43</v>
      </c>
      <c r="B16" s="63" t="s">
        <v>26</v>
      </c>
      <c r="C16" s="51">
        <f>AVERAGE('ME&amp;ajdSE'!D23:D28)</f>
        <v>0.16198327942309579</v>
      </c>
      <c r="D16" s="51">
        <f>AVERAGE('ME&amp;ajdSE'!E23:E28)</f>
        <v>0.22701263270709546</v>
      </c>
      <c r="E16" s="51">
        <f>AVERAGE('ME&amp;ajdSE'!F23:F28)</f>
        <v>0.25929436088573093</v>
      </c>
      <c r="F16" s="51">
        <f>AVERAGE('ME&amp;ajdSE'!G23:G28)</f>
        <v>0.34803521747674232</v>
      </c>
      <c r="G16" s="52">
        <f>AVERAGE('ME&amp;ajdSE'!H23:H28)</f>
        <v>0.11085075499999998</v>
      </c>
      <c r="H16" s="53">
        <f>AVERAGE('ME&amp;ajdSE'!I23:I28)</f>
        <v>0.10369434166666668</v>
      </c>
      <c r="I16" s="53">
        <f>AVERAGE('ME&amp;ajdSE'!J23:J28)</f>
        <v>0.100890565</v>
      </c>
      <c r="J16" s="53">
        <f>AVERAGE('ME&amp;ajdSE'!K23:K28)</f>
        <v>0.11858750000000001</v>
      </c>
    </row>
    <row r="17" spans="1:10" x14ac:dyDescent="0.45">
      <c r="A17" s="64"/>
      <c r="B17" s="62" t="s">
        <v>27</v>
      </c>
      <c r="C17" s="4">
        <f>STDEVA('ME&amp;ajdSE'!D23:D28)</f>
        <v>4.1376232444271452E-3</v>
      </c>
      <c r="D17" s="4">
        <f>STDEVA('ME&amp;ajdSE'!E23:E28)</f>
        <v>5.5927805164088726E-3</v>
      </c>
      <c r="E17" s="4">
        <f>STDEVA('ME&amp;ajdSE'!F23:F28)</f>
        <v>5.4165818108726366E-3</v>
      </c>
      <c r="F17" s="4">
        <f>STDEVA('ME&amp;ajdSE'!G23:G28)</f>
        <v>9.0629759913311222E-3</v>
      </c>
      <c r="G17" s="41">
        <f>STDEVA('ME&amp;ajdSE'!H23:H28)</f>
        <v>1.2628361602446816E-2</v>
      </c>
      <c r="H17" s="50">
        <f>STDEVA('ME&amp;ajdSE'!I23:I28)</f>
        <v>6.6689824334284064E-3</v>
      </c>
      <c r="I17" s="50">
        <f>STDEVA('ME&amp;ajdSE'!J23:J28)</f>
        <v>6.5201854286323782E-3</v>
      </c>
      <c r="J17" s="50">
        <f>STDEVA('ME&amp;ajdSE'!K23:K28)</f>
        <v>9.6550946112402281E-3</v>
      </c>
    </row>
    <row r="18" spans="1:10" x14ac:dyDescent="0.45">
      <c r="A18" s="64"/>
      <c r="B18" s="62" t="s">
        <v>28</v>
      </c>
      <c r="C18" s="4">
        <f>STDEVA(('ME&amp;ajdSE'!D23:D28))/SQRT(COUNT(('ME&amp;ajdSE'!D23:D28)))</f>
        <v>1.6891776161209245E-3</v>
      </c>
      <c r="D18" s="4">
        <f>STDEVA(('ME&amp;ajdSE'!E23:E28))/SQRT(COUNT(('ME&amp;ajdSE'!E23:E28)))</f>
        <v>2.2832430847635234E-3</v>
      </c>
      <c r="E18" s="4">
        <f>STDEVA(('ME&amp;ajdSE'!F23:F28))/SQRT(COUNT(('ME&amp;ajdSE'!F23:F28)))</f>
        <v>2.2113102644464094E-3</v>
      </c>
      <c r="F18" s="4">
        <f>STDEVA(('ME&amp;ajdSE'!G23:G28))/SQRT(COUNT(('ME&amp;ajdSE'!G23:G28)))</f>
        <v>3.699944454975965E-3</v>
      </c>
      <c r="G18" s="41">
        <f>STDEVA(('ME&amp;ajdSE'!H23:H28))/SQRT(COUNT(('ME&amp;ajdSE'!H23:H28)))</f>
        <v>5.1555070355584027E-3</v>
      </c>
      <c r="H18" s="50">
        <f>STDEVA(('ME&amp;ajdSE'!I23:I28))/SQRT(COUNT(('ME&amp;ajdSE'!I23:I28)))</f>
        <v>2.7226006775806803E-3</v>
      </c>
      <c r="I18" s="50">
        <f>STDEVA(('ME&amp;ajdSE'!J23:J28))/SQRT(COUNT(('ME&amp;ajdSE'!J23:J28)))</f>
        <v>2.6618545547465585E-3</v>
      </c>
      <c r="J18" s="50">
        <f>STDEVA(('ME&amp;ajdSE'!K23:K28))/SQRT(COUNT(('ME&amp;ajdSE'!K23:K28)))</f>
        <v>3.9416758693056799E-3</v>
      </c>
    </row>
    <row r="19" spans="1:10" x14ac:dyDescent="0.45">
      <c r="A19" s="64"/>
      <c r="B19" s="62" t="s">
        <v>29</v>
      </c>
      <c r="C19" s="4">
        <f t="shared" ref="C19:J19" si="3">CONFIDENCE(0.05,C17,6)</f>
        <v>3.3107272910882363E-3</v>
      </c>
      <c r="D19" s="4">
        <f t="shared" si="3"/>
        <v>4.4750742140866389E-3</v>
      </c>
      <c r="E19" s="4">
        <f t="shared" si="3"/>
        <v>4.3340884769587041E-3</v>
      </c>
      <c r="F19" s="4">
        <f t="shared" si="3"/>
        <v>7.2517578765515693E-3</v>
      </c>
      <c r="G19" s="41">
        <f t="shared" si="3"/>
        <v>1.0104608111737327E-2</v>
      </c>
      <c r="H19" s="50">
        <f t="shared" si="3"/>
        <v>5.33619927234248E-3</v>
      </c>
      <c r="I19" s="50">
        <f t="shared" si="3"/>
        <v>5.2171390593871549E-3</v>
      </c>
      <c r="J19" s="50">
        <f t="shared" si="3"/>
        <v>7.7255427425697402E-3</v>
      </c>
    </row>
    <row r="20" spans="1:10" x14ac:dyDescent="0.45">
      <c r="A20" s="58" t="s">
        <v>44</v>
      </c>
      <c r="B20" s="62" t="s">
        <v>26</v>
      </c>
      <c r="C20" s="4">
        <f>AVERAGE('ME&amp;ajdSE'!D29:D34)</f>
        <v>0.15044972175363081</v>
      </c>
      <c r="D20" s="4">
        <f>AVERAGE('ME&amp;ajdSE'!E29:E34)</f>
        <v>0.22726973416322496</v>
      </c>
      <c r="E20" s="4">
        <f>AVERAGE('ME&amp;ajdSE'!F29:F34)</f>
        <v>0.26918286700405253</v>
      </c>
      <c r="F20" s="4">
        <f>AVERAGE('ME&amp;ajdSE'!G29:G34)</f>
        <v>0.36150960774048441</v>
      </c>
      <c r="G20" s="41">
        <f>AVERAGE('ME&amp;ajdSE'!H29:H34)</f>
        <v>7.3269435001503055E-2</v>
      </c>
      <c r="H20" s="50">
        <f>AVERAGE('ME&amp;ajdSE'!I29:I34)</f>
        <v>6.697199450237705E-2</v>
      </c>
      <c r="I20" s="50">
        <f>AVERAGE('ME&amp;ajdSE'!J29:J34)</f>
        <v>6.8854957107571044E-2</v>
      </c>
      <c r="J20" s="50">
        <f>AVERAGE('ME&amp;ajdSE'!K29:K34)</f>
        <v>7.5408809958221537E-2</v>
      </c>
    </row>
    <row r="21" spans="1:10" x14ac:dyDescent="0.45">
      <c r="A21" s="64"/>
      <c r="B21" s="62" t="s">
        <v>27</v>
      </c>
      <c r="C21" s="4">
        <f>STDEVA('ME&amp;ajdSE'!D29:D34)</f>
        <v>6.9674171235372508E-3</v>
      </c>
      <c r="D21" s="4">
        <f>STDEVA('ME&amp;ajdSE'!E29:E34)</f>
        <v>1.3066550212509709E-2</v>
      </c>
      <c r="E21" s="4">
        <f>STDEVA('ME&amp;ajdSE'!F29:F34)</f>
        <v>1.424707728929215E-2</v>
      </c>
      <c r="F21" s="4">
        <f>STDEVA('ME&amp;ajdSE'!G29:G34)</f>
        <v>1.6623587682039951E-2</v>
      </c>
      <c r="G21" s="41">
        <f>STDEVA('ME&amp;ajdSE'!H29:H34)</f>
        <v>6.8567221237411987E-3</v>
      </c>
      <c r="H21" s="50">
        <f>STDEVA('ME&amp;ajdSE'!I29:I34)</f>
        <v>6.6630158459660017E-3</v>
      </c>
      <c r="I21" s="50">
        <f>STDEVA('ME&amp;ajdSE'!J29:J34)</f>
        <v>7.1398643804056394E-3</v>
      </c>
      <c r="J21" s="50">
        <f>STDEVA('ME&amp;ajdSE'!K29:K34)</f>
        <v>6.1518746557196356E-3</v>
      </c>
    </row>
    <row r="22" spans="1:10" x14ac:dyDescent="0.45">
      <c r="A22" s="64"/>
      <c r="B22" s="62" t="s">
        <v>28</v>
      </c>
      <c r="C22" s="4">
        <f>STDEVA(('ME&amp;ajdSE'!D29:D34))/SQRT(COUNT(('ME&amp;ajdSE'!D29:D34)))</f>
        <v>2.8444361296327287E-3</v>
      </c>
      <c r="D22" s="4">
        <f>STDEVA(('ME&amp;ajdSE'!E29:E34))/SQRT(COUNT(('ME&amp;ajdSE'!E29:E34)))</f>
        <v>5.3343967865173156E-3</v>
      </c>
      <c r="E22" s="4">
        <f>STDEVA(('ME&amp;ajdSE'!F29:F34))/SQRT(COUNT(('ME&amp;ajdSE'!F29:F34)))</f>
        <v>5.8163449474600481E-3</v>
      </c>
      <c r="F22" s="4">
        <f>STDEVA(('ME&amp;ajdSE'!G29:G34))/SQRT(COUNT(('ME&amp;ajdSE'!G29:G34)))</f>
        <v>6.7865512525689415E-3</v>
      </c>
      <c r="G22" s="41">
        <f>STDEVA(('ME&amp;ajdSE'!H29:H34))/SQRT(COUNT(('ME&amp;ajdSE'!H29:H34)))</f>
        <v>2.799245085203093E-3</v>
      </c>
      <c r="H22" s="50">
        <f>STDEVA(('ME&amp;ajdSE'!I29:I34))/SQRT(COUNT(('ME&amp;ajdSE'!I29:I34)))</f>
        <v>2.7201648284492503E-3</v>
      </c>
      <c r="I22" s="50">
        <f>STDEVA(('ME&amp;ajdSE'!J29:J34))/SQRT(COUNT(('ME&amp;ajdSE'!J29:J34)))</f>
        <v>2.914837427444431E-3</v>
      </c>
      <c r="J22" s="50">
        <f>STDEVA(('ME&amp;ajdSE'!K29:K34))/SQRT(COUNT(('ME&amp;ajdSE'!K29:K34)))</f>
        <v>2.5114923113455073E-3</v>
      </c>
    </row>
    <row r="23" spans="1:10" x14ac:dyDescent="0.45">
      <c r="A23" s="64"/>
      <c r="B23" s="62" t="s">
        <v>29</v>
      </c>
      <c r="C23" s="4">
        <f t="shared" ref="C23:J23" si="4">CONFIDENCE(0.05,C21,6)</f>
        <v>5.5749923704046514E-3</v>
      </c>
      <c r="D23" s="4">
        <f t="shared" si="4"/>
        <v>1.0455225580820135E-2</v>
      </c>
      <c r="E23" s="4">
        <f t="shared" si="4"/>
        <v>1.1399826618683205E-2</v>
      </c>
      <c r="F23" s="4">
        <f t="shared" si="4"/>
        <v>1.3301396034270314E-2</v>
      </c>
      <c r="G23" s="41">
        <f t="shared" si="4"/>
        <v>5.4864195508988163E-3</v>
      </c>
      <c r="H23" s="4">
        <f t="shared" si="4"/>
        <v>5.3314250957731037E-3</v>
      </c>
      <c r="I23" s="4">
        <f t="shared" si="4"/>
        <v>5.7129763785804663E-3</v>
      </c>
      <c r="J23" s="4">
        <f t="shared" si="4"/>
        <v>4.9224344776864493E-3</v>
      </c>
    </row>
    <row r="24" spans="1:10" x14ac:dyDescent="0.45">
      <c r="A24" s="64" t="s">
        <v>48</v>
      </c>
      <c r="B24" s="62" t="s">
        <v>26</v>
      </c>
      <c r="C24" s="4">
        <f>AVERAGE('ME&amp;ajdSE'!D35:D40)</f>
        <v>0.1927918158928453</v>
      </c>
      <c r="D24" s="4">
        <f>AVERAGE('ME&amp;ajdSE'!E35:E40)</f>
        <v>0.22196925264183973</v>
      </c>
      <c r="E24" s="4">
        <f>AVERAGE('ME&amp;ajdSE'!F35:F40)</f>
        <v>0.25887907533188093</v>
      </c>
      <c r="F24" s="4">
        <f>AVERAGE('ME&amp;ajdSE'!G35:G40)</f>
        <v>0.34113645235155077</v>
      </c>
      <c r="G24" s="41">
        <f>AVERAGE('ME&amp;ajdSE'!H35:H40)</f>
        <v>0.14551547731528608</v>
      </c>
      <c r="H24" s="4">
        <f>AVERAGE('ME&amp;ajdSE'!I35:I40)</f>
        <v>0.12833361279433855</v>
      </c>
      <c r="I24" s="4">
        <f>AVERAGE('ME&amp;ajdSE'!J35:J40)</f>
        <v>0.13091291456844892</v>
      </c>
      <c r="J24" s="4">
        <f>AVERAGE('ME&amp;ajdSE'!K35:K40)</f>
        <v>0.15427023880472013</v>
      </c>
    </row>
    <row r="25" spans="1:10" x14ac:dyDescent="0.45">
      <c r="A25" s="64"/>
      <c r="B25" s="62" t="s">
        <v>27</v>
      </c>
      <c r="C25" s="4">
        <f>STDEVA('ME&amp;ajdSE'!D35:D40)</f>
        <v>9.1986373047886223E-3</v>
      </c>
      <c r="D25" s="4">
        <f>STDEVA('ME&amp;ajdSE'!E35:E40)</f>
        <v>1.2155426316729596E-2</v>
      </c>
      <c r="E25" s="4">
        <f>STDEVA('ME&amp;ajdSE'!F35:F40)</f>
        <v>8.4013363039296459E-3</v>
      </c>
      <c r="F25" s="4">
        <f>STDEVA('ME&amp;ajdSE'!G35:G40)</f>
        <v>6.162166515436939E-3</v>
      </c>
      <c r="G25" s="41">
        <f>STDEVA('ME&amp;ajdSE'!H35:H40)</f>
        <v>3.9007177079466472E-2</v>
      </c>
      <c r="H25" s="4">
        <f>STDEVA('ME&amp;ajdSE'!I35:I40)</f>
        <v>2.901185350147752E-2</v>
      </c>
      <c r="I25" s="4">
        <f>STDEVA('ME&amp;ajdSE'!J35:J40)</f>
        <v>3.5183597043706077E-2</v>
      </c>
      <c r="J25" s="4">
        <f>STDEVA('ME&amp;ajdSE'!K35:K40)</f>
        <v>4.4257151318024435E-2</v>
      </c>
    </row>
    <row r="26" spans="1:10" x14ac:dyDescent="0.45">
      <c r="A26" s="104"/>
      <c r="B26" s="62" t="s">
        <v>28</v>
      </c>
      <c r="C26" s="4">
        <f>STDEVA(('ME&amp;ajdSE'!D35:D40))/SQRT(COUNT(('ME&amp;ajdSE'!D35:D40)))</f>
        <v>3.755327954277072E-3</v>
      </c>
      <c r="D26" s="4">
        <f>STDEVA(('ME&amp;ajdSE'!E35:E40))/SQRT(COUNT(('ME&amp;ajdSE'!E35:E40)))</f>
        <v>4.9624320136643094E-3</v>
      </c>
      <c r="E26" s="4">
        <f>STDEVA(('ME&amp;ajdSE'!F35:F40))/SQRT(COUNT(('ME&amp;ajdSE'!F35:F40)))</f>
        <v>3.4298311836912679E-3</v>
      </c>
      <c r="F26" s="4">
        <f>STDEVA(('ME&amp;ajdSE'!G35:G40))/SQRT(COUNT(('ME&amp;ajdSE'!G35:G40)))</f>
        <v>2.5156939454807903E-3</v>
      </c>
      <c r="G26" s="41">
        <f>STDEVA(('ME&amp;ajdSE'!H35:H40))/SQRT(COUNT(('ME&amp;ajdSE'!H35:H40)))</f>
        <v>1.5924613358513369E-2</v>
      </c>
      <c r="H26" s="4">
        <f>STDEVA(('ME&amp;ajdSE'!I35:I40))/SQRT(COUNT(('ME&amp;ajdSE'!I35:I40)))</f>
        <v>1.1844039595166236E-2</v>
      </c>
      <c r="I26" s="4">
        <f>STDEVA(('ME&amp;ajdSE'!J35:J40))/SQRT(COUNT(('ME&amp;ajdSE'!J35:J40)))</f>
        <v>1.4363643345462432E-2</v>
      </c>
      <c r="J26" s="4">
        <f>STDEVA(('ME&amp;ajdSE'!K35:K40))/SQRT(COUNT(('ME&amp;ajdSE'!K35:K40)))</f>
        <v>1.806790636638398E-2</v>
      </c>
    </row>
    <row r="27" spans="1:10" x14ac:dyDescent="0.45">
      <c r="A27" s="64"/>
      <c r="B27" s="62" t="s">
        <v>29</v>
      </c>
      <c r="C27" s="4">
        <f>CONFIDENCE(0.05,C25,6)</f>
        <v>7.3603075405195379E-3</v>
      </c>
      <c r="D27" s="4">
        <f t="shared" ref="D27:J27" si="5">CONFIDENCE(0.05,D25,6)</f>
        <v>9.726188022510622E-3</v>
      </c>
      <c r="E27" s="4">
        <f t="shared" si="5"/>
        <v>6.7223455930872662E-3</v>
      </c>
      <c r="F27" s="4">
        <f t="shared" si="5"/>
        <v>4.9306695292678183E-3</v>
      </c>
      <c r="G27" s="41">
        <f t="shared" si="5"/>
        <v>3.1211668650411629E-2</v>
      </c>
      <c r="H27" s="4">
        <f t="shared" si="5"/>
        <v>2.3213891037992179E-2</v>
      </c>
      <c r="I27" s="4">
        <f t="shared" si="5"/>
        <v>2.8152223643884772E-2</v>
      </c>
      <c r="J27" s="4">
        <f t="shared" si="5"/>
        <v>3.5412445754154545E-2</v>
      </c>
    </row>
    <row r="28" spans="1:10" x14ac:dyDescent="0.45">
      <c r="A28" s="58" t="s">
        <v>49</v>
      </c>
      <c r="B28" s="62" t="s">
        <v>26</v>
      </c>
      <c r="C28" s="4">
        <f>AVERAGE('ME&amp;ajdSE'!D41:D46)</f>
        <v>0.10789656253351061</v>
      </c>
      <c r="D28" s="4">
        <f>AVERAGE('ME&amp;ajdSE'!E41:E46)</f>
        <v>0.19325988662402582</v>
      </c>
      <c r="E28" s="4">
        <f>AVERAGE('ME&amp;ajdSE'!F41:F46)</f>
        <v>0.19479640457436573</v>
      </c>
      <c r="F28" s="4">
        <f>AVERAGE('ME&amp;ajdSE'!G41:G46)</f>
        <v>0.23010492140730973</v>
      </c>
      <c r="G28" s="41">
        <f>AVERAGE('ME&amp;ajdSE'!H39:H44)</f>
        <v>7.5372077706664931E-2</v>
      </c>
      <c r="H28" s="4">
        <f>AVERAGE('ME&amp;ajdSE'!I39:I44)</f>
        <v>6.1973328442370135E-2</v>
      </c>
      <c r="I28" s="4">
        <f>AVERAGE('ME&amp;ajdSE'!J39:J44)</f>
        <v>6.4099906444435861E-2</v>
      </c>
      <c r="J28" s="4">
        <f>AVERAGE('ME&amp;ajdSE'!K39:K44)</f>
        <v>6.8885075213758307E-2</v>
      </c>
    </row>
    <row r="29" spans="1:10" x14ac:dyDescent="0.45">
      <c r="A29" s="64"/>
      <c r="B29" s="62" t="s">
        <v>27</v>
      </c>
      <c r="C29" s="4">
        <f>STDEVA('ME&amp;ajdSE'!D39:D44)</f>
        <v>3.7819110859919861E-2</v>
      </c>
      <c r="D29" s="4">
        <f>STDEVA('ME&amp;ajdSE'!E39:E44)</f>
        <v>1.5185643751823342E-2</v>
      </c>
      <c r="E29" s="4">
        <f>STDEVA('ME&amp;ajdSE'!F39:F44)</f>
        <v>3.3163078662220256E-2</v>
      </c>
      <c r="F29" s="4">
        <f>STDEVA('ME&amp;ajdSE'!G39:G44)</f>
        <v>5.4605041645207519E-2</v>
      </c>
      <c r="G29" s="41">
        <f>STDEVA('ME&amp;ajdSE'!H39:H44)</f>
        <v>2.3653675635428553E-2</v>
      </c>
      <c r="H29" s="4">
        <f>STDEVA('ME&amp;ajdSE'!I39:I44)</f>
        <v>3.2062182229531722E-2</v>
      </c>
      <c r="I29" s="4">
        <f>STDEVA('ME&amp;ajdSE'!J39:J44)</f>
        <v>3.0409922139538494E-2</v>
      </c>
      <c r="J29" s="4">
        <f>STDEVA('ME&amp;ajdSE'!K39:K44)</f>
        <v>3.6778551436188543E-2</v>
      </c>
    </row>
    <row r="30" spans="1:10" x14ac:dyDescent="0.45">
      <c r="A30" s="64"/>
      <c r="B30" s="62" t="s">
        <v>28</v>
      </c>
      <c r="C30" s="4">
        <f>STDEVA(('ME&amp;ajdSE'!D39:D44))/SQRT(COUNT(('ME&amp;ajdSE'!D39:D44)))</f>
        <v>1.5439587355425602E-2</v>
      </c>
      <c r="D30" s="4">
        <f>STDEVA(('ME&amp;ajdSE'!E39:E44))/SQRT(COUNT(('ME&amp;ajdSE'!E39:E44)))</f>
        <v>6.1995131012751231E-3</v>
      </c>
      <c r="E30" s="4">
        <f>STDEVA(('ME&amp;ajdSE'!F39:F44))/SQRT(COUNT(('ME&amp;ajdSE'!F39:F44)))</f>
        <v>1.3538770170370034E-2</v>
      </c>
      <c r="F30" s="4">
        <f>STDEVA(('ME&amp;ajdSE'!G39:G44))/SQRT(COUNT(('ME&amp;ajdSE'!G39:G44)))</f>
        <v>2.2292414902364017E-2</v>
      </c>
      <c r="G30" s="41">
        <f>STDEVA(('ME&amp;ajdSE'!H39:H44))/SQRT(COUNT(('ME&amp;ajdSE'!H39:H44)))</f>
        <v>9.6565726413504367E-3</v>
      </c>
      <c r="H30" s="4">
        <f>STDEVA(('ME&amp;ajdSE'!I39:I44))/SQRT(COUNT(('ME&amp;ajdSE'!I39:I44)))</f>
        <v>1.3089331083747175E-2</v>
      </c>
      <c r="I30" s="4">
        <f>STDEVA(('ME&amp;ajdSE'!J39:J44))/SQRT(COUNT(('ME&amp;ajdSE'!J39:J44)))</f>
        <v>1.2414798726605772E-2</v>
      </c>
      <c r="J30" s="4">
        <f>STDEVA(('ME&amp;ajdSE'!K39:K44))/SQRT(COUNT(('ME&amp;ajdSE'!K39:K44)))</f>
        <v>1.5014780749561227E-2</v>
      </c>
    </row>
    <row r="31" spans="1:10" x14ac:dyDescent="0.45">
      <c r="A31" s="64"/>
      <c r="B31" s="62" t="s">
        <v>29</v>
      </c>
      <c r="C31" s="4">
        <f>CONFIDENCE(0.05,C29,6)</f>
        <v>3.0261035152794189E-2</v>
      </c>
      <c r="D31" s="4">
        <f t="shared" ref="D31:J31" si="6">CONFIDENCE(0.05,D29,6)</f>
        <v>1.2150822400183454E-2</v>
      </c>
      <c r="E31" s="4">
        <f t="shared" si="6"/>
        <v>2.6535501928890474E-2</v>
      </c>
      <c r="F31" s="78">
        <f t="shared" si="6"/>
        <v>4.3692330337057446E-2</v>
      </c>
      <c r="G31" s="50">
        <f t="shared" si="6"/>
        <v>1.8926534591141672E-2</v>
      </c>
      <c r="H31" s="4">
        <f t="shared" si="6"/>
        <v>2.565461750586509E-2</v>
      </c>
      <c r="I31" s="4">
        <f t="shared" si="6"/>
        <v>2.4332558379461033E-2</v>
      </c>
      <c r="J31" s="4">
        <f t="shared" si="6"/>
        <v>2.9428429504905314E-2</v>
      </c>
    </row>
    <row r="32" spans="1:10" x14ac:dyDescent="0.45">
      <c r="A32" s="58" t="s">
        <v>52</v>
      </c>
      <c r="B32" s="62" t="s">
        <v>26</v>
      </c>
      <c r="C32" s="4">
        <f>AVERAGE('ME&amp;ajdSE'!D47:D52)</f>
        <v>0.20039574040345801</v>
      </c>
      <c r="D32" s="3" t="s">
        <v>53</v>
      </c>
      <c r="E32" s="4">
        <f>AVERAGE('ME&amp;ajdSE'!F47:F52)</f>
        <v>0.36399791002814147</v>
      </c>
      <c r="F32" s="78">
        <f>AVERAGE('ME&amp;ajdSE'!G47:G52)</f>
        <v>0.50990975887749501</v>
      </c>
      <c r="G32" s="4">
        <f>AVERAGE('ME&amp;ajdSE'!H47:H52)</f>
        <v>7.2739316708955254E-2</v>
      </c>
      <c r="H32" s="3" t="s">
        <v>53</v>
      </c>
      <c r="I32" s="4">
        <f>AVERAGE('ME&amp;ajdSE'!J47:J52)</f>
        <v>0.11178068756925053</v>
      </c>
      <c r="J32" s="4">
        <f>AVERAGE('ME&amp;ajdSE'!K47:K52)</f>
        <v>0.11877927329681119</v>
      </c>
    </row>
    <row r="33" spans="1:10" x14ac:dyDescent="0.45">
      <c r="B33" s="62" t="s">
        <v>27</v>
      </c>
      <c r="C33" s="4">
        <f>STDEVA('ME&amp;ajdSE'!D47:D52)</f>
        <v>7.8497470624564122E-3</v>
      </c>
      <c r="D33" s="3" t="s">
        <v>53</v>
      </c>
      <c r="E33" s="4">
        <f>STDEVA('ME&amp;ajdSE'!F47:F52)</f>
        <v>1.1192037119862532E-2</v>
      </c>
      <c r="F33" s="78">
        <f>STDEVA('ME&amp;ajdSE'!G47:G52)</f>
        <v>3.2383899237356295E-2</v>
      </c>
      <c r="G33" s="4">
        <f>STDEVA('ME&amp;ajdSE'!H47:H52)</f>
        <v>9.1974540421684914E-4</v>
      </c>
      <c r="H33" s="3" t="s">
        <v>53</v>
      </c>
      <c r="I33" s="4">
        <f>STDEVA('ME&amp;ajdSE'!J47:J52)</f>
        <v>1.1780292439920063E-2</v>
      </c>
      <c r="J33" s="4">
        <f>STDEVA('ME&amp;ajdSE'!K47:K52)</f>
        <v>7.8624094014560983E-3</v>
      </c>
    </row>
    <row r="34" spans="1:10" x14ac:dyDescent="0.45">
      <c r="B34" s="62" t="s">
        <v>28</v>
      </c>
      <c r="C34" s="4">
        <f>STDEVA(('ME&amp;ajdSE'!D47:D52))/SQRT(COUNT(('ME&amp;ajdSE'!D47:D52)))</f>
        <v>3.2046458188215612E-3</v>
      </c>
      <c r="D34" s="3" t="s">
        <v>53</v>
      </c>
      <c r="E34" s="4">
        <f>STDEVA(('ME&amp;ajdSE'!F47:F52))/SQRT(COUNT(('ME&amp;ajdSE'!F47:F52)))</f>
        <v>4.5691300209919758E-3</v>
      </c>
      <c r="F34" s="78">
        <f>STDEVA(('ME&amp;ajdSE'!G47:G52))/SQRT(COUNT(('ME&amp;ajdSE'!G47:G52)))</f>
        <v>1.3220671502204706E-2</v>
      </c>
      <c r="G34" s="4">
        <f>STDEVA(('ME&amp;ajdSE'!H47:H52))/SQRT(COUNT(('ME&amp;ajdSE'!H47:H52)))</f>
        <v>3.7548448893352337E-4</v>
      </c>
      <c r="H34" s="3" t="s">
        <v>53</v>
      </c>
      <c r="I34" s="4">
        <f>STDEVA(('ME&amp;ajdSE'!J47:J52))/SQRT(COUNT(('ME&amp;ajdSE'!J47:J52)))</f>
        <v>4.8092842497617361E-3</v>
      </c>
      <c r="J34" s="4">
        <f>STDEVA(('ME&amp;ajdSE'!K47:K52))/SQRT(COUNT(('ME&amp;ajdSE'!K47:K52)))</f>
        <v>3.2098151970714568E-3</v>
      </c>
    </row>
    <row r="35" spans="1:10" x14ac:dyDescent="0.45">
      <c r="B35" s="62" t="s">
        <v>29</v>
      </c>
      <c r="C35" s="4">
        <f>CONFIDENCE(0.05,C33,6)</f>
        <v>6.2809903880971301E-3</v>
      </c>
      <c r="D35" s="3" t="s">
        <v>53</v>
      </c>
      <c r="E35" s="4">
        <f t="shared" ref="E35:J35" si="7">CONFIDENCE(0.05,E33,6)</f>
        <v>8.9553302818250122E-3</v>
      </c>
      <c r="F35" s="78">
        <f t="shared" si="7"/>
        <v>2.5912039995756274E-2</v>
      </c>
      <c r="G35" s="50">
        <f t="shared" si="7"/>
        <v>7.3593607506313417E-4</v>
      </c>
      <c r="H35" s="3" t="s">
        <v>53</v>
      </c>
      <c r="I35" s="4">
        <f>CONFIDENCE(0.05,I33,6)</f>
        <v>9.4260239209487343E-3</v>
      </c>
      <c r="J35" s="4">
        <f t="shared" si="7"/>
        <v>6.2911221832893894E-3</v>
      </c>
    </row>
    <row r="36" spans="1:10" x14ac:dyDescent="0.45">
      <c r="A36" s="71" t="s">
        <v>137</v>
      </c>
      <c r="B36" s="62" t="s">
        <v>26</v>
      </c>
      <c r="C36" s="4">
        <f>AVERAGE('ME&amp;ajdSE'!D53:D58)</f>
        <v>0.18220637659088834</v>
      </c>
      <c r="D36" s="4">
        <f>AVERAGE('ME&amp;ajdSE'!E53:E58)</f>
        <v>0.29593979825164346</v>
      </c>
      <c r="E36" s="4">
        <f>AVERAGE('ME&amp;ajdSE'!F53:F58)</f>
        <v>0.3441672657540919</v>
      </c>
      <c r="F36" s="78">
        <f>AVERAGE('ME&amp;ajdSE'!G53:G58)</f>
        <v>0.48323914520566086</v>
      </c>
      <c r="G36" s="4">
        <f>AVERAGE('ME&amp;ajdSE'!H53:H58)</f>
        <v>0.1560153666061635</v>
      </c>
      <c r="H36" s="4">
        <f>AVERAGE('ME&amp;ajdSE'!I53:I58)</f>
        <v>0.14165991164708233</v>
      </c>
      <c r="I36" s="4">
        <f>AVERAGE('ME&amp;ajdSE'!J53:J58)</f>
        <v>0.16112840346024682</v>
      </c>
      <c r="J36" s="4">
        <f>AVERAGE('ME&amp;ajdSE'!K53:K58)</f>
        <v>0.16769510797642537</v>
      </c>
    </row>
    <row r="37" spans="1:10" x14ac:dyDescent="0.45">
      <c r="B37" s="62" t="s">
        <v>27</v>
      </c>
      <c r="C37" s="4">
        <f>STDEVA('ME&amp;ajdSE'!D53:D58)</f>
        <v>5.0862539383280132E-3</v>
      </c>
      <c r="D37" s="4">
        <f>STDEVA('ME&amp;ajdSE'!E53:E58)</f>
        <v>6.0801832184342614E-3</v>
      </c>
      <c r="E37" s="4">
        <f>STDEVA('ME&amp;ajdSE'!F53:F58)</f>
        <v>1.1145151966563497E-2</v>
      </c>
      <c r="F37" s="78">
        <f>STDEVA('ME&amp;ajdSE'!G53:G58)</f>
        <v>1.7612834066171375E-2</v>
      </c>
      <c r="G37" s="4">
        <f>STDEVA('ME&amp;ajdSE'!H53:H58)</f>
        <v>1.4912206579019292E-2</v>
      </c>
      <c r="H37" s="4">
        <f>STDEVA('ME&amp;ajdSE'!I53:I58)</f>
        <v>7.4408224144749714E-3</v>
      </c>
      <c r="I37" s="4">
        <f>STDEVA('ME&amp;ajdSE'!J53:J58)</f>
        <v>1.049688317965874E-2</v>
      </c>
      <c r="J37" s="4">
        <f>STDEVA('ME&amp;ajdSE'!K53:K58)</f>
        <v>1.9473437704709589E-2</v>
      </c>
    </row>
    <row r="38" spans="1:10" x14ac:dyDescent="0.45">
      <c r="B38" s="62" t="s">
        <v>28</v>
      </c>
      <c r="C38" s="4">
        <f>STDEVA(('ME&amp;ajdSE'!D53:D58))/SQRT(COUNT(('ME&amp;ajdSE'!D53:D58)))</f>
        <v>2.0764544751875019E-3</v>
      </c>
      <c r="D38" s="4">
        <f>STDEVA(('ME&amp;ajdSE'!E53:E58))/SQRT(COUNT(('ME&amp;ajdSE'!E53:E58)))</f>
        <v>2.4822244046328562E-3</v>
      </c>
      <c r="E38" s="4">
        <f>STDEVA(('ME&amp;ajdSE'!F53:F58))/SQRT(COUNT(('ME&amp;ajdSE'!F53:F58)))</f>
        <v>4.5499892373095088E-3</v>
      </c>
      <c r="F38" s="78">
        <f>STDEVA(('ME&amp;ajdSE'!G53:G58))/SQRT(COUNT(('ME&amp;ajdSE'!G53:G58)))</f>
        <v>7.1904093977381532E-3</v>
      </c>
      <c r="G38" s="4">
        <f>STDEVA(('ME&amp;ajdSE'!H53:H58))/SQRT(COUNT(('ME&amp;ajdSE'!H53:H58)))</f>
        <v>6.0878828429285978E-3</v>
      </c>
      <c r="H38" s="4">
        <f>STDEVA(('ME&amp;ajdSE'!I53:I58))/SQRT(COUNT(('ME&amp;ajdSE'!I53:I58)))</f>
        <v>3.0377030303546009E-3</v>
      </c>
      <c r="I38" s="4">
        <f>STDEVA(('ME&amp;ajdSE'!J53:J58))/SQRT(COUNT(('ME&amp;ajdSE'!J53:J58)))</f>
        <v>4.2853346132945593E-3</v>
      </c>
      <c r="J38" s="4">
        <f>STDEVA(('ME&amp;ajdSE'!K53:K58))/SQRT(COUNT(('ME&amp;ajdSE'!K53:K58)))</f>
        <v>7.9499976524022228E-3</v>
      </c>
    </row>
    <row r="39" spans="1:10" x14ac:dyDescent="0.45">
      <c r="B39" s="62" t="s">
        <v>29</v>
      </c>
      <c r="C39" s="4">
        <f>CONFIDENCE(0.05,C37,6)</f>
        <v>4.0697759869045219E-3</v>
      </c>
      <c r="D39" s="4">
        <f t="shared" ref="D39:J39" si="8">CONFIDENCE(0.05,D37,6)</f>
        <v>4.8650704346267755E-3</v>
      </c>
      <c r="E39" s="4">
        <f t="shared" si="8"/>
        <v>8.9178150351715037E-3</v>
      </c>
      <c r="F39" s="78">
        <f t="shared" si="8"/>
        <v>1.4092943453665118E-2</v>
      </c>
      <c r="G39" s="4">
        <f t="shared" si="8"/>
        <v>1.1932031114239364E-2</v>
      </c>
      <c r="H39" s="4">
        <f t="shared" si="8"/>
        <v>5.9537885352231989E-3</v>
      </c>
      <c r="I39" s="4">
        <f t="shared" si="8"/>
        <v>8.3991015037602149E-3</v>
      </c>
      <c r="J39" s="4">
        <f t="shared" si="8"/>
        <v>1.5581709075886333E-2</v>
      </c>
    </row>
    <row r="40" spans="1:10" x14ac:dyDescent="0.45">
      <c r="A40" s="79" t="s">
        <v>55</v>
      </c>
      <c r="B40" s="62" t="s">
        <v>26</v>
      </c>
      <c r="C40" s="4">
        <f>AVERAGE('ME&amp;ajdSE'!D59:D64)</f>
        <v>0.1492134578870439</v>
      </c>
      <c r="D40" s="3" t="s">
        <v>53</v>
      </c>
      <c r="E40" s="4">
        <f>AVERAGE('ME&amp;ajdSE'!F59:F64)</f>
        <v>0.23853714898194919</v>
      </c>
      <c r="F40" s="78">
        <f>AVERAGE('ME&amp;ajdSE'!G59:G64)</f>
        <v>0.33380016469919099</v>
      </c>
      <c r="G40" s="4">
        <f>AVERAGE('ME&amp;ajdSE'!H59:H64)</f>
        <v>0.11024130432277551</v>
      </c>
      <c r="H40" s="3" t="s">
        <v>53</v>
      </c>
      <c r="I40" s="4">
        <f>AVERAGE('ME&amp;ajdSE'!J59:J64)</f>
        <v>0.11198020582615754</v>
      </c>
      <c r="J40" s="4">
        <f>AVERAGE('ME&amp;ajdSE'!K59:K64)</f>
        <v>0.10507486672788759</v>
      </c>
    </row>
    <row r="41" spans="1:10" x14ac:dyDescent="0.45">
      <c r="B41" s="62" t="s">
        <v>27</v>
      </c>
      <c r="C41" s="4">
        <f>STDEVA('ME&amp;ajdSE'!D59:D64)</f>
        <v>3.9762705745216512E-3</v>
      </c>
      <c r="D41" s="3" t="s">
        <v>53</v>
      </c>
      <c r="E41" s="4">
        <f>STDEVA('ME&amp;ajdSE'!F59:F64)</f>
        <v>8.3256488873385843E-3</v>
      </c>
      <c r="F41" s="78">
        <f>STDEVA('ME&amp;ajdSE'!G59:G64)</f>
        <v>1.3180365817780348E-2</v>
      </c>
      <c r="G41" s="4">
        <f>STDEVA('ME&amp;ajdSE'!H59:H64)</f>
        <v>9.6388430594244682E-3</v>
      </c>
      <c r="H41" s="3" t="s">
        <v>53</v>
      </c>
      <c r="I41" s="4">
        <f>STDEVA('ME&amp;ajdSE'!J59:J64)</f>
        <v>1.26523875867171E-2</v>
      </c>
      <c r="J41" s="4">
        <f>STDEVA('ME&amp;ajdSE'!K59:K64)</f>
        <v>7.5967144855791828E-3</v>
      </c>
    </row>
    <row r="42" spans="1:10" x14ac:dyDescent="0.45">
      <c r="B42" s="62" t="s">
        <v>28</v>
      </c>
      <c r="C42" s="4">
        <f>STDEVA(('ME&amp;ajdSE'!D59:D64))/SQRT(COUNT(('ME&amp;ajdSE'!D59:D64)))</f>
        <v>1.6233056644702267E-3</v>
      </c>
      <c r="D42" s="3" t="s">
        <v>53</v>
      </c>
      <c r="E42" s="4">
        <f>STDEVA(('ME&amp;ajdSE'!F59:F64))/SQRT(COUNT(('ME&amp;ajdSE'!F59:F64)))</f>
        <v>3.3989319252583404E-3</v>
      </c>
      <c r="F42" s="78">
        <f>STDEVA(('ME&amp;ajdSE'!G59:G64))/SQRT(COUNT(('ME&amp;ajdSE'!G59:G64)))</f>
        <v>5.3808618127971636E-3</v>
      </c>
      <c r="G42" s="4">
        <f>STDEVA(('ME&amp;ajdSE'!H59:H64))/SQRT(COUNT(('ME&amp;ajdSE'!H59:H64)))</f>
        <v>3.9350412010595104E-3</v>
      </c>
      <c r="H42" s="3" t="s">
        <v>53</v>
      </c>
      <c r="I42" s="4">
        <f>STDEVA(('ME&amp;ajdSE'!J59:J64))/SQRT(COUNT(('ME&amp;ajdSE'!J59:J64)))</f>
        <v>5.1653156025634576E-3</v>
      </c>
      <c r="J42" s="4">
        <f>STDEVA(('ME&amp;ajdSE'!K59:K64))/SQRT(COUNT(('ME&amp;ajdSE'!K59:K64)))</f>
        <v>3.1013457018797663E-3</v>
      </c>
    </row>
    <row r="43" spans="1:10" x14ac:dyDescent="0.45">
      <c r="B43" s="62" t="s">
        <v>29</v>
      </c>
      <c r="C43" s="4">
        <f>CONFIDENCE(0.05,C41,6)</f>
        <v>3.1816206382615049E-3</v>
      </c>
      <c r="D43" s="3" t="s">
        <v>53</v>
      </c>
      <c r="E43" s="4">
        <f t="shared" ref="E43:J43" si="9">CONFIDENCE(0.05,E41,6)</f>
        <v>6.6617841594097324E-3</v>
      </c>
      <c r="F43" s="78">
        <f t="shared" si="9"/>
        <v>1.0546295358869345E-2</v>
      </c>
      <c r="G43" s="4">
        <f t="shared" si="9"/>
        <v>7.7125390317578759E-3</v>
      </c>
      <c r="H43" s="3" t="s">
        <v>53</v>
      </c>
      <c r="I43" s="4">
        <f t="shared" si="9"/>
        <v>1.0123832549807182E-2</v>
      </c>
      <c r="J43" s="4">
        <f t="shared" si="9"/>
        <v>6.0785258792924362E-3</v>
      </c>
    </row>
    <row r="44" spans="1:10" x14ac:dyDescent="0.45">
      <c r="A44" s="58" t="s">
        <v>80</v>
      </c>
      <c r="B44" s="62" t="s">
        <v>26</v>
      </c>
      <c r="C44" s="4">
        <f>AVERAGE('ME&amp;ajdSE'!D65:D70)</f>
        <v>0.17618952083567896</v>
      </c>
      <c r="D44" s="4">
        <f>AVERAGE('ME&amp;ajdSE'!E65:E70)</f>
        <v>0.23120239773246828</v>
      </c>
      <c r="E44" s="4">
        <f>AVERAGE('ME&amp;ajdSE'!F65:F70)</f>
        <v>0.26355785254397307</v>
      </c>
      <c r="F44" s="4">
        <f>AVERAGE('ME&amp;ajdSE'!G65:G70)</f>
        <v>0.36252057937195525</v>
      </c>
      <c r="G44" s="41">
        <f>AVERAGE('ME&amp;ajdSE'!H65:H70)</f>
        <v>0.1253777676132859</v>
      </c>
      <c r="H44" s="4">
        <f>AVERAGE('ME&amp;ajdSE'!I65:I70)</f>
        <v>0.1117723429438713</v>
      </c>
      <c r="I44" s="4">
        <f>AVERAGE('ME&amp;ajdSE'!J65:J70)</f>
        <v>0.11838609104705895</v>
      </c>
      <c r="J44" s="4">
        <f>AVERAGE('ME&amp;ajdSE'!K65:K70)</f>
        <v>0.14191213787125503</v>
      </c>
    </row>
    <row r="45" spans="1:10" x14ac:dyDescent="0.45">
      <c r="B45" s="62" t="s">
        <v>27</v>
      </c>
      <c r="C45" s="4">
        <f>STDEVA('ME&amp;ajdSE'!D65:D70)</f>
        <v>2.87333941906621E-3</v>
      </c>
      <c r="D45" s="4">
        <f>STDEVA('ME&amp;ajdSE'!E65:E70)</f>
        <v>2.7467642179189377E-3</v>
      </c>
      <c r="E45" s="4">
        <f>STDEVA('ME&amp;ajdSE'!F65:F70)</f>
        <v>2.2391636624446974E-3</v>
      </c>
      <c r="F45" s="4">
        <f>STDEVA('ME&amp;ajdSE'!G65:G70)</f>
        <v>3.7669795746045993E-3</v>
      </c>
      <c r="G45" s="41">
        <f>STDEVA('ME&amp;ajdSE'!H65:H70)</f>
        <v>1.9027393897129704E-2</v>
      </c>
      <c r="H45" s="4">
        <f>STDEVA('ME&amp;ajdSE'!I65:I70)</f>
        <v>1.207051092054459E-2</v>
      </c>
      <c r="I45" s="4">
        <f>STDEVA('ME&amp;ajdSE'!J65:J70)</f>
        <v>1.2668075265470442E-2</v>
      </c>
      <c r="J45" s="4">
        <f>STDEVA('ME&amp;ajdSE'!K65:K70)</f>
        <v>1.6172512337868539E-2</v>
      </c>
    </row>
    <row r="46" spans="1:10" x14ac:dyDescent="0.45">
      <c r="B46" s="62" t="s">
        <v>28</v>
      </c>
      <c r="C46" s="4">
        <f>STDEVA(('ME&amp;ajdSE'!D65:D70))/SQRT(COUNT(('ME&amp;ajdSE'!D65:D70)))</f>
        <v>1.1730359057562096E-3</v>
      </c>
      <c r="D46" s="4">
        <f>STDEVA(('ME&amp;ajdSE'!E65:E70))/SQRT(COUNT(('ME&amp;ajdSE'!E65:E70)))</f>
        <v>1.1213617962727161E-3</v>
      </c>
      <c r="E46" s="4">
        <f>STDEVA(('ME&amp;ajdSE'!F65:F70))/SQRT(COUNT(('ME&amp;ajdSE'!F65:F70)))</f>
        <v>9.1413473726185024E-4</v>
      </c>
      <c r="F46" s="4">
        <f>STDEVA(('ME&amp;ajdSE'!G65:G70))/SQRT(COUNT(('ME&amp;ajdSE'!G65:G70)))</f>
        <v>1.5378629715446178E-3</v>
      </c>
      <c r="G46" s="41">
        <f>STDEVA(('ME&amp;ajdSE'!H65:H70))/SQRT(COUNT(('ME&amp;ajdSE'!H65:H70)))</f>
        <v>7.7679010304857422E-3</v>
      </c>
      <c r="H46" s="4">
        <f>STDEVA(('ME&amp;ajdSE'!I65:I70))/SQRT(COUNT(('ME&amp;ajdSE'!I65:I70)))</f>
        <v>4.9277654483377183E-3</v>
      </c>
      <c r="I46" s="4">
        <f>STDEVA(('ME&amp;ajdSE'!J65:J70))/SQRT(COUNT(('ME&amp;ajdSE'!J65:J70)))</f>
        <v>5.1717200705958559E-3</v>
      </c>
      <c r="J46" s="4">
        <f>STDEVA(('ME&amp;ajdSE'!K65:K70))/SQRT(COUNT(('ME&amp;ajdSE'!K65:K70)))</f>
        <v>6.6024005144405644E-3</v>
      </c>
    </row>
    <row r="47" spans="1:10" x14ac:dyDescent="0.45">
      <c r="B47" s="62" t="s">
        <v>29</v>
      </c>
      <c r="C47" s="4">
        <f>CONFIDENCE(0.05,C45,6)</f>
        <v>2.2991081278544915E-3</v>
      </c>
      <c r="D47" s="4">
        <f t="shared" ref="D47:J47" si="10">CONFIDENCE(0.05,D45,6)</f>
        <v>2.1978287343336644E-3</v>
      </c>
      <c r="E47" s="4">
        <f t="shared" si="10"/>
        <v>1.791671162050211E-3</v>
      </c>
      <c r="F47" s="50">
        <f t="shared" si="10"/>
        <v>3.0141560373851961E-3</v>
      </c>
      <c r="G47" s="41">
        <f t="shared" si="10"/>
        <v>1.5224806255223624E-2</v>
      </c>
      <c r="H47" s="4">
        <f t="shared" si="10"/>
        <v>9.6582428030027971E-3</v>
      </c>
      <c r="I47" s="4">
        <f t="shared" si="10"/>
        <v>1.013638507649082E-2</v>
      </c>
      <c r="J47" s="4">
        <f t="shared" si="10"/>
        <v>1.2940467219812228E-2</v>
      </c>
    </row>
    <row r="48" spans="1:10" x14ac:dyDescent="0.45">
      <c r="A48" s="58" t="s">
        <v>56</v>
      </c>
      <c r="B48" s="62" t="s">
        <v>26</v>
      </c>
      <c r="C48" s="4">
        <f>AVERAGE('ME&amp;ajdSE'!D71:D76)</f>
        <v>0.15161744977174904</v>
      </c>
      <c r="D48" s="4">
        <f>AVERAGE('ME&amp;ajdSE'!E71:E76)</f>
        <v>0.30926272757667544</v>
      </c>
      <c r="E48" s="4">
        <f>AVERAGE('ME&amp;ajdSE'!F71:F76)</f>
        <v>0.2666056413839708</v>
      </c>
      <c r="F48" s="4">
        <f>AVERAGE('ME&amp;ajdSE'!G71:G76)</f>
        <v>0.21649013192736319</v>
      </c>
      <c r="G48" s="41">
        <f>AVERAGE('ME&amp;ajdSE'!D71:D76)</f>
        <v>0.15161744977174904</v>
      </c>
      <c r="H48" s="50">
        <f>AVERAGE('ME&amp;ajdSE'!E71:E76)</f>
        <v>0.30926272757667544</v>
      </c>
      <c r="I48" s="50">
        <f>AVERAGE('ME&amp;ajdSE'!F71:F76)</f>
        <v>0.2666056413839708</v>
      </c>
      <c r="J48" s="50">
        <f>AVERAGE('ME&amp;ajdSE'!G71:G76)</f>
        <v>0.21649013192736319</v>
      </c>
    </row>
    <row r="49" spans="1:10" x14ac:dyDescent="0.45">
      <c r="B49" s="62" t="s">
        <v>27</v>
      </c>
      <c r="C49" s="4">
        <f>STDEVA('ME&amp;ajdSE'!D71:D76)</f>
        <v>4.2383139115088078E-2</v>
      </c>
      <c r="D49" s="4">
        <f>STDEVA('ME&amp;ajdSE'!E71:E76)</f>
        <v>1.4434913726780364E-2</v>
      </c>
      <c r="E49" s="4">
        <f>STDEVA('ME&amp;ajdSE'!F71:F76)</f>
        <v>2.6854690933640554E-2</v>
      </c>
      <c r="F49" s="4">
        <f>STDEVA('ME&amp;ajdSE'!G71:G76)</f>
        <v>1.6446021013044577E-2</v>
      </c>
      <c r="G49" s="41">
        <f>STDEVA('ME&amp;ajdSE'!H71:H76)</f>
        <v>2.7863996534654815E-2</v>
      </c>
      <c r="H49" s="50">
        <f>STDEVA('ME&amp;ajdSE'!I71:I76)</f>
        <v>2.3343268755935929E-2</v>
      </c>
      <c r="I49" s="50">
        <f>STDEVA('ME&amp;ajdSE'!J71:J76)</f>
        <v>1.7570024889850589E-2</v>
      </c>
      <c r="J49" s="50">
        <f>STDEVA('ME&amp;ajdSE'!K71:K76)</f>
        <v>3.1092674794843657E-2</v>
      </c>
    </row>
    <row r="50" spans="1:10" x14ac:dyDescent="0.45">
      <c r="B50" s="62" t="s">
        <v>28</v>
      </c>
      <c r="C50" s="4">
        <f>STDEVA(('ME&amp;ajdSE'!D71:D76))/SQRT(COUNT(('ME&amp;ajdSE'!D71:D76)))</f>
        <v>1.7302844088226792E-2</v>
      </c>
      <c r="D50" s="4">
        <f>STDEVA(('ME&amp;ajdSE'!E71:E76))/SQRT(COUNT(('ME&amp;ajdSE'!E71:E76)))</f>
        <v>5.8930288519514337E-3</v>
      </c>
      <c r="E50" s="4">
        <f>STDEVA(('ME&amp;ajdSE'!F71:F76))/SQRT(COUNT(('ME&amp;ajdSE'!F71:F76)))</f>
        <v>1.0963381664594159E-2</v>
      </c>
      <c r="F50" s="4">
        <f>STDEVA(('ME&amp;ajdSE'!G71:G76))/SQRT(COUNT(('ME&amp;ajdSE'!G71:G76)))</f>
        <v>6.7140599635082182E-3</v>
      </c>
      <c r="G50" s="41">
        <f>STDEVA(('ME&amp;ajdSE'!H71:H76))/SQRT(COUNT(('ME&amp;ajdSE'!H71:H76)))</f>
        <v>1.1375428950763832E-2</v>
      </c>
      <c r="H50" s="50">
        <f>STDEVA(('ME&amp;ajdSE'!I71:I76))/SQRT(COUNT(('ME&amp;ajdSE'!I71:I76)))</f>
        <v>9.5298495634493496E-3</v>
      </c>
      <c r="I50" s="50">
        <f>STDEVA(('ME&amp;ajdSE'!J71:J76))/SQRT(COUNT(('ME&amp;ajdSE'!J71:J76)))</f>
        <v>7.172932624689027E-3</v>
      </c>
      <c r="J50" s="50">
        <f>STDEVA(('ME&amp;ajdSE'!K71:K76))/SQRT(COUNT(('ME&amp;ajdSE'!K71:K76)))</f>
        <v>1.2693531330943766E-2</v>
      </c>
    </row>
    <row r="51" spans="1:10" x14ac:dyDescent="0.45">
      <c r="B51" s="62" t="s">
        <v>29</v>
      </c>
      <c r="C51" s="4">
        <f>CONFIDENCE(0.05,C49,6)</f>
        <v>3.3912951243036296E-2</v>
      </c>
      <c r="D51" s="4">
        <f t="shared" ref="D51:I51" si="11">CONFIDENCE(0.05,D49,6)</f>
        <v>1.155012430968023E-2</v>
      </c>
      <c r="E51" s="4">
        <f t="shared" si="11"/>
        <v>2.1487833211371331E-2</v>
      </c>
      <c r="F51" s="50">
        <f t="shared" si="11"/>
        <v>1.3159315718518414E-2</v>
      </c>
      <c r="G51" s="41">
        <f t="shared" si="11"/>
        <v>2.2295431052191363E-2</v>
      </c>
      <c r="H51" s="4">
        <f t="shared" si="11"/>
        <v>1.8678161922445476E-2</v>
      </c>
      <c r="I51" s="4">
        <f t="shared" si="11"/>
        <v>1.405868960792285E-2</v>
      </c>
      <c r="J51" s="4">
        <f>CONFIDENCE(0.05,J49,6)</f>
        <v>2.4878864245280553E-2</v>
      </c>
    </row>
    <row r="52" spans="1:10" x14ac:dyDescent="0.45">
      <c r="A52" s="58" t="s">
        <v>63</v>
      </c>
      <c r="B52" s="62" t="s">
        <v>26</v>
      </c>
      <c r="C52" s="4">
        <f>AVERAGE('ME&amp;ajdSE'!D77:D82)</f>
        <v>0.16602695134386292</v>
      </c>
      <c r="D52" s="4">
        <f>AVERAGE('ME&amp;ajdSE'!E77:E82)</f>
        <v>0.2045893054694877</v>
      </c>
      <c r="E52" s="4">
        <f>AVERAGE('ME&amp;ajdSE'!F77:F82)</f>
        <v>0.23541802155114841</v>
      </c>
      <c r="F52" s="4">
        <f>AVERAGE('ME&amp;ajdSE'!G77:G82)</f>
        <v>0.31034191688387397</v>
      </c>
      <c r="G52" s="41">
        <f>AVERAGE('ME&amp;ajdSE'!H77:H82)</f>
        <v>9.7648065733141151E-2</v>
      </c>
      <c r="H52" s="50">
        <f>AVERAGE('ME&amp;ajdSE'!I77:I82)</f>
        <v>8.4430837199819128E-2</v>
      </c>
      <c r="I52" s="50">
        <f>AVERAGE('ME&amp;ajdSE'!J77:J82)</f>
        <v>8.590659947289582E-2</v>
      </c>
      <c r="J52" s="50">
        <f>AVERAGE('ME&amp;ajdSE'!K77:K82)</f>
        <v>0.10019025475829518</v>
      </c>
    </row>
    <row r="53" spans="1:10" x14ac:dyDescent="0.45">
      <c r="B53" s="62" t="s">
        <v>27</v>
      </c>
      <c r="C53" s="4">
        <f>STDEVA('ME&amp;ajdSE'!D77:D82)</f>
        <v>4.709556427392337E-3</v>
      </c>
      <c r="D53" s="4">
        <f>STDEVA('ME&amp;ajdSE'!E77:E82)</f>
        <v>4.4939091941133416E-3</v>
      </c>
      <c r="E53" s="4">
        <f>STDEVA('ME&amp;ajdSE'!F77:F82)</f>
        <v>4.8081403954678007E-3</v>
      </c>
      <c r="F53" s="4">
        <f>STDEVA('ME&amp;ajdSE'!G77:G82)</f>
        <v>3.0653560104329561E-3</v>
      </c>
      <c r="G53" s="41">
        <f>STDEVA('ME&amp;ajdSE'!H77:H82)</f>
        <v>2.2666754667339563E-2</v>
      </c>
      <c r="H53" s="50">
        <f>STDEVA('ME&amp;ajdSE'!I77:I82)</f>
        <v>1.4595137408832521E-2</v>
      </c>
      <c r="I53" s="50">
        <f>STDEVA('ME&amp;ajdSE'!J77:J82)</f>
        <v>1.3587187277807481E-2</v>
      </c>
      <c r="J53" s="50">
        <f>STDEVA('ME&amp;ajdSE'!K77:K82)</f>
        <v>1.5581008597245621E-2</v>
      </c>
    </row>
    <row r="54" spans="1:10" x14ac:dyDescent="0.45">
      <c r="B54" s="62" t="s">
        <v>28</v>
      </c>
      <c r="C54" s="4">
        <f>STDEVA(('ME&amp;ajdSE'!D77:D82))/SQRT(COUNT(('ME&amp;ajdSE'!D77:D82)))</f>
        <v>1.9226683603260199E-3</v>
      </c>
      <c r="D54" s="4">
        <f>STDEVA(('ME&amp;ajdSE'!E77:E82))/SQRT(COUNT(('ME&amp;ajdSE'!E77:E82)))</f>
        <v>1.8346307459966083E-3</v>
      </c>
      <c r="E54" s="4">
        <f>STDEVA(('ME&amp;ajdSE'!F77:F82))/SQRT(COUNT(('ME&amp;ajdSE'!F77:F82)))</f>
        <v>1.962915096759972E-3</v>
      </c>
      <c r="F54" s="4">
        <f>STDEVA(('ME&amp;ajdSE'!G77:G82))/SQRT(COUNT(('ME&amp;ajdSE'!G77:G82)))</f>
        <v>1.2514263509223818E-3</v>
      </c>
      <c r="G54" s="41">
        <f>STDEVA(('ME&amp;ajdSE'!H77:H82))/SQRT(COUNT(('ME&amp;ajdSE'!H77:H82)))</f>
        <v>9.2536638433051658E-3</v>
      </c>
      <c r="H54" s="4">
        <f>STDEVA(('ME&amp;ajdSE'!I77:I82))/SQRT(COUNT(('ME&amp;ajdSE'!I77:I82)))</f>
        <v>5.958439896241053E-3</v>
      </c>
      <c r="I54" s="4">
        <f>STDEVA(('ME&amp;ajdSE'!J77:J82))/SQRT(COUNT(('ME&amp;ajdSE'!J77:J82)))</f>
        <v>5.5469459783772535E-3</v>
      </c>
      <c r="J54" s="4">
        <f>STDEVA(('ME&amp;ajdSE'!K77:K82))/SQRT(COUNT(('ME&amp;ajdSE'!K77:K82)))</f>
        <v>6.3609201235282778E-3</v>
      </c>
    </row>
    <row r="55" spans="1:10" x14ac:dyDescent="0.45">
      <c r="B55" s="62" t="s">
        <v>29</v>
      </c>
      <c r="C55" s="4">
        <f>CONFIDENCE(0.05,C53,6)</f>
        <v>3.7683607404536777E-3</v>
      </c>
      <c r="D55" s="4">
        <f>CONFIDENCE(0.05,D53,6)</f>
        <v>3.5958101870832036E-3</v>
      </c>
      <c r="E55" s="4">
        <f t="shared" ref="E55:J55" si="12">CONFIDENCE(0.05,E53,6)</f>
        <v>3.8472428943594995E-3</v>
      </c>
      <c r="F55" s="50">
        <f t="shared" si="12"/>
        <v>2.4527505771122509E-3</v>
      </c>
      <c r="G55" s="41">
        <f t="shared" si="12"/>
        <v>1.8136847857918619E-2</v>
      </c>
      <c r="H55" s="4">
        <f t="shared" si="12"/>
        <v>1.1678327600679038E-2</v>
      </c>
      <c r="I55" s="4">
        <f t="shared" si="12"/>
        <v>1.0871814341808709E-2</v>
      </c>
      <c r="J55" s="4">
        <f t="shared" si="12"/>
        <v>1.2467174350651493E-2</v>
      </c>
    </row>
    <row r="56" spans="1:10" x14ac:dyDescent="0.45">
      <c r="A56" s="64" t="s">
        <v>65</v>
      </c>
      <c r="B56" s="62" t="s">
        <v>26</v>
      </c>
      <c r="C56" s="4">
        <f>AVERAGE('ME&amp;ajdSE'!D83:D88)</f>
        <v>0.17284804309829238</v>
      </c>
      <c r="D56" s="3" t="s">
        <v>53</v>
      </c>
      <c r="E56" s="4">
        <f>AVERAGE('ME&amp;ajdSE'!F83:F88)</f>
        <v>0.28678615923900092</v>
      </c>
      <c r="F56" s="4">
        <f>AVERAGE('ME&amp;ajdSE'!G83:G88)</f>
        <v>0.3733787565729747</v>
      </c>
      <c r="G56" s="41">
        <f>AVERAGE('ME&amp;ajdSE'!H83:H88)</f>
        <v>0.10290788006746394</v>
      </c>
      <c r="H56" s="15" t="s">
        <v>53</v>
      </c>
      <c r="I56" s="50">
        <f>AVERAGE('ME&amp;ajdSE'!J83:J88)</f>
        <v>0.11188240449195208</v>
      </c>
      <c r="J56" s="50">
        <f>AVERAGE('ME&amp;ajdSE'!K83:K88)</f>
        <v>0.10362584202142298</v>
      </c>
    </row>
    <row r="57" spans="1:10" x14ac:dyDescent="0.45">
      <c r="B57" s="62" t="s">
        <v>27</v>
      </c>
      <c r="C57" s="4">
        <f>STDEVA('ME&amp;ajdSE'!D83:D88)</f>
        <v>1.1157195842550052E-2</v>
      </c>
      <c r="D57" s="3" t="s">
        <v>53</v>
      </c>
      <c r="E57" s="4">
        <f>STDEVA('ME&amp;ajdSE'!F83:F88)</f>
        <v>2.0355308592805241E-2</v>
      </c>
      <c r="F57" s="4">
        <f>STDEVA('ME&amp;ajdSE'!G83:G88)</f>
        <v>1.5698806060603868E-2</v>
      </c>
      <c r="G57" s="41">
        <f>STDEVA('ME&amp;ajdSE'!H83:H88)</f>
        <v>2.0290101068658539E-2</v>
      </c>
      <c r="H57" s="15" t="s">
        <v>53</v>
      </c>
      <c r="I57" s="50">
        <f>STDEVA('ME&amp;ajdSE'!J83:J88)</f>
        <v>3.0888778166521559E-2</v>
      </c>
      <c r="J57" s="50">
        <f>STDEVA('ME&amp;ajdSE'!K83:K88)</f>
        <v>3.1751997626193219E-2</v>
      </c>
    </row>
    <row r="58" spans="1:10" x14ac:dyDescent="0.45">
      <c r="B58" s="62" t="s">
        <v>28</v>
      </c>
      <c r="C58" s="4">
        <f>STDEVA(('ME&amp;ajdSE'!D83:D88))/SQRT(COUNT(('ME&amp;ajdSE'!D83:D88)))</f>
        <v>4.5549061290915786E-3</v>
      </c>
      <c r="D58" s="3" t="s">
        <v>53</v>
      </c>
      <c r="E58" s="4">
        <f>STDEVA(('ME&amp;ajdSE'!F83:F88))/SQRT(COUNT(('ME&amp;ajdSE'!F83:F88)))</f>
        <v>8.310019934877122E-3</v>
      </c>
      <c r="F58" s="4">
        <f>STDEVA(('ME&amp;ajdSE'!G83:G88))/SQRT(COUNT(('ME&amp;ajdSE'!G83:G88)))</f>
        <v>6.4090107365652616E-3</v>
      </c>
      <c r="G58" s="41">
        <f>STDEVA(('ME&amp;ajdSE'!H83:H88))/SQRT(COUNT(('ME&amp;ajdSE'!H83:H88)))</f>
        <v>8.2833990746188496E-3</v>
      </c>
      <c r="H58" s="15" t="s">
        <v>53</v>
      </c>
      <c r="I58" s="50">
        <f>STDEVA(('ME&amp;ajdSE'!J83:J88))/SQRT(COUNT(('ME&amp;ajdSE'!J83:J88)))</f>
        <v>1.2610290880999925E-2</v>
      </c>
      <c r="J58" s="50">
        <f>STDEVA(('ME&amp;ajdSE'!K83:K88))/SQRT(COUNT(('ME&amp;ajdSE'!K83:K88)))</f>
        <v>1.2962698749706019E-2</v>
      </c>
    </row>
    <row r="59" spans="1:10" x14ac:dyDescent="0.45">
      <c r="B59" s="62" t="s">
        <v>29</v>
      </c>
      <c r="C59" s="4">
        <f>CONFIDENCE(0.05,C57,6)</f>
        <v>8.9274519659802414E-3</v>
      </c>
      <c r="D59" s="3" t="s">
        <v>53</v>
      </c>
      <c r="E59" s="4">
        <f t="shared" ref="E59:F59" si="13">CONFIDENCE(0.05,E57,6)</f>
        <v>1.6287339783169041E-2</v>
      </c>
      <c r="F59" s="4">
        <f t="shared" si="13"/>
        <v>1.2561430220198434E-2</v>
      </c>
      <c r="G59" s="41">
        <f>CONFIDENCE(0.05,G57,6)</f>
        <v>1.6235163855825352E-2</v>
      </c>
      <c r="H59" s="15" t="s">
        <v>53</v>
      </c>
      <c r="I59" s="50">
        <f t="shared" ref="I59:J59" si="14">CONFIDENCE(0.05,I57,6)</f>
        <v>2.4715715961333717E-2</v>
      </c>
      <c r="J59" s="50">
        <f t="shared" si="14"/>
        <v>2.540642269186618E-2</v>
      </c>
    </row>
    <row r="60" spans="1:10" x14ac:dyDescent="0.45">
      <c r="A60" s="119" t="s">
        <v>138</v>
      </c>
      <c r="B60" s="62" t="s">
        <v>26</v>
      </c>
      <c r="C60" s="4">
        <f>AVERAGE('ME&amp;ajdSE'!D89:D94)</f>
        <v>0.16642883925112645</v>
      </c>
      <c r="D60" s="4">
        <f>AVERAGE('ME&amp;ajdSE'!E89:E94)</f>
        <v>0.261297209244576</v>
      </c>
      <c r="E60" s="4">
        <f>AVERAGE('ME&amp;ajdSE'!F89:F94)</f>
        <v>0.28670925606467002</v>
      </c>
      <c r="F60" s="4">
        <f>AVERAGE('ME&amp;ajdSE'!G89:G94)</f>
        <v>0.36735988986061052</v>
      </c>
      <c r="G60" s="41">
        <f>AVERAGE('ME&amp;ajdSE'!H89:H94)</f>
        <v>0.13755054148888915</v>
      </c>
      <c r="H60" s="4">
        <f>AVERAGE('ME&amp;ajdSE'!I89:I94)</f>
        <v>0.10479419022324121</v>
      </c>
      <c r="I60" s="4">
        <f>AVERAGE('ME&amp;ajdSE'!J89:J94)</f>
        <v>0.107907369577041</v>
      </c>
      <c r="J60" s="4">
        <f>AVERAGE('ME&amp;ajdSE'!K89:K94)</f>
        <v>0.10510206063952321</v>
      </c>
    </row>
    <row r="61" spans="1:10" x14ac:dyDescent="0.45">
      <c r="B61" s="62" t="s">
        <v>27</v>
      </c>
      <c r="C61" s="4">
        <f>STDEVA('ME&amp;ajdSE'!D89:D94)</f>
        <v>1.9148983152101066E-2</v>
      </c>
      <c r="D61" s="4">
        <f>STDEVA('ME&amp;ajdSE'!E89:E94)</f>
        <v>1.1243447313649702E-2</v>
      </c>
      <c r="E61" s="4">
        <f>STDEVA('ME&amp;ajdSE'!F89:F94)</f>
        <v>1.1500577933049233E-2</v>
      </c>
      <c r="F61" s="4">
        <f>STDEVA('ME&amp;ajdSE'!G89:G94)</f>
        <v>8.8493167322321233E-3</v>
      </c>
      <c r="G61" s="41">
        <f>STDEVA('ME&amp;ajdSE'!H89:H94)</f>
        <v>6.6323086173810206E-2</v>
      </c>
      <c r="H61" s="4">
        <f>STDEVA('ME&amp;ajdSE'!I89:I94)</f>
        <v>4.6501962546964898E-2</v>
      </c>
      <c r="I61" s="4">
        <f>STDEVA('ME&amp;ajdSE'!J89:J94)</f>
        <v>4.8736757054632644E-2</v>
      </c>
      <c r="J61" s="4">
        <f>STDEVA('ME&amp;ajdSE'!K89:K94)</f>
        <v>4.5754867145613172E-2</v>
      </c>
    </row>
    <row r="62" spans="1:10" x14ac:dyDescent="0.45">
      <c r="B62" s="62" t="s">
        <v>28</v>
      </c>
      <c r="C62" s="4">
        <f>STDEVA(('ME&amp;ajdSE'!D89:D94))/SQRT(COUNT(('ME&amp;ajdSE'!D89:D94)))</f>
        <v>7.8175396359665764E-3</v>
      </c>
      <c r="D62" s="4">
        <f>STDEVA(('ME&amp;ajdSE'!E89:E94))/SQRT(COUNT(('ME&amp;ajdSE'!E89:E94)))</f>
        <v>4.5901181447180039E-3</v>
      </c>
      <c r="E62" s="4">
        <f>STDEVA(('ME&amp;ajdSE'!F89:F94))/SQRT(COUNT(('ME&amp;ajdSE'!F89:F94)))</f>
        <v>4.6950912805137773E-3</v>
      </c>
      <c r="F62" s="4">
        <f>STDEVA(('ME&amp;ajdSE'!G89:G94))/SQRT(COUNT(('ME&amp;ajdSE'!G89:G94)))</f>
        <v>3.6127184277070234E-3</v>
      </c>
      <c r="G62" s="41">
        <f>STDEVA(('ME&amp;ajdSE'!H89:H94))/SQRT(COUNT(('ME&amp;ajdSE'!H89:H94)))</f>
        <v>2.7076286548745488E-2</v>
      </c>
      <c r="H62" s="4">
        <f>STDEVA(('ME&amp;ajdSE'!I89:I94))/SQRT(COUNT(('ME&amp;ajdSE'!I89:I94)))</f>
        <v>1.8984346713013005E-2</v>
      </c>
      <c r="I62" s="4">
        <f>STDEVA(('ME&amp;ajdSE'!J89:J94))/SQRT(COUNT(('ME&amp;ajdSE'!J89:J94)))</f>
        <v>1.9896697750306395E-2</v>
      </c>
      <c r="J62" s="4">
        <f>STDEVA(('ME&amp;ajdSE'!K89:K94))/SQRT(COUNT(('ME&amp;ajdSE'!K89:K94)))</f>
        <v>1.8679346292597751E-2</v>
      </c>
    </row>
    <row r="63" spans="1:10" x14ac:dyDescent="0.45">
      <c r="B63" s="62" t="s">
        <v>29</v>
      </c>
      <c r="C63" s="4">
        <f>CONFIDENCE(0.05,C61,6)</f>
        <v>1.5322096134208851E-2</v>
      </c>
      <c r="D63" s="4">
        <f t="shared" ref="D63:J63" si="15">CONFIDENCE(0.05,D61,6)</f>
        <v>8.9964662484310967E-3</v>
      </c>
      <c r="E63" s="4">
        <f t="shared" si="15"/>
        <v>9.2022098139350455E-3</v>
      </c>
      <c r="F63" s="4">
        <f t="shared" si="15"/>
        <v>7.0807980045899353E-3</v>
      </c>
      <c r="G63" s="41">
        <f t="shared" si="15"/>
        <v>5.3068546470627462E-2</v>
      </c>
      <c r="H63" s="4">
        <f t="shared" si="15"/>
        <v>3.7208635827526843E-2</v>
      </c>
      <c r="I63" s="4">
        <f t="shared" si="15"/>
        <v>3.8996811001879642E-2</v>
      </c>
      <c r="J63" s="4">
        <f t="shared" si="15"/>
        <v>3.6610845988243365E-2</v>
      </c>
    </row>
    <row r="64" spans="1:10" x14ac:dyDescent="0.45">
      <c r="A64" s="150" t="s">
        <v>81</v>
      </c>
      <c r="B64" s="62" t="s">
        <v>26</v>
      </c>
      <c r="C64" s="4">
        <f>AVERAGE('ME&amp;ajdSE'!D95:D100)</f>
        <v>0.21018106611523177</v>
      </c>
      <c r="D64" s="4">
        <f>AVERAGE('ME&amp;ajdSE'!E95:E100)</f>
        <v>0.28349912727979104</v>
      </c>
      <c r="E64" s="4">
        <f>AVERAGE('ME&amp;ajdSE'!F95:F100)</f>
        <v>0.32751116848160833</v>
      </c>
      <c r="F64" s="4">
        <f>AVERAGE('ME&amp;ajdSE'!G95:G100)</f>
        <v>0.42029420163675857</v>
      </c>
      <c r="G64" s="41">
        <f>AVERAGE('ME&amp;ajdSE'!H95:H100)</f>
        <v>0.1036835205926792</v>
      </c>
      <c r="H64" s="4">
        <f>AVERAGE('ME&amp;ajdSE'!I95:I100)</f>
        <v>8.0715026030151515E-2</v>
      </c>
      <c r="I64" s="4">
        <f>AVERAGE('ME&amp;ajdSE'!J95:J100)</f>
        <v>7.7538167829106205E-2</v>
      </c>
      <c r="J64" s="4">
        <f>AVERAGE('ME&amp;ajdSE'!K95:K100)</f>
        <v>8.5330163979738374E-2</v>
      </c>
    </row>
    <row r="65" spans="1:10" x14ac:dyDescent="0.45">
      <c r="B65" s="62" t="s">
        <v>27</v>
      </c>
      <c r="C65" s="4">
        <f>STDEVA('ME&amp;ajdSE'!D95:D100)</f>
        <v>2.4985950751071997E-3</v>
      </c>
      <c r="D65" s="4">
        <f>STDEVA('ME&amp;ajdSE'!E95:E100)</f>
        <v>1.9454107915745135E-3</v>
      </c>
      <c r="E65" s="4">
        <f>STDEVA('ME&amp;ajdSE'!F95:F100)</f>
        <v>4.2521017091757037E-3</v>
      </c>
      <c r="F65" s="4">
        <f>STDEVA('ME&amp;ajdSE'!G95:G100)</f>
        <v>7.6202994786613428E-3</v>
      </c>
      <c r="G65" s="41">
        <f>STDEVA('ME&amp;ajdSE'!H95:H100)</f>
        <v>4.6326220296076023E-3</v>
      </c>
      <c r="H65" s="4">
        <f>STDEVA('ME&amp;ajdSE'!I95:I100)</f>
        <v>3.4092245430774205E-3</v>
      </c>
      <c r="I65" s="4">
        <f>STDEVA('ME&amp;ajdSE'!J95:J100)</f>
        <v>4.8650515373742462E-3</v>
      </c>
      <c r="J65" s="4">
        <f>STDEVA('ME&amp;ajdSE'!K95:K100)</f>
        <v>3.925997102594901E-3</v>
      </c>
    </row>
    <row r="66" spans="1:10" x14ac:dyDescent="0.45">
      <c r="B66" s="62" t="s">
        <v>28</v>
      </c>
      <c r="C66" s="4">
        <f>STDEVA(('ME&amp;ajdSE'!D95:D100))/SQRT(COUNT(('ME&amp;ajdSE'!D95:D100)))</f>
        <v>1.0200471679739419E-3</v>
      </c>
      <c r="D66" s="4">
        <f>STDEVA(('ME&amp;ajdSE'!E95:E100))/SQRT(COUNT(('ME&amp;ajdSE'!E95:E100)))</f>
        <v>7.9421062991024576E-4</v>
      </c>
      <c r="E66" s="4">
        <f>STDEVA(('ME&amp;ajdSE'!F95:F100))/SQRT(COUNT(('ME&amp;ajdSE'!F95:F100)))</f>
        <v>1.7359132536494512E-3</v>
      </c>
      <c r="F66" s="4">
        <f>STDEVA(('ME&amp;ajdSE'!G95:G100))/SQRT(COUNT(('ME&amp;ajdSE'!G95:G100)))</f>
        <v>3.1109742349861602E-3</v>
      </c>
      <c r="G66" s="41">
        <f>STDEVA(('ME&amp;ajdSE'!H95:H100))/SQRT(COUNT(('ME&amp;ajdSE'!H95:H100)))</f>
        <v>1.8912600239525351E-3</v>
      </c>
      <c r="H66" s="4">
        <f>STDEVA(('ME&amp;ajdSE'!I95:I100))/SQRT(COUNT(('ME&amp;ajdSE'!I95:I100)))</f>
        <v>1.3918100915188015E-3</v>
      </c>
      <c r="I66" s="4">
        <f>STDEVA(('ME&amp;ajdSE'!J95:J100))/SQRT(COUNT(('ME&amp;ajdSE'!J95:J100)))</f>
        <v>1.9861489731516249E-3</v>
      </c>
      <c r="J66" s="4">
        <f>STDEVA(('ME&amp;ajdSE'!K95:K100))/SQRT(COUNT(('ME&amp;ajdSE'!K95:K100)))</f>
        <v>1.6027816055004479E-3</v>
      </c>
    </row>
    <row r="67" spans="1:10" x14ac:dyDescent="0.45">
      <c r="B67" s="62" t="s">
        <v>29</v>
      </c>
      <c r="C67" s="4">
        <f>CONFIDENCE(0.05,C65,6)</f>
        <v>1.9992557117610044E-3</v>
      </c>
      <c r="D67" s="4">
        <f t="shared" ref="D67:J67" si="16">CONFIDENCE(0.05,D65,6)</f>
        <v>1.5566242307629512E-3</v>
      </c>
      <c r="E67" s="4">
        <f t="shared" si="16"/>
        <v>3.4023274574386674E-3</v>
      </c>
      <c r="F67" s="4">
        <f t="shared" si="16"/>
        <v>6.0973974574049196E-3</v>
      </c>
      <c r="G67" s="41">
        <f t="shared" si="16"/>
        <v>3.7068015323473281E-3</v>
      </c>
      <c r="H67" s="50">
        <f t="shared" si="16"/>
        <v>2.7278976526962468E-3</v>
      </c>
      <c r="I67" s="50">
        <f t="shared" si="16"/>
        <v>3.8927804553083945E-3</v>
      </c>
      <c r="J67" s="4">
        <f t="shared" si="16"/>
        <v>3.1413942218641621E-3</v>
      </c>
    </row>
    <row r="68" spans="1:10" x14ac:dyDescent="0.45">
      <c r="A68" s="64" t="s">
        <v>84</v>
      </c>
      <c r="B68" s="62" t="s">
        <v>26</v>
      </c>
      <c r="C68" s="4">
        <f>AVERAGE('ME&amp;ajdSE'!D101:D106)</f>
        <v>0.15708713864313187</v>
      </c>
      <c r="D68" s="4">
        <f>AVERAGE('ME&amp;ajdSE'!E101:E106)</f>
        <v>0.22893022473519045</v>
      </c>
      <c r="E68" s="4">
        <f>AVERAGE('ME&amp;ajdSE'!F101:F106)</f>
        <v>0.19157017665009982</v>
      </c>
      <c r="F68" s="4">
        <f>AVERAGE('ME&amp;ajdSE'!G101:G106)</f>
        <v>0.10795559303050091</v>
      </c>
      <c r="G68" s="41">
        <f>AVERAGE('ME&amp;ajdSE'!H101:H106)</f>
        <v>0.103051929804498</v>
      </c>
      <c r="H68" s="50">
        <f>AVERAGE('ME&amp;ajdSE'!I101:I106)</f>
        <v>9.7170233396302583E-2</v>
      </c>
      <c r="I68" s="50">
        <f>AVERAGE('ME&amp;ajdSE'!J101:J106)</f>
        <v>0.10249337439368461</v>
      </c>
      <c r="J68" s="50">
        <f>AVERAGE('ME&amp;ajdSE'!K101:K106)</f>
        <v>0.10447979523430979</v>
      </c>
    </row>
    <row r="69" spans="1:10" x14ac:dyDescent="0.45">
      <c r="B69" s="62" t="s">
        <v>27</v>
      </c>
      <c r="C69" s="4">
        <f>STDEVA('ME&amp;ajdSE'!D101:D106)</f>
        <v>6.9606172077327333E-2</v>
      </c>
      <c r="D69" s="4">
        <f>STDEVA('ME&amp;ajdSE'!E101:E106)</f>
        <v>2.4499187378432194E-2</v>
      </c>
      <c r="E69" s="4">
        <f>STDEVA('ME&amp;ajdSE'!F101:F106)</f>
        <v>1.9963937968442643E-2</v>
      </c>
      <c r="F69" s="4">
        <f>STDEVA('ME&amp;ajdSE'!G101:G106)</f>
        <v>1.6454634500053664E-2</v>
      </c>
      <c r="G69" s="41">
        <f>STDEVA('ME&amp;ajdSE'!H101:H106)</f>
        <v>6.6985689919635541E-3</v>
      </c>
      <c r="H69" s="50">
        <f>STDEVA('ME&amp;ajdSE'!I101:I106)</f>
        <v>1.5060081291776665E-2</v>
      </c>
      <c r="I69" s="50">
        <f>STDEVA('ME&amp;ajdSE'!J101:J106)</f>
        <v>1.1557583947633242E-2</v>
      </c>
      <c r="J69" s="50">
        <f>STDEVA('ME&amp;ajdSE'!K101:K106)</f>
        <v>9.35743590993263E-3</v>
      </c>
    </row>
    <row r="70" spans="1:10" x14ac:dyDescent="0.45">
      <c r="B70" s="62" t="s">
        <v>28</v>
      </c>
      <c r="C70" s="4">
        <f>STDEVA(('ME&amp;ajdSE'!D101:H106))/SQRT(COUNT(('ME&amp;ajdSE'!H101:H106)))</f>
        <v>2.4079659600458422E-2</v>
      </c>
      <c r="D70" s="4">
        <f>STDEVA(('ME&amp;ajdSE'!E101:I106))/SQRT(COUNT(('ME&amp;ajdSE'!I101:I106)))</f>
        <v>2.3425823890618581E-2</v>
      </c>
      <c r="E70" s="4">
        <f>STDEVA(('ME&amp;ajdSE'!F101:J106))/SQRT(COUNT(('ME&amp;ajdSE'!J101:J106)))</f>
        <v>1.5840524414299218E-2</v>
      </c>
      <c r="F70" s="4">
        <f>STDEVA(('ME&amp;ajdSE'!G101:K106))/SQRT(COUNT(('ME&amp;ajdSE'!K101:K106)))</f>
        <v>4.9035456545800842E-3</v>
      </c>
      <c r="G70" s="41">
        <f>STDEVA(('ME&amp;ajdSE'!H101:H106))/SQRT(COUNT(('ME&amp;ajdSE'!H99:H104)))</f>
        <v>2.7346793395233633E-3</v>
      </c>
      <c r="H70" s="50">
        <f>STDEVA(('ME&amp;ajdSE'!I99:I104))/SQRT(COUNT(('ME&amp;ajdSE'!I99:I104)))</f>
        <v>5.4153604489508306E-3</v>
      </c>
      <c r="I70" s="50">
        <f>STDEVA(('ME&amp;ajdSE'!J99:J104))/SQRT(COUNT(('ME&amp;ajdSE'!J99:J104)))</f>
        <v>5.8170956182407481E-3</v>
      </c>
      <c r="J70" s="4">
        <f>STDEVA(('ME&amp;ajdSE'!K99:K104))/SQRT(COUNT(('ME&amp;ajdSE'!K99:K104)))</f>
        <v>4.977440119336516E-3</v>
      </c>
    </row>
    <row r="71" spans="1:10" x14ac:dyDescent="0.45">
      <c r="B71" s="62" t="s">
        <v>29</v>
      </c>
      <c r="C71" s="4">
        <f>CONFIDENCE(0.05,C69,6)</f>
        <v>5.5695514045406277E-2</v>
      </c>
      <c r="D71" s="4">
        <f t="shared" ref="D71:J71" si="17">CONFIDENCE(0.05,D69,6)</f>
        <v>1.9603072457721957E-2</v>
      </c>
      <c r="E71" s="4">
        <f t="shared" si="17"/>
        <v>1.5974183816454896E-2</v>
      </c>
      <c r="F71" s="4">
        <f t="shared" si="17"/>
        <v>1.316620781691109E-2</v>
      </c>
      <c r="G71" s="41">
        <f t="shared" si="17"/>
        <v>5.359873014731573E-3</v>
      </c>
      <c r="H71" s="50">
        <f t="shared" si="17"/>
        <v>1.2050353353425124E-2</v>
      </c>
      <c r="I71" s="50">
        <f t="shared" si="17"/>
        <v>9.2478232874415207E-3</v>
      </c>
      <c r="J71" s="4">
        <f t="shared" si="17"/>
        <v>7.4873705534570052E-3</v>
      </c>
    </row>
    <row r="72" spans="1:10" x14ac:dyDescent="0.45">
      <c r="A72" s="152" t="s">
        <v>135</v>
      </c>
      <c r="B72" s="62" t="s">
        <v>26</v>
      </c>
      <c r="C72" s="4">
        <f>AVERAGE('ME&amp;ajdSE'!D107:D112)</f>
        <v>0.20341483760477461</v>
      </c>
      <c r="D72" s="4">
        <f>AVERAGE('ME&amp;ajdSE'!E107:E112)</f>
        <v>0.31484885920050182</v>
      </c>
      <c r="E72" s="4">
        <f>AVERAGE('ME&amp;ajdSE'!F107:F112)</f>
        <v>0.32652500406285723</v>
      </c>
      <c r="F72" s="4">
        <f>AVERAGE('ME&amp;ajdSE'!G107:G112)</f>
        <v>0.35658207620864185</v>
      </c>
      <c r="G72" s="41">
        <f>AVERAGE('ME&amp;ajdSE'!H107:H112)</f>
        <v>0.13038158130197841</v>
      </c>
      <c r="H72" s="50">
        <f>AVERAGE('ME&amp;ajdSE'!I107:I112)</f>
        <v>0.1020104255360782</v>
      </c>
      <c r="I72" s="50">
        <f>AVERAGE('ME&amp;ajdSE'!J107:J112)</f>
        <v>0.10915636778336964</v>
      </c>
      <c r="J72" s="50">
        <f>AVERAGE('ME&amp;ajdSE'!K107:K112)</f>
        <v>0.12272724748806683</v>
      </c>
    </row>
    <row r="73" spans="1:10" x14ac:dyDescent="0.45">
      <c r="B73" s="62" t="s">
        <v>27</v>
      </c>
      <c r="C73" s="4">
        <f>STDEVA('ME&amp;ajdSE'!D107:D112)</f>
        <v>3.7664204561909408E-2</v>
      </c>
      <c r="D73" s="4">
        <f>STDEVA('ME&amp;ajdSE'!E107:E112)</f>
        <v>6.113911705923749E-2</v>
      </c>
      <c r="E73" s="4">
        <f>STDEVA('ME&amp;ajdSE'!F107:F112)</f>
        <v>4.1271037328471184E-2</v>
      </c>
      <c r="F73" s="4">
        <f>STDEVA('ME&amp;ajdSE'!G107:G112)</f>
        <v>4.8335639263216872E-2</v>
      </c>
      <c r="G73" s="41">
        <f>STDEVA('ME&amp;ajdSE'!H107:H112)</f>
        <v>3.0989132911153364E-2</v>
      </c>
      <c r="H73" s="50">
        <f>STDEVA('ME&amp;ajdSE'!I107:I112)</f>
        <v>1.8945555489720704E-2</v>
      </c>
      <c r="I73" s="50">
        <f>STDEVA('ME&amp;ajdSE'!J107:J112)</f>
        <v>2.691337099061903E-2</v>
      </c>
      <c r="J73" s="50">
        <f>STDEVA('ME&amp;ajdSE'!K107:K112)</f>
        <v>2.6195485043637733E-2</v>
      </c>
    </row>
    <row r="74" spans="1:10" x14ac:dyDescent="0.45">
      <c r="B74" s="62" t="s">
        <v>28</v>
      </c>
      <c r="C74" s="4">
        <f>STDEVA(('ME&amp;ajdSE'!D107:D112))/SQRT(COUNT(('ME&amp;ajdSE'!H107:H112)))</f>
        <v>1.5376347124080748E-2</v>
      </c>
      <c r="D74" s="4">
        <f>STDEVA(('ME&amp;ajdSE'!E107:E112))/SQRT(COUNT(('ME&amp;ajdSE'!I107:I112)))</f>
        <v>2.4959940019903711E-2</v>
      </c>
      <c r="E74" s="4">
        <f>STDEVA(('ME&amp;ajdSE'!F107:F112))/SQRT(COUNT(('ME&amp;ajdSE'!J107:J112)))</f>
        <v>1.6848830435018638E-2</v>
      </c>
      <c r="F74" s="4">
        <f>STDEVA(('ME&amp;ajdSE'!G107:G112))/SQRT(COUNT(('ME&amp;ajdSE'!K107:K112)))</f>
        <v>1.9732942097686265E-2</v>
      </c>
      <c r="G74" s="41">
        <f>STDEVA(('ME&amp;ajdSE'!H107:H112))/SQRT(COUNT(('ME&amp;ajdSE'!H107:H1012)))</f>
        <v>7.3042086748559207E-3</v>
      </c>
      <c r="H74" s="50">
        <f>STDEVA(('ME&amp;ajdSE'!I107:I112))/SQRT(COUNT(('ME&amp;ajdSE'!I107:I1012)))</f>
        <v>7.7344906405667335E-3</v>
      </c>
      <c r="I74" s="50">
        <f>STDEVA(('ME&amp;ajdSE'!J107:J112))/SQRT(COUNT(('ME&amp;ajdSE'!J107:J1012)))</f>
        <v>6.3435423773520096E-3</v>
      </c>
      <c r="J74" s="50">
        <f>STDEVA(('ME&amp;ajdSE'!K107:K112))/SQRT(COUNT(('ME&amp;ajdSE'!K107:K1012)))</f>
        <v>6.174335036942342E-3</v>
      </c>
    </row>
    <row r="75" spans="1:10" x14ac:dyDescent="0.45">
      <c r="B75" s="62" t="s">
        <v>29</v>
      </c>
      <c r="C75" s="4">
        <f>CONFIDENCE(0.05,C73,6)</f>
        <v>3.0137086576984298E-2</v>
      </c>
      <c r="D75" s="4">
        <f t="shared" ref="D75:J75" si="18">CONFIDENCE(0.05,D73,6)</f>
        <v>4.8920583495291221E-2</v>
      </c>
      <c r="E75" s="4">
        <f t="shared" si="18"/>
        <v>3.3023100834258856E-2</v>
      </c>
      <c r="F75" s="4">
        <f t="shared" si="18"/>
        <v>3.8675855820479339E-2</v>
      </c>
      <c r="G75" s="41">
        <f>CONFIDENCE(0.05,G73,6)</f>
        <v>2.479601500554713E-2</v>
      </c>
      <c r="H75" s="50">
        <f t="shared" si="18"/>
        <v>1.5159323094272927E-2</v>
      </c>
      <c r="I75" s="50">
        <f t="shared" si="18"/>
        <v>2.1534786173157527E-2</v>
      </c>
      <c r="J75" s="4">
        <f t="shared" si="18"/>
        <v>2.0960368335631877E-2</v>
      </c>
    </row>
    <row r="76" spans="1:10" x14ac:dyDescent="0.45">
      <c r="A76" s="152" t="s">
        <v>87</v>
      </c>
      <c r="B76" s="62" t="s">
        <v>26</v>
      </c>
      <c r="C76" s="4">
        <f>AVERAGE('ME&amp;ajdSE'!D113:D118)</f>
        <v>0.16232164228840304</v>
      </c>
      <c r="D76" s="3" t="s">
        <v>53</v>
      </c>
      <c r="E76" s="4">
        <f>AVERAGE('ME&amp;ajdSE'!F113:F118)</f>
        <v>0.27545160751712477</v>
      </c>
      <c r="F76" s="4">
        <f>AVERAGE('ME&amp;ajdSE'!G113:G118)</f>
        <v>0.31383774263299957</v>
      </c>
      <c r="G76" s="41">
        <f>AVERAGE('ME&amp;ajdSE'!H113:H118)</f>
        <v>7.8414015708347926E-2</v>
      </c>
      <c r="H76" s="3" t="s">
        <v>53</v>
      </c>
      <c r="I76" s="4">
        <f>AVERAGE('ME&amp;ajdSE'!J113:J118)</f>
        <v>8.0782664393483819E-2</v>
      </c>
      <c r="J76" s="4">
        <f>AVERAGE('ME&amp;ajdSE'!K113:K118)</f>
        <v>9.1449425171390528E-2</v>
      </c>
    </row>
    <row r="77" spans="1:10" x14ac:dyDescent="0.45">
      <c r="B77" s="62" t="s">
        <v>27</v>
      </c>
      <c r="C77" s="4">
        <f>STDEVA('ME&amp;ajdSE'!D113:D118)</f>
        <v>1.5828032314509289E-2</v>
      </c>
      <c r="D77" s="3" t="s">
        <v>53</v>
      </c>
      <c r="E77" s="4">
        <f>STDEVA('ME&amp;ajdSE'!F113:F118)</f>
        <v>1.1762633363975619E-2</v>
      </c>
      <c r="F77" s="4">
        <f>STDEVA('ME&amp;ajdSE'!G113:G118)</f>
        <v>1.4523518392186574E-2</v>
      </c>
      <c r="G77" s="41">
        <f>STDEVA('ME&amp;ajdSE'!H113:H118)</f>
        <v>1.9084077432666789E-2</v>
      </c>
      <c r="H77" s="3" t="s">
        <v>53</v>
      </c>
      <c r="I77" s="4">
        <f>STDEVA('ME&amp;ajdSE'!J113:J118)</f>
        <v>2.0914092019453628E-2</v>
      </c>
      <c r="J77" s="4">
        <f>STDEVA('ME&amp;ajdSE'!K113:K118)</f>
        <v>2.8686504231568849E-2</v>
      </c>
    </row>
    <row r="78" spans="1:10" x14ac:dyDescent="0.45">
      <c r="B78" s="62" t="s">
        <v>28</v>
      </c>
      <c r="C78" s="4">
        <f>STDEVA(('ME&amp;ajdSE'!D113:D118))/SQRT(COUNT(('ME&amp;ajdSE'!H113:H118)))</f>
        <v>6.4617671338051989E-3</v>
      </c>
      <c r="D78" s="3" t="s">
        <v>53</v>
      </c>
      <c r="E78" s="4">
        <f>STDEVA(('ME&amp;ajdSE'!F113:F118))/SQRT(COUNT(('ME&amp;ajdSE'!J113:J118)))</f>
        <v>4.8020749621962445E-3</v>
      </c>
      <c r="F78" s="4">
        <f>STDEVA(('ME&amp;ajdSE'!G113:G118))/SQRT(COUNT(('ME&amp;ajdSE'!K113:K118)))</f>
        <v>5.9292015551306414E-3</v>
      </c>
      <c r="G78" s="41">
        <f>STDEVA(('ME&amp;ajdSE'!H113:H118))/SQRT(COUNT(('ME&amp;ajdSE'!L113:L118)))</f>
        <v>7.7910419869662052E-3</v>
      </c>
      <c r="H78" s="3" t="s">
        <v>53</v>
      </c>
      <c r="I78" s="4">
        <f>STDEVA(('ME&amp;ajdSE'!J113:J118))/SQRT(COUNT(('ME&amp;ajdSE'!N113:N118)))</f>
        <v>8.5381423135458649E-3</v>
      </c>
      <c r="J78" s="4">
        <f>STDEVA(('ME&amp;ajdSE'!K113:K118))/SQRT(COUNT(('ME&amp;ajdSE'!O113:O118)))</f>
        <v>1.1711216311922356E-2</v>
      </c>
    </row>
    <row r="79" spans="1:10" x14ac:dyDescent="0.45">
      <c r="B79" s="62" t="s">
        <v>29</v>
      </c>
      <c r="C79" s="4">
        <f>CONFIDENCE(0.05,C77,6)</f>
        <v>1.2664830858742799E-2</v>
      </c>
      <c r="D79" s="3" t="s">
        <v>53</v>
      </c>
      <c r="E79" s="4">
        <f t="shared" ref="E79:J79" si="19">CONFIDENCE(0.05,E77,6)</f>
        <v>9.4118939769661791E-3</v>
      </c>
      <c r="F79" s="4">
        <f t="shared" si="19"/>
        <v>1.1621021505134934E-2</v>
      </c>
      <c r="G79" s="41">
        <f t="shared" si="19"/>
        <v>1.527016169649314E-2</v>
      </c>
      <c r="H79" s="3" t="s">
        <v>53</v>
      </c>
      <c r="I79" s="4">
        <f t="shared" si="19"/>
        <v>1.6734451429427383E-2</v>
      </c>
      <c r="J79" s="4">
        <f t="shared" si="19"/>
        <v>2.2953562186525812E-2</v>
      </c>
    </row>
    <row r="80" spans="1:10" x14ac:dyDescent="0.45">
      <c r="A80" s="152" t="s">
        <v>88</v>
      </c>
      <c r="B80" s="62" t="s">
        <v>26</v>
      </c>
      <c r="C80" s="4">
        <f>AVERAGE('ME&amp;ajdSE'!D119:D124)</f>
        <v>0.17963168141092287</v>
      </c>
      <c r="D80" s="3" t="s">
        <v>53</v>
      </c>
      <c r="E80" s="4">
        <f>AVERAGE('ME&amp;ajdSE'!F119:F124)</f>
        <v>0.27851113021699625</v>
      </c>
      <c r="F80" s="4">
        <f>AVERAGE('ME&amp;ajdSE'!G119:G124)</f>
        <v>0.31791524759664158</v>
      </c>
      <c r="G80" s="4">
        <f>AVERAGE('ME&amp;ajdSE'!H119:H124)</f>
        <v>0.13170096115521787</v>
      </c>
      <c r="H80" s="3" t="s">
        <v>53</v>
      </c>
      <c r="I80" s="4">
        <f>AVERAGE('ME&amp;ajdSE'!J119:J124)</f>
        <v>0.14337142428980013</v>
      </c>
      <c r="J80" s="4">
        <f>AVERAGE('ME&amp;ajdSE'!K119:K124)</f>
        <v>0.1263593433235207</v>
      </c>
    </row>
    <row r="81" spans="2:10" x14ac:dyDescent="0.45">
      <c r="B81" s="62" t="s">
        <v>27</v>
      </c>
      <c r="C81" s="4">
        <f>STDEVA('ME&amp;ajdSE'!D119:D124)</f>
        <v>4.5442831193168538E-3</v>
      </c>
      <c r="D81" s="3" t="s">
        <v>53</v>
      </c>
      <c r="E81" s="4">
        <f>STDEVA('ME&amp;ajdSE'!F119:F124)</f>
        <v>8.5722239383622736E-3</v>
      </c>
      <c r="F81" s="4">
        <f>STDEVA('ME&amp;ajdSE'!G119:G124)</f>
        <v>8.289395593238727E-3</v>
      </c>
      <c r="G81" s="4">
        <f>STDEVA('ME&amp;ajdSE'!H119:H124)</f>
        <v>3.6193599996259761E-3</v>
      </c>
      <c r="H81" s="3" t="s">
        <v>53</v>
      </c>
      <c r="I81" s="4">
        <f>STDEVA('ME&amp;ajdSE'!J119:J124)</f>
        <v>7.3103595089372437E-3</v>
      </c>
      <c r="J81" s="4">
        <f>STDEVA('ME&amp;ajdSE'!K119:K124)</f>
        <v>3.3391016052382011E-2</v>
      </c>
    </row>
    <row r="82" spans="2:10" x14ac:dyDescent="0.45">
      <c r="B82" s="62" t="s">
        <v>28</v>
      </c>
      <c r="C82" s="4">
        <f>STDEVA(('ME&amp;ajdSE'!D119:D124))/SQRT(COUNT(('ME&amp;ajdSE'!H119:H124)))</f>
        <v>1.8551958148448967E-3</v>
      </c>
      <c r="D82" s="3" t="s">
        <v>53</v>
      </c>
      <c r="E82" s="4">
        <f>STDEVA(('ME&amp;ajdSE'!F119:F124))/SQRT(COUNT(('ME&amp;ajdSE'!J119:J124)))</f>
        <v>3.4995957683098015E-3</v>
      </c>
      <c r="F82" s="4">
        <f>STDEVA(('ME&amp;ajdSE'!G119:G124))/SQRT(COUNT(('ME&amp;ajdSE'!K119:K124)))</f>
        <v>3.3841315799183901E-3</v>
      </c>
      <c r="G82" s="4">
        <f>STDEVA(('ME&amp;ajdSE'!H119:H124))/SQRT(COUNT(('ME&amp;ajdSE'!L119:L124)))</f>
        <v>1.4775975324205928E-3</v>
      </c>
      <c r="H82" s="3" t="s">
        <v>53</v>
      </c>
      <c r="I82" s="4">
        <f>STDEVA(('ME&amp;ajdSE'!J119:J124))/SQRT(COUNT(('ME&amp;ajdSE'!N119:N124)))</f>
        <v>2.9844417721998752E-3</v>
      </c>
      <c r="J82" s="4">
        <f>STDEVA(('ME&amp;ajdSE'!K119:K124))/SQRT(COUNT(('ME&amp;ajdSE'!O119:O124)))</f>
        <v>1.3631825220236366E-2</v>
      </c>
    </row>
    <row r="83" spans="2:10" x14ac:dyDescent="0.45">
      <c r="B83" s="62" t="s">
        <v>29</v>
      </c>
      <c r="C83" s="4">
        <f>CONFIDENCE(0.05,C81,6)</f>
        <v>3.6361169813654351E-3</v>
      </c>
      <c r="D83" s="3" t="s">
        <v>53</v>
      </c>
      <c r="E83" s="4">
        <f t="shared" ref="E83:G83" si="20">CONFIDENCE(0.05,E81,6)</f>
        <v>6.8590816663359885E-3</v>
      </c>
      <c r="F83" s="4">
        <f t="shared" si="20"/>
        <v>6.632776015584675E-3</v>
      </c>
      <c r="G83" s="41">
        <f t="shared" si="20"/>
        <v>2.896037947189616E-3</v>
      </c>
      <c r="H83" s="3" t="s">
        <v>53</v>
      </c>
      <c r="I83" s="4">
        <f t="shared" ref="I83:J83" si="21">CONFIDENCE(0.05,I81,6)</f>
        <v>5.8493983874686462E-3</v>
      </c>
      <c r="J83" s="4">
        <f t="shared" si="21"/>
        <v>2.671788647520806E-2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A8" sqref="A8:XFD8"/>
    </sheetView>
  </sheetViews>
  <sheetFormatPr baseColWidth="10" defaultColWidth="11.53515625" defaultRowHeight="15.9" x14ac:dyDescent="0.45"/>
  <cols>
    <col min="1" max="1" width="44.69140625" style="64" customWidth="1"/>
    <col min="2" max="16384" width="11.53515625" style="3"/>
  </cols>
  <sheetData>
    <row r="1" spans="1:9" x14ac:dyDescent="0.45">
      <c r="A1" s="64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8" t="s">
        <v>66</v>
      </c>
      <c r="B2" s="6">
        <v>0.17293133951788361</v>
      </c>
      <c r="C2" s="6">
        <v>0.22936023480815426</v>
      </c>
      <c r="D2" s="6">
        <v>0.26884330598768164</v>
      </c>
      <c r="E2" s="6">
        <v>0.35355279615788876</v>
      </c>
      <c r="F2" s="6">
        <v>3.1822496557825991E-3</v>
      </c>
      <c r="G2" s="6">
        <v>1.380290184755995E-3</v>
      </c>
      <c r="H2" s="6">
        <v>1.7445969273448827E-3</v>
      </c>
      <c r="I2" s="6">
        <v>1.9957805107540228E-3</v>
      </c>
    </row>
    <row r="3" spans="1:9" x14ac:dyDescent="0.45">
      <c r="A3" s="58" t="s">
        <v>67</v>
      </c>
      <c r="B3" s="6">
        <v>0.16198327942309579</v>
      </c>
      <c r="C3" s="6">
        <v>0.22701263270709546</v>
      </c>
      <c r="D3" s="6">
        <v>0.25929436088573093</v>
      </c>
      <c r="E3" s="6">
        <v>0.34803521747674232</v>
      </c>
      <c r="F3" s="6">
        <v>3.3107272910882363E-3</v>
      </c>
      <c r="G3" s="6">
        <v>4.4750742140866389E-3</v>
      </c>
      <c r="H3" s="6">
        <v>4.3340884769587041E-3</v>
      </c>
      <c r="I3" s="6">
        <v>7.2517578765515693E-3</v>
      </c>
    </row>
    <row r="4" spans="1:9" x14ac:dyDescent="0.45">
      <c r="A4" s="58" t="s">
        <v>68</v>
      </c>
      <c r="B4" s="6">
        <v>0.15044978301524914</v>
      </c>
      <c r="C4" s="6">
        <v>0.22726982670518214</v>
      </c>
      <c r="D4" s="6">
        <v>0.2691829766126172</v>
      </c>
      <c r="E4" s="6">
        <v>0.36150975494357229</v>
      </c>
      <c r="F4" s="6">
        <v>5.5749923704046514E-3</v>
      </c>
      <c r="G4" s="6">
        <v>1.0455225580820135E-2</v>
      </c>
      <c r="H4" s="6">
        <v>1.1399826618683205E-2</v>
      </c>
      <c r="I4" s="6">
        <v>1.3301396034270314E-2</v>
      </c>
    </row>
    <row r="5" spans="1:9" x14ac:dyDescent="0.45">
      <c r="A5" s="130" t="s">
        <v>76</v>
      </c>
      <c r="B5" s="3">
        <v>0.1927918158928453</v>
      </c>
      <c r="C5" s="3">
        <v>0.22196925264183973</v>
      </c>
      <c r="D5" s="3">
        <v>0.25887907533188093</v>
      </c>
      <c r="E5" s="3">
        <v>0.34113645235155077</v>
      </c>
      <c r="F5" s="3">
        <v>7.3603075405195379E-3</v>
      </c>
      <c r="G5" s="3">
        <v>9.726188022510622E-3</v>
      </c>
      <c r="H5" s="3">
        <v>6.7223455930872662E-3</v>
      </c>
      <c r="I5" s="3">
        <v>4.9306695292678183E-3</v>
      </c>
    </row>
    <row r="6" spans="1:9" x14ac:dyDescent="0.45">
      <c r="A6" s="58" t="s">
        <v>75</v>
      </c>
      <c r="B6" s="3">
        <v>0.10789656253351061</v>
      </c>
      <c r="C6" s="3">
        <v>0.19325988662402582</v>
      </c>
      <c r="D6" s="3">
        <v>0.19479640457436573</v>
      </c>
      <c r="E6" s="3">
        <v>0.23010492140730973</v>
      </c>
      <c r="F6" s="3">
        <v>3.0261035152794189E-2</v>
      </c>
      <c r="G6" s="3">
        <v>1.2150822400183454E-2</v>
      </c>
      <c r="H6" s="3">
        <v>2.6535501928890474E-2</v>
      </c>
      <c r="I6" s="3">
        <v>4.3692330337057446E-2</v>
      </c>
    </row>
    <row r="7" spans="1:9" x14ac:dyDescent="0.45">
      <c r="A7" s="58" t="s">
        <v>74</v>
      </c>
      <c r="B7" s="3">
        <v>0.20039574040345801</v>
      </c>
      <c r="C7" s="3" t="s">
        <v>53</v>
      </c>
      <c r="D7" s="3">
        <v>0.36399791002814147</v>
      </c>
      <c r="E7" s="3">
        <v>0.50990975887749501</v>
      </c>
      <c r="F7" s="3">
        <v>6.2809903880971301E-3</v>
      </c>
      <c r="G7" s="3" t="s">
        <v>53</v>
      </c>
      <c r="H7" s="3">
        <v>8.9553302818250122E-3</v>
      </c>
      <c r="I7" s="3">
        <v>2.5912039995756274E-2</v>
      </c>
    </row>
    <row r="8" spans="1:9" x14ac:dyDescent="0.45">
      <c r="A8" s="58" t="s">
        <v>73</v>
      </c>
      <c r="B8" s="3">
        <v>0.18220637659088834</v>
      </c>
      <c r="C8" s="3">
        <v>0.29593979825164346</v>
      </c>
      <c r="D8" s="3">
        <v>0.3441672657540919</v>
      </c>
      <c r="E8" s="3">
        <v>0.48323914520566086</v>
      </c>
      <c r="F8" s="3">
        <v>4.0697759869045219E-3</v>
      </c>
      <c r="G8" s="3">
        <v>4.8650704346267755E-3</v>
      </c>
      <c r="H8" s="3">
        <v>8.9178150351715037E-3</v>
      </c>
      <c r="I8" s="3">
        <v>1.4092943453665118E-2</v>
      </c>
    </row>
    <row r="9" spans="1:9" x14ac:dyDescent="0.45">
      <c r="A9" s="79" t="s">
        <v>72</v>
      </c>
      <c r="B9" s="3">
        <v>0.1492134578870439</v>
      </c>
      <c r="C9" s="3" t="s">
        <v>53</v>
      </c>
      <c r="D9" s="3">
        <v>0.23853714898194919</v>
      </c>
      <c r="E9" s="3">
        <v>0.33380016469919099</v>
      </c>
      <c r="F9" s="3">
        <v>3.1816206382615049E-3</v>
      </c>
      <c r="G9" s="3" t="s">
        <v>53</v>
      </c>
      <c r="H9" s="3">
        <v>6.6617841594097324E-3</v>
      </c>
      <c r="I9" s="3">
        <v>1.0546295358869345E-2</v>
      </c>
    </row>
    <row r="10" spans="1:9" x14ac:dyDescent="0.45">
      <c r="A10" s="58" t="s">
        <v>71</v>
      </c>
      <c r="B10" s="3">
        <v>0.17618952083567896</v>
      </c>
      <c r="C10" s="3">
        <v>0.23120239773246828</v>
      </c>
      <c r="D10" s="3">
        <v>0.26355785254397307</v>
      </c>
      <c r="E10" s="3">
        <v>0.36252057937195525</v>
      </c>
      <c r="F10" s="3">
        <v>2.2991081278544915E-3</v>
      </c>
      <c r="G10" s="3">
        <v>2.1978287343336644E-3</v>
      </c>
      <c r="H10" s="3">
        <v>1.791671162050211E-3</v>
      </c>
      <c r="I10" s="3">
        <v>3.0141560373851961E-3</v>
      </c>
    </row>
    <row r="11" spans="1:9" x14ac:dyDescent="0.45">
      <c r="A11" s="58" t="s">
        <v>77</v>
      </c>
      <c r="B11" s="3">
        <v>0.16602695134386292</v>
      </c>
      <c r="C11" s="3">
        <v>0.2045893054694877</v>
      </c>
      <c r="D11" s="3">
        <v>0.23541802155114841</v>
      </c>
      <c r="E11" s="3">
        <v>0.31034191688387397</v>
      </c>
      <c r="F11" s="3">
        <v>3.7683607404536777E-3</v>
      </c>
      <c r="G11" s="3">
        <v>3.5958101870832036E-3</v>
      </c>
      <c r="H11" s="3">
        <v>3.8472428943594995E-3</v>
      </c>
      <c r="I11" s="3">
        <v>2.4527505771122509E-3</v>
      </c>
    </row>
    <row r="12" spans="1:9" x14ac:dyDescent="0.45">
      <c r="A12" s="130" t="s">
        <v>69</v>
      </c>
      <c r="B12" s="3">
        <v>0.17284804309829238</v>
      </c>
      <c r="C12" s="3" t="s">
        <v>53</v>
      </c>
      <c r="D12" s="3">
        <v>0.28678615923900092</v>
      </c>
      <c r="E12" s="3">
        <v>0.3733787565729747</v>
      </c>
      <c r="F12" s="3">
        <v>8.9274519659802414E-3</v>
      </c>
      <c r="G12" s="3" t="s">
        <v>53</v>
      </c>
      <c r="H12" s="3">
        <v>1.6287339783169041E-2</v>
      </c>
      <c r="I12" s="3">
        <v>1.2561430220198434E-2</v>
      </c>
    </row>
    <row r="13" spans="1:9" x14ac:dyDescent="0.45">
      <c r="A13" s="161" t="s">
        <v>139</v>
      </c>
      <c r="B13" s="3">
        <v>0.16642883925112645</v>
      </c>
      <c r="C13" s="3">
        <v>0.261297209244576</v>
      </c>
      <c r="D13" s="3">
        <v>0.28670925606467002</v>
      </c>
      <c r="E13" s="3">
        <v>0.36735988986061052</v>
      </c>
      <c r="F13" s="3">
        <v>1.5322096134208851E-2</v>
      </c>
      <c r="G13" s="3">
        <v>8.9964662484310967E-3</v>
      </c>
      <c r="H13" s="3">
        <v>9.2022098139350455E-3</v>
      </c>
      <c r="I13" s="3">
        <v>7.0807980045899353E-3</v>
      </c>
    </row>
    <row r="14" spans="1:9" x14ac:dyDescent="0.45">
      <c r="A14" s="126" t="s">
        <v>70</v>
      </c>
      <c r="B14" s="3">
        <v>0.21018106611523177</v>
      </c>
      <c r="C14" s="3">
        <v>0.28349912727979104</v>
      </c>
      <c r="D14" s="3">
        <v>0.32751116848160833</v>
      </c>
      <c r="E14" s="3">
        <v>0.42029420163675857</v>
      </c>
      <c r="F14" s="3">
        <v>1.9992557117610044E-3</v>
      </c>
      <c r="G14" s="3">
        <v>1.5566242307629512E-3</v>
      </c>
      <c r="H14" s="3">
        <v>3.4023274574386674E-3</v>
      </c>
      <c r="I14" s="3">
        <v>6.0973974574049196E-3</v>
      </c>
    </row>
    <row r="15" spans="1:9" x14ac:dyDescent="0.45">
      <c r="A15" s="153" t="s">
        <v>83</v>
      </c>
      <c r="B15" s="3">
        <v>0.15708713864313187</v>
      </c>
      <c r="C15" s="3">
        <v>0.22893022473519045</v>
      </c>
      <c r="D15" s="3">
        <v>0.19157017665009982</v>
      </c>
      <c r="E15" s="3">
        <v>0.10795559303050091</v>
      </c>
      <c r="F15" s="3">
        <v>5.5695514045406277E-2</v>
      </c>
      <c r="G15" s="3">
        <v>1.9603072457721957E-2</v>
      </c>
      <c r="H15" s="3">
        <v>1.5974183816454896E-2</v>
      </c>
      <c r="I15" s="3">
        <v>1.316620781691109E-2</v>
      </c>
    </row>
    <row r="16" spans="1:9" x14ac:dyDescent="0.45">
      <c r="A16" s="130" t="s">
        <v>134</v>
      </c>
      <c r="B16" s="3">
        <v>0.20341483760477461</v>
      </c>
      <c r="C16" s="3">
        <v>0.31484885920050182</v>
      </c>
      <c r="D16" s="3">
        <v>0.32652500406285723</v>
      </c>
      <c r="E16" s="3">
        <v>0.35658207620864185</v>
      </c>
      <c r="F16" s="3">
        <v>3.0137086576984298E-2</v>
      </c>
      <c r="G16" s="3">
        <v>4.8920583495291221E-2</v>
      </c>
      <c r="H16" s="3">
        <v>3.3023100834258856E-2</v>
      </c>
      <c r="I16" s="3">
        <v>3.8675855820479339E-2</v>
      </c>
    </row>
    <row r="17" spans="1:9" x14ac:dyDescent="0.45">
      <c r="A17" s="130" t="s">
        <v>86</v>
      </c>
      <c r="B17" s="3">
        <v>0.16232164228840304</v>
      </c>
      <c r="C17" s="3" t="s">
        <v>53</v>
      </c>
      <c r="D17" s="3">
        <v>0.27545160751712477</v>
      </c>
      <c r="E17" s="3">
        <v>0.31383774263299957</v>
      </c>
      <c r="F17" s="3">
        <v>1.2664830858742799E-2</v>
      </c>
      <c r="G17" s="3" t="s">
        <v>53</v>
      </c>
      <c r="H17" s="3">
        <v>9.4118939769661791E-3</v>
      </c>
      <c r="I17" s="3">
        <v>1.1621021505134934E-2</v>
      </c>
    </row>
    <row r="18" spans="1:9" x14ac:dyDescent="0.45">
      <c r="A18" s="130" t="s">
        <v>89</v>
      </c>
      <c r="B18" s="3">
        <v>0.17963168141092287</v>
      </c>
      <c r="C18" s="3" t="s">
        <v>53</v>
      </c>
      <c r="D18" s="3">
        <v>0.27851113021699625</v>
      </c>
      <c r="E18" s="3">
        <v>0.31791524759664158</v>
      </c>
      <c r="F18" s="3">
        <v>3.6361169813654351E-3</v>
      </c>
      <c r="G18" s="3" t="s">
        <v>53</v>
      </c>
      <c r="H18" s="3">
        <v>6.8590816663359885E-3</v>
      </c>
      <c r="I18" s="3">
        <v>6.632776015584675E-3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F13" sqref="F13:I13"/>
    </sheetView>
  </sheetViews>
  <sheetFormatPr baseColWidth="10" defaultColWidth="11.53515625" defaultRowHeight="15.9" x14ac:dyDescent="0.45"/>
  <cols>
    <col min="1" max="1" width="44.69140625" style="64" customWidth="1"/>
    <col min="2" max="16384" width="11.53515625" style="3"/>
  </cols>
  <sheetData>
    <row r="1" spans="1:9" x14ac:dyDescent="0.45">
      <c r="A1" s="64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8" t="s">
        <v>66</v>
      </c>
      <c r="B2" s="6">
        <v>7.1701016008980586E-2</v>
      </c>
      <c r="C2" s="6">
        <v>7.547190840187766E-2</v>
      </c>
      <c r="D2" s="6">
        <v>7.7170565858713916E-2</v>
      </c>
      <c r="E2" s="6">
        <v>8.6322982312436472E-2</v>
      </c>
      <c r="F2" s="6">
        <v>3.6668260293156434E-3</v>
      </c>
      <c r="G2" s="6">
        <v>9.8195865830886797E-3</v>
      </c>
      <c r="H2" s="6">
        <v>1.2705179670278687E-2</v>
      </c>
      <c r="I2" s="6">
        <v>1.6841143236212372E-2</v>
      </c>
    </row>
    <row r="3" spans="1:9" x14ac:dyDescent="0.45">
      <c r="A3" s="58" t="s">
        <v>67</v>
      </c>
      <c r="B3" s="6">
        <v>0.11085075499999998</v>
      </c>
      <c r="C3" s="6">
        <v>0.10369434166666668</v>
      </c>
      <c r="D3" s="6">
        <v>0.100890565</v>
      </c>
      <c r="E3" s="6">
        <v>0.11858750000000001</v>
      </c>
      <c r="F3" s="6">
        <v>1.0104608111737327E-2</v>
      </c>
      <c r="G3" s="6">
        <v>5.33619927234248E-3</v>
      </c>
      <c r="H3" s="6">
        <v>5.2171390593871549E-3</v>
      </c>
      <c r="I3" s="6">
        <v>7.7255427425697402E-3</v>
      </c>
    </row>
    <row r="4" spans="1:9" x14ac:dyDescent="0.45">
      <c r="A4" s="58" t="s">
        <v>68</v>
      </c>
      <c r="B4" s="6">
        <v>7.3269435001503055E-2</v>
      </c>
      <c r="C4" s="6">
        <v>6.697199450237705E-2</v>
      </c>
      <c r="D4" s="6">
        <v>6.8854957107571044E-2</v>
      </c>
      <c r="E4" s="6">
        <v>7.5408809958221537E-2</v>
      </c>
      <c r="F4" s="6">
        <v>5.4864195508988163E-3</v>
      </c>
      <c r="G4" s="6">
        <v>5.3314250957731037E-3</v>
      </c>
      <c r="H4" s="6">
        <v>5.7129763785804663E-3</v>
      </c>
      <c r="I4" s="6">
        <v>4.9224344776864493E-3</v>
      </c>
    </row>
    <row r="5" spans="1:9" x14ac:dyDescent="0.45">
      <c r="A5" s="130" t="s">
        <v>76</v>
      </c>
      <c r="B5" s="3">
        <v>0.14551547731528608</v>
      </c>
      <c r="C5" s="3">
        <v>0.12833361279433855</v>
      </c>
      <c r="D5" s="3">
        <v>0.13091291456844892</v>
      </c>
      <c r="E5" s="3">
        <v>0.15427023880472013</v>
      </c>
      <c r="F5" s="3">
        <v>3.1211668650411629E-2</v>
      </c>
      <c r="G5" s="3">
        <v>2.3213891037992179E-2</v>
      </c>
      <c r="H5" s="3">
        <v>2.8152223643884772E-2</v>
      </c>
      <c r="I5" s="3">
        <v>3.5412445754154545E-2</v>
      </c>
    </row>
    <row r="6" spans="1:9" x14ac:dyDescent="0.45">
      <c r="A6" s="58" t="s">
        <v>75</v>
      </c>
      <c r="B6" s="3">
        <v>7.5372077706664931E-2</v>
      </c>
      <c r="C6" s="3">
        <v>6.1973328442370135E-2</v>
      </c>
      <c r="D6" s="3">
        <v>6.4099906444435861E-2</v>
      </c>
      <c r="E6" s="3">
        <v>6.8885075213758307E-2</v>
      </c>
      <c r="F6" s="3">
        <v>1.8926534591141672E-2</v>
      </c>
      <c r="G6" s="3">
        <v>2.565461750586509E-2</v>
      </c>
      <c r="H6" s="3">
        <v>2.4332558379461033E-2</v>
      </c>
      <c r="I6" s="3">
        <v>2.9428429504905314E-2</v>
      </c>
    </row>
    <row r="7" spans="1:9" x14ac:dyDescent="0.45">
      <c r="A7" s="58" t="s">
        <v>74</v>
      </c>
      <c r="B7" s="3">
        <v>7.2739316708955254E-2</v>
      </c>
      <c r="C7" s="3" t="s">
        <v>53</v>
      </c>
      <c r="D7" s="3">
        <v>0.11178068756925053</v>
      </c>
      <c r="E7" s="3">
        <v>0.11877927329681119</v>
      </c>
      <c r="F7" s="3">
        <v>7.3593607506313417E-4</v>
      </c>
      <c r="G7" s="3" t="s">
        <v>53</v>
      </c>
      <c r="H7" s="3">
        <v>9.4260239209487343E-3</v>
      </c>
      <c r="I7" s="3">
        <v>6.2911221832893894E-3</v>
      </c>
    </row>
    <row r="8" spans="1:9" x14ac:dyDescent="0.45">
      <c r="A8" s="58" t="s">
        <v>73</v>
      </c>
      <c r="B8" s="3">
        <v>8.4442315337498464E-2</v>
      </c>
      <c r="C8" s="3">
        <v>7.96714241390028E-2</v>
      </c>
      <c r="D8" s="3">
        <v>9.2597346796487248E-2</v>
      </c>
      <c r="E8" s="3">
        <v>0.1047034930295518</v>
      </c>
      <c r="F8" s="3">
        <v>7.2522597465533743E-3</v>
      </c>
      <c r="G8" s="3">
        <v>1.2445280793803819E-2</v>
      </c>
      <c r="H8" s="3">
        <v>1.4956905592554002E-2</v>
      </c>
      <c r="I8" s="3">
        <v>1.7992558585277828E-2</v>
      </c>
    </row>
    <row r="9" spans="1:9" x14ac:dyDescent="0.45">
      <c r="A9" s="79" t="s">
        <v>72</v>
      </c>
      <c r="B9" s="3">
        <v>0.11024130432277551</v>
      </c>
      <c r="C9" s="3" t="s">
        <v>53</v>
      </c>
      <c r="D9" s="3">
        <v>0.11198020582615754</v>
      </c>
      <c r="E9" s="3">
        <v>0.10507486672788759</v>
      </c>
      <c r="F9" s="3">
        <v>7.7125390317578759E-3</v>
      </c>
      <c r="G9" s="3" t="s">
        <v>53</v>
      </c>
      <c r="H9" s="3">
        <v>1.0123832549807182E-2</v>
      </c>
      <c r="I9" s="3">
        <v>6.0785258792924362E-3</v>
      </c>
    </row>
    <row r="10" spans="1:9" x14ac:dyDescent="0.45">
      <c r="A10" s="58" t="s">
        <v>71</v>
      </c>
      <c r="B10" s="3">
        <v>0.1253777676132859</v>
      </c>
      <c r="C10" s="3">
        <v>0.1117723429438713</v>
      </c>
      <c r="D10" s="3">
        <v>0.11838609104705895</v>
      </c>
      <c r="E10" s="3">
        <v>0.14191213787125503</v>
      </c>
      <c r="F10" s="3">
        <v>1.5224806255223624E-2</v>
      </c>
      <c r="G10" s="3">
        <v>9.6582428030027971E-3</v>
      </c>
      <c r="H10" s="3">
        <v>1.013638507649082E-2</v>
      </c>
      <c r="I10" s="3">
        <v>1.2940467219812228E-2</v>
      </c>
    </row>
    <row r="11" spans="1:9" x14ac:dyDescent="0.45">
      <c r="A11" s="58" t="s">
        <v>77</v>
      </c>
      <c r="B11" s="3">
        <v>9.7648065733141151E-2</v>
      </c>
      <c r="C11" s="3">
        <v>8.4430837199819128E-2</v>
      </c>
      <c r="D11" s="3">
        <v>8.590659947289582E-2</v>
      </c>
      <c r="E11" s="3">
        <v>0.10019025475829518</v>
      </c>
      <c r="F11" s="3">
        <v>1.8136847857918619E-2</v>
      </c>
      <c r="G11" s="3">
        <v>1.1678327600679038E-2</v>
      </c>
      <c r="H11" s="3">
        <v>1.0871814341808709E-2</v>
      </c>
      <c r="I11" s="3">
        <v>1.2467174350651493E-2</v>
      </c>
    </row>
    <row r="12" spans="1:9" x14ac:dyDescent="0.45">
      <c r="A12" s="130" t="s">
        <v>69</v>
      </c>
      <c r="B12" s="3">
        <v>0.10290788006746394</v>
      </c>
      <c r="C12" s="3" t="s">
        <v>53</v>
      </c>
      <c r="D12" s="3">
        <v>0.11188240449195208</v>
      </c>
      <c r="E12" s="3">
        <v>0.10362584202142298</v>
      </c>
      <c r="F12" s="3">
        <v>1.6235163855825352E-2</v>
      </c>
      <c r="G12" s="3" t="s">
        <v>53</v>
      </c>
      <c r="H12" s="3">
        <v>2.4715715961333717E-2</v>
      </c>
      <c r="I12" s="3">
        <v>2.540642269186618E-2</v>
      </c>
    </row>
    <row r="13" spans="1:9" x14ac:dyDescent="0.45">
      <c r="A13" s="161" t="s">
        <v>139</v>
      </c>
      <c r="B13" s="3">
        <v>0.13755054148888915</v>
      </c>
      <c r="C13" s="3">
        <v>0.10479419022324121</v>
      </c>
      <c r="D13" s="3">
        <v>0.107907369577041</v>
      </c>
      <c r="E13" s="3">
        <v>0.10510206063952321</v>
      </c>
      <c r="F13" s="3">
        <v>4.0697759869045219E-3</v>
      </c>
      <c r="G13" s="3">
        <v>4.8650704346267755E-3</v>
      </c>
      <c r="H13" s="3">
        <v>8.9178150351715037E-3</v>
      </c>
      <c r="I13" s="3">
        <v>1.4092943453665118E-2</v>
      </c>
    </row>
    <row r="14" spans="1:9" x14ac:dyDescent="0.45">
      <c r="A14" s="126" t="s">
        <v>70</v>
      </c>
      <c r="B14" s="3">
        <v>0.1036835205926792</v>
      </c>
      <c r="C14" s="3">
        <v>8.0715026030151515E-2</v>
      </c>
      <c r="D14" s="3">
        <v>7.7538167829106205E-2</v>
      </c>
      <c r="E14" s="3">
        <v>8.5330163979738374E-2</v>
      </c>
      <c r="F14" s="3">
        <v>3.6423551375564639E-3</v>
      </c>
      <c r="G14" s="3">
        <v>2.7278976526962468E-3</v>
      </c>
      <c r="H14" s="3">
        <v>3.8927804553083945E-3</v>
      </c>
      <c r="I14" s="3">
        <v>3.1413942218641621E-3</v>
      </c>
    </row>
    <row r="15" spans="1:9" x14ac:dyDescent="0.45">
      <c r="A15" s="153" t="s">
        <v>83</v>
      </c>
      <c r="B15" s="3">
        <v>0.103051929804498</v>
      </c>
      <c r="C15" s="3">
        <v>9.7170233396302583E-2</v>
      </c>
      <c r="D15" s="3">
        <v>0.10249337439368461</v>
      </c>
      <c r="E15" s="3">
        <v>0.10447979523430979</v>
      </c>
      <c r="F15" s="3">
        <v>5.359873014731573E-3</v>
      </c>
      <c r="G15" s="3">
        <v>1.2050353353425124E-2</v>
      </c>
      <c r="H15" s="3">
        <v>9.2478232874415207E-3</v>
      </c>
      <c r="I15" s="3">
        <v>7.4873705534570052E-3</v>
      </c>
    </row>
    <row r="16" spans="1:9" x14ac:dyDescent="0.45">
      <c r="A16" s="130" t="s">
        <v>134</v>
      </c>
      <c r="B16" s="3">
        <v>0.13038158130197841</v>
      </c>
      <c r="C16" s="3">
        <v>0.1020104255360782</v>
      </c>
      <c r="D16" s="3">
        <v>0.10915636778336964</v>
      </c>
      <c r="E16" s="3">
        <v>0.12272724748806683</v>
      </c>
      <c r="F16" s="3">
        <v>2.479601500554713E-2</v>
      </c>
      <c r="G16" s="3">
        <v>1.5159323094272927E-2</v>
      </c>
      <c r="H16" s="3">
        <v>2.1534786173157527E-2</v>
      </c>
      <c r="I16" s="3">
        <v>2.0960368335631877E-2</v>
      </c>
    </row>
    <row r="17" spans="1:9" x14ac:dyDescent="0.45">
      <c r="A17" s="130" t="s">
        <v>86</v>
      </c>
      <c r="B17" s="3">
        <v>3.6394873877556154E-2</v>
      </c>
      <c r="C17" s="3" t="s">
        <v>53</v>
      </c>
      <c r="D17" s="3">
        <v>3.7494252214158585E-2</v>
      </c>
      <c r="E17" s="3">
        <v>4.2445094352353635E-2</v>
      </c>
      <c r="F17" s="3">
        <v>7.0874524664165609E-3</v>
      </c>
      <c r="G17" s="3" t="s">
        <v>53</v>
      </c>
      <c r="H17" s="3">
        <v>7.7670840306072924E-3</v>
      </c>
      <c r="I17" s="3">
        <v>1.065360565037753E-2</v>
      </c>
    </row>
    <row r="18" spans="1:9" x14ac:dyDescent="0.45">
      <c r="A18" s="130" t="s">
        <v>89</v>
      </c>
      <c r="B18" s="3">
        <v>0.13170096115521787</v>
      </c>
      <c r="C18" s="3" t="s">
        <v>53</v>
      </c>
      <c r="D18" s="3">
        <v>0.14337142428980013</v>
      </c>
      <c r="E18" s="3">
        <v>0.1263593433235207</v>
      </c>
      <c r="F18" s="3">
        <v>2.896037947189616E-3</v>
      </c>
      <c r="G18" s="3" t="s">
        <v>53</v>
      </c>
      <c r="H18" s="3">
        <v>5.8493983874686462E-3</v>
      </c>
      <c r="I18" s="3">
        <v>2.671788647520806E-2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tabSelected="1" zoomScaleNormal="100" workbookViewId="0">
      <selection activeCell="L1" sqref="L1:U1048576"/>
    </sheetView>
  </sheetViews>
  <sheetFormatPr baseColWidth="10" defaultColWidth="11.53515625" defaultRowHeight="15.9" x14ac:dyDescent="0.45"/>
  <cols>
    <col min="1" max="1" width="44.69140625" style="64" customWidth="1"/>
    <col min="2" max="2" width="18.23046875" style="3" bestFit="1" customWidth="1"/>
    <col min="3" max="3" width="14" style="3" customWidth="1"/>
    <col min="4" max="4" width="21.69140625" style="3" customWidth="1"/>
    <col min="5" max="5" width="17.69140625" style="3" bestFit="1" customWidth="1"/>
    <col min="6" max="9" width="17.69140625" style="3" customWidth="1"/>
    <col min="10" max="10" width="20" style="3" customWidth="1"/>
    <col min="11" max="11" width="255.69140625" style="3" bestFit="1" customWidth="1"/>
    <col min="12" max="16384" width="11.53515625" style="3"/>
  </cols>
  <sheetData>
    <row r="1" spans="1:11" s="127" customFormat="1" x14ac:dyDescent="0.45">
      <c r="A1" s="162" t="s">
        <v>37</v>
      </c>
      <c r="B1" s="127" t="s">
        <v>60</v>
      </c>
      <c r="C1" s="127" t="s">
        <v>57</v>
      </c>
      <c r="D1" s="127" t="s">
        <v>58</v>
      </c>
      <c r="E1" s="127" t="s">
        <v>59</v>
      </c>
      <c r="F1" s="127" t="s">
        <v>93</v>
      </c>
      <c r="G1" s="127" t="s">
        <v>94</v>
      </c>
      <c r="H1" s="127" t="s">
        <v>95</v>
      </c>
      <c r="I1" s="127" t="s">
        <v>96</v>
      </c>
      <c r="J1" s="127" t="s">
        <v>97</v>
      </c>
      <c r="K1" s="58"/>
    </row>
    <row r="2" spans="1:11" x14ac:dyDescent="0.45">
      <c r="A2" s="58" t="s">
        <v>66</v>
      </c>
      <c r="B2" s="3" t="s">
        <v>61</v>
      </c>
      <c r="C2" s="3">
        <v>10.282</v>
      </c>
      <c r="D2" s="3">
        <v>81.509</v>
      </c>
      <c r="E2" s="3">
        <f>C2/D2</f>
        <v>0.12614557901581419</v>
      </c>
      <c r="F2" s="3">
        <v>10.398</v>
      </c>
      <c r="G2" s="3">
        <v>23.135999999999999</v>
      </c>
      <c r="H2" s="3">
        <f t="shared" ref="H2:H18" si="0">G2-F2</f>
        <v>12.738</v>
      </c>
      <c r="I2" s="3">
        <v>59.274000000000001</v>
      </c>
      <c r="J2" s="3">
        <f t="shared" ref="J2:J18" si="1">H2/I2</f>
        <v>0.21490029355197893</v>
      </c>
    </row>
    <row r="3" spans="1:11" x14ac:dyDescent="0.45">
      <c r="A3" s="58" t="s">
        <v>67</v>
      </c>
      <c r="B3" s="3" t="s">
        <v>61</v>
      </c>
      <c r="C3" s="3">
        <v>27.126999999999999</v>
      </c>
      <c r="D3" s="3">
        <v>175.251</v>
      </c>
      <c r="E3" s="3">
        <f t="shared" ref="E3:E10" si="2">C3/D3</f>
        <v>0.15478941632287405</v>
      </c>
      <c r="F3" s="3">
        <v>24.004999999999999</v>
      </c>
      <c r="G3" s="3">
        <v>51.713000000000001</v>
      </c>
      <c r="H3" s="3">
        <f t="shared" si="0"/>
        <v>27.708000000000002</v>
      </c>
      <c r="I3" s="3">
        <v>108.756</v>
      </c>
      <c r="J3" s="3">
        <f t="shared" si="1"/>
        <v>0.25477215050204127</v>
      </c>
    </row>
    <row r="4" spans="1:11" x14ac:dyDescent="0.45">
      <c r="A4" s="58" t="s">
        <v>68</v>
      </c>
      <c r="B4" s="3" t="s">
        <v>62</v>
      </c>
      <c r="C4" s="3">
        <v>70.028999999999996</v>
      </c>
      <c r="D4" s="3">
        <v>271.98399999999998</v>
      </c>
      <c r="E4" s="3">
        <f t="shared" si="2"/>
        <v>0.25747470439437614</v>
      </c>
      <c r="F4" s="3">
        <v>30.754999999999999</v>
      </c>
      <c r="G4" s="3">
        <v>65.741</v>
      </c>
      <c r="H4" s="3">
        <f t="shared" si="0"/>
        <v>34.986000000000004</v>
      </c>
      <c r="I4" s="3">
        <v>183.49</v>
      </c>
      <c r="J4" s="3">
        <f t="shared" si="1"/>
        <v>0.19066979126927899</v>
      </c>
    </row>
    <row r="5" spans="1:11" x14ac:dyDescent="0.45">
      <c r="A5" s="130" t="s">
        <v>76</v>
      </c>
      <c r="B5" s="3" t="s">
        <v>62</v>
      </c>
      <c r="C5" s="3">
        <v>28.631</v>
      </c>
      <c r="D5" s="3">
        <v>149.52000000000001</v>
      </c>
      <c r="E5" s="3">
        <f t="shared" si="2"/>
        <v>0.19148608881754947</v>
      </c>
      <c r="F5" s="3">
        <v>19.504999999999999</v>
      </c>
      <c r="G5" s="3">
        <v>49.847000000000001</v>
      </c>
      <c r="H5" s="3">
        <f t="shared" si="0"/>
        <v>30.342000000000002</v>
      </c>
      <c r="I5" s="3">
        <v>102.23</v>
      </c>
      <c r="J5" s="3">
        <f t="shared" si="1"/>
        <v>0.2968013303335616</v>
      </c>
    </row>
    <row r="6" spans="1:11" x14ac:dyDescent="0.45">
      <c r="A6" s="58" t="s">
        <v>75</v>
      </c>
      <c r="B6" s="3" t="s">
        <v>61</v>
      </c>
      <c r="C6" s="3">
        <v>52.905999999999999</v>
      </c>
      <c r="D6" s="3">
        <v>315.68299999999999</v>
      </c>
      <c r="E6" s="3">
        <f t="shared" si="2"/>
        <v>0.16759217316105079</v>
      </c>
      <c r="F6" s="3">
        <v>43.713000000000001</v>
      </c>
      <c r="G6" s="3">
        <v>105.699</v>
      </c>
      <c r="H6" s="3">
        <f t="shared" si="0"/>
        <v>61.985999999999997</v>
      </c>
      <c r="I6" s="3">
        <v>203.536</v>
      </c>
      <c r="J6" s="3">
        <f t="shared" si="1"/>
        <v>0.30454563320493672</v>
      </c>
    </row>
    <row r="7" spans="1:11" x14ac:dyDescent="0.45">
      <c r="A7" s="58" t="s">
        <v>74</v>
      </c>
      <c r="B7" s="3" t="s">
        <v>62</v>
      </c>
      <c r="C7" s="3">
        <v>163.506</v>
      </c>
      <c r="D7" s="3">
        <v>330.71800000000002</v>
      </c>
      <c r="E7" s="3">
        <f t="shared" si="2"/>
        <v>0.49439703916932248</v>
      </c>
      <c r="F7" s="3">
        <v>45.966999999999999</v>
      </c>
      <c r="G7" s="3">
        <v>67.864000000000004</v>
      </c>
      <c r="H7" s="3">
        <f t="shared" si="0"/>
        <v>21.897000000000006</v>
      </c>
      <c r="I7" s="3">
        <v>195.40799999999999</v>
      </c>
      <c r="J7" s="3">
        <f t="shared" si="1"/>
        <v>0.11205784819454682</v>
      </c>
    </row>
    <row r="8" spans="1:11" x14ac:dyDescent="0.45">
      <c r="A8" s="58" t="s">
        <v>73</v>
      </c>
      <c r="B8" s="3" t="s">
        <v>62</v>
      </c>
      <c r="C8" s="3">
        <v>95.63</v>
      </c>
      <c r="D8" s="3">
        <v>336.27100000000002</v>
      </c>
      <c r="E8" s="3">
        <f t="shared" si="2"/>
        <v>0.28438372622081592</v>
      </c>
      <c r="F8" s="3">
        <v>35.027999999999999</v>
      </c>
      <c r="G8" s="3">
        <v>76.308999999999997</v>
      </c>
      <c r="H8" s="3">
        <f t="shared" si="0"/>
        <v>41.280999999999999</v>
      </c>
      <c r="I8" s="3">
        <v>161.827</v>
      </c>
      <c r="J8" s="3">
        <f t="shared" si="1"/>
        <v>0.25509340221347487</v>
      </c>
      <c r="K8" s="128" t="s">
        <v>99</v>
      </c>
    </row>
    <row r="9" spans="1:11" x14ac:dyDescent="0.45">
      <c r="A9" s="79" t="s">
        <v>72</v>
      </c>
      <c r="B9" s="3" t="s">
        <v>62</v>
      </c>
      <c r="C9" s="3">
        <v>59.896999999999998</v>
      </c>
      <c r="D9" s="3">
        <v>257.07</v>
      </c>
      <c r="E9" s="3">
        <f t="shared" si="2"/>
        <v>0.23299879410277358</v>
      </c>
      <c r="F9" s="3">
        <v>37.289000000000001</v>
      </c>
      <c r="G9" s="3">
        <v>80.052999999999997</v>
      </c>
      <c r="H9" s="3">
        <f t="shared" si="0"/>
        <v>42.763999999999996</v>
      </c>
      <c r="I9" s="3">
        <v>170.03899999999999</v>
      </c>
      <c r="J9" s="3">
        <f t="shared" si="1"/>
        <v>0.25149524520845218</v>
      </c>
    </row>
    <row r="10" spans="1:11" x14ac:dyDescent="0.45">
      <c r="A10" s="58" t="s">
        <v>71</v>
      </c>
      <c r="B10" s="3" t="s">
        <v>61</v>
      </c>
      <c r="C10" s="3">
        <v>36.259</v>
      </c>
      <c r="D10" s="3">
        <v>217.52699999999999</v>
      </c>
      <c r="E10" s="3">
        <f t="shared" si="2"/>
        <v>0.1666873537537869</v>
      </c>
      <c r="F10" s="3">
        <v>30.454999999999998</v>
      </c>
      <c r="G10" s="3">
        <v>66.781999999999996</v>
      </c>
      <c r="H10" s="3">
        <f t="shared" si="0"/>
        <v>36.326999999999998</v>
      </c>
      <c r="I10" s="3">
        <v>142.53399999999999</v>
      </c>
      <c r="J10" s="3">
        <f t="shared" si="1"/>
        <v>0.25486550577406092</v>
      </c>
    </row>
    <row r="11" spans="1:11" x14ac:dyDescent="0.45">
      <c r="A11" s="58" t="s">
        <v>77</v>
      </c>
      <c r="B11" s="3" t="s">
        <v>61</v>
      </c>
      <c r="C11" s="3">
        <v>13.340999999999999</v>
      </c>
      <c r="D11" s="3">
        <v>110.00700000000001</v>
      </c>
      <c r="E11" s="3">
        <f>C11/D11</f>
        <v>0.12127410073904386</v>
      </c>
      <c r="F11" s="3">
        <v>13.257</v>
      </c>
      <c r="G11" s="3">
        <v>33.152000000000001</v>
      </c>
      <c r="H11" s="3">
        <f t="shared" si="0"/>
        <v>19.895000000000003</v>
      </c>
      <c r="I11" s="3">
        <v>69.450999999999993</v>
      </c>
      <c r="J11" s="3">
        <f t="shared" si="1"/>
        <v>0.28646095808555677</v>
      </c>
    </row>
    <row r="12" spans="1:11" x14ac:dyDescent="0.45">
      <c r="A12" s="130" t="s">
        <v>69</v>
      </c>
      <c r="B12" s="3" t="s">
        <v>62</v>
      </c>
      <c r="C12" s="3">
        <v>99.158000000000001</v>
      </c>
      <c r="D12" s="3">
        <v>330.36200000000002</v>
      </c>
      <c r="E12" s="3">
        <f>C12/D12</f>
        <v>0.3001495329365968</v>
      </c>
      <c r="F12" s="3">
        <v>46.192</v>
      </c>
      <c r="G12" s="3">
        <v>68.457999999999998</v>
      </c>
      <c r="H12" s="3">
        <f t="shared" si="0"/>
        <v>22.265999999999998</v>
      </c>
      <c r="I12" s="3">
        <v>209.71</v>
      </c>
      <c r="J12" s="3">
        <f t="shared" si="1"/>
        <v>0.10617519431596012</v>
      </c>
    </row>
    <row r="13" spans="1:11" s="16" customFormat="1" x14ac:dyDescent="0.45">
      <c r="A13" s="161" t="s">
        <v>139</v>
      </c>
      <c r="B13" s="16" t="s">
        <v>62</v>
      </c>
      <c r="C13" s="16">
        <v>34.35</v>
      </c>
      <c r="D13" s="16">
        <v>174.74</v>
      </c>
      <c r="E13" s="16">
        <f t="shared" ref="E13:E17" si="3">C13/D13</f>
        <v>0.196577772690855</v>
      </c>
      <c r="F13" s="16">
        <v>23.855</v>
      </c>
      <c r="G13" s="16">
        <v>47.98</v>
      </c>
      <c r="H13" s="16">
        <f t="shared" si="0"/>
        <v>24.124999999999996</v>
      </c>
      <c r="I13" s="16">
        <v>107.515</v>
      </c>
      <c r="J13" s="16">
        <f t="shared" si="1"/>
        <v>0.22438729479607494</v>
      </c>
      <c r="K13" s="16" t="s">
        <v>146</v>
      </c>
    </row>
    <row r="14" spans="1:11" x14ac:dyDescent="0.45">
      <c r="A14" s="126" t="s">
        <v>70</v>
      </c>
      <c r="B14" s="3" t="s">
        <v>61</v>
      </c>
      <c r="C14" s="3">
        <v>10.125999999999999</v>
      </c>
      <c r="D14" s="3">
        <v>83.74</v>
      </c>
      <c r="E14" s="3">
        <f t="shared" si="3"/>
        <v>0.12092190112252209</v>
      </c>
      <c r="F14" s="3">
        <v>9.67</v>
      </c>
      <c r="G14" s="3">
        <v>24.48</v>
      </c>
      <c r="H14" s="3">
        <f t="shared" si="0"/>
        <v>14.81</v>
      </c>
      <c r="I14" s="3">
        <v>51.481000000000002</v>
      </c>
      <c r="J14" s="3">
        <f t="shared" si="1"/>
        <v>0.28767894951535516</v>
      </c>
    </row>
    <row r="15" spans="1:11" x14ac:dyDescent="0.45">
      <c r="A15" s="153" t="s">
        <v>83</v>
      </c>
      <c r="B15" s="3" t="s">
        <v>85</v>
      </c>
      <c r="C15" s="3">
        <v>58.823</v>
      </c>
      <c r="D15" s="3">
        <v>170.553</v>
      </c>
      <c r="E15" s="3">
        <f t="shared" si="3"/>
        <v>0.34489572156455767</v>
      </c>
      <c r="F15" s="3">
        <v>22.515000000000001</v>
      </c>
      <c r="G15" s="3">
        <v>39.564999999999998</v>
      </c>
      <c r="H15" s="3">
        <f t="shared" si="0"/>
        <v>17.049999999999997</v>
      </c>
      <c r="I15" s="3">
        <v>117.73099999999999</v>
      </c>
      <c r="J15" s="3">
        <f t="shared" si="1"/>
        <v>0.14482166973864147</v>
      </c>
    </row>
    <row r="16" spans="1:11" x14ac:dyDescent="0.45">
      <c r="A16" s="130" t="s">
        <v>134</v>
      </c>
      <c r="B16" s="3" t="s">
        <v>85</v>
      </c>
      <c r="C16" s="3">
        <v>41.756</v>
      </c>
      <c r="D16" s="3">
        <v>160.70400000000001</v>
      </c>
      <c r="E16" s="3">
        <f t="shared" si="3"/>
        <v>0.25983174034249301</v>
      </c>
      <c r="F16" s="3">
        <v>23.888999999999999</v>
      </c>
      <c r="G16" s="3">
        <v>53.238</v>
      </c>
      <c r="H16" s="3">
        <f t="shared" si="0"/>
        <v>29.349</v>
      </c>
      <c r="I16" s="3">
        <v>119.223</v>
      </c>
      <c r="J16" s="3">
        <f t="shared" si="1"/>
        <v>0.24616894391182909</v>
      </c>
    </row>
    <row r="17" spans="1:11" x14ac:dyDescent="0.45">
      <c r="A17" s="130" t="s">
        <v>86</v>
      </c>
      <c r="B17" s="3" t="s">
        <v>90</v>
      </c>
      <c r="C17" s="3">
        <v>493.315</v>
      </c>
      <c r="D17" s="3">
        <v>668.97299999999996</v>
      </c>
      <c r="E17" s="3">
        <f t="shared" si="3"/>
        <v>0.73742139069887724</v>
      </c>
      <c r="F17" s="3">
        <v>51.762999999999998</v>
      </c>
      <c r="G17" s="3">
        <v>61.006999999999998</v>
      </c>
      <c r="H17" s="3">
        <f t="shared" si="0"/>
        <v>9.2439999999999998</v>
      </c>
      <c r="I17" s="3">
        <v>206.791</v>
      </c>
      <c r="J17" s="3">
        <f t="shared" si="1"/>
        <v>4.4702138874515816E-2</v>
      </c>
      <c r="K17" s="128" t="s">
        <v>98</v>
      </c>
    </row>
    <row r="18" spans="1:11" x14ac:dyDescent="0.45">
      <c r="A18" s="130" t="s">
        <v>89</v>
      </c>
      <c r="B18" s="3" t="s">
        <v>90</v>
      </c>
      <c r="C18" s="3">
        <v>89.382000000000005</v>
      </c>
      <c r="D18" s="3">
        <v>258.04000000000002</v>
      </c>
      <c r="E18" s="3">
        <f t="shared" ref="E18" si="4">C18/D18</f>
        <v>0.3463881568749031</v>
      </c>
      <c r="F18" s="3">
        <v>37.698</v>
      </c>
      <c r="G18" s="3">
        <v>51.298999999999999</v>
      </c>
      <c r="H18" s="3">
        <f t="shared" si="0"/>
        <v>13.600999999999999</v>
      </c>
      <c r="I18" s="3">
        <v>160.08699999999999</v>
      </c>
      <c r="J18" s="3">
        <f t="shared" si="1"/>
        <v>8.4960052971196909E-2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7"/>
  <sheetViews>
    <sheetView workbookViewId="0">
      <selection activeCell="A12" sqref="A12"/>
    </sheetView>
  </sheetViews>
  <sheetFormatPr baseColWidth="10" defaultColWidth="9.15234375" defaultRowHeight="14.6" x14ac:dyDescent="0.4"/>
  <cols>
    <col min="1" max="1" width="31.4609375" customWidth="1"/>
  </cols>
  <sheetData>
    <row r="1" spans="1:3" ht="15.9" x14ac:dyDescent="0.45">
      <c r="A1" s="58" t="s">
        <v>119</v>
      </c>
      <c r="B1" t="s">
        <v>101</v>
      </c>
      <c r="C1">
        <v>0</v>
      </c>
    </row>
    <row r="2" spans="1:3" ht="15.9" x14ac:dyDescent="0.45">
      <c r="A2" s="58" t="s">
        <v>120</v>
      </c>
      <c r="B2" t="s">
        <v>118</v>
      </c>
      <c r="C2">
        <v>0</v>
      </c>
    </row>
    <row r="3" spans="1:3" ht="15.9" x14ac:dyDescent="0.45">
      <c r="A3" s="58" t="s">
        <v>121</v>
      </c>
      <c r="B3" t="s">
        <v>107</v>
      </c>
      <c r="C3" t="s">
        <v>108</v>
      </c>
    </row>
    <row r="4" spans="1:3" ht="15.9" x14ac:dyDescent="0.45">
      <c r="A4" s="130" t="s">
        <v>122</v>
      </c>
      <c r="B4" t="s">
        <v>107</v>
      </c>
      <c r="C4" t="s">
        <v>108</v>
      </c>
    </row>
    <row r="5" spans="1:3" ht="15.9" x14ac:dyDescent="0.45">
      <c r="A5" s="58" t="s">
        <v>123</v>
      </c>
      <c r="B5" t="s">
        <v>117</v>
      </c>
      <c r="C5">
        <v>0</v>
      </c>
    </row>
    <row r="6" spans="1:3" ht="15.9" x14ac:dyDescent="0.45">
      <c r="A6" s="58" t="s">
        <v>124</v>
      </c>
      <c r="B6" t="s">
        <v>115</v>
      </c>
      <c r="C6" t="s">
        <v>116</v>
      </c>
    </row>
    <row r="7" spans="1:3" ht="15.9" x14ac:dyDescent="0.45">
      <c r="A7" s="58" t="s">
        <v>125</v>
      </c>
      <c r="B7" t="s">
        <v>113</v>
      </c>
      <c r="C7" t="s">
        <v>114</v>
      </c>
    </row>
    <row r="8" spans="1:3" ht="18.649999999999999" customHeight="1" x14ac:dyDescent="0.4">
      <c r="A8" s="79" t="s">
        <v>126</v>
      </c>
      <c r="B8" t="s">
        <v>108</v>
      </c>
      <c r="C8" t="s">
        <v>109</v>
      </c>
    </row>
    <row r="9" spans="1:3" ht="15.9" x14ac:dyDescent="0.45">
      <c r="A9" s="58" t="s">
        <v>127</v>
      </c>
      <c r="B9" t="s">
        <v>117</v>
      </c>
      <c r="C9">
        <v>0</v>
      </c>
    </row>
    <row r="10" spans="1:3" ht="15.9" x14ac:dyDescent="0.45">
      <c r="A10" s="58" t="s">
        <v>128</v>
      </c>
      <c r="B10" s="159">
        <v>5333</v>
      </c>
      <c r="C10">
        <v>0</v>
      </c>
    </row>
    <row r="11" spans="1:3" ht="15.9" x14ac:dyDescent="0.45">
      <c r="A11" s="130" t="s">
        <v>129</v>
      </c>
      <c r="B11" t="s">
        <v>108</v>
      </c>
      <c r="C11" t="s">
        <v>110</v>
      </c>
    </row>
    <row r="12" spans="1:3" ht="15.9" x14ac:dyDescent="0.45">
      <c r="A12" s="131" t="s">
        <v>140</v>
      </c>
      <c r="B12" t="s">
        <v>111</v>
      </c>
      <c r="C12" t="s">
        <v>112</v>
      </c>
    </row>
    <row r="13" spans="1:3" ht="15.9" x14ac:dyDescent="0.45">
      <c r="A13" s="126" t="s">
        <v>130</v>
      </c>
      <c r="B13">
        <v>0</v>
      </c>
      <c r="C13">
        <v>0</v>
      </c>
    </row>
    <row r="14" spans="1:3" ht="15.9" x14ac:dyDescent="0.45">
      <c r="A14" s="153" t="s">
        <v>131</v>
      </c>
      <c r="B14" t="s">
        <v>105</v>
      </c>
      <c r="C14" t="s">
        <v>106</v>
      </c>
    </row>
    <row r="15" spans="1:3" ht="15.9" x14ac:dyDescent="0.45">
      <c r="A15" s="130" t="s">
        <v>136</v>
      </c>
      <c r="B15" t="s">
        <v>103</v>
      </c>
      <c r="C15" t="s">
        <v>104</v>
      </c>
    </row>
    <row r="16" spans="1:3" ht="15.9" x14ac:dyDescent="0.45">
      <c r="A16" s="130" t="s">
        <v>132</v>
      </c>
      <c r="B16" t="s">
        <v>100</v>
      </c>
      <c r="C16" t="s">
        <v>101</v>
      </c>
    </row>
    <row r="17" spans="1:3" ht="15.9" x14ac:dyDescent="0.45">
      <c r="A17" s="130" t="s">
        <v>133</v>
      </c>
      <c r="B17" t="s">
        <v>102</v>
      </c>
      <c r="C17" t="s">
        <v>101</v>
      </c>
    </row>
  </sheetData>
  <phoneticPr fontId="2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workbookViewId="0">
      <selection activeCell="F19" sqref="F19"/>
    </sheetView>
  </sheetViews>
  <sheetFormatPr baseColWidth="10" defaultColWidth="11.53515625" defaultRowHeight="14.6" x14ac:dyDescent="0.4"/>
  <cols>
    <col min="1" max="1" width="46" style="74" customWidth="1"/>
    <col min="2" max="16384" width="11.53515625" style="74"/>
  </cols>
  <sheetData>
    <row r="1" spans="1:9" ht="15.9" x14ac:dyDescent="0.45">
      <c r="A1" s="3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ht="15.9" x14ac:dyDescent="0.45">
      <c r="A2" s="26" t="s">
        <v>40</v>
      </c>
      <c r="B2" s="6">
        <v>0.1694810496130443</v>
      </c>
      <c r="C2" s="6">
        <v>0.22754084320983581</v>
      </c>
      <c r="D2" s="6">
        <v>0.26395759052220702</v>
      </c>
      <c r="E2" s="6">
        <v>0.35207816376926898</v>
      </c>
      <c r="F2" s="6">
        <v>2.0064688901855797E-3</v>
      </c>
      <c r="G2" s="6">
        <v>1.9665587642106151E-3</v>
      </c>
      <c r="H2" s="6">
        <v>1.8326083693021584E-3</v>
      </c>
      <c r="I2" s="6">
        <v>2.6898095187145288E-3</v>
      </c>
    </row>
    <row r="3" spans="1:9" ht="15.9" x14ac:dyDescent="0.45">
      <c r="A3" s="26" t="s">
        <v>41</v>
      </c>
      <c r="B3" s="6">
        <v>0.17293133951788361</v>
      </c>
      <c r="C3" s="6">
        <v>0.22936023480815426</v>
      </c>
      <c r="D3" s="6">
        <v>0.26884330598768164</v>
      </c>
      <c r="E3" s="6">
        <v>0.35355279615788876</v>
      </c>
      <c r="F3" s="6">
        <v>3.1822496557825991E-3</v>
      </c>
      <c r="G3" s="6">
        <v>1.380290184755995E-3</v>
      </c>
      <c r="H3" s="6">
        <v>1.7445969273448827E-3</v>
      </c>
      <c r="I3" s="6">
        <v>1.9957805107540228E-3</v>
      </c>
    </row>
    <row r="4" spans="1:9" ht="15.9" x14ac:dyDescent="0.45">
      <c r="A4" s="26" t="s">
        <v>42</v>
      </c>
      <c r="B4" s="6">
        <v>0.16418378995433788</v>
      </c>
      <c r="C4" s="6">
        <v>0.22831636841506484</v>
      </c>
      <c r="D4" s="6">
        <v>0.25950966247278634</v>
      </c>
      <c r="E4" s="6">
        <v>0.35308755694834443</v>
      </c>
      <c r="F4" s="6">
        <v>2.5739506558564271E-3</v>
      </c>
      <c r="G4" s="6">
        <v>4.824427634488245E-3</v>
      </c>
      <c r="H4" s="6">
        <v>4.9091814762702128E-3</v>
      </c>
      <c r="I4" s="6">
        <v>5.6752665005407616E-3</v>
      </c>
    </row>
    <row r="5" spans="1:9" ht="15.9" x14ac:dyDescent="0.45">
      <c r="A5" s="26" t="s">
        <v>43</v>
      </c>
      <c r="B5" s="6">
        <v>0.16198327942309579</v>
      </c>
      <c r="C5" s="6">
        <v>0.22701263270709546</v>
      </c>
      <c r="D5" s="6">
        <v>0.25929436088573093</v>
      </c>
      <c r="E5" s="6">
        <v>0.34803521747674232</v>
      </c>
      <c r="F5" s="6">
        <v>3.3107272910882363E-3</v>
      </c>
      <c r="G5" s="6">
        <v>4.4750742140866389E-3</v>
      </c>
      <c r="H5" s="6">
        <v>4.3340884769587041E-3</v>
      </c>
      <c r="I5" s="6">
        <v>7.2517578765515693E-3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Properties</vt:lpstr>
      <vt:lpstr>RawResults</vt:lpstr>
      <vt:lpstr>ME&amp;ajdSE</vt:lpstr>
      <vt:lpstr>Statistics</vt:lpstr>
      <vt:lpstr>Results_ME</vt:lpstr>
      <vt:lpstr>Results_SE</vt:lpstr>
      <vt:lpstr>Measurements</vt:lpstr>
      <vt:lpstr>AgesTaxa</vt:lpstr>
      <vt:lpstr>Results_ME_surface_vs_CT</vt:lpstr>
      <vt:lpstr>Results_SE_surface_vs_CT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2022-08-16T14:35:48Z</dcterms:modified>
</cp:coreProperties>
</file>