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ercedesdelapazarandiga/Documents/Docs/CSIC_Vigo/SOP N2O CH4/SOP 5_Nov 2020/"/>
    </mc:Choice>
  </mc:AlternateContent>
  <xr:revisionPtr revIDLastSave="0" documentId="8_{07A86F8A-3D87-DA4F-907E-C7A016FD4D09}" xr6:coauthVersionLast="36" xr6:coauthVersionMax="36" xr10:uidLastSave="{00000000-0000-0000-0000-000000000000}"/>
  <bookViews>
    <workbookView xWindow="0" yWindow="460" windowWidth="27200" windowHeight="14900" xr2:uid="{00000000-000D-0000-FFFF-FFFF00000000}"/>
  </bookViews>
  <sheets>
    <sheet name="Headspace CH4" sheetId="2" r:id="rId1"/>
    <sheet name="Headspace N2O" sheetId="3" r:id="rId2"/>
  </sheets>
  <calcPr calcId="181029"/>
</workbook>
</file>

<file path=xl/calcChain.xml><?xml version="1.0" encoding="utf-8"?>
<calcChain xmlns="http://schemas.openxmlformats.org/spreadsheetml/2006/main">
  <c r="U7" i="2" l="1"/>
  <c r="U8" i="2"/>
  <c r="U9" i="2"/>
  <c r="U10" i="2"/>
  <c r="U6" i="2"/>
  <c r="H10" i="2" l="1"/>
  <c r="H9" i="2"/>
  <c r="H8" i="2"/>
  <c r="H7" i="2"/>
  <c r="H6" i="2"/>
  <c r="V6" i="2" s="1"/>
  <c r="W6" i="2" s="1"/>
  <c r="V7" i="2" l="1"/>
  <c r="W7" i="2" s="1"/>
  <c r="V8" i="2"/>
  <c r="W8" i="2" s="1"/>
  <c r="V9" i="2"/>
  <c r="W9" i="2" s="1"/>
  <c r="V10" i="2"/>
  <c r="W10" i="2" s="1"/>
</calcChain>
</file>

<file path=xl/sharedStrings.xml><?xml version="1.0" encoding="utf-8"?>
<sst xmlns="http://schemas.openxmlformats.org/spreadsheetml/2006/main" count="153" uniqueCount="84">
  <si>
    <t>In situ Density</t>
  </si>
  <si>
    <t>CH4 (nM)</t>
  </si>
  <si>
    <t>CH4 (nmol kg-1)</t>
  </si>
  <si>
    <t>Column A</t>
  </si>
  <si>
    <t>Column B</t>
  </si>
  <si>
    <t>Column C</t>
  </si>
  <si>
    <t>Column D</t>
  </si>
  <si>
    <t>Column E</t>
  </si>
  <si>
    <t>Column F</t>
  </si>
  <si>
    <t>Column G</t>
  </si>
  <si>
    <t>Laboratory Atmospheric Pressure (Atm)</t>
  </si>
  <si>
    <t>Column I</t>
  </si>
  <si>
    <t>Column H</t>
  </si>
  <si>
    <t>Column J</t>
  </si>
  <si>
    <t>Column K</t>
  </si>
  <si>
    <t>Column L</t>
  </si>
  <si>
    <t>Peak area of sample</t>
  </si>
  <si>
    <t>Column T</t>
  </si>
  <si>
    <t>Column U</t>
  </si>
  <si>
    <t>Methane concentration (nanomolar)</t>
  </si>
  <si>
    <t>Methane concentration (nanomole/kg)</t>
  </si>
  <si>
    <t>Sample concentration</t>
  </si>
  <si>
    <t>N2O (nmol kg-1)</t>
  </si>
  <si>
    <t>N2O (nM)</t>
  </si>
  <si>
    <t>Nitrous oxide concentration (nanomolar)</t>
  </si>
  <si>
    <t>Nitrous oxide concentration (nanomole/kg)</t>
  </si>
  <si>
    <t>Calculations used to determine nitrous oxide concentrations via headspace analysis</t>
  </si>
  <si>
    <t>Nitrous oxide solubility equation from  Weiss and Price (1980) Mar. Chem. 8, 347–359</t>
  </si>
  <si>
    <t>Sample Information</t>
  </si>
  <si>
    <t>Sample analysis</t>
  </si>
  <si>
    <t>Calculation input terms</t>
  </si>
  <si>
    <t>Sample ID</t>
  </si>
  <si>
    <t>In situ Temp</t>
  </si>
  <si>
    <t>Salinity</t>
  </si>
  <si>
    <t>Lab pressure (atm)</t>
  </si>
  <si>
    <t>Equilibration temperature (ºC)</t>
  </si>
  <si>
    <t>Total sample volume (mL)</t>
  </si>
  <si>
    <t>Water phase volume (mL)</t>
  </si>
  <si>
    <t>Headspace phase volume (mL)</t>
  </si>
  <si>
    <t>x0</t>
  </si>
  <si>
    <t>A1</t>
  </si>
  <si>
    <t>A2</t>
  </si>
  <si>
    <t>A3</t>
  </si>
  <si>
    <t>A4</t>
  </si>
  <si>
    <t>B1</t>
  </si>
  <si>
    <t>B2</t>
  </si>
  <si>
    <t>B3</t>
  </si>
  <si>
    <t>R (gas constant)             L atm K-1 mol-1</t>
  </si>
  <si>
    <t>25 m</t>
  </si>
  <si>
    <t>Sample identification code</t>
  </si>
  <si>
    <t>In situ sample temperature (ºC)</t>
  </si>
  <si>
    <t>In situ salinity</t>
  </si>
  <si>
    <t>Density of seawater sample (kg m-3)</t>
  </si>
  <si>
    <t>Laboratory temperature during equilibration (ºC)</t>
  </si>
  <si>
    <t>Volume of  total seawater sample (ml)</t>
  </si>
  <si>
    <t>Volume of seawater phase during equilibration (ml)</t>
  </si>
  <si>
    <t>Volume of headspace phase during equilibration (ml)</t>
  </si>
  <si>
    <t>Ideal gas constant (L atm K-1 mol-1)</t>
  </si>
  <si>
    <t>Calculations used to determine methane concentrations via headspace analysis</t>
  </si>
  <si>
    <r>
      <t xml:space="preserve">Methane solubility equation from Wiesenburg and Guinasso (1979) </t>
    </r>
    <r>
      <rPr>
        <b/>
        <i/>
        <sz val="12"/>
        <rFont val="Calibri"/>
        <family val="2"/>
      </rPr>
      <t>J. Chem. Eng. Data</t>
    </r>
    <r>
      <rPr>
        <b/>
        <sz val="12"/>
        <rFont val="Calibri"/>
        <family val="2"/>
      </rPr>
      <t xml:space="preserve"> 24, 354-360.</t>
    </r>
  </si>
  <si>
    <t>xCH4 headspace (ppb)</t>
  </si>
  <si>
    <t>CH4 initial mixing ratio in the equilibrator gas (time=0) (ppb)</t>
  </si>
  <si>
    <t>CH4 mixing ratio in headspace in equilibrium with water sample (ppb)</t>
  </si>
  <si>
    <t>Coefficients of  Nitrous oxide solubility equation from  Weiss and Price (1980) Mar. Chem. 8, 347–359. Table 2 (mol L-1 atm -1)</t>
  </si>
  <si>
    <t>Coefficients of CH4 equilibrium solubility equation from Wiesenburg and Guinasso (1979) J. Chem. Eng. Data 24, 354-360. Table 6. (nmol L-1 atm -1)</t>
  </si>
  <si>
    <t>CH4 equilibrium solubility equation from Wiesenburg and Guinasso (1979) J. Chem. Eng. Data 24, 354-360. Equation 6. (nmol L-1 atm -1)</t>
  </si>
  <si>
    <t>xN2O headspace (ppb)</t>
  </si>
  <si>
    <t>N2O mixing ratio in headspace in equilibrium with water sample (ppb)</t>
  </si>
  <si>
    <t>N2O initial mixing ratio in the equilibrator gas (time=0) (ppb)</t>
  </si>
  <si>
    <t>Equilibrium solubility  equation from  Weiss and Price (1980) Mar. Chem. 8, 347–359. Equation 13 (mol L-1 atm -1)</t>
  </si>
  <si>
    <t>K (nmol /L atm)</t>
  </si>
  <si>
    <t>K (mol /L atm)</t>
  </si>
  <si>
    <t>Column M to S</t>
  </si>
  <si>
    <t>Column V</t>
  </si>
  <si>
    <t>Column W</t>
  </si>
  <si>
    <t>P</t>
  </si>
  <si>
    <t>S</t>
  </si>
  <si>
    <t>T</t>
  </si>
  <si>
    <t>Vwp</t>
  </si>
  <si>
    <t>Vhp</t>
  </si>
  <si>
    <t>XCH4 headspace (ppb)</t>
  </si>
  <si>
    <t>Terms in equation 7 of the SOP5</t>
  </si>
  <si>
    <t>Cwp</t>
  </si>
  <si>
    <t>Sample Peak Area 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</si>
</sst>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rgb="FF808080"/>
      <name val="Calibri"/>
      <family val="2"/>
      <scheme val="minor"/>
    </font>
    <font>
      <b/>
      <i/>
      <sz val="12"/>
      <name val="Calibri"/>
      <family val="2"/>
    </font>
    <font>
      <b/>
      <sz val="12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EBF1DE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7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Fill="1" applyBorder="1"/>
    <xf numFmtId="0" fontId="9" fillId="0" borderId="0" xfId="0" applyFont="1"/>
    <xf numFmtId="0" fontId="10" fillId="0" borderId="0" xfId="0" applyFont="1" applyAlignment="1"/>
    <xf numFmtId="0" fontId="0" fillId="0" borderId="0" xfId="0" applyAlignment="1"/>
    <xf numFmtId="0" fontId="7" fillId="4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166" fontId="8" fillId="0" borderId="0" xfId="0" applyNumberFormat="1" applyFont="1"/>
    <xf numFmtId="2" fontId="7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3" borderId="3" xfId="0" applyFont="1" applyFill="1" applyBorder="1" applyAlignment="1">
      <alignment horizontal="center" wrapText="1"/>
    </xf>
    <xf numFmtId="0" fontId="5" fillId="0" borderId="0" xfId="0" applyFont="1" applyFill="1" applyBorder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1" fontId="8" fillId="0" borderId="0" xfId="0" applyNumberFormat="1" applyFont="1"/>
    <xf numFmtId="0" fontId="4" fillId="0" borderId="0" xfId="0" applyFont="1" applyFill="1" applyBorder="1"/>
    <xf numFmtId="0" fontId="4" fillId="0" borderId="0" xfId="0" applyFont="1"/>
    <xf numFmtId="0" fontId="3" fillId="0" borderId="0" xfId="0" applyFont="1" applyFill="1" applyBorder="1"/>
    <xf numFmtId="0" fontId="6" fillId="3" borderId="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2" fillId="0" borderId="0" xfId="0" applyFont="1" applyFill="1" applyBorder="1"/>
    <xf numFmtId="0" fontId="6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0" fillId="0" borderId="0" xfId="0" applyFont="1"/>
    <xf numFmtId="0" fontId="17" fillId="5" borderId="2" xfId="0" applyFont="1" applyFill="1" applyBorder="1" applyAlignment="1">
      <alignment horizontal="center"/>
    </xf>
    <xf numFmtId="0" fontId="18" fillId="0" borderId="0" xfId="0" applyFont="1"/>
    <xf numFmtId="0" fontId="17" fillId="5" borderId="7" xfId="0" applyFont="1" applyFill="1" applyBorder="1" applyAlignment="1">
      <alignment horizontal="center"/>
    </xf>
    <xf numFmtId="0" fontId="17" fillId="5" borderId="8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5" fillId="7" borderId="3" xfId="0" applyFont="1" applyFill="1" applyBorder="1" applyAlignment="1">
      <alignment horizontal="center"/>
    </xf>
    <xf numFmtId="0" fontId="19" fillId="6" borderId="4" xfId="0" applyFont="1" applyFill="1" applyBorder="1" applyAlignment="1">
      <alignment horizontal="center"/>
    </xf>
    <xf numFmtId="0" fontId="17" fillId="6" borderId="8" xfId="0" applyFont="1" applyFill="1" applyBorder="1" applyAlignment="1">
      <alignment horizontal="center"/>
    </xf>
    <xf numFmtId="0" fontId="18" fillId="5" borderId="9" xfId="0" applyFont="1" applyFill="1" applyBorder="1" applyAlignment="1">
      <alignment horizontal="center" wrapText="1"/>
    </xf>
    <xf numFmtId="0" fontId="18" fillId="5" borderId="3" xfId="0" applyFont="1" applyFill="1" applyBorder="1" applyAlignment="1">
      <alignment horizontal="center" wrapText="1"/>
    </xf>
    <xf numFmtId="0" fontId="18" fillId="6" borderId="8" xfId="0" applyFont="1" applyFill="1" applyBorder="1" applyAlignment="1">
      <alignment horizontal="center" wrapText="1"/>
    </xf>
    <xf numFmtId="0" fontId="18" fillId="6" borderId="3" xfId="0" applyFont="1" applyFill="1" applyBorder="1" applyAlignment="1">
      <alignment horizontal="center" wrapText="1"/>
    </xf>
    <xf numFmtId="0" fontId="17" fillId="7" borderId="3" xfId="0" applyFont="1" applyFill="1" applyBorder="1" applyAlignment="1">
      <alignment horizontal="center"/>
    </xf>
    <xf numFmtId="0" fontId="17" fillId="7" borderId="9" xfId="0" applyFont="1" applyFill="1" applyBorder="1" applyAlignment="1">
      <alignment horizontal="center"/>
    </xf>
    <xf numFmtId="0" fontId="17" fillId="7" borderId="8" xfId="0" applyFont="1" applyFill="1" applyBorder="1" applyAlignment="1">
      <alignment horizontal="center"/>
    </xf>
    <xf numFmtId="0" fontId="18" fillId="7" borderId="8" xfId="0" applyFont="1" applyFill="1" applyBorder="1" applyAlignment="1">
      <alignment horizontal="center" wrapText="1"/>
    </xf>
    <xf numFmtId="0" fontId="18" fillId="6" borderId="8" xfId="0" applyFont="1" applyFill="1" applyBorder="1" applyAlignment="1">
      <alignment horizontal="center"/>
    </xf>
    <xf numFmtId="0" fontId="18" fillId="6" borderId="3" xfId="0" applyFont="1" applyFill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8" fillId="0" borderId="5" xfId="0" applyFont="1" applyBorder="1" applyAlignment="1">
      <alignment horizontal="center" wrapText="1"/>
    </xf>
    <xf numFmtId="2" fontId="18" fillId="0" borderId="0" xfId="0" applyNumberFormat="1" applyFont="1" applyAlignment="1">
      <alignment horizontal="center" vertical="center" wrapText="1"/>
    </xf>
    <xf numFmtId="164" fontId="18" fillId="0" borderId="0" xfId="0" applyNumberFormat="1" applyFont="1"/>
    <xf numFmtId="2" fontId="18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66" fontId="18" fillId="0" borderId="0" xfId="0" applyNumberFormat="1" applyFont="1"/>
    <xf numFmtId="166" fontId="18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5" borderId="4" xfId="0" applyFont="1" applyFill="1" applyBorder="1" applyAlignment="1">
      <alignment horizontal="center"/>
    </xf>
    <xf numFmtId="0" fontId="17" fillId="5" borderId="3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 wrapText="1"/>
    </xf>
    <xf numFmtId="0" fontId="17" fillId="6" borderId="4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5" fillId="7" borderId="2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17" fillId="6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6" fontId="7" fillId="0" borderId="0" xfId="0" applyNumberFormat="1" applyFont="1" applyFill="1" applyBorder="1"/>
    <xf numFmtId="166" fontId="7" fillId="0" borderId="0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3"/>
  <sheetViews>
    <sheetView tabSelected="1" zoomScale="80" zoomScaleNormal="80" workbookViewId="0">
      <selection activeCell="A41" sqref="A41:XFD52"/>
    </sheetView>
  </sheetViews>
  <sheetFormatPr baseColWidth="10" defaultColWidth="8.83203125" defaultRowHeight="15" x14ac:dyDescent="0.2"/>
  <cols>
    <col min="1" max="1" width="22.33203125" customWidth="1"/>
    <col min="2" max="2" width="21.33203125" customWidth="1"/>
    <col min="3" max="3" width="22.33203125" customWidth="1"/>
    <col min="4" max="4" width="19.5" customWidth="1"/>
    <col min="5" max="5" width="18.5" customWidth="1"/>
    <col min="6" max="6" width="17.6640625" customWidth="1"/>
    <col min="7" max="7" width="11.5" customWidth="1"/>
    <col min="8" max="8" width="15.33203125" customWidth="1"/>
    <col min="9" max="9" width="11.6640625" customWidth="1"/>
    <col min="10" max="10" width="14.83203125" customWidth="1"/>
    <col min="11" max="11" width="15.6640625" customWidth="1"/>
    <col min="12" max="12" width="13.6640625" customWidth="1"/>
    <col min="13" max="14" width="9" bestFit="1" customWidth="1"/>
    <col min="15" max="15" width="10.83203125" customWidth="1"/>
    <col min="16" max="16" width="9" bestFit="1" customWidth="1"/>
    <col min="17" max="17" width="17.5" customWidth="1"/>
    <col min="18" max="20" width="9" bestFit="1" customWidth="1"/>
    <col min="21" max="21" width="10.5" customWidth="1"/>
    <col min="22" max="22" width="9" customWidth="1"/>
    <col min="23" max="23" width="14.6640625" customWidth="1"/>
    <col min="24" max="24" width="11.1640625" bestFit="1" customWidth="1"/>
    <col min="25" max="25" width="10.6640625" bestFit="1" customWidth="1"/>
    <col min="26" max="26" width="9" bestFit="1" customWidth="1"/>
    <col min="27" max="27" width="21.1640625" customWidth="1"/>
    <col min="28" max="28" width="11" customWidth="1"/>
    <col min="29" max="29" width="20" customWidth="1"/>
    <col min="31" max="31" width="12.1640625" bestFit="1" customWidth="1"/>
  </cols>
  <sheetData>
    <row r="1" spans="1:24" x14ac:dyDescent="0.2">
      <c r="A1" s="7" t="s">
        <v>58</v>
      </c>
    </row>
    <row r="2" spans="1:24" ht="16" x14ac:dyDescent="0.2">
      <c r="M2" s="8" t="s">
        <v>59</v>
      </c>
      <c r="N2" s="9"/>
      <c r="O2" s="9"/>
      <c r="P2" s="9"/>
      <c r="Q2" s="9"/>
      <c r="R2" s="9"/>
      <c r="S2" s="9"/>
      <c r="T2" s="9"/>
    </row>
    <row r="3" spans="1:24" s="1" customFormat="1" ht="13.5" customHeight="1" x14ac:dyDescent="0.2">
      <c r="A3" s="41" t="s">
        <v>28</v>
      </c>
      <c r="B3" s="42"/>
      <c r="C3" s="42"/>
      <c r="D3" s="43"/>
      <c r="E3" s="44" t="s">
        <v>29</v>
      </c>
      <c r="F3" s="45"/>
      <c r="G3" s="45"/>
      <c r="H3" s="45"/>
      <c r="I3" s="45"/>
      <c r="J3" s="45"/>
      <c r="K3" s="45"/>
      <c r="L3" s="46"/>
      <c r="M3" s="47" t="s">
        <v>30</v>
      </c>
      <c r="N3" s="48"/>
      <c r="O3" s="48"/>
      <c r="P3" s="48"/>
      <c r="Q3" s="48"/>
      <c r="R3" s="48"/>
      <c r="S3" s="48"/>
      <c r="T3" s="48"/>
      <c r="U3" s="48"/>
      <c r="V3" s="39" t="s">
        <v>21</v>
      </c>
      <c r="W3" s="40"/>
      <c r="X3"/>
    </row>
    <row r="4" spans="1:24" s="1" customFormat="1" ht="22" customHeight="1" x14ac:dyDescent="0.25">
      <c r="A4" s="31" t="s">
        <v>81</v>
      </c>
      <c r="B4" s="32"/>
      <c r="C4" s="32" t="s">
        <v>76</v>
      </c>
      <c r="D4" s="33"/>
      <c r="E4" s="35" t="s">
        <v>75</v>
      </c>
      <c r="F4" s="35" t="s">
        <v>77</v>
      </c>
      <c r="G4" s="35"/>
      <c r="H4" s="35" t="s">
        <v>78</v>
      </c>
      <c r="I4" s="35" t="s">
        <v>79</v>
      </c>
      <c r="J4" s="35"/>
      <c r="K4" s="35" t="s">
        <v>80</v>
      </c>
      <c r="L4" s="35"/>
      <c r="M4" s="36"/>
      <c r="N4" s="36"/>
      <c r="O4" s="36"/>
      <c r="P4" s="36"/>
      <c r="Q4" s="36"/>
      <c r="R4" s="36"/>
      <c r="S4" s="36"/>
      <c r="T4" s="36"/>
      <c r="U4" s="36" t="s">
        <v>70</v>
      </c>
      <c r="V4" s="37" t="s">
        <v>82</v>
      </c>
      <c r="W4" s="30"/>
      <c r="X4"/>
    </row>
    <row r="5" spans="1:24" s="1" customFormat="1" ht="29" customHeight="1" x14ac:dyDescent="0.2">
      <c r="A5" s="10" t="s">
        <v>31</v>
      </c>
      <c r="B5" s="10" t="s">
        <v>32</v>
      </c>
      <c r="C5" s="10" t="s">
        <v>33</v>
      </c>
      <c r="D5" s="10" t="s">
        <v>0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38" t="s">
        <v>83</v>
      </c>
      <c r="K5" s="22" t="s">
        <v>60</v>
      </c>
      <c r="L5" s="12" t="s">
        <v>39</v>
      </c>
      <c r="M5" s="13" t="s">
        <v>40</v>
      </c>
      <c r="N5" s="14" t="s">
        <v>41</v>
      </c>
      <c r="O5" s="14" t="s">
        <v>42</v>
      </c>
      <c r="P5" s="14" t="s">
        <v>43</v>
      </c>
      <c r="Q5" s="14" t="s">
        <v>44</v>
      </c>
      <c r="R5" s="14" t="s">
        <v>45</v>
      </c>
      <c r="S5" s="14" t="s">
        <v>46</v>
      </c>
      <c r="T5" s="25" t="s">
        <v>47</v>
      </c>
      <c r="U5" s="25" t="s">
        <v>70</v>
      </c>
      <c r="V5" s="2" t="s">
        <v>1</v>
      </c>
      <c r="W5" s="11" t="s">
        <v>2</v>
      </c>
    </row>
    <row r="6" spans="1:24" s="1" customFormat="1" ht="13.5" customHeight="1" x14ac:dyDescent="0.2">
      <c r="A6" s="15" t="s">
        <v>48</v>
      </c>
      <c r="B6" s="15">
        <v>23.6</v>
      </c>
      <c r="C6" s="15">
        <v>34.97</v>
      </c>
      <c r="D6" s="15">
        <v>1023.73</v>
      </c>
      <c r="E6" s="16">
        <v>1</v>
      </c>
      <c r="F6" s="16">
        <v>20.9</v>
      </c>
      <c r="G6" s="16">
        <v>241.8</v>
      </c>
      <c r="H6" s="17">
        <f t="shared" ref="H6:H9" si="0">G6-19.7</f>
        <v>222.10000000000002</v>
      </c>
      <c r="I6" s="17">
        <v>19.7</v>
      </c>
      <c r="J6" s="17">
        <v>4.34</v>
      </c>
      <c r="K6" s="18">
        <v>463.58012031719988</v>
      </c>
      <c r="L6" s="18">
        <v>0</v>
      </c>
      <c r="M6" s="17">
        <v>-415.28070000000002</v>
      </c>
      <c r="N6" s="17">
        <v>596.81039999999996</v>
      </c>
      <c r="O6" s="17">
        <v>379.25990000000002</v>
      </c>
      <c r="P6" s="17">
        <v>-62.075699999999998</v>
      </c>
      <c r="Q6" s="17">
        <v>-5.9159999999999997E-2</v>
      </c>
      <c r="R6" s="17">
        <v>3.2174000000000001E-2</v>
      </c>
      <c r="S6" s="17">
        <v>-4.8198E-3</v>
      </c>
      <c r="T6" s="17">
        <v>8.2057459999999999E-2</v>
      </c>
      <c r="U6" s="26">
        <f>(EXP(M6+N6*(100/(273.15+F6))+O6*LN(((273.15+F6)/100))+P6*(((273.15+F6)/100))+C6*(Q6+R6*((273.15+F6)/100)+S6*(((273.15+F6)/100)*((273.15+F6)/100)))))</f>
        <v>1193224.160618125</v>
      </c>
      <c r="V6" s="1">
        <f>(K6*E6/H6)*(U6*H6*0.000000001+(I6/(T6*(273.15+F6))))</f>
        <v>2.2572869464113334</v>
      </c>
      <c r="W6" s="20">
        <f t="shared" ref="W6:W10" si="1">V6*1000/D6</f>
        <v>2.2049631703782571</v>
      </c>
    </row>
    <row r="7" spans="1:24" s="1" customFormat="1" ht="13.5" customHeight="1" x14ac:dyDescent="0.2">
      <c r="A7" s="15" t="s">
        <v>48</v>
      </c>
      <c r="B7" s="15">
        <v>23.6</v>
      </c>
      <c r="C7" s="15">
        <v>34.97</v>
      </c>
      <c r="D7" s="15">
        <v>1023.73</v>
      </c>
      <c r="E7" s="16">
        <v>1</v>
      </c>
      <c r="F7" s="16">
        <v>20.9</v>
      </c>
      <c r="G7" s="16">
        <v>238.7</v>
      </c>
      <c r="H7" s="17">
        <f t="shared" si="0"/>
        <v>219</v>
      </c>
      <c r="I7" s="17">
        <v>19.7</v>
      </c>
      <c r="J7" s="17">
        <v>4.45</v>
      </c>
      <c r="K7" s="18">
        <v>475.32984686901835</v>
      </c>
      <c r="L7" s="18">
        <v>0</v>
      </c>
      <c r="M7" s="17">
        <v>-415.28070000000002</v>
      </c>
      <c r="N7" s="17">
        <v>596.81039999999996</v>
      </c>
      <c r="O7" s="17">
        <v>379.25990000000002</v>
      </c>
      <c r="P7" s="17">
        <v>-62.075699999999998</v>
      </c>
      <c r="Q7" s="17">
        <v>-5.9159999999999997E-2</v>
      </c>
      <c r="R7" s="17">
        <v>3.2174000000000001E-2</v>
      </c>
      <c r="S7" s="17">
        <v>-4.8198E-3</v>
      </c>
      <c r="T7" s="17">
        <v>8.2057459999999999E-2</v>
      </c>
      <c r="U7" s="26">
        <f t="shared" ref="U7:U10" si="2">(EXP(M7+N7*(100/(273.15+F7))+O7*LN(((273.15+F7)/100))+P7*(((273.15+F7)/100))+C7*(Q7+R7*((273.15+F7)/100)+S7*(((273.15+F7)/100)*((273.15+F7)/100)))))</f>
        <v>1193224.160618125</v>
      </c>
      <c r="V7" s="1">
        <f t="shared" ref="V7:V10" si="3">(K7*E7/H7)*(U7*H7*0.000000001+(I7/(T7*(273.15+F7))))</f>
        <v>2.3392331016841026</v>
      </c>
      <c r="W7" s="20">
        <f t="shared" si="1"/>
        <v>2.2850098186866679</v>
      </c>
    </row>
    <row r="8" spans="1:24" s="1" customFormat="1" ht="13.5" customHeight="1" x14ac:dyDescent="0.2">
      <c r="A8" s="15" t="s">
        <v>48</v>
      </c>
      <c r="B8" s="15">
        <v>23.6</v>
      </c>
      <c r="C8" s="15">
        <v>34.97</v>
      </c>
      <c r="D8" s="15">
        <v>1023.73</v>
      </c>
      <c r="E8" s="16">
        <v>1</v>
      </c>
      <c r="F8" s="16">
        <v>20.9</v>
      </c>
      <c r="G8" s="16">
        <v>243.1</v>
      </c>
      <c r="H8" s="17">
        <f t="shared" si="0"/>
        <v>223.4</v>
      </c>
      <c r="I8" s="17">
        <v>19.7</v>
      </c>
      <c r="J8" s="17">
        <v>4.26</v>
      </c>
      <c r="K8" s="18">
        <v>455.03486464315017</v>
      </c>
      <c r="L8" s="18">
        <v>0</v>
      </c>
      <c r="M8" s="17">
        <v>-415.28070000000002</v>
      </c>
      <c r="N8" s="17">
        <v>596.81039999999996</v>
      </c>
      <c r="O8" s="17">
        <v>379.25990000000002</v>
      </c>
      <c r="P8" s="17">
        <v>-62.075699999999998</v>
      </c>
      <c r="Q8" s="17">
        <v>-5.9159999999999997E-2</v>
      </c>
      <c r="R8" s="17">
        <v>3.2174000000000001E-2</v>
      </c>
      <c r="S8" s="17">
        <v>-4.8198E-3</v>
      </c>
      <c r="T8" s="17">
        <v>8.2057459999999999E-2</v>
      </c>
      <c r="U8" s="26">
        <f t="shared" si="2"/>
        <v>1193224.160618125</v>
      </c>
      <c r="V8" s="1">
        <f t="shared" si="3"/>
        <v>2.2059441513321478</v>
      </c>
      <c r="W8" s="20">
        <f t="shared" si="1"/>
        <v>2.154810498209633</v>
      </c>
    </row>
    <row r="9" spans="1:24" s="1" customFormat="1" ht="13.5" customHeight="1" x14ac:dyDescent="0.2">
      <c r="A9" s="15" t="s">
        <v>48</v>
      </c>
      <c r="B9" s="15">
        <v>23.6</v>
      </c>
      <c r="C9" s="15">
        <v>34.97</v>
      </c>
      <c r="D9" s="15">
        <v>1023.73</v>
      </c>
      <c r="E9" s="16">
        <v>1</v>
      </c>
      <c r="F9" s="16">
        <v>20.9</v>
      </c>
      <c r="G9" s="16">
        <v>242.3</v>
      </c>
      <c r="H9" s="17">
        <f t="shared" si="0"/>
        <v>222.60000000000002</v>
      </c>
      <c r="I9" s="17">
        <v>19.7</v>
      </c>
      <c r="J9" s="17">
        <v>4.41</v>
      </c>
      <c r="K9" s="18">
        <v>471.05721903199344</v>
      </c>
      <c r="L9" s="18">
        <v>0</v>
      </c>
      <c r="M9" s="17">
        <v>-415.28070000000002</v>
      </c>
      <c r="N9" s="17">
        <v>596.81039999999996</v>
      </c>
      <c r="O9" s="17">
        <v>379.25990000000002</v>
      </c>
      <c r="P9" s="17">
        <v>-62.075699999999998</v>
      </c>
      <c r="Q9" s="17">
        <v>-5.9159999999999997E-2</v>
      </c>
      <c r="R9" s="17">
        <v>3.2174000000000001E-2</v>
      </c>
      <c r="S9" s="17">
        <v>-4.8198E-3</v>
      </c>
      <c r="T9" s="17">
        <v>8.2057459999999999E-2</v>
      </c>
      <c r="U9" s="26">
        <f t="shared" si="2"/>
        <v>1193224.160618125</v>
      </c>
      <c r="V9" s="1">
        <f t="shared" si="3"/>
        <v>2.2898052722060083</v>
      </c>
      <c r="W9" s="20">
        <f t="shared" si="1"/>
        <v>2.2367277233313554</v>
      </c>
    </row>
    <row r="10" spans="1:24" s="1" customFormat="1" ht="13.5" customHeight="1" x14ac:dyDescent="0.2">
      <c r="A10" s="15" t="s">
        <v>48</v>
      </c>
      <c r="B10" s="15">
        <v>23.6</v>
      </c>
      <c r="C10" s="15">
        <v>34.97</v>
      </c>
      <c r="D10" s="15">
        <v>1023.73</v>
      </c>
      <c r="E10" s="16">
        <v>1</v>
      </c>
      <c r="F10" s="16">
        <v>20.9</v>
      </c>
      <c r="G10" s="16">
        <v>242.3</v>
      </c>
      <c r="H10" s="17">
        <f t="shared" ref="H10" si="4">G10-19.7</f>
        <v>222.60000000000002</v>
      </c>
      <c r="I10" s="17">
        <v>19.7</v>
      </c>
      <c r="J10" s="17">
        <v>4.41</v>
      </c>
      <c r="K10" s="18">
        <v>471.05721903199344</v>
      </c>
      <c r="L10" s="18">
        <v>0</v>
      </c>
      <c r="M10" s="17">
        <v>-415.28070000000002</v>
      </c>
      <c r="N10" s="17">
        <v>596.81039999999996</v>
      </c>
      <c r="O10" s="17">
        <v>379.25990000000002</v>
      </c>
      <c r="P10" s="17">
        <v>-62.075699999999998</v>
      </c>
      <c r="Q10" s="17">
        <v>-5.9159999999999997E-2</v>
      </c>
      <c r="R10" s="17">
        <v>3.2174000000000001E-2</v>
      </c>
      <c r="S10" s="17">
        <v>-4.8198E-3</v>
      </c>
      <c r="T10" s="17">
        <v>8.2057459999999999E-2</v>
      </c>
      <c r="U10" s="26">
        <f t="shared" si="2"/>
        <v>1193224.160618125</v>
      </c>
      <c r="V10" s="1">
        <f t="shared" si="3"/>
        <v>2.2898052722060083</v>
      </c>
      <c r="W10" s="20">
        <f t="shared" si="1"/>
        <v>2.2367277233313554</v>
      </c>
    </row>
    <row r="11" spans="1:24" s="1" customFormat="1" ht="13.5" customHeight="1" x14ac:dyDescent="0.2">
      <c r="A11" s="5"/>
      <c r="B11" s="3"/>
      <c r="C11" s="3"/>
      <c r="D11" s="3"/>
      <c r="G11" s="3"/>
      <c r="H11" s="3"/>
      <c r="I11" s="3"/>
      <c r="J11" s="4"/>
    </row>
    <row r="12" spans="1:24" s="1" customFormat="1" ht="13.5" customHeight="1" x14ac:dyDescent="0.2">
      <c r="A12" s="5"/>
      <c r="B12" s="3"/>
      <c r="C12" s="3"/>
      <c r="D12" s="4"/>
    </row>
    <row r="13" spans="1:24" s="1" customFormat="1" ht="13.5" customHeight="1" x14ac:dyDescent="0.2">
      <c r="A13" s="5" t="s">
        <v>3</v>
      </c>
      <c r="B13" s="6" t="s">
        <v>49</v>
      </c>
      <c r="C13" s="5"/>
      <c r="D13" s="5"/>
    </row>
    <row r="14" spans="1:24" s="1" customFormat="1" ht="16" x14ac:dyDescent="0.2">
      <c r="A14" s="6" t="s">
        <v>4</v>
      </c>
      <c r="B14" s="1" t="s">
        <v>50</v>
      </c>
      <c r="C14" s="5"/>
      <c r="D14" s="5"/>
    </row>
    <row r="15" spans="1:24" s="1" customFormat="1" ht="16" x14ac:dyDescent="0.2">
      <c r="A15" s="6" t="s">
        <v>5</v>
      </c>
      <c r="B15" s="6" t="s">
        <v>51</v>
      </c>
      <c r="C15" s="5"/>
      <c r="D15" s="5"/>
    </row>
    <row r="16" spans="1:24" s="1" customFormat="1" ht="16" x14ac:dyDescent="0.2">
      <c r="A16" s="6" t="s">
        <v>6</v>
      </c>
      <c r="B16" s="1" t="s">
        <v>52</v>
      </c>
      <c r="C16" s="5"/>
      <c r="D16" s="5"/>
    </row>
    <row r="17" spans="1:28" s="1" customFormat="1" ht="16" x14ac:dyDescent="0.2">
      <c r="A17" s="6" t="s">
        <v>7</v>
      </c>
      <c r="B17" s="6" t="s">
        <v>10</v>
      </c>
      <c r="C17" s="5"/>
    </row>
    <row r="18" spans="1:28" s="1" customFormat="1" ht="16" x14ac:dyDescent="0.2">
      <c r="A18" s="6" t="s">
        <v>8</v>
      </c>
      <c r="B18" s="6" t="s">
        <v>53</v>
      </c>
      <c r="D18" s="6"/>
    </row>
    <row r="19" spans="1:28" s="1" customFormat="1" ht="16" x14ac:dyDescent="0.2">
      <c r="A19" s="6" t="s">
        <v>9</v>
      </c>
      <c r="B19" s="1" t="s">
        <v>54</v>
      </c>
      <c r="AB19" s="28"/>
    </row>
    <row r="20" spans="1:28" s="1" customFormat="1" ht="16" x14ac:dyDescent="0.2">
      <c r="A20" s="6" t="s">
        <v>12</v>
      </c>
      <c r="B20" s="1" t="s">
        <v>55</v>
      </c>
      <c r="D20" s="6"/>
    </row>
    <row r="21" spans="1:28" s="1" customFormat="1" ht="16" x14ac:dyDescent="0.2">
      <c r="A21" s="6" t="s">
        <v>11</v>
      </c>
      <c r="B21" s="1" t="s">
        <v>56</v>
      </c>
      <c r="D21" s="6"/>
    </row>
    <row r="22" spans="1:28" s="1" customFormat="1" ht="16" x14ac:dyDescent="0.2">
      <c r="A22" s="6" t="s">
        <v>13</v>
      </c>
      <c r="B22" s="6" t="s">
        <v>16</v>
      </c>
    </row>
    <row r="23" spans="1:28" s="1" customFormat="1" ht="16" x14ac:dyDescent="0.2">
      <c r="A23" s="6" t="s">
        <v>14</v>
      </c>
      <c r="B23" s="24" t="s">
        <v>62</v>
      </c>
    </row>
    <row r="24" spans="1:28" s="1" customFormat="1" ht="16" x14ac:dyDescent="0.2">
      <c r="A24" s="6" t="s">
        <v>15</v>
      </c>
      <c r="B24" s="23" t="s">
        <v>61</v>
      </c>
    </row>
    <row r="25" spans="1:28" s="1" customFormat="1" ht="16" x14ac:dyDescent="0.2">
      <c r="A25" s="34" t="s">
        <v>72</v>
      </c>
      <c r="B25" s="27" t="s">
        <v>64</v>
      </c>
    </row>
    <row r="26" spans="1:28" s="1" customFormat="1" ht="16" x14ac:dyDescent="0.2">
      <c r="A26" s="34" t="s">
        <v>17</v>
      </c>
      <c r="B26" s="6" t="s">
        <v>57</v>
      </c>
    </row>
    <row r="27" spans="1:28" s="1" customFormat="1" ht="16" x14ac:dyDescent="0.2">
      <c r="A27" s="34" t="s">
        <v>18</v>
      </c>
      <c r="B27" s="27" t="s">
        <v>65</v>
      </c>
    </row>
    <row r="28" spans="1:28" s="1" customFormat="1" ht="16" x14ac:dyDescent="0.2">
      <c r="A28" s="34" t="s">
        <v>73</v>
      </c>
      <c r="B28" s="6" t="s">
        <v>19</v>
      </c>
    </row>
    <row r="29" spans="1:28" s="1" customFormat="1" ht="16" x14ac:dyDescent="0.2">
      <c r="A29" s="34" t="s">
        <v>74</v>
      </c>
      <c r="B29" s="6" t="s">
        <v>20</v>
      </c>
    </row>
    <row r="30" spans="1:28" s="1" customFormat="1" ht="16" x14ac:dyDescent="0.2">
      <c r="A30" s="6"/>
    </row>
    <row r="31" spans="1:28" s="1" customFormat="1" ht="16" x14ac:dyDescent="0.2">
      <c r="A31" s="27"/>
    </row>
    <row r="32" spans="1:28" s="1" customFormat="1" ht="16" x14ac:dyDescent="0.2">
      <c r="A32" s="27"/>
    </row>
    <row r="33" spans="1:29" s="1" customFormat="1" ht="16" x14ac:dyDescent="0.2">
      <c r="A33" s="27"/>
    </row>
    <row r="34" spans="1:29" s="1" customFormat="1" ht="16" x14ac:dyDescent="0.2">
      <c r="A34" s="6"/>
    </row>
    <row r="35" spans="1:29" s="1" customFormat="1" ht="16" x14ac:dyDescent="0.2">
      <c r="A35" s="27"/>
    </row>
    <row r="36" spans="1:29" s="1" customFormat="1" ht="16" x14ac:dyDescent="0.2">
      <c r="A36" s="6"/>
    </row>
    <row r="37" spans="1:29" ht="16" x14ac:dyDescent="0.2">
      <c r="A37" s="6"/>
    </row>
    <row r="38" spans="1:29" ht="16" x14ac:dyDescent="0.2">
      <c r="A38" s="6"/>
    </row>
    <row r="39" spans="1:29" ht="16" x14ac:dyDescent="0.2">
      <c r="A39" s="6"/>
    </row>
    <row r="41" spans="1:29" s="6" customFormat="1" ht="13.5" customHeight="1" x14ac:dyDescent="0.2">
      <c r="E41" s="93"/>
      <c r="F41" s="95"/>
      <c r="G41" s="93"/>
      <c r="H41" s="96"/>
      <c r="AC41" s="94"/>
    </row>
    <row r="42" spans="1:29" s="6" customFormat="1" ht="16" x14ac:dyDescent="0.2">
      <c r="E42" s="93"/>
      <c r="F42" s="95"/>
      <c r="G42" s="93"/>
      <c r="H42" s="96"/>
      <c r="AC42" s="94"/>
    </row>
    <row r="43" spans="1:29" s="6" customFormat="1" ht="16" x14ac:dyDescent="0.2">
      <c r="E43" s="93"/>
      <c r="F43" s="95"/>
      <c r="G43" s="93"/>
      <c r="H43" s="96"/>
      <c r="AC43" s="94"/>
    </row>
    <row r="44" spans="1:29" s="6" customFormat="1" ht="16" x14ac:dyDescent="0.2">
      <c r="E44" s="93"/>
      <c r="F44" s="95"/>
      <c r="G44" s="93"/>
      <c r="H44" s="96"/>
    </row>
    <row r="45" spans="1:29" s="6" customFormat="1" ht="16" x14ac:dyDescent="0.2">
      <c r="E45" s="93"/>
      <c r="F45" s="95"/>
      <c r="G45" s="93"/>
      <c r="H45" s="96"/>
    </row>
    <row r="46" spans="1:29" s="6" customFormat="1" ht="16" x14ac:dyDescent="0.2"/>
    <row r="47" spans="1:29" s="6" customFormat="1" ht="16" x14ac:dyDescent="0.2"/>
    <row r="48" spans="1:29" s="6" customFormat="1" ht="16" x14ac:dyDescent="0.2"/>
    <row r="49" spans="1:2" s="6" customFormat="1" ht="16" x14ac:dyDescent="0.2"/>
    <row r="50" spans="1:2" s="6" customFormat="1" ht="16" x14ac:dyDescent="0.2"/>
    <row r="51" spans="1:2" s="6" customFormat="1" ht="16" x14ac:dyDescent="0.2">
      <c r="B51" s="27"/>
    </row>
    <row r="52" spans="1:2" s="6" customFormat="1" ht="16" x14ac:dyDescent="0.2">
      <c r="B52" s="27"/>
    </row>
    <row r="53" spans="1:2" s="6" customFormat="1" ht="16" x14ac:dyDescent="0.2">
      <c r="A53" s="34"/>
      <c r="B53" s="27"/>
    </row>
    <row r="54" spans="1:2" s="6" customFormat="1" ht="16" x14ac:dyDescent="0.2">
      <c r="A54" s="34"/>
    </row>
    <row r="55" spans="1:2" s="6" customFormat="1" ht="16" x14ac:dyDescent="0.2">
      <c r="A55" s="34"/>
      <c r="B55" s="29"/>
    </row>
    <row r="56" spans="1:2" s="6" customFormat="1" ht="16" x14ac:dyDescent="0.2">
      <c r="A56" s="34"/>
      <c r="B56" s="27"/>
    </row>
    <row r="57" spans="1:2" s="6" customFormat="1" ht="16" x14ac:dyDescent="0.2">
      <c r="A57" s="34"/>
      <c r="B57" s="27"/>
    </row>
    <row r="58" spans="1:2" s="6" customFormat="1" ht="16" x14ac:dyDescent="0.2"/>
    <row r="59" spans="1:2" s="6" customFormat="1" ht="16" x14ac:dyDescent="0.2"/>
    <row r="60" spans="1:2" s="1" customFormat="1" ht="16" x14ac:dyDescent="0.2">
      <c r="A60" s="6"/>
    </row>
    <row r="61" spans="1:2" s="1" customFormat="1" ht="16" x14ac:dyDescent="0.2">
      <c r="A61" s="6"/>
    </row>
    <row r="62" spans="1:2" s="1" customFormat="1" ht="16" x14ac:dyDescent="0.2">
      <c r="A62" s="6"/>
    </row>
    <row r="63" spans="1:2" s="1" customFormat="1" ht="16" x14ac:dyDescent="0.2">
      <c r="A63" s="6"/>
    </row>
  </sheetData>
  <mergeCells count="4">
    <mergeCell ref="V3:W3"/>
    <mergeCell ref="A3:D3"/>
    <mergeCell ref="E3:L3"/>
    <mergeCell ref="M3:U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2C977-7334-FA4F-B136-415A28616D0B}">
  <dimension ref="A1:AC31"/>
  <sheetViews>
    <sheetView zoomScale="90" zoomScaleNormal="90" workbookViewId="0">
      <selection activeCell="G18" sqref="G18"/>
    </sheetView>
  </sheetViews>
  <sheetFormatPr baseColWidth="10" defaultRowHeight="15" x14ac:dyDescent="0.2"/>
  <sheetData>
    <row r="1" spans="1:29" x14ac:dyDescent="0.2">
      <c r="A1" s="49" t="s">
        <v>26</v>
      </c>
      <c r="B1" s="49"/>
      <c r="C1" s="49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</row>
    <row r="2" spans="1:29" ht="16" x14ac:dyDescent="0.2">
      <c r="A2" s="49"/>
      <c r="B2" s="50"/>
      <c r="C2" s="50"/>
      <c r="D2" s="50"/>
      <c r="E2" s="49"/>
      <c r="F2" s="50"/>
      <c r="G2" s="50"/>
      <c r="H2" s="50"/>
      <c r="I2" s="50"/>
      <c r="J2" s="50"/>
      <c r="K2" s="50"/>
      <c r="L2" s="50"/>
      <c r="M2" s="51" t="s">
        <v>27</v>
      </c>
      <c r="N2" s="51"/>
      <c r="O2" s="51"/>
      <c r="P2" s="51"/>
      <c r="Q2" s="51"/>
      <c r="R2" s="51"/>
      <c r="S2" s="51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1:29" ht="16" customHeight="1" x14ac:dyDescent="0.2">
      <c r="A3" s="82" t="s">
        <v>28</v>
      </c>
      <c r="B3" s="83"/>
      <c r="C3" s="83"/>
      <c r="D3" s="84"/>
      <c r="E3" s="85" t="s">
        <v>29</v>
      </c>
      <c r="F3" s="86"/>
      <c r="G3" s="86"/>
      <c r="H3" s="86"/>
      <c r="I3" s="86"/>
      <c r="J3" s="86"/>
      <c r="K3" s="86"/>
      <c r="L3" s="87"/>
      <c r="M3" s="88" t="s">
        <v>30</v>
      </c>
      <c r="N3" s="89"/>
      <c r="O3" s="89"/>
      <c r="P3" s="89"/>
      <c r="Q3" s="89"/>
      <c r="R3" s="89"/>
      <c r="S3" s="89"/>
      <c r="T3" s="89"/>
      <c r="U3" s="90"/>
      <c r="V3" s="91" t="s">
        <v>21</v>
      </c>
      <c r="W3" s="92"/>
      <c r="X3" s="50"/>
      <c r="Y3" s="53"/>
      <c r="Z3" s="53"/>
      <c r="AA3" s="53"/>
      <c r="AB3" s="53"/>
      <c r="AC3" s="53"/>
    </row>
    <row r="4" spans="1:29" ht="52" x14ac:dyDescent="0.25">
      <c r="A4" s="52" t="s">
        <v>81</v>
      </c>
      <c r="B4" s="54"/>
      <c r="C4" s="54" t="s">
        <v>76</v>
      </c>
      <c r="D4" s="55"/>
      <c r="E4" s="56" t="s">
        <v>75</v>
      </c>
      <c r="F4" s="57" t="s">
        <v>77</v>
      </c>
      <c r="G4" s="57"/>
      <c r="H4" s="57" t="s">
        <v>78</v>
      </c>
      <c r="I4" s="57" t="s">
        <v>79</v>
      </c>
      <c r="J4" s="57"/>
      <c r="K4" s="57" t="s">
        <v>80</v>
      </c>
      <c r="L4" s="57"/>
      <c r="M4" s="58"/>
      <c r="N4" s="58"/>
      <c r="O4" s="58"/>
      <c r="P4" s="58"/>
      <c r="Q4" s="58"/>
      <c r="R4" s="58"/>
      <c r="S4" s="58"/>
      <c r="T4" s="58"/>
      <c r="U4" s="58" t="s">
        <v>70</v>
      </c>
      <c r="V4" s="59" t="s">
        <v>82</v>
      </c>
      <c r="W4" s="60"/>
      <c r="X4" s="50"/>
      <c r="Y4" s="53"/>
      <c r="Z4" s="53"/>
      <c r="AA4" s="53"/>
      <c r="AB4" s="53"/>
      <c r="AC4" s="53"/>
    </row>
    <row r="5" spans="1:29" ht="68" x14ac:dyDescent="0.2">
      <c r="A5" s="61" t="s">
        <v>31</v>
      </c>
      <c r="B5" s="62" t="s">
        <v>32</v>
      </c>
      <c r="C5" s="62" t="s">
        <v>33</v>
      </c>
      <c r="D5" s="62" t="s">
        <v>0</v>
      </c>
      <c r="E5" s="63" t="s">
        <v>34</v>
      </c>
      <c r="F5" s="63" t="s">
        <v>35</v>
      </c>
      <c r="G5" s="63" t="s">
        <v>36</v>
      </c>
      <c r="H5" s="63" t="s">
        <v>37</v>
      </c>
      <c r="I5" s="63" t="s">
        <v>38</v>
      </c>
      <c r="J5" s="63" t="s">
        <v>83</v>
      </c>
      <c r="K5" s="64" t="s">
        <v>66</v>
      </c>
      <c r="L5" s="64" t="s">
        <v>39</v>
      </c>
      <c r="M5" s="65" t="s">
        <v>40</v>
      </c>
      <c r="N5" s="66" t="s">
        <v>41</v>
      </c>
      <c r="O5" s="67" t="s">
        <v>42</v>
      </c>
      <c r="P5" s="67" t="s">
        <v>43</v>
      </c>
      <c r="Q5" s="67" t="s">
        <v>44</v>
      </c>
      <c r="R5" s="67" t="s">
        <v>45</v>
      </c>
      <c r="S5" s="67" t="s">
        <v>46</v>
      </c>
      <c r="T5" s="68" t="s">
        <v>47</v>
      </c>
      <c r="U5" s="68" t="s">
        <v>71</v>
      </c>
      <c r="V5" s="69" t="s">
        <v>23</v>
      </c>
      <c r="W5" s="70" t="s">
        <v>22</v>
      </c>
      <c r="X5" s="53"/>
      <c r="Y5" s="53"/>
      <c r="Z5" s="53"/>
      <c r="AA5" s="53"/>
      <c r="AB5" s="53"/>
      <c r="AC5" s="53"/>
    </row>
    <row r="6" spans="1:29" ht="17" x14ac:dyDescent="0.2">
      <c r="A6" s="71" t="s">
        <v>48</v>
      </c>
      <c r="B6" s="71">
        <v>23.6</v>
      </c>
      <c r="C6" s="71">
        <v>34.97</v>
      </c>
      <c r="D6" s="71">
        <v>1023.73</v>
      </c>
      <c r="E6" s="72">
        <v>1</v>
      </c>
      <c r="F6" s="72">
        <v>20.9</v>
      </c>
      <c r="G6" s="72">
        <v>241.8</v>
      </c>
      <c r="H6" s="72">
        <v>222.1</v>
      </c>
      <c r="I6" s="72">
        <v>19.7</v>
      </c>
      <c r="J6" s="73">
        <v>4774</v>
      </c>
      <c r="K6" s="74">
        <v>272.26</v>
      </c>
      <c r="L6" s="74">
        <v>0</v>
      </c>
      <c r="M6" s="71">
        <v>-165.881</v>
      </c>
      <c r="N6" s="71">
        <v>222.87430000000001</v>
      </c>
      <c r="O6" s="71">
        <v>92.0792</v>
      </c>
      <c r="P6" s="71">
        <v>-1.4842500000000001</v>
      </c>
      <c r="Q6" s="71">
        <v>-5.6235E-2</v>
      </c>
      <c r="R6" s="71">
        <v>3.1619000000000001E-2</v>
      </c>
      <c r="S6" s="71">
        <v>-4.8500000000000001E-3</v>
      </c>
      <c r="T6" s="72">
        <v>8.2057000000000005E-2</v>
      </c>
      <c r="U6" s="19">
        <v>2.2700000000000001E-2</v>
      </c>
      <c r="V6" s="75">
        <v>7.18</v>
      </c>
      <c r="W6" s="76">
        <v>7.01</v>
      </c>
      <c r="X6" s="53"/>
      <c r="Y6" s="53"/>
      <c r="Z6" s="53"/>
      <c r="AA6" s="53"/>
      <c r="AB6" s="53"/>
      <c r="AC6" s="53"/>
    </row>
    <row r="7" spans="1:29" ht="17" x14ac:dyDescent="0.2">
      <c r="A7" s="71" t="s">
        <v>48</v>
      </c>
      <c r="B7" s="71">
        <v>23.6</v>
      </c>
      <c r="C7" s="71">
        <v>34.97</v>
      </c>
      <c r="D7" s="71">
        <v>1023.73</v>
      </c>
      <c r="E7" s="72">
        <v>1</v>
      </c>
      <c r="F7" s="72">
        <v>20.9</v>
      </c>
      <c r="G7" s="72">
        <v>238.7</v>
      </c>
      <c r="H7" s="72">
        <v>219</v>
      </c>
      <c r="I7" s="72">
        <v>19.7</v>
      </c>
      <c r="J7" s="71">
        <v>4771</v>
      </c>
      <c r="K7" s="74">
        <v>272.08999999999997</v>
      </c>
      <c r="L7" s="74">
        <v>0</v>
      </c>
      <c r="M7" s="71">
        <v>-165.881</v>
      </c>
      <c r="N7" s="71">
        <v>222.87430000000001</v>
      </c>
      <c r="O7" s="71">
        <v>92.0792</v>
      </c>
      <c r="P7" s="71">
        <v>-1.4842500000000001</v>
      </c>
      <c r="Q7" s="71">
        <v>-5.6235E-2</v>
      </c>
      <c r="R7" s="71">
        <v>3.1619000000000001E-2</v>
      </c>
      <c r="S7" s="71">
        <v>-4.8500000000000001E-3</v>
      </c>
      <c r="T7" s="72">
        <v>8.2057000000000005E-2</v>
      </c>
      <c r="U7" s="19">
        <v>2.2700000000000001E-2</v>
      </c>
      <c r="V7" s="75">
        <v>7.1890000000000001</v>
      </c>
      <c r="W7" s="76">
        <v>7.02</v>
      </c>
      <c r="X7" s="75"/>
      <c r="Y7" s="53"/>
      <c r="Z7" s="53"/>
      <c r="AA7" s="53"/>
      <c r="AB7" s="53"/>
      <c r="AC7" s="53"/>
    </row>
    <row r="8" spans="1:29" ht="17" x14ac:dyDescent="0.2">
      <c r="A8" s="71" t="s">
        <v>48</v>
      </c>
      <c r="B8" s="71">
        <v>23.6</v>
      </c>
      <c r="C8" s="71">
        <v>34.97</v>
      </c>
      <c r="D8" s="71">
        <v>1023.73</v>
      </c>
      <c r="E8" s="72">
        <v>1</v>
      </c>
      <c r="F8" s="72">
        <v>20.9</v>
      </c>
      <c r="G8" s="72">
        <v>243.1</v>
      </c>
      <c r="H8" s="72">
        <v>223.4</v>
      </c>
      <c r="I8" s="72">
        <v>19.7</v>
      </c>
      <c r="J8" s="71">
        <v>4767</v>
      </c>
      <c r="K8" s="74">
        <v>271.86</v>
      </c>
      <c r="L8" s="74">
        <v>0</v>
      </c>
      <c r="M8" s="71">
        <v>-165.881</v>
      </c>
      <c r="N8" s="71">
        <v>222.87430000000001</v>
      </c>
      <c r="O8" s="71">
        <v>92.0792</v>
      </c>
      <c r="P8" s="71">
        <v>-1.4842500000000001</v>
      </c>
      <c r="Q8" s="71">
        <v>-5.6235E-2</v>
      </c>
      <c r="R8" s="71">
        <v>3.1619000000000001E-2</v>
      </c>
      <c r="S8" s="71">
        <v>-4.8500000000000001E-3</v>
      </c>
      <c r="T8" s="72">
        <v>8.2057000000000005E-2</v>
      </c>
      <c r="U8" s="19">
        <v>2.2700000000000001E-2</v>
      </c>
      <c r="V8" s="75">
        <v>7.1630000000000003</v>
      </c>
      <c r="W8" s="76">
        <v>7</v>
      </c>
      <c r="X8" s="75"/>
      <c r="Y8" s="53"/>
      <c r="Z8" s="53"/>
      <c r="AA8" s="53"/>
      <c r="AB8" s="53"/>
      <c r="AC8" s="53"/>
    </row>
    <row r="9" spans="1:29" ht="17" x14ac:dyDescent="0.2">
      <c r="A9" s="71" t="s">
        <v>48</v>
      </c>
      <c r="B9" s="71">
        <v>23.6</v>
      </c>
      <c r="C9" s="71">
        <v>34.97</v>
      </c>
      <c r="D9" s="71">
        <v>1023.73</v>
      </c>
      <c r="E9" s="72">
        <v>1</v>
      </c>
      <c r="F9" s="72">
        <v>20.9</v>
      </c>
      <c r="G9" s="72">
        <v>242.3</v>
      </c>
      <c r="H9" s="72">
        <v>222.6</v>
      </c>
      <c r="I9" s="72">
        <v>19.7</v>
      </c>
      <c r="J9" s="71">
        <v>4767</v>
      </c>
      <c r="K9" s="74">
        <v>271.86</v>
      </c>
      <c r="L9" s="74">
        <v>0</v>
      </c>
      <c r="M9" s="71">
        <v>-165.881</v>
      </c>
      <c r="N9" s="71">
        <v>222.87430000000001</v>
      </c>
      <c r="O9" s="71">
        <v>92.0792</v>
      </c>
      <c r="P9" s="71">
        <v>-1.4842500000000001</v>
      </c>
      <c r="Q9" s="71">
        <v>-5.6235E-2</v>
      </c>
      <c r="R9" s="71">
        <v>3.1619000000000001E-2</v>
      </c>
      <c r="S9" s="71">
        <v>-4.8500000000000001E-3</v>
      </c>
      <c r="T9" s="72">
        <v>8.2057000000000005E-2</v>
      </c>
      <c r="U9" s="19">
        <v>2.2700000000000001E-2</v>
      </c>
      <c r="V9" s="75">
        <v>7.1669999999999998</v>
      </c>
      <c r="W9" s="76">
        <v>7</v>
      </c>
      <c r="X9" s="75"/>
      <c r="Y9" s="53"/>
      <c r="Z9" s="53"/>
      <c r="AA9" s="53"/>
      <c r="AB9" s="53"/>
      <c r="AC9" s="53"/>
    </row>
    <row r="10" spans="1:29" ht="16" x14ac:dyDescent="0.2">
      <c r="A10" s="53"/>
      <c r="B10" s="53"/>
      <c r="C10" s="53"/>
      <c r="D10" s="53"/>
      <c r="E10" s="21"/>
      <c r="F10" s="21"/>
      <c r="G10" s="77"/>
      <c r="H10" s="77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</row>
    <row r="11" spans="1:29" ht="16" x14ac:dyDescent="0.2">
      <c r="A11" s="53"/>
      <c r="B11" s="53"/>
      <c r="C11" s="53"/>
      <c r="D11" s="53"/>
      <c r="E11" s="53"/>
      <c r="F11" s="53"/>
      <c r="G11" s="78"/>
      <c r="H11" s="78"/>
      <c r="I11" s="78"/>
      <c r="J11" s="77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</row>
    <row r="12" spans="1:29" ht="16" x14ac:dyDescent="0.2">
      <c r="A12" s="53"/>
      <c r="B12" s="78"/>
      <c r="C12" s="78"/>
      <c r="D12" s="77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79"/>
    </row>
    <row r="13" spans="1:29" ht="16" x14ac:dyDescent="0.2">
      <c r="A13" s="53" t="s">
        <v>3</v>
      </c>
      <c r="B13" s="53" t="s">
        <v>49</v>
      </c>
      <c r="C13" s="53"/>
      <c r="D13" s="53"/>
      <c r="E13" s="78"/>
      <c r="F13" s="80"/>
      <c r="G13" s="78"/>
      <c r="H13" s="81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79"/>
    </row>
    <row r="14" spans="1:29" ht="16" x14ac:dyDescent="0.2">
      <c r="A14" s="53" t="s">
        <v>4</v>
      </c>
      <c r="B14" s="53" t="s">
        <v>50</v>
      </c>
      <c r="C14" s="53"/>
      <c r="D14" s="53"/>
      <c r="E14" s="78"/>
      <c r="F14" s="80"/>
      <c r="G14" s="78"/>
      <c r="H14" s="81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79"/>
    </row>
    <row r="15" spans="1:29" ht="16" x14ac:dyDescent="0.2">
      <c r="A15" s="53" t="s">
        <v>5</v>
      </c>
      <c r="B15" s="53" t="s">
        <v>51</v>
      </c>
      <c r="C15" s="53"/>
      <c r="D15" s="53"/>
      <c r="E15" s="78"/>
      <c r="F15" s="80"/>
      <c r="G15" s="78"/>
      <c r="H15" s="81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79"/>
    </row>
    <row r="16" spans="1:29" ht="16" x14ac:dyDescent="0.2">
      <c r="A16" s="53" t="s">
        <v>6</v>
      </c>
      <c r="B16" s="53" t="s">
        <v>52</v>
      </c>
      <c r="C16" s="53"/>
      <c r="D16" s="53"/>
      <c r="E16" s="78"/>
      <c r="F16" s="80"/>
      <c r="G16" s="78"/>
      <c r="H16" s="81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</row>
    <row r="17" spans="1:29" ht="16" x14ac:dyDescent="0.2">
      <c r="A17" s="53" t="s">
        <v>7</v>
      </c>
      <c r="B17" s="53" t="s">
        <v>10</v>
      </c>
      <c r="C17" s="53"/>
      <c r="D17" s="53"/>
      <c r="E17" s="78"/>
      <c r="F17" s="80"/>
      <c r="G17" s="78"/>
      <c r="H17" s="81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</row>
    <row r="18" spans="1:29" ht="16" x14ac:dyDescent="0.2">
      <c r="A18" s="53" t="s">
        <v>8</v>
      </c>
      <c r="B18" s="53" t="s">
        <v>53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</row>
    <row r="19" spans="1:29" ht="16" x14ac:dyDescent="0.2">
      <c r="A19" s="53" t="s">
        <v>9</v>
      </c>
      <c r="B19" s="53" t="s">
        <v>54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</row>
    <row r="20" spans="1:29" ht="16" x14ac:dyDescent="0.2">
      <c r="A20" s="53" t="s">
        <v>12</v>
      </c>
      <c r="B20" s="53" t="s">
        <v>55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</row>
    <row r="21" spans="1:29" ht="16" x14ac:dyDescent="0.2">
      <c r="A21" s="53" t="s">
        <v>11</v>
      </c>
      <c r="B21" s="53" t="s">
        <v>56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</row>
    <row r="22" spans="1:29" ht="16" x14ac:dyDescent="0.2">
      <c r="A22" s="53" t="s">
        <v>13</v>
      </c>
      <c r="B22" s="53" t="s">
        <v>16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</row>
    <row r="23" spans="1:29" ht="16" x14ac:dyDescent="0.2">
      <c r="A23" s="53" t="s">
        <v>14</v>
      </c>
      <c r="B23" s="53" t="s">
        <v>67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</row>
    <row r="24" spans="1:29" ht="16" x14ac:dyDescent="0.2">
      <c r="A24" s="53" t="s">
        <v>15</v>
      </c>
      <c r="B24" s="53" t="s">
        <v>68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</row>
    <row r="25" spans="1:29" ht="16" x14ac:dyDescent="0.2">
      <c r="A25" s="53" t="s">
        <v>72</v>
      </c>
      <c r="B25" s="53" t="s">
        <v>63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</row>
    <row r="26" spans="1:29" ht="16" x14ac:dyDescent="0.2">
      <c r="A26" s="53" t="s">
        <v>17</v>
      </c>
      <c r="B26" s="53" t="s">
        <v>57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</row>
    <row r="27" spans="1:29" ht="16" x14ac:dyDescent="0.2">
      <c r="A27" s="53" t="s">
        <v>18</v>
      </c>
      <c r="B27" s="53" t="s">
        <v>69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</row>
    <row r="28" spans="1:29" ht="16" x14ac:dyDescent="0.2">
      <c r="A28" s="53" t="s">
        <v>73</v>
      </c>
      <c r="B28" s="53" t="s">
        <v>24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</row>
    <row r="29" spans="1:29" ht="16" x14ac:dyDescent="0.2">
      <c r="A29" s="53" t="s">
        <v>74</v>
      </c>
      <c r="B29" s="53" t="s">
        <v>25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</row>
    <row r="30" spans="1:29" ht="16" x14ac:dyDescent="0.2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</row>
    <row r="31" spans="1:29" ht="16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</row>
  </sheetData>
  <mergeCells count="4">
    <mergeCell ref="A3:D3"/>
    <mergeCell ref="E3:L3"/>
    <mergeCell ref="M3:U3"/>
    <mergeCell ref="V3:W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Headspace CH4</vt:lpstr>
      <vt:lpstr>Headspace N2O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delaPaz</cp:lastModifiedBy>
  <dcterms:created xsi:type="dcterms:W3CDTF">2018-02-01T00:31:01Z</dcterms:created>
  <dcterms:modified xsi:type="dcterms:W3CDTF">2020-11-13T10:23:16Z</dcterms:modified>
</cp:coreProperties>
</file>